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7.xml" ContentType="application/vnd.openxmlformats-officedocument.spreadsheetml.pivotTable+xml"/>
  <Override PartName="/xl/pivotTables/pivotTable8.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NadiaSorensen\Documents\Github\d2i_techava\data\"/>
    </mc:Choice>
  </mc:AlternateContent>
  <xr:revisionPtr revIDLastSave="0" documentId="13_ncr:1_{B8146DBD-8FB8-46D1-B730-FAFE6631F25B}" xr6:coauthVersionLast="47" xr6:coauthVersionMax="47" xr10:uidLastSave="{00000000-0000-0000-0000-000000000000}"/>
  <bookViews>
    <workbookView xWindow="28680" yWindow="-120" windowWidth="29040" windowHeight="15840" activeTab="1" xr2:uid="{2D0986E9-550A-44D7-B3C7-9E7239D5B74D}"/>
  </bookViews>
  <sheets>
    <sheet name="home" sheetId="8" r:id="rId1"/>
    <sheet name="p&amp;l" sheetId="12" r:id="rId2"/>
    <sheet name="flights" sheetId="1" r:id="rId3"/>
    <sheet name="flights_c" sheetId="13" r:id="rId4"/>
    <sheet name="imputed" sheetId="14" r:id="rId5"/>
    <sheet name="employees" sheetId="2" r:id="rId6"/>
    <sheet name="creditcard" sheetId="3" r:id="rId7"/>
    <sheet name="H1_Advance" sheetId="16" r:id="rId8"/>
    <sheet name="Allowance" sheetId="17" r:id="rId9"/>
    <sheet name="H2_Policy" sheetId="18" r:id="rId10"/>
    <sheet name="H3_location" sheetId="21" r:id="rId11"/>
    <sheet name="IATA" sheetId="19" r:id="rId12"/>
    <sheet name="Regions" sheetId="20" r:id="rId13"/>
    <sheet name="H4_Accommodation" sheetId="22" r:id="rId14"/>
  </sheets>
  <externalReferences>
    <externalReference r:id="rId15"/>
  </externalReferences>
  <definedNames>
    <definedName name="_xlnm._FilterDatabase" localSheetId="6" hidden="1">creditcard!$A$1:$D$136</definedName>
    <definedName name="_xlnm._FilterDatabase" localSheetId="3" hidden="1">flights_c!$A$1:$X$1158</definedName>
    <definedName name="ExternalData_1" localSheetId="11" hidden="1">IATA!$A$1:$C$1581</definedName>
    <definedName name="Flights" localSheetId="12">#REF!</definedName>
    <definedName name="Flights">#REF!</definedName>
  </definedNames>
  <calcPr calcId="191029"/>
  <pivotCaches>
    <pivotCache cacheId="20" r:id="rId16"/>
    <pivotCache cacheId="47" r:id="rId17"/>
    <pivotCache cacheId="46" r:id="rId1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9" i="22" l="1"/>
  <c r="E30" i="22"/>
  <c r="E31" i="22"/>
  <c r="E32" i="22"/>
  <c r="D29" i="22"/>
  <c r="D30" i="22"/>
  <c r="D31" i="22"/>
  <c r="D32" i="22"/>
  <c r="C29" i="22"/>
  <c r="C30" i="22"/>
  <c r="C31" i="22"/>
  <c r="C32" i="22"/>
  <c r="C28" i="22"/>
  <c r="D28" i="22"/>
  <c r="E28" i="22"/>
  <c r="B29" i="22"/>
  <c r="B30" i="22"/>
  <c r="B31" i="22"/>
  <c r="B32" i="22"/>
  <c r="B28" i="22"/>
  <c r="V3" i="13" l="1"/>
  <c r="X3" i="13" s="1"/>
  <c r="V4" i="13"/>
  <c r="X4" i="13" s="1"/>
  <c r="V5" i="13"/>
  <c r="X5" i="13" s="1"/>
  <c r="V6" i="13"/>
  <c r="X6" i="13" s="1"/>
  <c r="V7" i="13"/>
  <c r="X7" i="13" s="1"/>
  <c r="V8" i="13"/>
  <c r="X8" i="13" s="1"/>
  <c r="V9" i="13"/>
  <c r="X9" i="13" s="1"/>
  <c r="V10" i="13"/>
  <c r="X10" i="13" s="1"/>
  <c r="V11" i="13"/>
  <c r="X11" i="13" s="1"/>
  <c r="V12" i="13"/>
  <c r="X12" i="13" s="1"/>
  <c r="V13" i="13"/>
  <c r="X13" i="13" s="1"/>
  <c r="V14" i="13"/>
  <c r="X14" i="13" s="1"/>
  <c r="V15" i="13"/>
  <c r="X15" i="13" s="1"/>
  <c r="V16" i="13"/>
  <c r="X16" i="13" s="1"/>
  <c r="V17" i="13"/>
  <c r="X17" i="13" s="1"/>
  <c r="V18" i="13"/>
  <c r="X18" i="13" s="1"/>
  <c r="V19" i="13"/>
  <c r="X19" i="13" s="1"/>
  <c r="V20" i="13"/>
  <c r="X20" i="13" s="1"/>
  <c r="V21" i="13"/>
  <c r="X21" i="13" s="1"/>
  <c r="V22" i="13"/>
  <c r="X22" i="13" s="1"/>
  <c r="V23" i="13"/>
  <c r="X23" i="13" s="1"/>
  <c r="V24" i="13"/>
  <c r="X24" i="13" s="1"/>
  <c r="V25" i="13"/>
  <c r="X25" i="13" s="1"/>
  <c r="V26" i="13"/>
  <c r="X26" i="13" s="1"/>
  <c r="V27" i="13"/>
  <c r="X27" i="13" s="1"/>
  <c r="V28" i="13"/>
  <c r="X28" i="13" s="1"/>
  <c r="V29" i="13"/>
  <c r="X29" i="13" s="1"/>
  <c r="V30" i="13"/>
  <c r="X30" i="13" s="1"/>
  <c r="V31" i="13"/>
  <c r="X31" i="13" s="1"/>
  <c r="V32" i="13"/>
  <c r="X32" i="13" s="1"/>
  <c r="V33" i="13"/>
  <c r="X33" i="13" s="1"/>
  <c r="V34" i="13"/>
  <c r="X34" i="13" s="1"/>
  <c r="V35" i="13"/>
  <c r="X35" i="13" s="1"/>
  <c r="V36" i="13"/>
  <c r="X36" i="13" s="1"/>
  <c r="V37" i="13"/>
  <c r="X37" i="13" s="1"/>
  <c r="V38" i="13"/>
  <c r="X38" i="13" s="1"/>
  <c r="V39" i="13"/>
  <c r="X39" i="13" s="1"/>
  <c r="V40" i="13"/>
  <c r="X40" i="13" s="1"/>
  <c r="V41" i="13"/>
  <c r="X41" i="13" s="1"/>
  <c r="V42" i="13"/>
  <c r="X42" i="13" s="1"/>
  <c r="V43" i="13"/>
  <c r="X43" i="13" s="1"/>
  <c r="V44" i="13"/>
  <c r="X44" i="13" s="1"/>
  <c r="V45" i="13"/>
  <c r="X45" i="13" s="1"/>
  <c r="V46" i="13"/>
  <c r="X46" i="13" s="1"/>
  <c r="V47" i="13"/>
  <c r="X47" i="13" s="1"/>
  <c r="V48" i="13"/>
  <c r="X48" i="13" s="1"/>
  <c r="V49" i="13"/>
  <c r="X49" i="13" s="1"/>
  <c r="V50" i="13"/>
  <c r="X50" i="13" s="1"/>
  <c r="V51" i="13"/>
  <c r="X51" i="13" s="1"/>
  <c r="V52" i="13"/>
  <c r="X52" i="13" s="1"/>
  <c r="V53" i="13"/>
  <c r="X53" i="13" s="1"/>
  <c r="V54" i="13"/>
  <c r="X54" i="13" s="1"/>
  <c r="V55" i="13"/>
  <c r="X55" i="13" s="1"/>
  <c r="V56" i="13"/>
  <c r="X56" i="13" s="1"/>
  <c r="V57" i="13"/>
  <c r="X57" i="13" s="1"/>
  <c r="V58" i="13"/>
  <c r="X58" i="13" s="1"/>
  <c r="V59" i="13"/>
  <c r="X59" i="13" s="1"/>
  <c r="V60" i="13"/>
  <c r="X60" i="13" s="1"/>
  <c r="V61" i="13"/>
  <c r="X61" i="13" s="1"/>
  <c r="V62" i="13"/>
  <c r="X62" i="13" s="1"/>
  <c r="V63" i="13"/>
  <c r="X63" i="13" s="1"/>
  <c r="V64" i="13"/>
  <c r="X64" i="13" s="1"/>
  <c r="V65" i="13"/>
  <c r="X65" i="13" s="1"/>
  <c r="V66" i="13"/>
  <c r="X66" i="13" s="1"/>
  <c r="V67" i="13"/>
  <c r="X67" i="13" s="1"/>
  <c r="V68" i="13"/>
  <c r="X68" i="13" s="1"/>
  <c r="V69" i="13"/>
  <c r="X69" i="13" s="1"/>
  <c r="V70" i="13"/>
  <c r="X70" i="13" s="1"/>
  <c r="V71" i="13"/>
  <c r="X71" i="13" s="1"/>
  <c r="V72" i="13"/>
  <c r="X72" i="13" s="1"/>
  <c r="V73" i="13"/>
  <c r="X73" i="13" s="1"/>
  <c r="V74" i="13"/>
  <c r="X74" i="13" s="1"/>
  <c r="V75" i="13"/>
  <c r="X75" i="13" s="1"/>
  <c r="V76" i="13"/>
  <c r="X76" i="13" s="1"/>
  <c r="V77" i="13"/>
  <c r="X77" i="13" s="1"/>
  <c r="V78" i="13"/>
  <c r="X78" i="13" s="1"/>
  <c r="V79" i="13"/>
  <c r="X79" i="13" s="1"/>
  <c r="V80" i="13"/>
  <c r="X80" i="13" s="1"/>
  <c r="V81" i="13"/>
  <c r="X81" i="13" s="1"/>
  <c r="V82" i="13"/>
  <c r="X82" i="13" s="1"/>
  <c r="V83" i="13"/>
  <c r="X83" i="13" s="1"/>
  <c r="V84" i="13"/>
  <c r="X84" i="13" s="1"/>
  <c r="V85" i="13"/>
  <c r="X85" i="13" s="1"/>
  <c r="V86" i="13"/>
  <c r="X86" i="13" s="1"/>
  <c r="V87" i="13"/>
  <c r="X87" i="13" s="1"/>
  <c r="V88" i="13"/>
  <c r="X88" i="13" s="1"/>
  <c r="V89" i="13"/>
  <c r="X89" i="13" s="1"/>
  <c r="V90" i="13"/>
  <c r="X90" i="13" s="1"/>
  <c r="V91" i="13"/>
  <c r="X91" i="13" s="1"/>
  <c r="V92" i="13"/>
  <c r="X92" i="13" s="1"/>
  <c r="V93" i="13"/>
  <c r="X93" i="13" s="1"/>
  <c r="V94" i="13"/>
  <c r="X94" i="13" s="1"/>
  <c r="V95" i="13"/>
  <c r="X95" i="13" s="1"/>
  <c r="V96" i="13"/>
  <c r="X96" i="13" s="1"/>
  <c r="V97" i="13"/>
  <c r="X97" i="13" s="1"/>
  <c r="V98" i="13"/>
  <c r="X98" i="13" s="1"/>
  <c r="V99" i="13"/>
  <c r="X99" i="13" s="1"/>
  <c r="V100" i="13"/>
  <c r="X100" i="13" s="1"/>
  <c r="V101" i="13"/>
  <c r="X101" i="13" s="1"/>
  <c r="V102" i="13"/>
  <c r="X102" i="13" s="1"/>
  <c r="V103" i="13"/>
  <c r="X103" i="13" s="1"/>
  <c r="V104" i="13"/>
  <c r="X104" i="13" s="1"/>
  <c r="V105" i="13"/>
  <c r="X105" i="13" s="1"/>
  <c r="V106" i="13"/>
  <c r="X106" i="13" s="1"/>
  <c r="V107" i="13"/>
  <c r="X107" i="13" s="1"/>
  <c r="V108" i="13"/>
  <c r="X108" i="13" s="1"/>
  <c r="V109" i="13"/>
  <c r="X109" i="13" s="1"/>
  <c r="V110" i="13"/>
  <c r="X110" i="13" s="1"/>
  <c r="V111" i="13"/>
  <c r="X111" i="13" s="1"/>
  <c r="V112" i="13"/>
  <c r="X112" i="13" s="1"/>
  <c r="V113" i="13"/>
  <c r="X113" i="13" s="1"/>
  <c r="V114" i="13"/>
  <c r="X114" i="13" s="1"/>
  <c r="V115" i="13"/>
  <c r="X115" i="13" s="1"/>
  <c r="V116" i="13"/>
  <c r="X116" i="13" s="1"/>
  <c r="V117" i="13"/>
  <c r="X117" i="13" s="1"/>
  <c r="V118" i="13"/>
  <c r="X118" i="13" s="1"/>
  <c r="V119" i="13"/>
  <c r="X119" i="13" s="1"/>
  <c r="V120" i="13"/>
  <c r="X120" i="13" s="1"/>
  <c r="V121" i="13"/>
  <c r="X121" i="13" s="1"/>
  <c r="V122" i="13"/>
  <c r="X122" i="13" s="1"/>
  <c r="V123" i="13"/>
  <c r="X123" i="13" s="1"/>
  <c r="V124" i="13"/>
  <c r="X124" i="13" s="1"/>
  <c r="V125" i="13"/>
  <c r="X125" i="13" s="1"/>
  <c r="V126" i="13"/>
  <c r="X126" i="13" s="1"/>
  <c r="V127" i="13"/>
  <c r="X127" i="13" s="1"/>
  <c r="V128" i="13"/>
  <c r="X128" i="13" s="1"/>
  <c r="V129" i="13"/>
  <c r="X129" i="13" s="1"/>
  <c r="V130" i="13"/>
  <c r="X130" i="13" s="1"/>
  <c r="V131" i="13"/>
  <c r="X131" i="13" s="1"/>
  <c r="V132" i="13"/>
  <c r="X132" i="13" s="1"/>
  <c r="V133" i="13"/>
  <c r="X133" i="13" s="1"/>
  <c r="V134" i="13"/>
  <c r="X134" i="13" s="1"/>
  <c r="V135" i="13"/>
  <c r="X135" i="13" s="1"/>
  <c r="V136" i="13"/>
  <c r="X136" i="13" s="1"/>
  <c r="V137" i="13"/>
  <c r="X137" i="13" s="1"/>
  <c r="V138" i="13"/>
  <c r="X138" i="13" s="1"/>
  <c r="V139" i="13"/>
  <c r="X139" i="13" s="1"/>
  <c r="V140" i="13"/>
  <c r="X140" i="13" s="1"/>
  <c r="V141" i="13"/>
  <c r="X141" i="13" s="1"/>
  <c r="V142" i="13"/>
  <c r="X142" i="13" s="1"/>
  <c r="V143" i="13"/>
  <c r="X143" i="13" s="1"/>
  <c r="V144" i="13"/>
  <c r="X144" i="13" s="1"/>
  <c r="V145" i="13"/>
  <c r="X145" i="13" s="1"/>
  <c r="V146" i="13"/>
  <c r="X146" i="13" s="1"/>
  <c r="V147" i="13"/>
  <c r="X147" i="13" s="1"/>
  <c r="V148" i="13"/>
  <c r="X148" i="13" s="1"/>
  <c r="V149" i="13"/>
  <c r="X149" i="13" s="1"/>
  <c r="V150" i="13"/>
  <c r="X150" i="13" s="1"/>
  <c r="V151" i="13"/>
  <c r="X151" i="13" s="1"/>
  <c r="V152" i="13"/>
  <c r="X152" i="13" s="1"/>
  <c r="V153" i="13"/>
  <c r="X153" i="13" s="1"/>
  <c r="V154" i="13"/>
  <c r="X154" i="13" s="1"/>
  <c r="V155" i="13"/>
  <c r="X155" i="13" s="1"/>
  <c r="V156" i="13"/>
  <c r="X156" i="13" s="1"/>
  <c r="V157" i="13"/>
  <c r="X157" i="13" s="1"/>
  <c r="V158" i="13"/>
  <c r="X158" i="13" s="1"/>
  <c r="V159" i="13"/>
  <c r="X159" i="13" s="1"/>
  <c r="V160" i="13"/>
  <c r="X160" i="13" s="1"/>
  <c r="V161" i="13"/>
  <c r="X161" i="13" s="1"/>
  <c r="V162" i="13"/>
  <c r="X162" i="13" s="1"/>
  <c r="V163" i="13"/>
  <c r="X163" i="13" s="1"/>
  <c r="V164" i="13"/>
  <c r="X164" i="13" s="1"/>
  <c r="V165" i="13"/>
  <c r="X165" i="13" s="1"/>
  <c r="V166" i="13"/>
  <c r="X166" i="13" s="1"/>
  <c r="V167" i="13"/>
  <c r="X167" i="13" s="1"/>
  <c r="V168" i="13"/>
  <c r="X168" i="13" s="1"/>
  <c r="V169" i="13"/>
  <c r="X169" i="13" s="1"/>
  <c r="V170" i="13"/>
  <c r="X170" i="13" s="1"/>
  <c r="V171" i="13"/>
  <c r="X171" i="13" s="1"/>
  <c r="V172" i="13"/>
  <c r="X172" i="13" s="1"/>
  <c r="V173" i="13"/>
  <c r="X173" i="13" s="1"/>
  <c r="V174" i="13"/>
  <c r="X174" i="13" s="1"/>
  <c r="V175" i="13"/>
  <c r="X175" i="13" s="1"/>
  <c r="V176" i="13"/>
  <c r="X176" i="13" s="1"/>
  <c r="V177" i="13"/>
  <c r="X177" i="13" s="1"/>
  <c r="V178" i="13"/>
  <c r="X178" i="13" s="1"/>
  <c r="V179" i="13"/>
  <c r="X179" i="13" s="1"/>
  <c r="V180" i="13"/>
  <c r="X180" i="13" s="1"/>
  <c r="V181" i="13"/>
  <c r="X181" i="13" s="1"/>
  <c r="V182" i="13"/>
  <c r="X182" i="13" s="1"/>
  <c r="V183" i="13"/>
  <c r="X183" i="13" s="1"/>
  <c r="V184" i="13"/>
  <c r="X184" i="13" s="1"/>
  <c r="V185" i="13"/>
  <c r="X185" i="13" s="1"/>
  <c r="V186" i="13"/>
  <c r="X186" i="13" s="1"/>
  <c r="V187" i="13"/>
  <c r="X187" i="13" s="1"/>
  <c r="V188" i="13"/>
  <c r="X188" i="13" s="1"/>
  <c r="V189" i="13"/>
  <c r="X189" i="13" s="1"/>
  <c r="V190" i="13"/>
  <c r="X190" i="13" s="1"/>
  <c r="V191" i="13"/>
  <c r="X191" i="13" s="1"/>
  <c r="V192" i="13"/>
  <c r="X192" i="13" s="1"/>
  <c r="V193" i="13"/>
  <c r="X193" i="13" s="1"/>
  <c r="V194" i="13"/>
  <c r="X194" i="13" s="1"/>
  <c r="V195" i="13"/>
  <c r="X195" i="13" s="1"/>
  <c r="V196" i="13"/>
  <c r="X196" i="13" s="1"/>
  <c r="V197" i="13"/>
  <c r="X197" i="13" s="1"/>
  <c r="V198" i="13"/>
  <c r="X198" i="13" s="1"/>
  <c r="V199" i="13"/>
  <c r="X199" i="13" s="1"/>
  <c r="V200" i="13"/>
  <c r="X200" i="13" s="1"/>
  <c r="V201" i="13"/>
  <c r="X201" i="13" s="1"/>
  <c r="V202" i="13"/>
  <c r="X202" i="13" s="1"/>
  <c r="V203" i="13"/>
  <c r="X203" i="13" s="1"/>
  <c r="V204" i="13"/>
  <c r="X204" i="13" s="1"/>
  <c r="V205" i="13"/>
  <c r="X205" i="13" s="1"/>
  <c r="V206" i="13"/>
  <c r="X206" i="13" s="1"/>
  <c r="V207" i="13"/>
  <c r="X207" i="13" s="1"/>
  <c r="V208" i="13"/>
  <c r="X208" i="13" s="1"/>
  <c r="V209" i="13"/>
  <c r="X209" i="13" s="1"/>
  <c r="V210" i="13"/>
  <c r="X210" i="13" s="1"/>
  <c r="V211" i="13"/>
  <c r="X211" i="13" s="1"/>
  <c r="V212" i="13"/>
  <c r="X212" i="13" s="1"/>
  <c r="V213" i="13"/>
  <c r="X213" i="13" s="1"/>
  <c r="V214" i="13"/>
  <c r="X214" i="13" s="1"/>
  <c r="V215" i="13"/>
  <c r="X215" i="13" s="1"/>
  <c r="V216" i="13"/>
  <c r="X216" i="13" s="1"/>
  <c r="V217" i="13"/>
  <c r="X217" i="13" s="1"/>
  <c r="V218" i="13"/>
  <c r="X218" i="13" s="1"/>
  <c r="V219" i="13"/>
  <c r="X219" i="13" s="1"/>
  <c r="V220" i="13"/>
  <c r="X220" i="13" s="1"/>
  <c r="V221" i="13"/>
  <c r="X221" i="13" s="1"/>
  <c r="V222" i="13"/>
  <c r="X222" i="13" s="1"/>
  <c r="V223" i="13"/>
  <c r="X223" i="13" s="1"/>
  <c r="V224" i="13"/>
  <c r="X224" i="13" s="1"/>
  <c r="V225" i="13"/>
  <c r="X225" i="13" s="1"/>
  <c r="V226" i="13"/>
  <c r="X226" i="13" s="1"/>
  <c r="V227" i="13"/>
  <c r="X227" i="13" s="1"/>
  <c r="V228" i="13"/>
  <c r="X228" i="13" s="1"/>
  <c r="V229" i="13"/>
  <c r="X229" i="13" s="1"/>
  <c r="V230" i="13"/>
  <c r="X230" i="13" s="1"/>
  <c r="V231" i="13"/>
  <c r="X231" i="13" s="1"/>
  <c r="V232" i="13"/>
  <c r="X232" i="13" s="1"/>
  <c r="V233" i="13"/>
  <c r="X233" i="13" s="1"/>
  <c r="V234" i="13"/>
  <c r="X234" i="13" s="1"/>
  <c r="V235" i="13"/>
  <c r="X235" i="13" s="1"/>
  <c r="V236" i="13"/>
  <c r="X236" i="13" s="1"/>
  <c r="V237" i="13"/>
  <c r="X237" i="13" s="1"/>
  <c r="V238" i="13"/>
  <c r="X238" i="13" s="1"/>
  <c r="V239" i="13"/>
  <c r="X239" i="13" s="1"/>
  <c r="V240" i="13"/>
  <c r="X240" i="13" s="1"/>
  <c r="V241" i="13"/>
  <c r="X241" i="13" s="1"/>
  <c r="V242" i="13"/>
  <c r="X242" i="13" s="1"/>
  <c r="V243" i="13"/>
  <c r="X243" i="13" s="1"/>
  <c r="V244" i="13"/>
  <c r="X244" i="13" s="1"/>
  <c r="V245" i="13"/>
  <c r="X245" i="13" s="1"/>
  <c r="V246" i="13"/>
  <c r="X246" i="13" s="1"/>
  <c r="V247" i="13"/>
  <c r="X247" i="13" s="1"/>
  <c r="V248" i="13"/>
  <c r="X248" i="13" s="1"/>
  <c r="V249" i="13"/>
  <c r="X249" i="13" s="1"/>
  <c r="V250" i="13"/>
  <c r="X250" i="13" s="1"/>
  <c r="V251" i="13"/>
  <c r="X251" i="13" s="1"/>
  <c r="V252" i="13"/>
  <c r="X252" i="13" s="1"/>
  <c r="V253" i="13"/>
  <c r="X253" i="13" s="1"/>
  <c r="V254" i="13"/>
  <c r="X254" i="13" s="1"/>
  <c r="V255" i="13"/>
  <c r="X255" i="13" s="1"/>
  <c r="V256" i="13"/>
  <c r="X256" i="13" s="1"/>
  <c r="V257" i="13"/>
  <c r="X257" i="13" s="1"/>
  <c r="V258" i="13"/>
  <c r="X258" i="13" s="1"/>
  <c r="V259" i="13"/>
  <c r="X259" i="13" s="1"/>
  <c r="V260" i="13"/>
  <c r="X260" i="13" s="1"/>
  <c r="V261" i="13"/>
  <c r="X261" i="13" s="1"/>
  <c r="V262" i="13"/>
  <c r="X262" i="13" s="1"/>
  <c r="V263" i="13"/>
  <c r="X263" i="13" s="1"/>
  <c r="V264" i="13"/>
  <c r="X264" i="13" s="1"/>
  <c r="V265" i="13"/>
  <c r="X265" i="13" s="1"/>
  <c r="V266" i="13"/>
  <c r="X266" i="13" s="1"/>
  <c r="V267" i="13"/>
  <c r="X267" i="13" s="1"/>
  <c r="V268" i="13"/>
  <c r="X268" i="13" s="1"/>
  <c r="V269" i="13"/>
  <c r="X269" i="13" s="1"/>
  <c r="V270" i="13"/>
  <c r="X270" i="13" s="1"/>
  <c r="V271" i="13"/>
  <c r="X271" i="13" s="1"/>
  <c r="V272" i="13"/>
  <c r="X272" i="13" s="1"/>
  <c r="V273" i="13"/>
  <c r="X273" i="13" s="1"/>
  <c r="V274" i="13"/>
  <c r="X274" i="13" s="1"/>
  <c r="V275" i="13"/>
  <c r="X275" i="13" s="1"/>
  <c r="V276" i="13"/>
  <c r="X276" i="13" s="1"/>
  <c r="V277" i="13"/>
  <c r="X277" i="13" s="1"/>
  <c r="V278" i="13"/>
  <c r="X278" i="13" s="1"/>
  <c r="V279" i="13"/>
  <c r="X279" i="13" s="1"/>
  <c r="V280" i="13"/>
  <c r="X280" i="13" s="1"/>
  <c r="V281" i="13"/>
  <c r="X281" i="13" s="1"/>
  <c r="V282" i="13"/>
  <c r="X282" i="13" s="1"/>
  <c r="V283" i="13"/>
  <c r="X283" i="13" s="1"/>
  <c r="V284" i="13"/>
  <c r="X284" i="13" s="1"/>
  <c r="V285" i="13"/>
  <c r="X285" i="13" s="1"/>
  <c r="V286" i="13"/>
  <c r="X286" i="13" s="1"/>
  <c r="V287" i="13"/>
  <c r="X287" i="13" s="1"/>
  <c r="V288" i="13"/>
  <c r="X288" i="13" s="1"/>
  <c r="V289" i="13"/>
  <c r="X289" i="13" s="1"/>
  <c r="V290" i="13"/>
  <c r="X290" i="13" s="1"/>
  <c r="V291" i="13"/>
  <c r="X291" i="13" s="1"/>
  <c r="V292" i="13"/>
  <c r="X292" i="13" s="1"/>
  <c r="V293" i="13"/>
  <c r="X293" i="13" s="1"/>
  <c r="V294" i="13"/>
  <c r="X294" i="13" s="1"/>
  <c r="V295" i="13"/>
  <c r="X295" i="13" s="1"/>
  <c r="V296" i="13"/>
  <c r="X296" i="13" s="1"/>
  <c r="V297" i="13"/>
  <c r="X297" i="13" s="1"/>
  <c r="V298" i="13"/>
  <c r="X298" i="13" s="1"/>
  <c r="V299" i="13"/>
  <c r="X299" i="13" s="1"/>
  <c r="V300" i="13"/>
  <c r="X300" i="13" s="1"/>
  <c r="V301" i="13"/>
  <c r="X301" i="13" s="1"/>
  <c r="V302" i="13"/>
  <c r="X302" i="13" s="1"/>
  <c r="V303" i="13"/>
  <c r="X303" i="13" s="1"/>
  <c r="V304" i="13"/>
  <c r="X304" i="13" s="1"/>
  <c r="V305" i="13"/>
  <c r="X305" i="13" s="1"/>
  <c r="V306" i="13"/>
  <c r="X306" i="13" s="1"/>
  <c r="V307" i="13"/>
  <c r="X307" i="13" s="1"/>
  <c r="V308" i="13"/>
  <c r="X308" i="13" s="1"/>
  <c r="V309" i="13"/>
  <c r="X309" i="13" s="1"/>
  <c r="V310" i="13"/>
  <c r="X310" i="13" s="1"/>
  <c r="V311" i="13"/>
  <c r="X311" i="13" s="1"/>
  <c r="V312" i="13"/>
  <c r="X312" i="13" s="1"/>
  <c r="V313" i="13"/>
  <c r="X313" i="13" s="1"/>
  <c r="V314" i="13"/>
  <c r="X314" i="13" s="1"/>
  <c r="V315" i="13"/>
  <c r="X315" i="13" s="1"/>
  <c r="V316" i="13"/>
  <c r="X316" i="13" s="1"/>
  <c r="V317" i="13"/>
  <c r="X317" i="13" s="1"/>
  <c r="V318" i="13"/>
  <c r="X318" i="13" s="1"/>
  <c r="V319" i="13"/>
  <c r="X319" i="13" s="1"/>
  <c r="V320" i="13"/>
  <c r="X320" i="13" s="1"/>
  <c r="V321" i="13"/>
  <c r="X321" i="13" s="1"/>
  <c r="V322" i="13"/>
  <c r="X322" i="13" s="1"/>
  <c r="V323" i="13"/>
  <c r="X323" i="13" s="1"/>
  <c r="V324" i="13"/>
  <c r="X324" i="13" s="1"/>
  <c r="V325" i="13"/>
  <c r="X325" i="13" s="1"/>
  <c r="V326" i="13"/>
  <c r="X326" i="13" s="1"/>
  <c r="V327" i="13"/>
  <c r="X327" i="13" s="1"/>
  <c r="V328" i="13"/>
  <c r="X328" i="13" s="1"/>
  <c r="V329" i="13"/>
  <c r="X329" i="13" s="1"/>
  <c r="V330" i="13"/>
  <c r="X330" i="13" s="1"/>
  <c r="V331" i="13"/>
  <c r="X331" i="13" s="1"/>
  <c r="V332" i="13"/>
  <c r="X332" i="13" s="1"/>
  <c r="V333" i="13"/>
  <c r="X333" i="13" s="1"/>
  <c r="V334" i="13"/>
  <c r="X334" i="13" s="1"/>
  <c r="V335" i="13"/>
  <c r="X335" i="13" s="1"/>
  <c r="V336" i="13"/>
  <c r="X336" i="13" s="1"/>
  <c r="V337" i="13"/>
  <c r="X337" i="13" s="1"/>
  <c r="V338" i="13"/>
  <c r="X338" i="13" s="1"/>
  <c r="V339" i="13"/>
  <c r="X339" i="13" s="1"/>
  <c r="V340" i="13"/>
  <c r="X340" i="13" s="1"/>
  <c r="V341" i="13"/>
  <c r="X341" i="13" s="1"/>
  <c r="V342" i="13"/>
  <c r="X342" i="13" s="1"/>
  <c r="V343" i="13"/>
  <c r="X343" i="13" s="1"/>
  <c r="V344" i="13"/>
  <c r="X344" i="13" s="1"/>
  <c r="V345" i="13"/>
  <c r="X345" i="13" s="1"/>
  <c r="V346" i="13"/>
  <c r="X346" i="13" s="1"/>
  <c r="V347" i="13"/>
  <c r="X347" i="13" s="1"/>
  <c r="V348" i="13"/>
  <c r="X348" i="13" s="1"/>
  <c r="V349" i="13"/>
  <c r="X349" i="13" s="1"/>
  <c r="V350" i="13"/>
  <c r="X350" i="13" s="1"/>
  <c r="V351" i="13"/>
  <c r="X351" i="13" s="1"/>
  <c r="V352" i="13"/>
  <c r="X352" i="13" s="1"/>
  <c r="V353" i="13"/>
  <c r="X353" i="13" s="1"/>
  <c r="V354" i="13"/>
  <c r="X354" i="13" s="1"/>
  <c r="V355" i="13"/>
  <c r="X355" i="13" s="1"/>
  <c r="V356" i="13"/>
  <c r="X356" i="13" s="1"/>
  <c r="V357" i="13"/>
  <c r="X357" i="13" s="1"/>
  <c r="V358" i="13"/>
  <c r="X358" i="13" s="1"/>
  <c r="V359" i="13"/>
  <c r="X359" i="13" s="1"/>
  <c r="V360" i="13"/>
  <c r="X360" i="13" s="1"/>
  <c r="V361" i="13"/>
  <c r="X361" i="13" s="1"/>
  <c r="V362" i="13"/>
  <c r="X362" i="13" s="1"/>
  <c r="V363" i="13"/>
  <c r="X363" i="13" s="1"/>
  <c r="V364" i="13"/>
  <c r="X364" i="13" s="1"/>
  <c r="V365" i="13"/>
  <c r="X365" i="13" s="1"/>
  <c r="V366" i="13"/>
  <c r="X366" i="13" s="1"/>
  <c r="V367" i="13"/>
  <c r="X367" i="13" s="1"/>
  <c r="V368" i="13"/>
  <c r="X368" i="13" s="1"/>
  <c r="V369" i="13"/>
  <c r="X369" i="13" s="1"/>
  <c r="V370" i="13"/>
  <c r="X370" i="13" s="1"/>
  <c r="V371" i="13"/>
  <c r="X371" i="13" s="1"/>
  <c r="V372" i="13"/>
  <c r="X372" i="13" s="1"/>
  <c r="V373" i="13"/>
  <c r="X373" i="13" s="1"/>
  <c r="V374" i="13"/>
  <c r="X374" i="13" s="1"/>
  <c r="V375" i="13"/>
  <c r="X375" i="13" s="1"/>
  <c r="V376" i="13"/>
  <c r="X376" i="13" s="1"/>
  <c r="V377" i="13"/>
  <c r="X377" i="13" s="1"/>
  <c r="V378" i="13"/>
  <c r="X378" i="13" s="1"/>
  <c r="V379" i="13"/>
  <c r="X379" i="13" s="1"/>
  <c r="V380" i="13"/>
  <c r="X380" i="13" s="1"/>
  <c r="V381" i="13"/>
  <c r="X381" i="13" s="1"/>
  <c r="V382" i="13"/>
  <c r="X382" i="13" s="1"/>
  <c r="V383" i="13"/>
  <c r="X383" i="13" s="1"/>
  <c r="V384" i="13"/>
  <c r="X384" i="13" s="1"/>
  <c r="V385" i="13"/>
  <c r="X385" i="13" s="1"/>
  <c r="V386" i="13"/>
  <c r="X386" i="13" s="1"/>
  <c r="V387" i="13"/>
  <c r="X387" i="13" s="1"/>
  <c r="V388" i="13"/>
  <c r="X388" i="13" s="1"/>
  <c r="V389" i="13"/>
  <c r="X389" i="13" s="1"/>
  <c r="V390" i="13"/>
  <c r="X390" i="13" s="1"/>
  <c r="V391" i="13"/>
  <c r="X391" i="13" s="1"/>
  <c r="V392" i="13"/>
  <c r="X392" i="13" s="1"/>
  <c r="V393" i="13"/>
  <c r="X393" i="13" s="1"/>
  <c r="V394" i="13"/>
  <c r="X394" i="13" s="1"/>
  <c r="V395" i="13"/>
  <c r="X395" i="13" s="1"/>
  <c r="V396" i="13"/>
  <c r="X396" i="13" s="1"/>
  <c r="V397" i="13"/>
  <c r="X397" i="13" s="1"/>
  <c r="V398" i="13"/>
  <c r="X398" i="13" s="1"/>
  <c r="V399" i="13"/>
  <c r="X399" i="13" s="1"/>
  <c r="V400" i="13"/>
  <c r="X400" i="13" s="1"/>
  <c r="V401" i="13"/>
  <c r="X401" i="13" s="1"/>
  <c r="V402" i="13"/>
  <c r="X402" i="13" s="1"/>
  <c r="V403" i="13"/>
  <c r="X403" i="13" s="1"/>
  <c r="V404" i="13"/>
  <c r="X404" i="13" s="1"/>
  <c r="V405" i="13"/>
  <c r="X405" i="13" s="1"/>
  <c r="V406" i="13"/>
  <c r="X406" i="13" s="1"/>
  <c r="V407" i="13"/>
  <c r="X407" i="13" s="1"/>
  <c r="V408" i="13"/>
  <c r="X408" i="13" s="1"/>
  <c r="V409" i="13"/>
  <c r="X409" i="13" s="1"/>
  <c r="V410" i="13"/>
  <c r="X410" i="13" s="1"/>
  <c r="V411" i="13"/>
  <c r="X411" i="13" s="1"/>
  <c r="V412" i="13"/>
  <c r="X412" i="13" s="1"/>
  <c r="V413" i="13"/>
  <c r="X413" i="13" s="1"/>
  <c r="V414" i="13"/>
  <c r="X414" i="13" s="1"/>
  <c r="V415" i="13"/>
  <c r="X415" i="13" s="1"/>
  <c r="V416" i="13"/>
  <c r="X416" i="13" s="1"/>
  <c r="V417" i="13"/>
  <c r="X417" i="13" s="1"/>
  <c r="V418" i="13"/>
  <c r="X418" i="13" s="1"/>
  <c r="V419" i="13"/>
  <c r="X419" i="13" s="1"/>
  <c r="V420" i="13"/>
  <c r="X420" i="13" s="1"/>
  <c r="V421" i="13"/>
  <c r="X421" i="13" s="1"/>
  <c r="V422" i="13"/>
  <c r="X422" i="13" s="1"/>
  <c r="V423" i="13"/>
  <c r="X423" i="13" s="1"/>
  <c r="V424" i="13"/>
  <c r="X424" i="13" s="1"/>
  <c r="V425" i="13"/>
  <c r="X425" i="13" s="1"/>
  <c r="V426" i="13"/>
  <c r="X426" i="13" s="1"/>
  <c r="V427" i="13"/>
  <c r="X427" i="13" s="1"/>
  <c r="V428" i="13"/>
  <c r="X428" i="13" s="1"/>
  <c r="V429" i="13"/>
  <c r="X429" i="13" s="1"/>
  <c r="V430" i="13"/>
  <c r="X430" i="13" s="1"/>
  <c r="V431" i="13"/>
  <c r="X431" i="13" s="1"/>
  <c r="V432" i="13"/>
  <c r="X432" i="13" s="1"/>
  <c r="V433" i="13"/>
  <c r="X433" i="13" s="1"/>
  <c r="V434" i="13"/>
  <c r="X434" i="13" s="1"/>
  <c r="V435" i="13"/>
  <c r="X435" i="13" s="1"/>
  <c r="V436" i="13"/>
  <c r="X436" i="13" s="1"/>
  <c r="V437" i="13"/>
  <c r="X437" i="13" s="1"/>
  <c r="V438" i="13"/>
  <c r="X438" i="13" s="1"/>
  <c r="V439" i="13"/>
  <c r="X439" i="13" s="1"/>
  <c r="V440" i="13"/>
  <c r="X440" i="13" s="1"/>
  <c r="V441" i="13"/>
  <c r="X441" i="13" s="1"/>
  <c r="V442" i="13"/>
  <c r="X442" i="13" s="1"/>
  <c r="V443" i="13"/>
  <c r="X443" i="13" s="1"/>
  <c r="V444" i="13"/>
  <c r="X444" i="13" s="1"/>
  <c r="V445" i="13"/>
  <c r="X445" i="13" s="1"/>
  <c r="V446" i="13"/>
  <c r="X446" i="13" s="1"/>
  <c r="V447" i="13"/>
  <c r="X447" i="13" s="1"/>
  <c r="V448" i="13"/>
  <c r="X448" i="13" s="1"/>
  <c r="V449" i="13"/>
  <c r="X449" i="13" s="1"/>
  <c r="V450" i="13"/>
  <c r="X450" i="13" s="1"/>
  <c r="V451" i="13"/>
  <c r="X451" i="13" s="1"/>
  <c r="V452" i="13"/>
  <c r="X452" i="13" s="1"/>
  <c r="V453" i="13"/>
  <c r="X453" i="13" s="1"/>
  <c r="V454" i="13"/>
  <c r="X454" i="13" s="1"/>
  <c r="V455" i="13"/>
  <c r="X455" i="13" s="1"/>
  <c r="V456" i="13"/>
  <c r="X456" i="13" s="1"/>
  <c r="V457" i="13"/>
  <c r="X457" i="13" s="1"/>
  <c r="V458" i="13"/>
  <c r="X458" i="13" s="1"/>
  <c r="V459" i="13"/>
  <c r="X459" i="13" s="1"/>
  <c r="V460" i="13"/>
  <c r="X460" i="13" s="1"/>
  <c r="V461" i="13"/>
  <c r="X461" i="13" s="1"/>
  <c r="V462" i="13"/>
  <c r="X462" i="13" s="1"/>
  <c r="V463" i="13"/>
  <c r="X463" i="13" s="1"/>
  <c r="V464" i="13"/>
  <c r="X464" i="13" s="1"/>
  <c r="V465" i="13"/>
  <c r="X465" i="13" s="1"/>
  <c r="V466" i="13"/>
  <c r="X466" i="13" s="1"/>
  <c r="V467" i="13"/>
  <c r="X467" i="13" s="1"/>
  <c r="V468" i="13"/>
  <c r="X468" i="13" s="1"/>
  <c r="V469" i="13"/>
  <c r="X469" i="13" s="1"/>
  <c r="V470" i="13"/>
  <c r="X470" i="13" s="1"/>
  <c r="V471" i="13"/>
  <c r="X471" i="13" s="1"/>
  <c r="V472" i="13"/>
  <c r="X472" i="13" s="1"/>
  <c r="V473" i="13"/>
  <c r="X473" i="13" s="1"/>
  <c r="V474" i="13"/>
  <c r="X474" i="13" s="1"/>
  <c r="V475" i="13"/>
  <c r="X475" i="13" s="1"/>
  <c r="V476" i="13"/>
  <c r="X476" i="13" s="1"/>
  <c r="V477" i="13"/>
  <c r="X477" i="13" s="1"/>
  <c r="V478" i="13"/>
  <c r="X478" i="13" s="1"/>
  <c r="V479" i="13"/>
  <c r="X479" i="13" s="1"/>
  <c r="V480" i="13"/>
  <c r="X480" i="13" s="1"/>
  <c r="V481" i="13"/>
  <c r="X481" i="13" s="1"/>
  <c r="V482" i="13"/>
  <c r="X482" i="13" s="1"/>
  <c r="V483" i="13"/>
  <c r="X483" i="13" s="1"/>
  <c r="V484" i="13"/>
  <c r="X484" i="13" s="1"/>
  <c r="V485" i="13"/>
  <c r="X485" i="13" s="1"/>
  <c r="V486" i="13"/>
  <c r="X486" i="13" s="1"/>
  <c r="V487" i="13"/>
  <c r="X487" i="13" s="1"/>
  <c r="V488" i="13"/>
  <c r="X488" i="13" s="1"/>
  <c r="V489" i="13"/>
  <c r="X489" i="13" s="1"/>
  <c r="V490" i="13"/>
  <c r="X490" i="13" s="1"/>
  <c r="V491" i="13"/>
  <c r="X491" i="13" s="1"/>
  <c r="V492" i="13"/>
  <c r="X492" i="13" s="1"/>
  <c r="V493" i="13"/>
  <c r="X493" i="13" s="1"/>
  <c r="V494" i="13"/>
  <c r="X494" i="13" s="1"/>
  <c r="V495" i="13"/>
  <c r="X495" i="13" s="1"/>
  <c r="V496" i="13"/>
  <c r="X496" i="13" s="1"/>
  <c r="V497" i="13"/>
  <c r="X497" i="13" s="1"/>
  <c r="V498" i="13"/>
  <c r="X498" i="13" s="1"/>
  <c r="V499" i="13"/>
  <c r="X499" i="13" s="1"/>
  <c r="V500" i="13"/>
  <c r="X500" i="13" s="1"/>
  <c r="V501" i="13"/>
  <c r="X501" i="13" s="1"/>
  <c r="V502" i="13"/>
  <c r="X502" i="13" s="1"/>
  <c r="V503" i="13"/>
  <c r="X503" i="13" s="1"/>
  <c r="V504" i="13"/>
  <c r="X504" i="13" s="1"/>
  <c r="V505" i="13"/>
  <c r="X505" i="13" s="1"/>
  <c r="V506" i="13"/>
  <c r="X506" i="13" s="1"/>
  <c r="V507" i="13"/>
  <c r="X507" i="13" s="1"/>
  <c r="V508" i="13"/>
  <c r="X508" i="13" s="1"/>
  <c r="V509" i="13"/>
  <c r="X509" i="13" s="1"/>
  <c r="V510" i="13"/>
  <c r="X510" i="13" s="1"/>
  <c r="V511" i="13"/>
  <c r="X511" i="13" s="1"/>
  <c r="V512" i="13"/>
  <c r="X512" i="13" s="1"/>
  <c r="V513" i="13"/>
  <c r="X513" i="13" s="1"/>
  <c r="V514" i="13"/>
  <c r="X514" i="13" s="1"/>
  <c r="V515" i="13"/>
  <c r="X515" i="13" s="1"/>
  <c r="V516" i="13"/>
  <c r="X516" i="13" s="1"/>
  <c r="V517" i="13"/>
  <c r="X517" i="13" s="1"/>
  <c r="V518" i="13"/>
  <c r="X518" i="13" s="1"/>
  <c r="V519" i="13"/>
  <c r="X519" i="13" s="1"/>
  <c r="V520" i="13"/>
  <c r="X520" i="13" s="1"/>
  <c r="V521" i="13"/>
  <c r="X521" i="13" s="1"/>
  <c r="V522" i="13"/>
  <c r="X522" i="13" s="1"/>
  <c r="V523" i="13"/>
  <c r="X523" i="13" s="1"/>
  <c r="V524" i="13"/>
  <c r="X524" i="13" s="1"/>
  <c r="V525" i="13"/>
  <c r="X525" i="13" s="1"/>
  <c r="V526" i="13"/>
  <c r="X526" i="13" s="1"/>
  <c r="V527" i="13"/>
  <c r="X527" i="13" s="1"/>
  <c r="V528" i="13"/>
  <c r="X528" i="13" s="1"/>
  <c r="V529" i="13"/>
  <c r="X529" i="13" s="1"/>
  <c r="V530" i="13"/>
  <c r="X530" i="13" s="1"/>
  <c r="V531" i="13"/>
  <c r="X531" i="13" s="1"/>
  <c r="V532" i="13"/>
  <c r="X532" i="13" s="1"/>
  <c r="V533" i="13"/>
  <c r="X533" i="13" s="1"/>
  <c r="V534" i="13"/>
  <c r="X534" i="13" s="1"/>
  <c r="V535" i="13"/>
  <c r="X535" i="13" s="1"/>
  <c r="V536" i="13"/>
  <c r="X536" i="13" s="1"/>
  <c r="V537" i="13"/>
  <c r="X537" i="13" s="1"/>
  <c r="V538" i="13"/>
  <c r="X538" i="13" s="1"/>
  <c r="V539" i="13"/>
  <c r="X539" i="13" s="1"/>
  <c r="V540" i="13"/>
  <c r="X540" i="13" s="1"/>
  <c r="V541" i="13"/>
  <c r="X541" i="13" s="1"/>
  <c r="V542" i="13"/>
  <c r="X542" i="13" s="1"/>
  <c r="V543" i="13"/>
  <c r="X543" i="13" s="1"/>
  <c r="V544" i="13"/>
  <c r="X544" i="13" s="1"/>
  <c r="V545" i="13"/>
  <c r="X545" i="13" s="1"/>
  <c r="V546" i="13"/>
  <c r="X546" i="13" s="1"/>
  <c r="V547" i="13"/>
  <c r="X547" i="13" s="1"/>
  <c r="V548" i="13"/>
  <c r="X548" i="13" s="1"/>
  <c r="V549" i="13"/>
  <c r="X549" i="13" s="1"/>
  <c r="V550" i="13"/>
  <c r="X550" i="13" s="1"/>
  <c r="V551" i="13"/>
  <c r="X551" i="13" s="1"/>
  <c r="V552" i="13"/>
  <c r="X552" i="13" s="1"/>
  <c r="V553" i="13"/>
  <c r="X553" i="13" s="1"/>
  <c r="V554" i="13"/>
  <c r="X554" i="13" s="1"/>
  <c r="V555" i="13"/>
  <c r="X555" i="13" s="1"/>
  <c r="V556" i="13"/>
  <c r="X556" i="13" s="1"/>
  <c r="V557" i="13"/>
  <c r="X557" i="13" s="1"/>
  <c r="V558" i="13"/>
  <c r="X558" i="13" s="1"/>
  <c r="V559" i="13"/>
  <c r="X559" i="13" s="1"/>
  <c r="V560" i="13"/>
  <c r="X560" i="13" s="1"/>
  <c r="V561" i="13"/>
  <c r="X561" i="13" s="1"/>
  <c r="V562" i="13"/>
  <c r="X562" i="13" s="1"/>
  <c r="V563" i="13"/>
  <c r="X563" i="13" s="1"/>
  <c r="V564" i="13"/>
  <c r="X564" i="13" s="1"/>
  <c r="V565" i="13"/>
  <c r="X565" i="13" s="1"/>
  <c r="V566" i="13"/>
  <c r="X566" i="13" s="1"/>
  <c r="V567" i="13"/>
  <c r="X567" i="13" s="1"/>
  <c r="V568" i="13"/>
  <c r="X568" i="13" s="1"/>
  <c r="V569" i="13"/>
  <c r="X569" i="13" s="1"/>
  <c r="V570" i="13"/>
  <c r="X570" i="13" s="1"/>
  <c r="V571" i="13"/>
  <c r="X571" i="13" s="1"/>
  <c r="V572" i="13"/>
  <c r="X572" i="13" s="1"/>
  <c r="V573" i="13"/>
  <c r="X573" i="13" s="1"/>
  <c r="V574" i="13"/>
  <c r="X574" i="13" s="1"/>
  <c r="V575" i="13"/>
  <c r="X575" i="13" s="1"/>
  <c r="V576" i="13"/>
  <c r="X576" i="13" s="1"/>
  <c r="V577" i="13"/>
  <c r="X577" i="13" s="1"/>
  <c r="V578" i="13"/>
  <c r="X578" i="13" s="1"/>
  <c r="V579" i="13"/>
  <c r="X579" i="13" s="1"/>
  <c r="V580" i="13"/>
  <c r="X580" i="13" s="1"/>
  <c r="V581" i="13"/>
  <c r="X581" i="13" s="1"/>
  <c r="V582" i="13"/>
  <c r="X582" i="13" s="1"/>
  <c r="V583" i="13"/>
  <c r="X583" i="13" s="1"/>
  <c r="V584" i="13"/>
  <c r="X584" i="13" s="1"/>
  <c r="V585" i="13"/>
  <c r="X585" i="13" s="1"/>
  <c r="V586" i="13"/>
  <c r="X586" i="13" s="1"/>
  <c r="V587" i="13"/>
  <c r="X587" i="13" s="1"/>
  <c r="V588" i="13"/>
  <c r="X588" i="13" s="1"/>
  <c r="V589" i="13"/>
  <c r="X589" i="13" s="1"/>
  <c r="V590" i="13"/>
  <c r="X590" i="13" s="1"/>
  <c r="V591" i="13"/>
  <c r="X591" i="13" s="1"/>
  <c r="V592" i="13"/>
  <c r="X592" i="13" s="1"/>
  <c r="V593" i="13"/>
  <c r="X593" i="13" s="1"/>
  <c r="V594" i="13"/>
  <c r="X594" i="13" s="1"/>
  <c r="V595" i="13"/>
  <c r="X595" i="13" s="1"/>
  <c r="V596" i="13"/>
  <c r="X596" i="13" s="1"/>
  <c r="V597" i="13"/>
  <c r="X597" i="13" s="1"/>
  <c r="V598" i="13"/>
  <c r="X598" i="13" s="1"/>
  <c r="V599" i="13"/>
  <c r="X599" i="13" s="1"/>
  <c r="V600" i="13"/>
  <c r="X600" i="13" s="1"/>
  <c r="V601" i="13"/>
  <c r="X601" i="13" s="1"/>
  <c r="V602" i="13"/>
  <c r="X602" i="13" s="1"/>
  <c r="V603" i="13"/>
  <c r="X603" i="13" s="1"/>
  <c r="V604" i="13"/>
  <c r="X604" i="13" s="1"/>
  <c r="V605" i="13"/>
  <c r="X605" i="13" s="1"/>
  <c r="V606" i="13"/>
  <c r="X606" i="13" s="1"/>
  <c r="V607" i="13"/>
  <c r="X607" i="13" s="1"/>
  <c r="V608" i="13"/>
  <c r="X608" i="13" s="1"/>
  <c r="V609" i="13"/>
  <c r="X609" i="13" s="1"/>
  <c r="V610" i="13"/>
  <c r="X610" i="13" s="1"/>
  <c r="V611" i="13"/>
  <c r="X611" i="13" s="1"/>
  <c r="V612" i="13"/>
  <c r="X612" i="13" s="1"/>
  <c r="V613" i="13"/>
  <c r="X613" i="13" s="1"/>
  <c r="V614" i="13"/>
  <c r="X614" i="13" s="1"/>
  <c r="V615" i="13"/>
  <c r="X615" i="13" s="1"/>
  <c r="V616" i="13"/>
  <c r="X616" i="13" s="1"/>
  <c r="V617" i="13"/>
  <c r="X617" i="13" s="1"/>
  <c r="V618" i="13"/>
  <c r="X618" i="13" s="1"/>
  <c r="V619" i="13"/>
  <c r="X619" i="13" s="1"/>
  <c r="V620" i="13"/>
  <c r="X620" i="13" s="1"/>
  <c r="V621" i="13"/>
  <c r="X621" i="13" s="1"/>
  <c r="V622" i="13"/>
  <c r="X622" i="13" s="1"/>
  <c r="V623" i="13"/>
  <c r="X623" i="13" s="1"/>
  <c r="V624" i="13"/>
  <c r="X624" i="13" s="1"/>
  <c r="V625" i="13"/>
  <c r="X625" i="13" s="1"/>
  <c r="V626" i="13"/>
  <c r="X626" i="13" s="1"/>
  <c r="V627" i="13"/>
  <c r="X627" i="13" s="1"/>
  <c r="V628" i="13"/>
  <c r="X628" i="13" s="1"/>
  <c r="V629" i="13"/>
  <c r="X629" i="13" s="1"/>
  <c r="V630" i="13"/>
  <c r="X630" i="13" s="1"/>
  <c r="V631" i="13"/>
  <c r="X631" i="13" s="1"/>
  <c r="V632" i="13"/>
  <c r="X632" i="13" s="1"/>
  <c r="V633" i="13"/>
  <c r="X633" i="13" s="1"/>
  <c r="V634" i="13"/>
  <c r="X634" i="13" s="1"/>
  <c r="V635" i="13"/>
  <c r="X635" i="13" s="1"/>
  <c r="V636" i="13"/>
  <c r="X636" i="13" s="1"/>
  <c r="V637" i="13"/>
  <c r="X637" i="13" s="1"/>
  <c r="V638" i="13"/>
  <c r="X638" i="13" s="1"/>
  <c r="V639" i="13"/>
  <c r="X639" i="13" s="1"/>
  <c r="V640" i="13"/>
  <c r="X640" i="13" s="1"/>
  <c r="V641" i="13"/>
  <c r="X641" i="13" s="1"/>
  <c r="V642" i="13"/>
  <c r="X642" i="13" s="1"/>
  <c r="V643" i="13"/>
  <c r="X643" i="13" s="1"/>
  <c r="V644" i="13"/>
  <c r="X644" i="13" s="1"/>
  <c r="V645" i="13"/>
  <c r="X645" i="13" s="1"/>
  <c r="V646" i="13"/>
  <c r="X646" i="13" s="1"/>
  <c r="V647" i="13"/>
  <c r="X647" i="13" s="1"/>
  <c r="V648" i="13"/>
  <c r="X648" i="13" s="1"/>
  <c r="V649" i="13"/>
  <c r="X649" i="13" s="1"/>
  <c r="V650" i="13"/>
  <c r="X650" i="13" s="1"/>
  <c r="V651" i="13"/>
  <c r="X651" i="13" s="1"/>
  <c r="V652" i="13"/>
  <c r="X652" i="13" s="1"/>
  <c r="V653" i="13"/>
  <c r="X653" i="13" s="1"/>
  <c r="V654" i="13"/>
  <c r="X654" i="13" s="1"/>
  <c r="V655" i="13"/>
  <c r="X655" i="13" s="1"/>
  <c r="V656" i="13"/>
  <c r="X656" i="13" s="1"/>
  <c r="V657" i="13"/>
  <c r="X657" i="13" s="1"/>
  <c r="V658" i="13"/>
  <c r="X658" i="13" s="1"/>
  <c r="V659" i="13"/>
  <c r="X659" i="13" s="1"/>
  <c r="V660" i="13"/>
  <c r="X660" i="13" s="1"/>
  <c r="V661" i="13"/>
  <c r="X661" i="13" s="1"/>
  <c r="V662" i="13"/>
  <c r="X662" i="13" s="1"/>
  <c r="V663" i="13"/>
  <c r="X663" i="13" s="1"/>
  <c r="V664" i="13"/>
  <c r="X664" i="13" s="1"/>
  <c r="V665" i="13"/>
  <c r="X665" i="13" s="1"/>
  <c r="V666" i="13"/>
  <c r="X666" i="13" s="1"/>
  <c r="V667" i="13"/>
  <c r="X667" i="13" s="1"/>
  <c r="V668" i="13"/>
  <c r="X668" i="13" s="1"/>
  <c r="V669" i="13"/>
  <c r="X669" i="13" s="1"/>
  <c r="V670" i="13"/>
  <c r="X670" i="13" s="1"/>
  <c r="V671" i="13"/>
  <c r="X671" i="13" s="1"/>
  <c r="V672" i="13"/>
  <c r="X672" i="13" s="1"/>
  <c r="V673" i="13"/>
  <c r="X673" i="13" s="1"/>
  <c r="V674" i="13"/>
  <c r="X674" i="13" s="1"/>
  <c r="V675" i="13"/>
  <c r="X675" i="13" s="1"/>
  <c r="V676" i="13"/>
  <c r="X676" i="13" s="1"/>
  <c r="V677" i="13"/>
  <c r="X677" i="13" s="1"/>
  <c r="V678" i="13"/>
  <c r="X678" i="13" s="1"/>
  <c r="V679" i="13"/>
  <c r="X679" i="13" s="1"/>
  <c r="V680" i="13"/>
  <c r="X680" i="13" s="1"/>
  <c r="V681" i="13"/>
  <c r="X681" i="13" s="1"/>
  <c r="V682" i="13"/>
  <c r="X682" i="13" s="1"/>
  <c r="V683" i="13"/>
  <c r="X683" i="13" s="1"/>
  <c r="V684" i="13"/>
  <c r="X684" i="13" s="1"/>
  <c r="V685" i="13"/>
  <c r="X685" i="13" s="1"/>
  <c r="V686" i="13"/>
  <c r="X686" i="13" s="1"/>
  <c r="V687" i="13"/>
  <c r="X687" i="13" s="1"/>
  <c r="V688" i="13"/>
  <c r="X688" i="13" s="1"/>
  <c r="V689" i="13"/>
  <c r="X689" i="13" s="1"/>
  <c r="V690" i="13"/>
  <c r="X690" i="13" s="1"/>
  <c r="V691" i="13"/>
  <c r="X691" i="13" s="1"/>
  <c r="V692" i="13"/>
  <c r="X692" i="13" s="1"/>
  <c r="V693" i="13"/>
  <c r="X693" i="13" s="1"/>
  <c r="V694" i="13"/>
  <c r="X694" i="13" s="1"/>
  <c r="V695" i="13"/>
  <c r="X695" i="13" s="1"/>
  <c r="V696" i="13"/>
  <c r="X696" i="13" s="1"/>
  <c r="V697" i="13"/>
  <c r="X697" i="13" s="1"/>
  <c r="V698" i="13"/>
  <c r="X698" i="13" s="1"/>
  <c r="V699" i="13"/>
  <c r="X699" i="13" s="1"/>
  <c r="V700" i="13"/>
  <c r="X700" i="13" s="1"/>
  <c r="V701" i="13"/>
  <c r="X701" i="13" s="1"/>
  <c r="V702" i="13"/>
  <c r="X702" i="13" s="1"/>
  <c r="V703" i="13"/>
  <c r="X703" i="13" s="1"/>
  <c r="V704" i="13"/>
  <c r="X704" i="13" s="1"/>
  <c r="V705" i="13"/>
  <c r="X705" i="13" s="1"/>
  <c r="V706" i="13"/>
  <c r="X706" i="13" s="1"/>
  <c r="V707" i="13"/>
  <c r="X707" i="13" s="1"/>
  <c r="V708" i="13"/>
  <c r="X708" i="13" s="1"/>
  <c r="V709" i="13"/>
  <c r="X709" i="13" s="1"/>
  <c r="V710" i="13"/>
  <c r="X710" i="13" s="1"/>
  <c r="V711" i="13"/>
  <c r="X711" i="13" s="1"/>
  <c r="V712" i="13"/>
  <c r="X712" i="13" s="1"/>
  <c r="V713" i="13"/>
  <c r="X713" i="13" s="1"/>
  <c r="V714" i="13"/>
  <c r="X714" i="13" s="1"/>
  <c r="V715" i="13"/>
  <c r="X715" i="13" s="1"/>
  <c r="V716" i="13"/>
  <c r="X716" i="13" s="1"/>
  <c r="V717" i="13"/>
  <c r="X717" i="13" s="1"/>
  <c r="V718" i="13"/>
  <c r="X718" i="13" s="1"/>
  <c r="V719" i="13"/>
  <c r="X719" i="13" s="1"/>
  <c r="V720" i="13"/>
  <c r="X720" i="13" s="1"/>
  <c r="V721" i="13"/>
  <c r="X721" i="13" s="1"/>
  <c r="V722" i="13"/>
  <c r="X722" i="13" s="1"/>
  <c r="V723" i="13"/>
  <c r="X723" i="13" s="1"/>
  <c r="V724" i="13"/>
  <c r="X724" i="13" s="1"/>
  <c r="V725" i="13"/>
  <c r="X725" i="13" s="1"/>
  <c r="V726" i="13"/>
  <c r="X726" i="13" s="1"/>
  <c r="V727" i="13"/>
  <c r="X727" i="13" s="1"/>
  <c r="V728" i="13"/>
  <c r="X728" i="13" s="1"/>
  <c r="V729" i="13"/>
  <c r="X729" i="13" s="1"/>
  <c r="V730" i="13"/>
  <c r="X730" i="13" s="1"/>
  <c r="V731" i="13"/>
  <c r="X731" i="13" s="1"/>
  <c r="V732" i="13"/>
  <c r="X732" i="13" s="1"/>
  <c r="V733" i="13"/>
  <c r="X733" i="13" s="1"/>
  <c r="V734" i="13"/>
  <c r="X734" i="13" s="1"/>
  <c r="V735" i="13"/>
  <c r="X735" i="13" s="1"/>
  <c r="V736" i="13"/>
  <c r="X736" i="13" s="1"/>
  <c r="V737" i="13"/>
  <c r="X737" i="13" s="1"/>
  <c r="V738" i="13"/>
  <c r="X738" i="13" s="1"/>
  <c r="V739" i="13"/>
  <c r="X739" i="13" s="1"/>
  <c r="V740" i="13"/>
  <c r="X740" i="13" s="1"/>
  <c r="V741" i="13"/>
  <c r="X741" i="13" s="1"/>
  <c r="V742" i="13"/>
  <c r="X742" i="13" s="1"/>
  <c r="V743" i="13"/>
  <c r="X743" i="13" s="1"/>
  <c r="V744" i="13"/>
  <c r="X744" i="13" s="1"/>
  <c r="V745" i="13"/>
  <c r="X745" i="13" s="1"/>
  <c r="V746" i="13"/>
  <c r="X746" i="13" s="1"/>
  <c r="V747" i="13"/>
  <c r="X747" i="13" s="1"/>
  <c r="V748" i="13"/>
  <c r="X748" i="13" s="1"/>
  <c r="V749" i="13"/>
  <c r="X749" i="13" s="1"/>
  <c r="V750" i="13"/>
  <c r="X750" i="13" s="1"/>
  <c r="V751" i="13"/>
  <c r="X751" i="13" s="1"/>
  <c r="V752" i="13"/>
  <c r="X752" i="13" s="1"/>
  <c r="V753" i="13"/>
  <c r="X753" i="13" s="1"/>
  <c r="V754" i="13"/>
  <c r="X754" i="13" s="1"/>
  <c r="V755" i="13"/>
  <c r="X755" i="13" s="1"/>
  <c r="V756" i="13"/>
  <c r="X756" i="13" s="1"/>
  <c r="V757" i="13"/>
  <c r="X757" i="13" s="1"/>
  <c r="V758" i="13"/>
  <c r="X758" i="13" s="1"/>
  <c r="V759" i="13"/>
  <c r="X759" i="13" s="1"/>
  <c r="V760" i="13"/>
  <c r="X760" i="13" s="1"/>
  <c r="V761" i="13"/>
  <c r="X761" i="13" s="1"/>
  <c r="V762" i="13"/>
  <c r="X762" i="13" s="1"/>
  <c r="V763" i="13"/>
  <c r="X763" i="13" s="1"/>
  <c r="V764" i="13"/>
  <c r="X764" i="13" s="1"/>
  <c r="V765" i="13"/>
  <c r="X765" i="13" s="1"/>
  <c r="V766" i="13"/>
  <c r="X766" i="13" s="1"/>
  <c r="V767" i="13"/>
  <c r="X767" i="13" s="1"/>
  <c r="V768" i="13"/>
  <c r="X768" i="13" s="1"/>
  <c r="V769" i="13"/>
  <c r="X769" i="13" s="1"/>
  <c r="V770" i="13"/>
  <c r="X770" i="13" s="1"/>
  <c r="V771" i="13"/>
  <c r="X771" i="13" s="1"/>
  <c r="V772" i="13"/>
  <c r="X772" i="13" s="1"/>
  <c r="V773" i="13"/>
  <c r="X773" i="13" s="1"/>
  <c r="V774" i="13"/>
  <c r="X774" i="13" s="1"/>
  <c r="V775" i="13"/>
  <c r="X775" i="13" s="1"/>
  <c r="V776" i="13"/>
  <c r="X776" i="13" s="1"/>
  <c r="V777" i="13"/>
  <c r="X777" i="13" s="1"/>
  <c r="V778" i="13"/>
  <c r="X778" i="13" s="1"/>
  <c r="V779" i="13"/>
  <c r="X779" i="13" s="1"/>
  <c r="V780" i="13"/>
  <c r="X780" i="13" s="1"/>
  <c r="V781" i="13"/>
  <c r="X781" i="13" s="1"/>
  <c r="V782" i="13"/>
  <c r="X782" i="13" s="1"/>
  <c r="V783" i="13"/>
  <c r="X783" i="13" s="1"/>
  <c r="V784" i="13"/>
  <c r="X784" i="13" s="1"/>
  <c r="V785" i="13"/>
  <c r="X785" i="13" s="1"/>
  <c r="V786" i="13"/>
  <c r="X786" i="13" s="1"/>
  <c r="V787" i="13"/>
  <c r="X787" i="13" s="1"/>
  <c r="V788" i="13"/>
  <c r="X788" i="13" s="1"/>
  <c r="V789" i="13"/>
  <c r="X789" i="13" s="1"/>
  <c r="V790" i="13"/>
  <c r="X790" i="13" s="1"/>
  <c r="V791" i="13"/>
  <c r="X791" i="13" s="1"/>
  <c r="V792" i="13"/>
  <c r="X792" i="13" s="1"/>
  <c r="V793" i="13"/>
  <c r="X793" i="13" s="1"/>
  <c r="V794" i="13"/>
  <c r="X794" i="13" s="1"/>
  <c r="V795" i="13"/>
  <c r="X795" i="13" s="1"/>
  <c r="V796" i="13"/>
  <c r="X796" i="13" s="1"/>
  <c r="V797" i="13"/>
  <c r="X797" i="13" s="1"/>
  <c r="V798" i="13"/>
  <c r="X798" i="13" s="1"/>
  <c r="V799" i="13"/>
  <c r="X799" i="13" s="1"/>
  <c r="V800" i="13"/>
  <c r="X800" i="13" s="1"/>
  <c r="V801" i="13"/>
  <c r="X801" i="13" s="1"/>
  <c r="V802" i="13"/>
  <c r="X802" i="13" s="1"/>
  <c r="V803" i="13"/>
  <c r="X803" i="13" s="1"/>
  <c r="V804" i="13"/>
  <c r="X804" i="13" s="1"/>
  <c r="V805" i="13"/>
  <c r="X805" i="13" s="1"/>
  <c r="V806" i="13"/>
  <c r="X806" i="13" s="1"/>
  <c r="V807" i="13"/>
  <c r="X807" i="13" s="1"/>
  <c r="V808" i="13"/>
  <c r="X808" i="13" s="1"/>
  <c r="V809" i="13"/>
  <c r="X809" i="13" s="1"/>
  <c r="V810" i="13"/>
  <c r="X810" i="13" s="1"/>
  <c r="V811" i="13"/>
  <c r="X811" i="13" s="1"/>
  <c r="V812" i="13"/>
  <c r="X812" i="13" s="1"/>
  <c r="V813" i="13"/>
  <c r="X813" i="13" s="1"/>
  <c r="V814" i="13"/>
  <c r="X814" i="13" s="1"/>
  <c r="V815" i="13"/>
  <c r="X815" i="13" s="1"/>
  <c r="V816" i="13"/>
  <c r="X816" i="13" s="1"/>
  <c r="V817" i="13"/>
  <c r="X817" i="13" s="1"/>
  <c r="V818" i="13"/>
  <c r="X818" i="13" s="1"/>
  <c r="V819" i="13"/>
  <c r="X819" i="13" s="1"/>
  <c r="V820" i="13"/>
  <c r="X820" i="13" s="1"/>
  <c r="V821" i="13"/>
  <c r="X821" i="13" s="1"/>
  <c r="V822" i="13"/>
  <c r="X822" i="13" s="1"/>
  <c r="V823" i="13"/>
  <c r="X823" i="13" s="1"/>
  <c r="V824" i="13"/>
  <c r="X824" i="13" s="1"/>
  <c r="V825" i="13"/>
  <c r="X825" i="13" s="1"/>
  <c r="V826" i="13"/>
  <c r="X826" i="13" s="1"/>
  <c r="V827" i="13"/>
  <c r="X827" i="13" s="1"/>
  <c r="V828" i="13"/>
  <c r="X828" i="13" s="1"/>
  <c r="V829" i="13"/>
  <c r="X829" i="13" s="1"/>
  <c r="V830" i="13"/>
  <c r="X830" i="13" s="1"/>
  <c r="V831" i="13"/>
  <c r="X831" i="13" s="1"/>
  <c r="V832" i="13"/>
  <c r="X832" i="13" s="1"/>
  <c r="V833" i="13"/>
  <c r="X833" i="13" s="1"/>
  <c r="V834" i="13"/>
  <c r="X834" i="13" s="1"/>
  <c r="V835" i="13"/>
  <c r="X835" i="13" s="1"/>
  <c r="V836" i="13"/>
  <c r="X836" i="13" s="1"/>
  <c r="V837" i="13"/>
  <c r="X837" i="13" s="1"/>
  <c r="V838" i="13"/>
  <c r="X838" i="13" s="1"/>
  <c r="V839" i="13"/>
  <c r="X839" i="13" s="1"/>
  <c r="V840" i="13"/>
  <c r="X840" i="13" s="1"/>
  <c r="V841" i="13"/>
  <c r="X841" i="13" s="1"/>
  <c r="V842" i="13"/>
  <c r="X842" i="13" s="1"/>
  <c r="V843" i="13"/>
  <c r="X843" i="13" s="1"/>
  <c r="V844" i="13"/>
  <c r="X844" i="13" s="1"/>
  <c r="V845" i="13"/>
  <c r="X845" i="13" s="1"/>
  <c r="V846" i="13"/>
  <c r="X846" i="13" s="1"/>
  <c r="V847" i="13"/>
  <c r="X847" i="13" s="1"/>
  <c r="V848" i="13"/>
  <c r="X848" i="13" s="1"/>
  <c r="V849" i="13"/>
  <c r="X849" i="13" s="1"/>
  <c r="V850" i="13"/>
  <c r="X850" i="13" s="1"/>
  <c r="V851" i="13"/>
  <c r="X851" i="13" s="1"/>
  <c r="V852" i="13"/>
  <c r="X852" i="13" s="1"/>
  <c r="V853" i="13"/>
  <c r="X853" i="13" s="1"/>
  <c r="V854" i="13"/>
  <c r="X854" i="13" s="1"/>
  <c r="V855" i="13"/>
  <c r="X855" i="13" s="1"/>
  <c r="V856" i="13"/>
  <c r="X856" i="13" s="1"/>
  <c r="V857" i="13"/>
  <c r="X857" i="13" s="1"/>
  <c r="V858" i="13"/>
  <c r="X858" i="13" s="1"/>
  <c r="V859" i="13"/>
  <c r="X859" i="13" s="1"/>
  <c r="V860" i="13"/>
  <c r="X860" i="13" s="1"/>
  <c r="V861" i="13"/>
  <c r="X861" i="13" s="1"/>
  <c r="V862" i="13"/>
  <c r="X862" i="13" s="1"/>
  <c r="V863" i="13"/>
  <c r="X863" i="13" s="1"/>
  <c r="V864" i="13"/>
  <c r="X864" i="13" s="1"/>
  <c r="V865" i="13"/>
  <c r="X865" i="13" s="1"/>
  <c r="V866" i="13"/>
  <c r="X866" i="13" s="1"/>
  <c r="V867" i="13"/>
  <c r="X867" i="13" s="1"/>
  <c r="V868" i="13"/>
  <c r="X868" i="13" s="1"/>
  <c r="V869" i="13"/>
  <c r="X869" i="13" s="1"/>
  <c r="V870" i="13"/>
  <c r="X870" i="13" s="1"/>
  <c r="V871" i="13"/>
  <c r="X871" i="13" s="1"/>
  <c r="V872" i="13"/>
  <c r="X872" i="13" s="1"/>
  <c r="V873" i="13"/>
  <c r="X873" i="13" s="1"/>
  <c r="V874" i="13"/>
  <c r="X874" i="13" s="1"/>
  <c r="V875" i="13"/>
  <c r="X875" i="13" s="1"/>
  <c r="V876" i="13"/>
  <c r="X876" i="13" s="1"/>
  <c r="V877" i="13"/>
  <c r="X877" i="13" s="1"/>
  <c r="V878" i="13"/>
  <c r="X878" i="13" s="1"/>
  <c r="V879" i="13"/>
  <c r="X879" i="13" s="1"/>
  <c r="V880" i="13"/>
  <c r="X880" i="13" s="1"/>
  <c r="V881" i="13"/>
  <c r="X881" i="13" s="1"/>
  <c r="V882" i="13"/>
  <c r="X882" i="13" s="1"/>
  <c r="V883" i="13"/>
  <c r="X883" i="13" s="1"/>
  <c r="V884" i="13"/>
  <c r="X884" i="13" s="1"/>
  <c r="V885" i="13"/>
  <c r="X885" i="13" s="1"/>
  <c r="V886" i="13"/>
  <c r="X886" i="13" s="1"/>
  <c r="V887" i="13"/>
  <c r="X887" i="13" s="1"/>
  <c r="V888" i="13"/>
  <c r="X888" i="13" s="1"/>
  <c r="V889" i="13"/>
  <c r="X889" i="13" s="1"/>
  <c r="V890" i="13"/>
  <c r="X890" i="13" s="1"/>
  <c r="V891" i="13"/>
  <c r="X891" i="13" s="1"/>
  <c r="V892" i="13"/>
  <c r="X892" i="13" s="1"/>
  <c r="V893" i="13"/>
  <c r="X893" i="13" s="1"/>
  <c r="V894" i="13"/>
  <c r="X894" i="13" s="1"/>
  <c r="V895" i="13"/>
  <c r="X895" i="13" s="1"/>
  <c r="V896" i="13"/>
  <c r="X896" i="13" s="1"/>
  <c r="V897" i="13"/>
  <c r="X897" i="13" s="1"/>
  <c r="V898" i="13"/>
  <c r="X898" i="13" s="1"/>
  <c r="V899" i="13"/>
  <c r="X899" i="13" s="1"/>
  <c r="V900" i="13"/>
  <c r="X900" i="13" s="1"/>
  <c r="V901" i="13"/>
  <c r="X901" i="13" s="1"/>
  <c r="V902" i="13"/>
  <c r="X902" i="13" s="1"/>
  <c r="V903" i="13"/>
  <c r="X903" i="13" s="1"/>
  <c r="V904" i="13"/>
  <c r="X904" i="13" s="1"/>
  <c r="V905" i="13"/>
  <c r="X905" i="13" s="1"/>
  <c r="V906" i="13"/>
  <c r="X906" i="13" s="1"/>
  <c r="V907" i="13"/>
  <c r="X907" i="13" s="1"/>
  <c r="V908" i="13"/>
  <c r="X908" i="13" s="1"/>
  <c r="V909" i="13"/>
  <c r="X909" i="13" s="1"/>
  <c r="V910" i="13"/>
  <c r="X910" i="13" s="1"/>
  <c r="V911" i="13"/>
  <c r="X911" i="13" s="1"/>
  <c r="V912" i="13"/>
  <c r="X912" i="13" s="1"/>
  <c r="V913" i="13"/>
  <c r="X913" i="13" s="1"/>
  <c r="V914" i="13"/>
  <c r="X914" i="13" s="1"/>
  <c r="V915" i="13"/>
  <c r="X915" i="13" s="1"/>
  <c r="V916" i="13"/>
  <c r="X916" i="13" s="1"/>
  <c r="V917" i="13"/>
  <c r="X917" i="13" s="1"/>
  <c r="V918" i="13"/>
  <c r="X918" i="13" s="1"/>
  <c r="V919" i="13"/>
  <c r="X919" i="13" s="1"/>
  <c r="V920" i="13"/>
  <c r="X920" i="13" s="1"/>
  <c r="V921" i="13"/>
  <c r="X921" i="13" s="1"/>
  <c r="V922" i="13"/>
  <c r="X922" i="13" s="1"/>
  <c r="V923" i="13"/>
  <c r="X923" i="13" s="1"/>
  <c r="V924" i="13"/>
  <c r="X924" i="13" s="1"/>
  <c r="V925" i="13"/>
  <c r="X925" i="13" s="1"/>
  <c r="V926" i="13"/>
  <c r="X926" i="13" s="1"/>
  <c r="V927" i="13"/>
  <c r="X927" i="13" s="1"/>
  <c r="V928" i="13"/>
  <c r="X928" i="13" s="1"/>
  <c r="V929" i="13"/>
  <c r="X929" i="13" s="1"/>
  <c r="V930" i="13"/>
  <c r="X930" i="13" s="1"/>
  <c r="V931" i="13"/>
  <c r="X931" i="13" s="1"/>
  <c r="V932" i="13"/>
  <c r="X932" i="13" s="1"/>
  <c r="V933" i="13"/>
  <c r="X933" i="13" s="1"/>
  <c r="V934" i="13"/>
  <c r="X934" i="13" s="1"/>
  <c r="V935" i="13"/>
  <c r="X935" i="13" s="1"/>
  <c r="V936" i="13"/>
  <c r="X936" i="13" s="1"/>
  <c r="V937" i="13"/>
  <c r="X937" i="13" s="1"/>
  <c r="V938" i="13"/>
  <c r="X938" i="13" s="1"/>
  <c r="V939" i="13"/>
  <c r="X939" i="13" s="1"/>
  <c r="V940" i="13"/>
  <c r="X940" i="13" s="1"/>
  <c r="V941" i="13"/>
  <c r="X941" i="13" s="1"/>
  <c r="V942" i="13"/>
  <c r="X942" i="13" s="1"/>
  <c r="V943" i="13"/>
  <c r="X943" i="13" s="1"/>
  <c r="V944" i="13"/>
  <c r="X944" i="13" s="1"/>
  <c r="V945" i="13"/>
  <c r="X945" i="13" s="1"/>
  <c r="V946" i="13"/>
  <c r="X946" i="13" s="1"/>
  <c r="V947" i="13"/>
  <c r="X947" i="13" s="1"/>
  <c r="V948" i="13"/>
  <c r="X948" i="13" s="1"/>
  <c r="V949" i="13"/>
  <c r="X949" i="13" s="1"/>
  <c r="V950" i="13"/>
  <c r="X950" i="13" s="1"/>
  <c r="V951" i="13"/>
  <c r="X951" i="13" s="1"/>
  <c r="V952" i="13"/>
  <c r="X952" i="13" s="1"/>
  <c r="V953" i="13"/>
  <c r="X953" i="13" s="1"/>
  <c r="V954" i="13"/>
  <c r="X954" i="13" s="1"/>
  <c r="V955" i="13"/>
  <c r="X955" i="13" s="1"/>
  <c r="V956" i="13"/>
  <c r="X956" i="13" s="1"/>
  <c r="V957" i="13"/>
  <c r="X957" i="13" s="1"/>
  <c r="V958" i="13"/>
  <c r="X958" i="13" s="1"/>
  <c r="V959" i="13"/>
  <c r="X959" i="13" s="1"/>
  <c r="V960" i="13"/>
  <c r="X960" i="13" s="1"/>
  <c r="V961" i="13"/>
  <c r="X961" i="13" s="1"/>
  <c r="V962" i="13"/>
  <c r="X962" i="13" s="1"/>
  <c r="V963" i="13"/>
  <c r="X963" i="13" s="1"/>
  <c r="V964" i="13"/>
  <c r="X964" i="13" s="1"/>
  <c r="V965" i="13"/>
  <c r="X965" i="13" s="1"/>
  <c r="V966" i="13"/>
  <c r="X966" i="13" s="1"/>
  <c r="V967" i="13"/>
  <c r="X967" i="13" s="1"/>
  <c r="V968" i="13"/>
  <c r="X968" i="13" s="1"/>
  <c r="V969" i="13"/>
  <c r="X969" i="13" s="1"/>
  <c r="V970" i="13"/>
  <c r="X970" i="13" s="1"/>
  <c r="V971" i="13"/>
  <c r="X971" i="13" s="1"/>
  <c r="V972" i="13"/>
  <c r="X972" i="13" s="1"/>
  <c r="V973" i="13"/>
  <c r="X973" i="13" s="1"/>
  <c r="V974" i="13"/>
  <c r="X974" i="13" s="1"/>
  <c r="V975" i="13"/>
  <c r="X975" i="13" s="1"/>
  <c r="V976" i="13"/>
  <c r="X976" i="13" s="1"/>
  <c r="V977" i="13"/>
  <c r="X977" i="13" s="1"/>
  <c r="V978" i="13"/>
  <c r="X978" i="13" s="1"/>
  <c r="V979" i="13"/>
  <c r="X979" i="13" s="1"/>
  <c r="V980" i="13"/>
  <c r="X980" i="13" s="1"/>
  <c r="V981" i="13"/>
  <c r="X981" i="13" s="1"/>
  <c r="V982" i="13"/>
  <c r="X982" i="13" s="1"/>
  <c r="V983" i="13"/>
  <c r="X983" i="13" s="1"/>
  <c r="V984" i="13"/>
  <c r="X984" i="13" s="1"/>
  <c r="V985" i="13"/>
  <c r="X985" i="13" s="1"/>
  <c r="V986" i="13"/>
  <c r="X986" i="13" s="1"/>
  <c r="V987" i="13"/>
  <c r="X987" i="13" s="1"/>
  <c r="V988" i="13"/>
  <c r="X988" i="13" s="1"/>
  <c r="V989" i="13"/>
  <c r="X989" i="13" s="1"/>
  <c r="V990" i="13"/>
  <c r="X990" i="13" s="1"/>
  <c r="V991" i="13"/>
  <c r="X991" i="13" s="1"/>
  <c r="V992" i="13"/>
  <c r="X992" i="13" s="1"/>
  <c r="V993" i="13"/>
  <c r="X993" i="13" s="1"/>
  <c r="V994" i="13"/>
  <c r="X994" i="13" s="1"/>
  <c r="V995" i="13"/>
  <c r="X995" i="13" s="1"/>
  <c r="V996" i="13"/>
  <c r="X996" i="13" s="1"/>
  <c r="V997" i="13"/>
  <c r="X997" i="13" s="1"/>
  <c r="V998" i="13"/>
  <c r="X998" i="13" s="1"/>
  <c r="V999" i="13"/>
  <c r="X999" i="13" s="1"/>
  <c r="V1000" i="13"/>
  <c r="X1000" i="13" s="1"/>
  <c r="V1001" i="13"/>
  <c r="X1001" i="13" s="1"/>
  <c r="V1002" i="13"/>
  <c r="X1002" i="13" s="1"/>
  <c r="V1003" i="13"/>
  <c r="X1003" i="13" s="1"/>
  <c r="V1004" i="13"/>
  <c r="X1004" i="13" s="1"/>
  <c r="V1005" i="13"/>
  <c r="X1005" i="13" s="1"/>
  <c r="V1006" i="13"/>
  <c r="X1006" i="13" s="1"/>
  <c r="V1007" i="13"/>
  <c r="X1007" i="13" s="1"/>
  <c r="V1008" i="13"/>
  <c r="X1008" i="13" s="1"/>
  <c r="V1009" i="13"/>
  <c r="X1009" i="13" s="1"/>
  <c r="V1010" i="13"/>
  <c r="X1010" i="13" s="1"/>
  <c r="V1011" i="13"/>
  <c r="X1011" i="13" s="1"/>
  <c r="V1012" i="13"/>
  <c r="X1012" i="13" s="1"/>
  <c r="V1013" i="13"/>
  <c r="X1013" i="13" s="1"/>
  <c r="V1014" i="13"/>
  <c r="X1014" i="13" s="1"/>
  <c r="V1015" i="13"/>
  <c r="X1015" i="13" s="1"/>
  <c r="V1016" i="13"/>
  <c r="X1016" i="13" s="1"/>
  <c r="V1017" i="13"/>
  <c r="X1017" i="13" s="1"/>
  <c r="V1018" i="13"/>
  <c r="X1018" i="13" s="1"/>
  <c r="V1019" i="13"/>
  <c r="X1019" i="13" s="1"/>
  <c r="V1020" i="13"/>
  <c r="X1020" i="13" s="1"/>
  <c r="V1021" i="13"/>
  <c r="X1021" i="13" s="1"/>
  <c r="V1022" i="13"/>
  <c r="X1022" i="13" s="1"/>
  <c r="V1023" i="13"/>
  <c r="X1023" i="13" s="1"/>
  <c r="V1024" i="13"/>
  <c r="X1024" i="13" s="1"/>
  <c r="V1025" i="13"/>
  <c r="X1025" i="13" s="1"/>
  <c r="V1026" i="13"/>
  <c r="X1026" i="13" s="1"/>
  <c r="V1027" i="13"/>
  <c r="X1027" i="13" s="1"/>
  <c r="V1028" i="13"/>
  <c r="X1028" i="13" s="1"/>
  <c r="V1029" i="13"/>
  <c r="X1029" i="13" s="1"/>
  <c r="V1030" i="13"/>
  <c r="X1030" i="13" s="1"/>
  <c r="V1031" i="13"/>
  <c r="X1031" i="13" s="1"/>
  <c r="V1032" i="13"/>
  <c r="X1032" i="13" s="1"/>
  <c r="V1033" i="13"/>
  <c r="X1033" i="13" s="1"/>
  <c r="V1034" i="13"/>
  <c r="X1034" i="13" s="1"/>
  <c r="V1035" i="13"/>
  <c r="X1035" i="13" s="1"/>
  <c r="V1036" i="13"/>
  <c r="X1036" i="13" s="1"/>
  <c r="V1037" i="13"/>
  <c r="X1037" i="13" s="1"/>
  <c r="V1038" i="13"/>
  <c r="X1038" i="13" s="1"/>
  <c r="V1039" i="13"/>
  <c r="X1039" i="13" s="1"/>
  <c r="V1040" i="13"/>
  <c r="X1040" i="13" s="1"/>
  <c r="V1041" i="13"/>
  <c r="X1041" i="13" s="1"/>
  <c r="V1042" i="13"/>
  <c r="X1042" i="13" s="1"/>
  <c r="V1043" i="13"/>
  <c r="X1043" i="13" s="1"/>
  <c r="V1044" i="13"/>
  <c r="X1044" i="13" s="1"/>
  <c r="V1045" i="13"/>
  <c r="X1045" i="13" s="1"/>
  <c r="V1046" i="13"/>
  <c r="X1046" i="13" s="1"/>
  <c r="V1047" i="13"/>
  <c r="X1047" i="13" s="1"/>
  <c r="V1048" i="13"/>
  <c r="X1048" i="13" s="1"/>
  <c r="V1049" i="13"/>
  <c r="X1049" i="13" s="1"/>
  <c r="V1050" i="13"/>
  <c r="X1050" i="13" s="1"/>
  <c r="V1051" i="13"/>
  <c r="X1051" i="13" s="1"/>
  <c r="V1052" i="13"/>
  <c r="X1052" i="13" s="1"/>
  <c r="V1053" i="13"/>
  <c r="X1053" i="13" s="1"/>
  <c r="V1054" i="13"/>
  <c r="X1054" i="13" s="1"/>
  <c r="V1055" i="13"/>
  <c r="X1055" i="13" s="1"/>
  <c r="V1056" i="13"/>
  <c r="X1056" i="13" s="1"/>
  <c r="V1057" i="13"/>
  <c r="X1057" i="13" s="1"/>
  <c r="V1058" i="13"/>
  <c r="X1058" i="13" s="1"/>
  <c r="V1059" i="13"/>
  <c r="X1059" i="13" s="1"/>
  <c r="V1060" i="13"/>
  <c r="X1060" i="13" s="1"/>
  <c r="V1061" i="13"/>
  <c r="X1061" i="13" s="1"/>
  <c r="V1062" i="13"/>
  <c r="X1062" i="13" s="1"/>
  <c r="V1063" i="13"/>
  <c r="X1063" i="13" s="1"/>
  <c r="V1064" i="13"/>
  <c r="X1064" i="13" s="1"/>
  <c r="V1065" i="13"/>
  <c r="X1065" i="13" s="1"/>
  <c r="V1066" i="13"/>
  <c r="X1066" i="13" s="1"/>
  <c r="V1067" i="13"/>
  <c r="X1067" i="13" s="1"/>
  <c r="V1068" i="13"/>
  <c r="X1068" i="13" s="1"/>
  <c r="V1069" i="13"/>
  <c r="X1069" i="13" s="1"/>
  <c r="V1070" i="13"/>
  <c r="X1070" i="13" s="1"/>
  <c r="V1071" i="13"/>
  <c r="X1071" i="13" s="1"/>
  <c r="V1072" i="13"/>
  <c r="X1072" i="13" s="1"/>
  <c r="V1073" i="13"/>
  <c r="X1073" i="13" s="1"/>
  <c r="V1074" i="13"/>
  <c r="X1074" i="13" s="1"/>
  <c r="V1075" i="13"/>
  <c r="X1075" i="13" s="1"/>
  <c r="V1076" i="13"/>
  <c r="X1076" i="13" s="1"/>
  <c r="V1077" i="13"/>
  <c r="X1077" i="13" s="1"/>
  <c r="V1078" i="13"/>
  <c r="X1078" i="13" s="1"/>
  <c r="V1079" i="13"/>
  <c r="X1079" i="13" s="1"/>
  <c r="V1080" i="13"/>
  <c r="X1080" i="13" s="1"/>
  <c r="V1081" i="13"/>
  <c r="X1081" i="13" s="1"/>
  <c r="V1082" i="13"/>
  <c r="X1082" i="13" s="1"/>
  <c r="V1083" i="13"/>
  <c r="X1083" i="13" s="1"/>
  <c r="V1084" i="13"/>
  <c r="X1084" i="13" s="1"/>
  <c r="V1085" i="13"/>
  <c r="X1085" i="13" s="1"/>
  <c r="V1086" i="13"/>
  <c r="X1086" i="13" s="1"/>
  <c r="V1087" i="13"/>
  <c r="X1087" i="13" s="1"/>
  <c r="V1088" i="13"/>
  <c r="X1088" i="13" s="1"/>
  <c r="V1089" i="13"/>
  <c r="X1089" i="13" s="1"/>
  <c r="V1090" i="13"/>
  <c r="X1090" i="13" s="1"/>
  <c r="V1091" i="13"/>
  <c r="X1091" i="13" s="1"/>
  <c r="V1092" i="13"/>
  <c r="X1092" i="13" s="1"/>
  <c r="V1093" i="13"/>
  <c r="X1093" i="13" s="1"/>
  <c r="V1094" i="13"/>
  <c r="X1094" i="13" s="1"/>
  <c r="V1095" i="13"/>
  <c r="X1095" i="13" s="1"/>
  <c r="V1096" i="13"/>
  <c r="X1096" i="13" s="1"/>
  <c r="V1097" i="13"/>
  <c r="X1097" i="13" s="1"/>
  <c r="V1098" i="13"/>
  <c r="X1098" i="13" s="1"/>
  <c r="V1099" i="13"/>
  <c r="X1099" i="13" s="1"/>
  <c r="V1100" i="13"/>
  <c r="X1100" i="13" s="1"/>
  <c r="V1101" i="13"/>
  <c r="X1101" i="13" s="1"/>
  <c r="V1102" i="13"/>
  <c r="X1102" i="13" s="1"/>
  <c r="V1103" i="13"/>
  <c r="X1103" i="13" s="1"/>
  <c r="V1104" i="13"/>
  <c r="X1104" i="13" s="1"/>
  <c r="V1105" i="13"/>
  <c r="X1105" i="13" s="1"/>
  <c r="V1106" i="13"/>
  <c r="X1106" i="13" s="1"/>
  <c r="V1107" i="13"/>
  <c r="X1107" i="13" s="1"/>
  <c r="V1108" i="13"/>
  <c r="X1108" i="13" s="1"/>
  <c r="V1109" i="13"/>
  <c r="X1109" i="13" s="1"/>
  <c r="V1110" i="13"/>
  <c r="X1110" i="13" s="1"/>
  <c r="V1111" i="13"/>
  <c r="X1111" i="13" s="1"/>
  <c r="V1112" i="13"/>
  <c r="X1112" i="13" s="1"/>
  <c r="V1113" i="13"/>
  <c r="X1113" i="13" s="1"/>
  <c r="V1114" i="13"/>
  <c r="X1114" i="13" s="1"/>
  <c r="V1115" i="13"/>
  <c r="X1115" i="13" s="1"/>
  <c r="V1116" i="13"/>
  <c r="X1116" i="13" s="1"/>
  <c r="V1117" i="13"/>
  <c r="X1117" i="13" s="1"/>
  <c r="V1118" i="13"/>
  <c r="X1118" i="13" s="1"/>
  <c r="V1119" i="13"/>
  <c r="X1119" i="13" s="1"/>
  <c r="V1120" i="13"/>
  <c r="X1120" i="13" s="1"/>
  <c r="V1121" i="13"/>
  <c r="X1121" i="13" s="1"/>
  <c r="V1122" i="13"/>
  <c r="X1122" i="13" s="1"/>
  <c r="V1123" i="13"/>
  <c r="X1123" i="13" s="1"/>
  <c r="V1124" i="13"/>
  <c r="X1124" i="13" s="1"/>
  <c r="V1125" i="13"/>
  <c r="X1125" i="13" s="1"/>
  <c r="V1126" i="13"/>
  <c r="X1126" i="13" s="1"/>
  <c r="V1127" i="13"/>
  <c r="X1127" i="13" s="1"/>
  <c r="V1128" i="13"/>
  <c r="X1128" i="13" s="1"/>
  <c r="V1129" i="13"/>
  <c r="X1129" i="13" s="1"/>
  <c r="V1130" i="13"/>
  <c r="X1130" i="13" s="1"/>
  <c r="V1131" i="13"/>
  <c r="X1131" i="13" s="1"/>
  <c r="V1132" i="13"/>
  <c r="X1132" i="13" s="1"/>
  <c r="V1133" i="13"/>
  <c r="X1133" i="13" s="1"/>
  <c r="V1134" i="13"/>
  <c r="X1134" i="13" s="1"/>
  <c r="V1135" i="13"/>
  <c r="X1135" i="13" s="1"/>
  <c r="V1136" i="13"/>
  <c r="X1136" i="13" s="1"/>
  <c r="V1137" i="13"/>
  <c r="X1137" i="13" s="1"/>
  <c r="V1138" i="13"/>
  <c r="X1138" i="13" s="1"/>
  <c r="V1139" i="13"/>
  <c r="X1139" i="13" s="1"/>
  <c r="V1140" i="13"/>
  <c r="X1140" i="13" s="1"/>
  <c r="V1141" i="13"/>
  <c r="X1141" i="13" s="1"/>
  <c r="V1142" i="13"/>
  <c r="X1142" i="13" s="1"/>
  <c r="V1143" i="13"/>
  <c r="X1143" i="13" s="1"/>
  <c r="V1144" i="13"/>
  <c r="X1144" i="13" s="1"/>
  <c r="V1145" i="13"/>
  <c r="X1145" i="13" s="1"/>
  <c r="V1146" i="13"/>
  <c r="X1146" i="13" s="1"/>
  <c r="V1147" i="13"/>
  <c r="X1147" i="13" s="1"/>
  <c r="V1148" i="13"/>
  <c r="X1148" i="13" s="1"/>
  <c r="V1149" i="13"/>
  <c r="X1149" i="13" s="1"/>
  <c r="V1150" i="13"/>
  <c r="X1150" i="13" s="1"/>
  <c r="V1151" i="13"/>
  <c r="X1151" i="13" s="1"/>
  <c r="V1152" i="13"/>
  <c r="X1152" i="13" s="1"/>
  <c r="V1153" i="13"/>
  <c r="X1153" i="13" s="1"/>
  <c r="V1154" i="13"/>
  <c r="X1154" i="13" s="1"/>
  <c r="V1155" i="13"/>
  <c r="X1155" i="13" s="1"/>
  <c r="V1156" i="13"/>
  <c r="X1156" i="13" s="1"/>
  <c r="V1157" i="13"/>
  <c r="X1157" i="13" s="1"/>
  <c r="V1158" i="13"/>
  <c r="X1158" i="13" s="1"/>
  <c r="V2" i="13"/>
  <c r="X2" i="13" s="1"/>
  <c r="U3" i="13"/>
  <c r="W3" i="13" s="1"/>
  <c r="U4" i="13"/>
  <c r="W4" i="13" s="1"/>
  <c r="U5" i="13"/>
  <c r="W5" i="13" s="1"/>
  <c r="U6" i="13"/>
  <c r="W6" i="13" s="1"/>
  <c r="U7" i="13"/>
  <c r="W7" i="13" s="1"/>
  <c r="U8" i="13"/>
  <c r="W8" i="13" s="1"/>
  <c r="U9" i="13"/>
  <c r="W9" i="13" s="1"/>
  <c r="U10" i="13"/>
  <c r="W10" i="13" s="1"/>
  <c r="U11" i="13"/>
  <c r="W11" i="13" s="1"/>
  <c r="U12" i="13"/>
  <c r="W12" i="13" s="1"/>
  <c r="U13" i="13"/>
  <c r="W13" i="13" s="1"/>
  <c r="U14" i="13"/>
  <c r="W14" i="13" s="1"/>
  <c r="U15" i="13"/>
  <c r="W15" i="13" s="1"/>
  <c r="U16" i="13"/>
  <c r="W16" i="13" s="1"/>
  <c r="U17" i="13"/>
  <c r="W17" i="13" s="1"/>
  <c r="U18" i="13"/>
  <c r="W18" i="13" s="1"/>
  <c r="U19" i="13"/>
  <c r="W19" i="13" s="1"/>
  <c r="U20" i="13"/>
  <c r="W20" i="13" s="1"/>
  <c r="U21" i="13"/>
  <c r="W21" i="13" s="1"/>
  <c r="U22" i="13"/>
  <c r="W22" i="13" s="1"/>
  <c r="U23" i="13"/>
  <c r="W23" i="13" s="1"/>
  <c r="U24" i="13"/>
  <c r="W24" i="13" s="1"/>
  <c r="U25" i="13"/>
  <c r="W25" i="13" s="1"/>
  <c r="U26" i="13"/>
  <c r="W26" i="13" s="1"/>
  <c r="U27" i="13"/>
  <c r="W27" i="13" s="1"/>
  <c r="U28" i="13"/>
  <c r="W28" i="13" s="1"/>
  <c r="U29" i="13"/>
  <c r="W29" i="13" s="1"/>
  <c r="U30" i="13"/>
  <c r="W30" i="13" s="1"/>
  <c r="U31" i="13"/>
  <c r="W31" i="13" s="1"/>
  <c r="U32" i="13"/>
  <c r="W32" i="13" s="1"/>
  <c r="U33" i="13"/>
  <c r="W33" i="13" s="1"/>
  <c r="U34" i="13"/>
  <c r="W34" i="13" s="1"/>
  <c r="U35" i="13"/>
  <c r="W35" i="13" s="1"/>
  <c r="U36" i="13"/>
  <c r="W36" i="13" s="1"/>
  <c r="U37" i="13"/>
  <c r="W37" i="13" s="1"/>
  <c r="U38" i="13"/>
  <c r="W38" i="13" s="1"/>
  <c r="U39" i="13"/>
  <c r="W39" i="13" s="1"/>
  <c r="U40" i="13"/>
  <c r="W40" i="13" s="1"/>
  <c r="U41" i="13"/>
  <c r="W41" i="13" s="1"/>
  <c r="U42" i="13"/>
  <c r="W42" i="13" s="1"/>
  <c r="U43" i="13"/>
  <c r="W43" i="13" s="1"/>
  <c r="U44" i="13"/>
  <c r="W44" i="13" s="1"/>
  <c r="U45" i="13"/>
  <c r="W45" i="13" s="1"/>
  <c r="U46" i="13"/>
  <c r="W46" i="13" s="1"/>
  <c r="U47" i="13"/>
  <c r="W47" i="13" s="1"/>
  <c r="U48" i="13"/>
  <c r="W48" i="13" s="1"/>
  <c r="U49" i="13"/>
  <c r="W49" i="13" s="1"/>
  <c r="U50" i="13"/>
  <c r="W50" i="13" s="1"/>
  <c r="U51" i="13"/>
  <c r="W51" i="13" s="1"/>
  <c r="U52" i="13"/>
  <c r="W52" i="13" s="1"/>
  <c r="U53" i="13"/>
  <c r="W53" i="13" s="1"/>
  <c r="U54" i="13"/>
  <c r="W54" i="13" s="1"/>
  <c r="U55" i="13"/>
  <c r="W55" i="13" s="1"/>
  <c r="U56" i="13"/>
  <c r="W56" i="13" s="1"/>
  <c r="U57" i="13"/>
  <c r="W57" i="13" s="1"/>
  <c r="U58" i="13"/>
  <c r="W58" i="13" s="1"/>
  <c r="U59" i="13"/>
  <c r="W59" i="13" s="1"/>
  <c r="U60" i="13"/>
  <c r="W60" i="13" s="1"/>
  <c r="U61" i="13"/>
  <c r="W61" i="13" s="1"/>
  <c r="U62" i="13"/>
  <c r="W62" i="13" s="1"/>
  <c r="U63" i="13"/>
  <c r="W63" i="13" s="1"/>
  <c r="U64" i="13"/>
  <c r="W64" i="13" s="1"/>
  <c r="U65" i="13"/>
  <c r="W65" i="13" s="1"/>
  <c r="U66" i="13"/>
  <c r="W66" i="13" s="1"/>
  <c r="U67" i="13"/>
  <c r="W67" i="13" s="1"/>
  <c r="U68" i="13"/>
  <c r="W68" i="13" s="1"/>
  <c r="U69" i="13"/>
  <c r="W69" i="13" s="1"/>
  <c r="U70" i="13"/>
  <c r="W70" i="13" s="1"/>
  <c r="U71" i="13"/>
  <c r="W71" i="13" s="1"/>
  <c r="U72" i="13"/>
  <c r="W72" i="13" s="1"/>
  <c r="U73" i="13"/>
  <c r="W73" i="13" s="1"/>
  <c r="U74" i="13"/>
  <c r="W74" i="13" s="1"/>
  <c r="U75" i="13"/>
  <c r="W75" i="13" s="1"/>
  <c r="U76" i="13"/>
  <c r="W76" i="13" s="1"/>
  <c r="U77" i="13"/>
  <c r="W77" i="13" s="1"/>
  <c r="U78" i="13"/>
  <c r="W78" i="13" s="1"/>
  <c r="U79" i="13"/>
  <c r="W79" i="13" s="1"/>
  <c r="U80" i="13"/>
  <c r="W80" i="13" s="1"/>
  <c r="U81" i="13"/>
  <c r="W81" i="13" s="1"/>
  <c r="U82" i="13"/>
  <c r="W82" i="13" s="1"/>
  <c r="U83" i="13"/>
  <c r="W83" i="13" s="1"/>
  <c r="U84" i="13"/>
  <c r="W84" i="13" s="1"/>
  <c r="U85" i="13"/>
  <c r="W85" i="13" s="1"/>
  <c r="U86" i="13"/>
  <c r="W86" i="13" s="1"/>
  <c r="U87" i="13"/>
  <c r="W87" i="13" s="1"/>
  <c r="U88" i="13"/>
  <c r="W88" i="13" s="1"/>
  <c r="U89" i="13"/>
  <c r="W89" i="13" s="1"/>
  <c r="U90" i="13"/>
  <c r="W90" i="13" s="1"/>
  <c r="U91" i="13"/>
  <c r="W91" i="13" s="1"/>
  <c r="U92" i="13"/>
  <c r="W92" i="13" s="1"/>
  <c r="U93" i="13"/>
  <c r="W93" i="13" s="1"/>
  <c r="U94" i="13"/>
  <c r="W94" i="13" s="1"/>
  <c r="U95" i="13"/>
  <c r="W95" i="13" s="1"/>
  <c r="U96" i="13"/>
  <c r="W96" i="13" s="1"/>
  <c r="U97" i="13"/>
  <c r="W97" i="13" s="1"/>
  <c r="U98" i="13"/>
  <c r="W98" i="13" s="1"/>
  <c r="U99" i="13"/>
  <c r="W99" i="13" s="1"/>
  <c r="U100" i="13"/>
  <c r="W100" i="13" s="1"/>
  <c r="U101" i="13"/>
  <c r="W101" i="13" s="1"/>
  <c r="U102" i="13"/>
  <c r="W102" i="13" s="1"/>
  <c r="U103" i="13"/>
  <c r="W103" i="13" s="1"/>
  <c r="U104" i="13"/>
  <c r="W104" i="13" s="1"/>
  <c r="U105" i="13"/>
  <c r="W105" i="13" s="1"/>
  <c r="U106" i="13"/>
  <c r="W106" i="13" s="1"/>
  <c r="U107" i="13"/>
  <c r="W107" i="13" s="1"/>
  <c r="U108" i="13"/>
  <c r="W108" i="13" s="1"/>
  <c r="U109" i="13"/>
  <c r="W109" i="13" s="1"/>
  <c r="U110" i="13"/>
  <c r="W110" i="13" s="1"/>
  <c r="U111" i="13"/>
  <c r="W111" i="13" s="1"/>
  <c r="U112" i="13"/>
  <c r="W112" i="13" s="1"/>
  <c r="U113" i="13"/>
  <c r="W113" i="13" s="1"/>
  <c r="U114" i="13"/>
  <c r="W114" i="13" s="1"/>
  <c r="U115" i="13"/>
  <c r="W115" i="13" s="1"/>
  <c r="U116" i="13"/>
  <c r="W116" i="13" s="1"/>
  <c r="U117" i="13"/>
  <c r="W117" i="13" s="1"/>
  <c r="U118" i="13"/>
  <c r="W118" i="13" s="1"/>
  <c r="U119" i="13"/>
  <c r="W119" i="13" s="1"/>
  <c r="U120" i="13"/>
  <c r="W120" i="13" s="1"/>
  <c r="U121" i="13"/>
  <c r="W121" i="13" s="1"/>
  <c r="U122" i="13"/>
  <c r="W122" i="13" s="1"/>
  <c r="U123" i="13"/>
  <c r="W123" i="13" s="1"/>
  <c r="U124" i="13"/>
  <c r="W124" i="13" s="1"/>
  <c r="U125" i="13"/>
  <c r="W125" i="13" s="1"/>
  <c r="U126" i="13"/>
  <c r="W126" i="13" s="1"/>
  <c r="U127" i="13"/>
  <c r="W127" i="13" s="1"/>
  <c r="U128" i="13"/>
  <c r="W128" i="13" s="1"/>
  <c r="U129" i="13"/>
  <c r="W129" i="13" s="1"/>
  <c r="U130" i="13"/>
  <c r="W130" i="13" s="1"/>
  <c r="U131" i="13"/>
  <c r="W131" i="13" s="1"/>
  <c r="U132" i="13"/>
  <c r="W132" i="13" s="1"/>
  <c r="U133" i="13"/>
  <c r="W133" i="13" s="1"/>
  <c r="U134" i="13"/>
  <c r="W134" i="13" s="1"/>
  <c r="U135" i="13"/>
  <c r="W135" i="13" s="1"/>
  <c r="U136" i="13"/>
  <c r="W136" i="13" s="1"/>
  <c r="U137" i="13"/>
  <c r="W137" i="13" s="1"/>
  <c r="U138" i="13"/>
  <c r="W138" i="13" s="1"/>
  <c r="U139" i="13"/>
  <c r="W139" i="13" s="1"/>
  <c r="U140" i="13"/>
  <c r="W140" i="13" s="1"/>
  <c r="U141" i="13"/>
  <c r="W141" i="13" s="1"/>
  <c r="U142" i="13"/>
  <c r="W142" i="13" s="1"/>
  <c r="U143" i="13"/>
  <c r="W143" i="13" s="1"/>
  <c r="U144" i="13"/>
  <c r="W144" i="13" s="1"/>
  <c r="U145" i="13"/>
  <c r="W145" i="13" s="1"/>
  <c r="U146" i="13"/>
  <c r="W146" i="13" s="1"/>
  <c r="U147" i="13"/>
  <c r="W147" i="13" s="1"/>
  <c r="U148" i="13"/>
  <c r="W148" i="13" s="1"/>
  <c r="U149" i="13"/>
  <c r="W149" i="13" s="1"/>
  <c r="U150" i="13"/>
  <c r="W150" i="13" s="1"/>
  <c r="U151" i="13"/>
  <c r="W151" i="13" s="1"/>
  <c r="U152" i="13"/>
  <c r="W152" i="13" s="1"/>
  <c r="U153" i="13"/>
  <c r="W153" i="13" s="1"/>
  <c r="U154" i="13"/>
  <c r="W154" i="13" s="1"/>
  <c r="U155" i="13"/>
  <c r="W155" i="13" s="1"/>
  <c r="U156" i="13"/>
  <c r="W156" i="13" s="1"/>
  <c r="U157" i="13"/>
  <c r="W157" i="13" s="1"/>
  <c r="U158" i="13"/>
  <c r="W158" i="13" s="1"/>
  <c r="U159" i="13"/>
  <c r="W159" i="13" s="1"/>
  <c r="U160" i="13"/>
  <c r="W160" i="13" s="1"/>
  <c r="U161" i="13"/>
  <c r="W161" i="13" s="1"/>
  <c r="U162" i="13"/>
  <c r="W162" i="13" s="1"/>
  <c r="U163" i="13"/>
  <c r="W163" i="13" s="1"/>
  <c r="U164" i="13"/>
  <c r="W164" i="13" s="1"/>
  <c r="U165" i="13"/>
  <c r="W165" i="13" s="1"/>
  <c r="U166" i="13"/>
  <c r="W166" i="13" s="1"/>
  <c r="U167" i="13"/>
  <c r="W167" i="13" s="1"/>
  <c r="U168" i="13"/>
  <c r="W168" i="13" s="1"/>
  <c r="U169" i="13"/>
  <c r="W169" i="13" s="1"/>
  <c r="U170" i="13"/>
  <c r="W170" i="13" s="1"/>
  <c r="U171" i="13"/>
  <c r="W171" i="13" s="1"/>
  <c r="U172" i="13"/>
  <c r="W172" i="13" s="1"/>
  <c r="U173" i="13"/>
  <c r="W173" i="13" s="1"/>
  <c r="U174" i="13"/>
  <c r="W174" i="13" s="1"/>
  <c r="U175" i="13"/>
  <c r="W175" i="13" s="1"/>
  <c r="U176" i="13"/>
  <c r="W176" i="13" s="1"/>
  <c r="U177" i="13"/>
  <c r="W177" i="13" s="1"/>
  <c r="U178" i="13"/>
  <c r="W178" i="13" s="1"/>
  <c r="U179" i="13"/>
  <c r="W179" i="13" s="1"/>
  <c r="U180" i="13"/>
  <c r="W180" i="13" s="1"/>
  <c r="U181" i="13"/>
  <c r="W181" i="13" s="1"/>
  <c r="U182" i="13"/>
  <c r="W182" i="13" s="1"/>
  <c r="U183" i="13"/>
  <c r="W183" i="13" s="1"/>
  <c r="U184" i="13"/>
  <c r="W184" i="13" s="1"/>
  <c r="U185" i="13"/>
  <c r="W185" i="13" s="1"/>
  <c r="U186" i="13"/>
  <c r="W186" i="13" s="1"/>
  <c r="U187" i="13"/>
  <c r="W187" i="13" s="1"/>
  <c r="U188" i="13"/>
  <c r="W188" i="13" s="1"/>
  <c r="U189" i="13"/>
  <c r="W189" i="13" s="1"/>
  <c r="U190" i="13"/>
  <c r="W190" i="13" s="1"/>
  <c r="U191" i="13"/>
  <c r="W191" i="13" s="1"/>
  <c r="U192" i="13"/>
  <c r="W192" i="13" s="1"/>
  <c r="U193" i="13"/>
  <c r="W193" i="13" s="1"/>
  <c r="U194" i="13"/>
  <c r="W194" i="13" s="1"/>
  <c r="U195" i="13"/>
  <c r="W195" i="13" s="1"/>
  <c r="U196" i="13"/>
  <c r="W196" i="13" s="1"/>
  <c r="U197" i="13"/>
  <c r="W197" i="13" s="1"/>
  <c r="U198" i="13"/>
  <c r="W198" i="13" s="1"/>
  <c r="U199" i="13"/>
  <c r="W199" i="13" s="1"/>
  <c r="U200" i="13"/>
  <c r="W200" i="13" s="1"/>
  <c r="U201" i="13"/>
  <c r="W201" i="13" s="1"/>
  <c r="U202" i="13"/>
  <c r="W202" i="13" s="1"/>
  <c r="U203" i="13"/>
  <c r="W203" i="13" s="1"/>
  <c r="U204" i="13"/>
  <c r="W204" i="13" s="1"/>
  <c r="U205" i="13"/>
  <c r="W205" i="13" s="1"/>
  <c r="U206" i="13"/>
  <c r="W206" i="13" s="1"/>
  <c r="U207" i="13"/>
  <c r="W207" i="13" s="1"/>
  <c r="U208" i="13"/>
  <c r="W208" i="13" s="1"/>
  <c r="U209" i="13"/>
  <c r="W209" i="13" s="1"/>
  <c r="U210" i="13"/>
  <c r="W210" i="13" s="1"/>
  <c r="U211" i="13"/>
  <c r="W211" i="13" s="1"/>
  <c r="U212" i="13"/>
  <c r="W212" i="13" s="1"/>
  <c r="U213" i="13"/>
  <c r="W213" i="13" s="1"/>
  <c r="U214" i="13"/>
  <c r="W214" i="13" s="1"/>
  <c r="U215" i="13"/>
  <c r="W215" i="13" s="1"/>
  <c r="U216" i="13"/>
  <c r="W216" i="13" s="1"/>
  <c r="U217" i="13"/>
  <c r="W217" i="13" s="1"/>
  <c r="U218" i="13"/>
  <c r="W218" i="13" s="1"/>
  <c r="U219" i="13"/>
  <c r="W219" i="13" s="1"/>
  <c r="U220" i="13"/>
  <c r="W220" i="13" s="1"/>
  <c r="U221" i="13"/>
  <c r="W221" i="13" s="1"/>
  <c r="U222" i="13"/>
  <c r="W222" i="13" s="1"/>
  <c r="U223" i="13"/>
  <c r="W223" i="13" s="1"/>
  <c r="U224" i="13"/>
  <c r="W224" i="13" s="1"/>
  <c r="U225" i="13"/>
  <c r="W225" i="13" s="1"/>
  <c r="U226" i="13"/>
  <c r="W226" i="13" s="1"/>
  <c r="U227" i="13"/>
  <c r="W227" i="13" s="1"/>
  <c r="U228" i="13"/>
  <c r="W228" i="13" s="1"/>
  <c r="U229" i="13"/>
  <c r="W229" i="13" s="1"/>
  <c r="U230" i="13"/>
  <c r="W230" i="13" s="1"/>
  <c r="U231" i="13"/>
  <c r="W231" i="13" s="1"/>
  <c r="U232" i="13"/>
  <c r="W232" i="13" s="1"/>
  <c r="U233" i="13"/>
  <c r="W233" i="13" s="1"/>
  <c r="U234" i="13"/>
  <c r="W234" i="13" s="1"/>
  <c r="U235" i="13"/>
  <c r="W235" i="13" s="1"/>
  <c r="U236" i="13"/>
  <c r="W236" i="13" s="1"/>
  <c r="U237" i="13"/>
  <c r="W237" i="13" s="1"/>
  <c r="U238" i="13"/>
  <c r="W238" i="13" s="1"/>
  <c r="U239" i="13"/>
  <c r="W239" i="13" s="1"/>
  <c r="U240" i="13"/>
  <c r="W240" i="13" s="1"/>
  <c r="U241" i="13"/>
  <c r="W241" i="13" s="1"/>
  <c r="U242" i="13"/>
  <c r="W242" i="13" s="1"/>
  <c r="U243" i="13"/>
  <c r="W243" i="13" s="1"/>
  <c r="U244" i="13"/>
  <c r="W244" i="13" s="1"/>
  <c r="U245" i="13"/>
  <c r="W245" i="13" s="1"/>
  <c r="U246" i="13"/>
  <c r="W246" i="13" s="1"/>
  <c r="U247" i="13"/>
  <c r="W247" i="13" s="1"/>
  <c r="U248" i="13"/>
  <c r="W248" i="13" s="1"/>
  <c r="U249" i="13"/>
  <c r="W249" i="13" s="1"/>
  <c r="U250" i="13"/>
  <c r="W250" i="13" s="1"/>
  <c r="U251" i="13"/>
  <c r="W251" i="13" s="1"/>
  <c r="U252" i="13"/>
  <c r="W252" i="13" s="1"/>
  <c r="U253" i="13"/>
  <c r="W253" i="13" s="1"/>
  <c r="U254" i="13"/>
  <c r="W254" i="13" s="1"/>
  <c r="U255" i="13"/>
  <c r="W255" i="13" s="1"/>
  <c r="U256" i="13"/>
  <c r="W256" i="13" s="1"/>
  <c r="U257" i="13"/>
  <c r="W257" i="13" s="1"/>
  <c r="U258" i="13"/>
  <c r="W258" i="13" s="1"/>
  <c r="U259" i="13"/>
  <c r="W259" i="13" s="1"/>
  <c r="U260" i="13"/>
  <c r="W260" i="13" s="1"/>
  <c r="U261" i="13"/>
  <c r="W261" i="13" s="1"/>
  <c r="U262" i="13"/>
  <c r="W262" i="13" s="1"/>
  <c r="U263" i="13"/>
  <c r="W263" i="13" s="1"/>
  <c r="U264" i="13"/>
  <c r="W264" i="13" s="1"/>
  <c r="U265" i="13"/>
  <c r="W265" i="13" s="1"/>
  <c r="U266" i="13"/>
  <c r="W266" i="13" s="1"/>
  <c r="U267" i="13"/>
  <c r="W267" i="13" s="1"/>
  <c r="U268" i="13"/>
  <c r="W268" i="13" s="1"/>
  <c r="U269" i="13"/>
  <c r="W269" i="13" s="1"/>
  <c r="U270" i="13"/>
  <c r="W270" i="13" s="1"/>
  <c r="U271" i="13"/>
  <c r="W271" i="13" s="1"/>
  <c r="U272" i="13"/>
  <c r="W272" i="13" s="1"/>
  <c r="U273" i="13"/>
  <c r="W273" i="13" s="1"/>
  <c r="U274" i="13"/>
  <c r="W274" i="13" s="1"/>
  <c r="U275" i="13"/>
  <c r="W275" i="13" s="1"/>
  <c r="U276" i="13"/>
  <c r="W276" i="13" s="1"/>
  <c r="U277" i="13"/>
  <c r="W277" i="13" s="1"/>
  <c r="U278" i="13"/>
  <c r="W278" i="13" s="1"/>
  <c r="U279" i="13"/>
  <c r="W279" i="13" s="1"/>
  <c r="U280" i="13"/>
  <c r="W280" i="13" s="1"/>
  <c r="U281" i="13"/>
  <c r="W281" i="13" s="1"/>
  <c r="U282" i="13"/>
  <c r="W282" i="13" s="1"/>
  <c r="U283" i="13"/>
  <c r="W283" i="13" s="1"/>
  <c r="U284" i="13"/>
  <c r="W284" i="13" s="1"/>
  <c r="U285" i="13"/>
  <c r="W285" i="13" s="1"/>
  <c r="U286" i="13"/>
  <c r="W286" i="13" s="1"/>
  <c r="U287" i="13"/>
  <c r="W287" i="13" s="1"/>
  <c r="U288" i="13"/>
  <c r="W288" i="13" s="1"/>
  <c r="U289" i="13"/>
  <c r="W289" i="13" s="1"/>
  <c r="U290" i="13"/>
  <c r="W290" i="13" s="1"/>
  <c r="U291" i="13"/>
  <c r="W291" i="13" s="1"/>
  <c r="U292" i="13"/>
  <c r="W292" i="13" s="1"/>
  <c r="U293" i="13"/>
  <c r="W293" i="13" s="1"/>
  <c r="U294" i="13"/>
  <c r="W294" i="13" s="1"/>
  <c r="U295" i="13"/>
  <c r="W295" i="13" s="1"/>
  <c r="U296" i="13"/>
  <c r="W296" i="13" s="1"/>
  <c r="U297" i="13"/>
  <c r="W297" i="13" s="1"/>
  <c r="U298" i="13"/>
  <c r="W298" i="13" s="1"/>
  <c r="U299" i="13"/>
  <c r="W299" i="13" s="1"/>
  <c r="U300" i="13"/>
  <c r="W300" i="13" s="1"/>
  <c r="U301" i="13"/>
  <c r="W301" i="13" s="1"/>
  <c r="U302" i="13"/>
  <c r="W302" i="13" s="1"/>
  <c r="U303" i="13"/>
  <c r="W303" i="13" s="1"/>
  <c r="U304" i="13"/>
  <c r="W304" i="13" s="1"/>
  <c r="U305" i="13"/>
  <c r="W305" i="13" s="1"/>
  <c r="U306" i="13"/>
  <c r="W306" i="13" s="1"/>
  <c r="U307" i="13"/>
  <c r="W307" i="13" s="1"/>
  <c r="U308" i="13"/>
  <c r="W308" i="13" s="1"/>
  <c r="U309" i="13"/>
  <c r="W309" i="13" s="1"/>
  <c r="U310" i="13"/>
  <c r="W310" i="13" s="1"/>
  <c r="U311" i="13"/>
  <c r="W311" i="13" s="1"/>
  <c r="U312" i="13"/>
  <c r="W312" i="13" s="1"/>
  <c r="U313" i="13"/>
  <c r="W313" i="13" s="1"/>
  <c r="U314" i="13"/>
  <c r="W314" i="13" s="1"/>
  <c r="U315" i="13"/>
  <c r="W315" i="13" s="1"/>
  <c r="U316" i="13"/>
  <c r="W316" i="13" s="1"/>
  <c r="U317" i="13"/>
  <c r="W317" i="13" s="1"/>
  <c r="U318" i="13"/>
  <c r="W318" i="13" s="1"/>
  <c r="U319" i="13"/>
  <c r="W319" i="13" s="1"/>
  <c r="U320" i="13"/>
  <c r="W320" i="13" s="1"/>
  <c r="U321" i="13"/>
  <c r="W321" i="13" s="1"/>
  <c r="U322" i="13"/>
  <c r="W322" i="13" s="1"/>
  <c r="U323" i="13"/>
  <c r="W323" i="13" s="1"/>
  <c r="U324" i="13"/>
  <c r="W324" i="13" s="1"/>
  <c r="U325" i="13"/>
  <c r="W325" i="13" s="1"/>
  <c r="U326" i="13"/>
  <c r="W326" i="13" s="1"/>
  <c r="U327" i="13"/>
  <c r="W327" i="13" s="1"/>
  <c r="U328" i="13"/>
  <c r="W328" i="13" s="1"/>
  <c r="U329" i="13"/>
  <c r="W329" i="13" s="1"/>
  <c r="U330" i="13"/>
  <c r="W330" i="13" s="1"/>
  <c r="U331" i="13"/>
  <c r="W331" i="13" s="1"/>
  <c r="U332" i="13"/>
  <c r="W332" i="13" s="1"/>
  <c r="U333" i="13"/>
  <c r="W333" i="13" s="1"/>
  <c r="U334" i="13"/>
  <c r="W334" i="13" s="1"/>
  <c r="U335" i="13"/>
  <c r="W335" i="13" s="1"/>
  <c r="U336" i="13"/>
  <c r="W336" i="13" s="1"/>
  <c r="U337" i="13"/>
  <c r="W337" i="13" s="1"/>
  <c r="U338" i="13"/>
  <c r="W338" i="13" s="1"/>
  <c r="U339" i="13"/>
  <c r="W339" i="13" s="1"/>
  <c r="U340" i="13"/>
  <c r="W340" i="13" s="1"/>
  <c r="U341" i="13"/>
  <c r="W341" i="13" s="1"/>
  <c r="U342" i="13"/>
  <c r="W342" i="13" s="1"/>
  <c r="U343" i="13"/>
  <c r="W343" i="13" s="1"/>
  <c r="U344" i="13"/>
  <c r="W344" i="13" s="1"/>
  <c r="U345" i="13"/>
  <c r="W345" i="13" s="1"/>
  <c r="U346" i="13"/>
  <c r="W346" i="13" s="1"/>
  <c r="U347" i="13"/>
  <c r="W347" i="13" s="1"/>
  <c r="U348" i="13"/>
  <c r="W348" i="13" s="1"/>
  <c r="U349" i="13"/>
  <c r="W349" i="13" s="1"/>
  <c r="U350" i="13"/>
  <c r="W350" i="13" s="1"/>
  <c r="U351" i="13"/>
  <c r="W351" i="13" s="1"/>
  <c r="U352" i="13"/>
  <c r="W352" i="13" s="1"/>
  <c r="U353" i="13"/>
  <c r="W353" i="13" s="1"/>
  <c r="U354" i="13"/>
  <c r="W354" i="13" s="1"/>
  <c r="U355" i="13"/>
  <c r="W355" i="13" s="1"/>
  <c r="U356" i="13"/>
  <c r="W356" i="13" s="1"/>
  <c r="U357" i="13"/>
  <c r="W357" i="13" s="1"/>
  <c r="U358" i="13"/>
  <c r="W358" i="13" s="1"/>
  <c r="U359" i="13"/>
  <c r="W359" i="13" s="1"/>
  <c r="U360" i="13"/>
  <c r="W360" i="13" s="1"/>
  <c r="U361" i="13"/>
  <c r="W361" i="13" s="1"/>
  <c r="U362" i="13"/>
  <c r="W362" i="13" s="1"/>
  <c r="U363" i="13"/>
  <c r="W363" i="13" s="1"/>
  <c r="U364" i="13"/>
  <c r="W364" i="13" s="1"/>
  <c r="U365" i="13"/>
  <c r="W365" i="13" s="1"/>
  <c r="U366" i="13"/>
  <c r="W366" i="13" s="1"/>
  <c r="U367" i="13"/>
  <c r="W367" i="13" s="1"/>
  <c r="U368" i="13"/>
  <c r="W368" i="13" s="1"/>
  <c r="U369" i="13"/>
  <c r="W369" i="13" s="1"/>
  <c r="U370" i="13"/>
  <c r="W370" i="13" s="1"/>
  <c r="U371" i="13"/>
  <c r="W371" i="13" s="1"/>
  <c r="U372" i="13"/>
  <c r="W372" i="13" s="1"/>
  <c r="U373" i="13"/>
  <c r="W373" i="13" s="1"/>
  <c r="U374" i="13"/>
  <c r="W374" i="13" s="1"/>
  <c r="U375" i="13"/>
  <c r="W375" i="13" s="1"/>
  <c r="U376" i="13"/>
  <c r="W376" i="13" s="1"/>
  <c r="U377" i="13"/>
  <c r="W377" i="13" s="1"/>
  <c r="U378" i="13"/>
  <c r="W378" i="13" s="1"/>
  <c r="U379" i="13"/>
  <c r="W379" i="13" s="1"/>
  <c r="U380" i="13"/>
  <c r="W380" i="13" s="1"/>
  <c r="U381" i="13"/>
  <c r="W381" i="13" s="1"/>
  <c r="U382" i="13"/>
  <c r="W382" i="13" s="1"/>
  <c r="U383" i="13"/>
  <c r="W383" i="13" s="1"/>
  <c r="U384" i="13"/>
  <c r="W384" i="13" s="1"/>
  <c r="U385" i="13"/>
  <c r="W385" i="13" s="1"/>
  <c r="U386" i="13"/>
  <c r="W386" i="13" s="1"/>
  <c r="U387" i="13"/>
  <c r="W387" i="13" s="1"/>
  <c r="U388" i="13"/>
  <c r="W388" i="13" s="1"/>
  <c r="U389" i="13"/>
  <c r="W389" i="13" s="1"/>
  <c r="U390" i="13"/>
  <c r="W390" i="13" s="1"/>
  <c r="U391" i="13"/>
  <c r="W391" i="13" s="1"/>
  <c r="U392" i="13"/>
  <c r="W392" i="13" s="1"/>
  <c r="U393" i="13"/>
  <c r="W393" i="13" s="1"/>
  <c r="U394" i="13"/>
  <c r="W394" i="13" s="1"/>
  <c r="U395" i="13"/>
  <c r="W395" i="13" s="1"/>
  <c r="U396" i="13"/>
  <c r="W396" i="13" s="1"/>
  <c r="U397" i="13"/>
  <c r="W397" i="13" s="1"/>
  <c r="U398" i="13"/>
  <c r="W398" i="13" s="1"/>
  <c r="U399" i="13"/>
  <c r="W399" i="13" s="1"/>
  <c r="U400" i="13"/>
  <c r="W400" i="13" s="1"/>
  <c r="U401" i="13"/>
  <c r="W401" i="13" s="1"/>
  <c r="U402" i="13"/>
  <c r="W402" i="13" s="1"/>
  <c r="U403" i="13"/>
  <c r="W403" i="13" s="1"/>
  <c r="U404" i="13"/>
  <c r="W404" i="13" s="1"/>
  <c r="U405" i="13"/>
  <c r="W405" i="13" s="1"/>
  <c r="U406" i="13"/>
  <c r="W406" i="13" s="1"/>
  <c r="U407" i="13"/>
  <c r="W407" i="13" s="1"/>
  <c r="U408" i="13"/>
  <c r="W408" i="13" s="1"/>
  <c r="U409" i="13"/>
  <c r="W409" i="13" s="1"/>
  <c r="U410" i="13"/>
  <c r="W410" i="13" s="1"/>
  <c r="U411" i="13"/>
  <c r="W411" i="13" s="1"/>
  <c r="U412" i="13"/>
  <c r="W412" i="13" s="1"/>
  <c r="U413" i="13"/>
  <c r="W413" i="13" s="1"/>
  <c r="U414" i="13"/>
  <c r="W414" i="13" s="1"/>
  <c r="U415" i="13"/>
  <c r="W415" i="13" s="1"/>
  <c r="U416" i="13"/>
  <c r="W416" i="13" s="1"/>
  <c r="U417" i="13"/>
  <c r="W417" i="13" s="1"/>
  <c r="U418" i="13"/>
  <c r="W418" i="13" s="1"/>
  <c r="U419" i="13"/>
  <c r="W419" i="13" s="1"/>
  <c r="U420" i="13"/>
  <c r="W420" i="13" s="1"/>
  <c r="U421" i="13"/>
  <c r="W421" i="13" s="1"/>
  <c r="U422" i="13"/>
  <c r="W422" i="13" s="1"/>
  <c r="U423" i="13"/>
  <c r="W423" i="13" s="1"/>
  <c r="U424" i="13"/>
  <c r="W424" i="13" s="1"/>
  <c r="U425" i="13"/>
  <c r="W425" i="13" s="1"/>
  <c r="U426" i="13"/>
  <c r="W426" i="13" s="1"/>
  <c r="U427" i="13"/>
  <c r="W427" i="13" s="1"/>
  <c r="U428" i="13"/>
  <c r="W428" i="13" s="1"/>
  <c r="U429" i="13"/>
  <c r="W429" i="13" s="1"/>
  <c r="U430" i="13"/>
  <c r="W430" i="13" s="1"/>
  <c r="U431" i="13"/>
  <c r="W431" i="13" s="1"/>
  <c r="U432" i="13"/>
  <c r="W432" i="13" s="1"/>
  <c r="U433" i="13"/>
  <c r="W433" i="13" s="1"/>
  <c r="U434" i="13"/>
  <c r="W434" i="13" s="1"/>
  <c r="U435" i="13"/>
  <c r="W435" i="13" s="1"/>
  <c r="U436" i="13"/>
  <c r="W436" i="13" s="1"/>
  <c r="U437" i="13"/>
  <c r="W437" i="13" s="1"/>
  <c r="U438" i="13"/>
  <c r="W438" i="13" s="1"/>
  <c r="U439" i="13"/>
  <c r="W439" i="13" s="1"/>
  <c r="U440" i="13"/>
  <c r="W440" i="13" s="1"/>
  <c r="U441" i="13"/>
  <c r="W441" i="13" s="1"/>
  <c r="U442" i="13"/>
  <c r="W442" i="13" s="1"/>
  <c r="U443" i="13"/>
  <c r="W443" i="13" s="1"/>
  <c r="U444" i="13"/>
  <c r="W444" i="13" s="1"/>
  <c r="U445" i="13"/>
  <c r="W445" i="13" s="1"/>
  <c r="U446" i="13"/>
  <c r="W446" i="13" s="1"/>
  <c r="U447" i="13"/>
  <c r="W447" i="13" s="1"/>
  <c r="U448" i="13"/>
  <c r="W448" i="13" s="1"/>
  <c r="U449" i="13"/>
  <c r="W449" i="13" s="1"/>
  <c r="U450" i="13"/>
  <c r="W450" i="13" s="1"/>
  <c r="U451" i="13"/>
  <c r="W451" i="13" s="1"/>
  <c r="U452" i="13"/>
  <c r="W452" i="13" s="1"/>
  <c r="U453" i="13"/>
  <c r="W453" i="13" s="1"/>
  <c r="U454" i="13"/>
  <c r="W454" i="13" s="1"/>
  <c r="U455" i="13"/>
  <c r="W455" i="13" s="1"/>
  <c r="U456" i="13"/>
  <c r="W456" i="13" s="1"/>
  <c r="U457" i="13"/>
  <c r="W457" i="13" s="1"/>
  <c r="U458" i="13"/>
  <c r="W458" i="13" s="1"/>
  <c r="U459" i="13"/>
  <c r="W459" i="13" s="1"/>
  <c r="U460" i="13"/>
  <c r="W460" i="13" s="1"/>
  <c r="U461" i="13"/>
  <c r="W461" i="13" s="1"/>
  <c r="U462" i="13"/>
  <c r="W462" i="13" s="1"/>
  <c r="U463" i="13"/>
  <c r="W463" i="13" s="1"/>
  <c r="U464" i="13"/>
  <c r="W464" i="13" s="1"/>
  <c r="U465" i="13"/>
  <c r="W465" i="13" s="1"/>
  <c r="U466" i="13"/>
  <c r="W466" i="13" s="1"/>
  <c r="U467" i="13"/>
  <c r="W467" i="13" s="1"/>
  <c r="U468" i="13"/>
  <c r="W468" i="13" s="1"/>
  <c r="U469" i="13"/>
  <c r="W469" i="13" s="1"/>
  <c r="U470" i="13"/>
  <c r="W470" i="13" s="1"/>
  <c r="U471" i="13"/>
  <c r="W471" i="13" s="1"/>
  <c r="U472" i="13"/>
  <c r="W472" i="13" s="1"/>
  <c r="U473" i="13"/>
  <c r="W473" i="13" s="1"/>
  <c r="U474" i="13"/>
  <c r="W474" i="13" s="1"/>
  <c r="U475" i="13"/>
  <c r="W475" i="13" s="1"/>
  <c r="U476" i="13"/>
  <c r="W476" i="13" s="1"/>
  <c r="U477" i="13"/>
  <c r="W477" i="13" s="1"/>
  <c r="U478" i="13"/>
  <c r="W478" i="13" s="1"/>
  <c r="U479" i="13"/>
  <c r="W479" i="13" s="1"/>
  <c r="U480" i="13"/>
  <c r="W480" i="13" s="1"/>
  <c r="U481" i="13"/>
  <c r="W481" i="13" s="1"/>
  <c r="U482" i="13"/>
  <c r="W482" i="13" s="1"/>
  <c r="U483" i="13"/>
  <c r="W483" i="13" s="1"/>
  <c r="U484" i="13"/>
  <c r="W484" i="13" s="1"/>
  <c r="U485" i="13"/>
  <c r="W485" i="13" s="1"/>
  <c r="U486" i="13"/>
  <c r="W486" i="13" s="1"/>
  <c r="U487" i="13"/>
  <c r="W487" i="13" s="1"/>
  <c r="U488" i="13"/>
  <c r="W488" i="13" s="1"/>
  <c r="U489" i="13"/>
  <c r="W489" i="13" s="1"/>
  <c r="U490" i="13"/>
  <c r="W490" i="13" s="1"/>
  <c r="U491" i="13"/>
  <c r="W491" i="13" s="1"/>
  <c r="U492" i="13"/>
  <c r="W492" i="13" s="1"/>
  <c r="U493" i="13"/>
  <c r="W493" i="13" s="1"/>
  <c r="U494" i="13"/>
  <c r="W494" i="13" s="1"/>
  <c r="U495" i="13"/>
  <c r="W495" i="13" s="1"/>
  <c r="U496" i="13"/>
  <c r="W496" i="13" s="1"/>
  <c r="U497" i="13"/>
  <c r="W497" i="13" s="1"/>
  <c r="U498" i="13"/>
  <c r="W498" i="13" s="1"/>
  <c r="U499" i="13"/>
  <c r="W499" i="13" s="1"/>
  <c r="U500" i="13"/>
  <c r="W500" i="13" s="1"/>
  <c r="U501" i="13"/>
  <c r="W501" i="13" s="1"/>
  <c r="U502" i="13"/>
  <c r="W502" i="13" s="1"/>
  <c r="U503" i="13"/>
  <c r="W503" i="13" s="1"/>
  <c r="U504" i="13"/>
  <c r="W504" i="13" s="1"/>
  <c r="U505" i="13"/>
  <c r="W505" i="13" s="1"/>
  <c r="U506" i="13"/>
  <c r="W506" i="13" s="1"/>
  <c r="U507" i="13"/>
  <c r="W507" i="13" s="1"/>
  <c r="U508" i="13"/>
  <c r="W508" i="13" s="1"/>
  <c r="U509" i="13"/>
  <c r="W509" i="13" s="1"/>
  <c r="U510" i="13"/>
  <c r="W510" i="13" s="1"/>
  <c r="U511" i="13"/>
  <c r="W511" i="13" s="1"/>
  <c r="U512" i="13"/>
  <c r="W512" i="13" s="1"/>
  <c r="U513" i="13"/>
  <c r="W513" i="13" s="1"/>
  <c r="U514" i="13"/>
  <c r="W514" i="13" s="1"/>
  <c r="U515" i="13"/>
  <c r="W515" i="13" s="1"/>
  <c r="U516" i="13"/>
  <c r="W516" i="13" s="1"/>
  <c r="U517" i="13"/>
  <c r="W517" i="13" s="1"/>
  <c r="U518" i="13"/>
  <c r="W518" i="13" s="1"/>
  <c r="U519" i="13"/>
  <c r="W519" i="13" s="1"/>
  <c r="U520" i="13"/>
  <c r="W520" i="13" s="1"/>
  <c r="U521" i="13"/>
  <c r="W521" i="13" s="1"/>
  <c r="U522" i="13"/>
  <c r="W522" i="13" s="1"/>
  <c r="U523" i="13"/>
  <c r="W523" i="13" s="1"/>
  <c r="U524" i="13"/>
  <c r="W524" i="13" s="1"/>
  <c r="U525" i="13"/>
  <c r="W525" i="13" s="1"/>
  <c r="U526" i="13"/>
  <c r="W526" i="13" s="1"/>
  <c r="U527" i="13"/>
  <c r="W527" i="13" s="1"/>
  <c r="U528" i="13"/>
  <c r="W528" i="13" s="1"/>
  <c r="U529" i="13"/>
  <c r="W529" i="13" s="1"/>
  <c r="U530" i="13"/>
  <c r="W530" i="13" s="1"/>
  <c r="U531" i="13"/>
  <c r="W531" i="13" s="1"/>
  <c r="U532" i="13"/>
  <c r="W532" i="13" s="1"/>
  <c r="U533" i="13"/>
  <c r="W533" i="13" s="1"/>
  <c r="U534" i="13"/>
  <c r="W534" i="13" s="1"/>
  <c r="U535" i="13"/>
  <c r="W535" i="13" s="1"/>
  <c r="U536" i="13"/>
  <c r="W536" i="13" s="1"/>
  <c r="U537" i="13"/>
  <c r="W537" i="13" s="1"/>
  <c r="U538" i="13"/>
  <c r="W538" i="13" s="1"/>
  <c r="U539" i="13"/>
  <c r="W539" i="13" s="1"/>
  <c r="U540" i="13"/>
  <c r="W540" i="13" s="1"/>
  <c r="U541" i="13"/>
  <c r="W541" i="13" s="1"/>
  <c r="U542" i="13"/>
  <c r="W542" i="13" s="1"/>
  <c r="U543" i="13"/>
  <c r="W543" i="13" s="1"/>
  <c r="U544" i="13"/>
  <c r="W544" i="13" s="1"/>
  <c r="U545" i="13"/>
  <c r="W545" i="13" s="1"/>
  <c r="U546" i="13"/>
  <c r="W546" i="13" s="1"/>
  <c r="U547" i="13"/>
  <c r="W547" i="13" s="1"/>
  <c r="U548" i="13"/>
  <c r="W548" i="13" s="1"/>
  <c r="U549" i="13"/>
  <c r="W549" i="13" s="1"/>
  <c r="U550" i="13"/>
  <c r="W550" i="13" s="1"/>
  <c r="U551" i="13"/>
  <c r="W551" i="13" s="1"/>
  <c r="U552" i="13"/>
  <c r="W552" i="13" s="1"/>
  <c r="U553" i="13"/>
  <c r="W553" i="13" s="1"/>
  <c r="U554" i="13"/>
  <c r="W554" i="13" s="1"/>
  <c r="U555" i="13"/>
  <c r="W555" i="13" s="1"/>
  <c r="U556" i="13"/>
  <c r="W556" i="13" s="1"/>
  <c r="U557" i="13"/>
  <c r="W557" i="13" s="1"/>
  <c r="U558" i="13"/>
  <c r="W558" i="13" s="1"/>
  <c r="U559" i="13"/>
  <c r="W559" i="13" s="1"/>
  <c r="U560" i="13"/>
  <c r="W560" i="13" s="1"/>
  <c r="U561" i="13"/>
  <c r="W561" i="13" s="1"/>
  <c r="U562" i="13"/>
  <c r="W562" i="13" s="1"/>
  <c r="U563" i="13"/>
  <c r="W563" i="13" s="1"/>
  <c r="U564" i="13"/>
  <c r="W564" i="13" s="1"/>
  <c r="U565" i="13"/>
  <c r="W565" i="13" s="1"/>
  <c r="U566" i="13"/>
  <c r="W566" i="13" s="1"/>
  <c r="U567" i="13"/>
  <c r="W567" i="13" s="1"/>
  <c r="U568" i="13"/>
  <c r="W568" i="13" s="1"/>
  <c r="U569" i="13"/>
  <c r="W569" i="13" s="1"/>
  <c r="U570" i="13"/>
  <c r="W570" i="13" s="1"/>
  <c r="U571" i="13"/>
  <c r="W571" i="13" s="1"/>
  <c r="U572" i="13"/>
  <c r="W572" i="13" s="1"/>
  <c r="U573" i="13"/>
  <c r="W573" i="13" s="1"/>
  <c r="U574" i="13"/>
  <c r="W574" i="13" s="1"/>
  <c r="U575" i="13"/>
  <c r="W575" i="13" s="1"/>
  <c r="U576" i="13"/>
  <c r="W576" i="13" s="1"/>
  <c r="U577" i="13"/>
  <c r="W577" i="13" s="1"/>
  <c r="U578" i="13"/>
  <c r="W578" i="13" s="1"/>
  <c r="U579" i="13"/>
  <c r="W579" i="13" s="1"/>
  <c r="U580" i="13"/>
  <c r="W580" i="13" s="1"/>
  <c r="U581" i="13"/>
  <c r="W581" i="13" s="1"/>
  <c r="U582" i="13"/>
  <c r="W582" i="13" s="1"/>
  <c r="U583" i="13"/>
  <c r="W583" i="13" s="1"/>
  <c r="U584" i="13"/>
  <c r="W584" i="13" s="1"/>
  <c r="U585" i="13"/>
  <c r="W585" i="13" s="1"/>
  <c r="U586" i="13"/>
  <c r="W586" i="13" s="1"/>
  <c r="U587" i="13"/>
  <c r="W587" i="13" s="1"/>
  <c r="U588" i="13"/>
  <c r="W588" i="13" s="1"/>
  <c r="U589" i="13"/>
  <c r="W589" i="13" s="1"/>
  <c r="U590" i="13"/>
  <c r="W590" i="13" s="1"/>
  <c r="U591" i="13"/>
  <c r="W591" i="13" s="1"/>
  <c r="U592" i="13"/>
  <c r="W592" i="13" s="1"/>
  <c r="U593" i="13"/>
  <c r="W593" i="13" s="1"/>
  <c r="U594" i="13"/>
  <c r="W594" i="13" s="1"/>
  <c r="U595" i="13"/>
  <c r="W595" i="13" s="1"/>
  <c r="U596" i="13"/>
  <c r="W596" i="13" s="1"/>
  <c r="U597" i="13"/>
  <c r="W597" i="13" s="1"/>
  <c r="U598" i="13"/>
  <c r="W598" i="13" s="1"/>
  <c r="U599" i="13"/>
  <c r="W599" i="13" s="1"/>
  <c r="U600" i="13"/>
  <c r="W600" i="13" s="1"/>
  <c r="U601" i="13"/>
  <c r="W601" i="13" s="1"/>
  <c r="U602" i="13"/>
  <c r="W602" i="13" s="1"/>
  <c r="U603" i="13"/>
  <c r="W603" i="13" s="1"/>
  <c r="U604" i="13"/>
  <c r="W604" i="13" s="1"/>
  <c r="U605" i="13"/>
  <c r="W605" i="13" s="1"/>
  <c r="U606" i="13"/>
  <c r="W606" i="13" s="1"/>
  <c r="U607" i="13"/>
  <c r="W607" i="13" s="1"/>
  <c r="U608" i="13"/>
  <c r="W608" i="13" s="1"/>
  <c r="U609" i="13"/>
  <c r="W609" i="13" s="1"/>
  <c r="U610" i="13"/>
  <c r="W610" i="13" s="1"/>
  <c r="U611" i="13"/>
  <c r="W611" i="13" s="1"/>
  <c r="U612" i="13"/>
  <c r="W612" i="13" s="1"/>
  <c r="U613" i="13"/>
  <c r="W613" i="13" s="1"/>
  <c r="U614" i="13"/>
  <c r="W614" i="13" s="1"/>
  <c r="U615" i="13"/>
  <c r="W615" i="13" s="1"/>
  <c r="U616" i="13"/>
  <c r="W616" i="13" s="1"/>
  <c r="U617" i="13"/>
  <c r="W617" i="13" s="1"/>
  <c r="U618" i="13"/>
  <c r="W618" i="13" s="1"/>
  <c r="U619" i="13"/>
  <c r="W619" i="13" s="1"/>
  <c r="U620" i="13"/>
  <c r="W620" i="13" s="1"/>
  <c r="U621" i="13"/>
  <c r="W621" i="13" s="1"/>
  <c r="U622" i="13"/>
  <c r="W622" i="13" s="1"/>
  <c r="U623" i="13"/>
  <c r="W623" i="13" s="1"/>
  <c r="U624" i="13"/>
  <c r="W624" i="13" s="1"/>
  <c r="U625" i="13"/>
  <c r="W625" i="13" s="1"/>
  <c r="U626" i="13"/>
  <c r="W626" i="13" s="1"/>
  <c r="U627" i="13"/>
  <c r="W627" i="13" s="1"/>
  <c r="U628" i="13"/>
  <c r="W628" i="13" s="1"/>
  <c r="U629" i="13"/>
  <c r="W629" i="13" s="1"/>
  <c r="U630" i="13"/>
  <c r="W630" i="13" s="1"/>
  <c r="U631" i="13"/>
  <c r="W631" i="13" s="1"/>
  <c r="U632" i="13"/>
  <c r="W632" i="13" s="1"/>
  <c r="U633" i="13"/>
  <c r="W633" i="13" s="1"/>
  <c r="U634" i="13"/>
  <c r="W634" i="13" s="1"/>
  <c r="U635" i="13"/>
  <c r="W635" i="13" s="1"/>
  <c r="U636" i="13"/>
  <c r="W636" i="13" s="1"/>
  <c r="U637" i="13"/>
  <c r="W637" i="13" s="1"/>
  <c r="U638" i="13"/>
  <c r="W638" i="13" s="1"/>
  <c r="U639" i="13"/>
  <c r="W639" i="13" s="1"/>
  <c r="U640" i="13"/>
  <c r="W640" i="13" s="1"/>
  <c r="U641" i="13"/>
  <c r="W641" i="13" s="1"/>
  <c r="U642" i="13"/>
  <c r="W642" i="13" s="1"/>
  <c r="U643" i="13"/>
  <c r="W643" i="13" s="1"/>
  <c r="U644" i="13"/>
  <c r="W644" i="13" s="1"/>
  <c r="U645" i="13"/>
  <c r="W645" i="13" s="1"/>
  <c r="U646" i="13"/>
  <c r="W646" i="13" s="1"/>
  <c r="U647" i="13"/>
  <c r="W647" i="13" s="1"/>
  <c r="U648" i="13"/>
  <c r="W648" i="13" s="1"/>
  <c r="U649" i="13"/>
  <c r="W649" i="13" s="1"/>
  <c r="U650" i="13"/>
  <c r="W650" i="13" s="1"/>
  <c r="U651" i="13"/>
  <c r="W651" i="13" s="1"/>
  <c r="U652" i="13"/>
  <c r="W652" i="13" s="1"/>
  <c r="U653" i="13"/>
  <c r="W653" i="13" s="1"/>
  <c r="U654" i="13"/>
  <c r="W654" i="13" s="1"/>
  <c r="U655" i="13"/>
  <c r="W655" i="13" s="1"/>
  <c r="U656" i="13"/>
  <c r="W656" i="13" s="1"/>
  <c r="U657" i="13"/>
  <c r="W657" i="13" s="1"/>
  <c r="U658" i="13"/>
  <c r="W658" i="13" s="1"/>
  <c r="U659" i="13"/>
  <c r="W659" i="13" s="1"/>
  <c r="U660" i="13"/>
  <c r="W660" i="13" s="1"/>
  <c r="U661" i="13"/>
  <c r="W661" i="13" s="1"/>
  <c r="U662" i="13"/>
  <c r="W662" i="13" s="1"/>
  <c r="U663" i="13"/>
  <c r="W663" i="13" s="1"/>
  <c r="U664" i="13"/>
  <c r="W664" i="13" s="1"/>
  <c r="U665" i="13"/>
  <c r="W665" i="13" s="1"/>
  <c r="U666" i="13"/>
  <c r="W666" i="13" s="1"/>
  <c r="U667" i="13"/>
  <c r="W667" i="13" s="1"/>
  <c r="U668" i="13"/>
  <c r="W668" i="13" s="1"/>
  <c r="U669" i="13"/>
  <c r="W669" i="13" s="1"/>
  <c r="U670" i="13"/>
  <c r="W670" i="13" s="1"/>
  <c r="U671" i="13"/>
  <c r="W671" i="13" s="1"/>
  <c r="U672" i="13"/>
  <c r="W672" i="13" s="1"/>
  <c r="U673" i="13"/>
  <c r="W673" i="13" s="1"/>
  <c r="U674" i="13"/>
  <c r="W674" i="13" s="1"/>
  <c r="U675" i="13"/>
  <c r="W675" i="13" s="1"/>
  <c r="U676" i="13"/>
  <c r="W676" i="13" s="1"/>
  <c r="U677" i="13"/>
  <c r="W677" i="13" s="1"/>
  <c r="U678" i="13"/>
  <c r="W678" i="13" s="1"/>
  <c r="U679" i="13"/>
  <c r="W679" i="13" s="1"/>
  <c r="U680" i="13"/>
  <c r="W680" i="13" s="1"/>
  <c r="U681" i="13"/>
  <c r="W681" i="13" s="1"/>
  <c r="U682" i="13"/>
  <c r="W682" i="13" s="1"/>
  <c r="U683" i="13"/>
  <c r="W683" i="13" s="1"/>
  <c r="U684" i="13"/>
  <c r="W684" i="13" s="1"/>
  <c r="U685" i="13"/>
  <c r="W685" i="13" s="1"/>
  <c r="U686" i="13"/>
  <c r="W686" i="13" s="1"/>
  <c r="U687" i="13"/>
  <c r="W687" i="13" s="1"/>
  <c r="U688" i="13"/>
  <c r="W688" i="13" s="1"/>
  <c r="U689" i="13"/>
  <c r="W689" i="13" s="1"/>
  <c r="U690" i="13"/>
  <c r="W690" i="13" s="1"/>
  <c r="U691" i="13"/>
  <c r="W691" i="13" s="1"/>
  <c r="U692" i="13"/>
  <c r="W692" i="13" s="1"/>
  <c r="U693" i="13"/>
  <c r="W693" i="13" s="1"/>
  <c r="U694" i="13"/>
  <c r="W694" i="13" s="1"/>
  <c r="U695" i="13"/>
  <c r="W695" i="13" s="1"/>
  <c r="U696" i="13"/>
  <c r="W696" i="13" s="1"/>
  <c r="U697" i="13"/>
  <c r="W697" i="13" s="1"/>
  <c r="U698" i="13"/>
  <c r="W698" i="13" s="1"/>
  <c r="U699" i="13"/>
  <c r="W699" i="13" s="1"/>
  <c r="U700" i="13"/>
  <c r="W700" i="13" s="1"/>
  <c r="U701" i="13"/>
  <c r="W701" i="13" s="1"/>
  <c r="U702" i="13"/>
  <c r="W702" i="13" s="1"/>
  <c r="U703" i="13"/>
  <c r="W703" i="13" s="1"/>
  <c r="U704" i="13"/>
  <c r="W704" i="13" s="1"/>
  <c r="U705" i="13"/>
  <c r="W705" i="13" s="1"/>
  <c r="U706" i="13"/>
  <c r="W706" i="13" s="1"/>
  <c r="U707" i="13"/>
  <c r="W707" i="13" s="1"/>
  <c r="U708" i="13"/>
  <c r="W708" i="13" s="1"/>
  <c r="U709" i="13"/>
  <c r="W709" i="13" s="1"/>
  <c r="U710" i="13"/>
  <c r="W710" i="13" s="1"/>
  <c r="U711" i="13"/>
  <c r="W711" i="13" s="1"/>
  <c r="U712" i="13"/>
  <c r="W712" i="13" s="1"/>
  <c r="U713" i="13"/>
  <c r="W713" i="13" s="1"/>
  <c r="U714" i="13"/>
  <c r="W714" i="13" s="1"/>
  <c r="U715" i="13"/>
  <c r="W715" i="13" s="1"/>
  <c r="U716" i="13"/>
  <c r="W716" i="13" s="1"/>
  <c r="U717" i="13"/>
  <c r="W717" i="13" s="1"/>
  <c r="U718" i="13"/>
  <c r="W718" i="13" s="1"/>
  <c r="U719" i="13"/>
  <c r="W719" i="13" s="1"/>
  <c r="U720" i="13"/>
  <c r="W720" i="13" s="1"/>
  <c r="U721" i="13"/>
  <c r="W721" i="13" s="1"/>
  <c r="U722" i="13"/>
  <c r="W722" i="13" s="1"/>
  <c r="U723" i="13"/>
  <c r="W723" i="13" s="1"/>
  <c r="U724" i="13"/>
  <c r="W724" i="13" s="1"/>
  <c r="U725" i="13"/>
  <c r="W725" i="13" s="1"/>
  <c r="U726" i="13"/>
  <c r="W726" i="13" s="1"/>
  <c r="U727" i="13"/>
  <c r="W727" i="13" s="1"/>
  <c r="U728" i="13"/>
  <c r="W728" i="13" s="1"/>
  <c r="U729" i="13"/>
  <c r="W729" i="13" s="1"/>
  <c r="U730" i="13"/>
  <c r="W730" i="13" s="1"/>
  <c r="U731" i="13"/>
  <c r="W731" i="13" s="1"/>
  <c r="U732" i="13"/>
  <c r="W732" i="13" s="1"/>
  <c r="U733" i="13"/>
  <c r="W733" i="13" s="1"/>
  <c r="U734" i="13"/>
  <c r="W734" i="13" s="1"/>
  <c r="U735" i="13"/>
  <c r="W735" i="13" s="1"/>
  <c r="U736" i="13"/>
  <c r="W736" i="13" s="1"/>
  <c r="U737" i="13"/>
  <c r="W737" i="13" s="1"/>
  <c r="U738" i="13"/>
  <c r="W738" i="13" s="1"/>
  <c r="U739" i="13"/>
  <c r="W739" i="13" s="1"/>
  <c r="U740" i="13"/>
  <c r="W740" i="13" s="1"/>
  <c r="U741" i="13"/>
  <c r="W741" i="13" s="1"/>
  <c r="U742" i="13"/>
  <c r="W742" i="13" s="1"/>
  <c r="U743" i="13"/>
  <c r="W743" i="13" s="1"/>
  <c r="U744" i="13"/>
  <c r="W744" i="13" s="1"/>
  <c r="U745" i="13"/>
  <c r="W745" i="13" s="1"/>
  <c r="U746" i="13"/>
  <c r="W746" i="13" s="1"/>
  <c r="U747" i="13"/>
  <c r="W747" i="13" s="1"/>
  <c r="U748" i="13"/>
  <c r="W748" i="13" s="1"/>
  <c r="U749" i="13"/>
  <c r="W749" i="13" s="1"/>
  <c r="U750" i="13"/>
  <c r="W750" i="13" s="1"/>
  <c r="U751" i="13"/>
  <c r="W751" i="13" s="1"/>
  <c r="U752" i="13"/>
  <c r="W752" i="13" s="1"/>
  <c r="U753" i="13"/>
  <c r="W753" i="13" s="1"/>
  <c r="U754" i="13"/>
  <c r="W754" i="13" s="1"/>
  <c r="U755" i="13"/>
  <c r="W755" i="13" s="1"/>
  <c r="U756" i="13"/>
  <c r="W756" i="13" s="1"/>
  <c r="U757" i="13"/>
  <c r="W757" i="13" s="1"/>
  <c r="U758" i="13"/>
  <c r="W758" i="13" s="1"/>
  <c r="U759" i="13"/>
  <c r="W759" i="13" s="1"/>
  <c r="U760" i="13"/>
  <c r="W760" i="13" s="1"/>
  <c r="U761" i="13"/>
  <c r="W761" i="13" s="1"/>
  <c r="U762" i="13"/>
  <c r="W762" i="13" s="1"/>
  <c r="U763" i="13"/>
  <c r="W763" i="13" s="1"/>
  <c r="U764" i="13"/>
  <c r="W764" i="13" s="1"/>
  <c r="U765" i="13"/>
  <c r="W765" i="13" s="1"/>
  <c r="U766" i="13"/>
  <c r="W766" i="13" s="1"/>
  <c r="U767" i="13"/>
  <c r="W767" i="13" s="1"/>
  <c r="U768" i="13"/>
  <c r="W768" i="13" s="1"/>
  <c r="U769" i="13"/>
  <c r="W769" i="13" s="1"/>
  <c r="U770" i="13"/>
  <c r="W770" i="13" s="1"/>
  <c r="U771" i="13"/>
  <c r="W771" i="13" s="1"/>
  <c r="U772" i="13"/>
  <c r="W772" i="13" s="1"/>
  <c r="U773" i="13"/>
  <c r="W773" i="13" s="1"/>
  <c r="U774" i="13"/>
  <c r="W774" i="13" s="1"/>
  <c r="U775" i="13"/>
  <c r="W775" i="13" s="1"/>
  <c r="U776" i="13"/>
  <c r="W776" i="13" s="1"/>
  <c r="U777" i="13"/>
  <c r="W777" i="13" s="1"/>
  <c r="U778" i="13"/>
  <c r="W778" i="13" s="1"/>
  <c r="U779" i="13"/>
  <c r="W779" i="13" s="1"/>
  <c r="U780" i="13"/>
  <c r="W780" i="13" s="1"/>
  <c r="U781" i="13"/>
  <c r="W781" i="13" s="1"/>
  <c r="U782" i="13"/>
  <c r="W782" i="13" s="1"/>
  <c r="U783" i="13"/>
  <c r="W783" i="13" s="1"/>
  <c r="U784" i="13"/>
  <c r="W784" i="13" s="1"/>
  <c r="U785" i="13"/>
  <c r="W785" i="13" s="1"/>
  <c r="U786" i="13"/>
  <c r="W786" i="13" s="1"/>
  <c r="U787" i="13"/>
  <c r="W787" i="13" s="1"/>
  <c r="U788" i="13"/>
  <c r="W788" i="13" s="1"/>
  <c r="U789" i="13"/>
  <c r="W789" i="13" s="1"/>
  <c r="U790" i="13"/>
  <c r="W790" i="13" s="1"/>
  <c r="U791" i="13"/>
  <c r="W791" i="13" s="1"/>
  <c r="U792" i="13"/>
  <c r="W792" i="13" s="1"/>
  <c r="U793" i="13"/>
  <c r="W793" i="13" s="1"/>
  <c r="U794" i="13"/>
  <c r="W794" i="13" s="1"/>
  <c r="U795" i="13"/>
  <c r="W795" i="13" s="1"/>
  <c r="U796" i="13"/>
  <c r="W796" i="13" s="1"/>
  <c r="U797" i="13"/>
  <c r="W797" i="13" s="1"/>
  <c r="U798" i="13"/>
  <c r="W798" i="13" s="1"/>
  <c r="U799" i="13"/>
  <c r="W799" i="13" s="1"/>
  <c r="U800" i="13"/>
  <c r="W800" i="13" s="1"/>
  <c r="U801" i="13"/>
  <c r="W801" i="13" s="1"/>
  <c r="U802" i="13"/>
  <c r="W802" i="13" s="1"/>
  <c r="U803" i="13"/>
  <c r="W803" i="13" s="1"/>
  <c r="U804" i="13"/>
  <c r="W804" i="13" s="1"/>
  <c r="U805" i="13"/>
  <c r="W805" i="13" s="1"/>
  <c r="U806" i="13"/>
  <c r="W806" i="13" s="1"/>
  <c r="U807" i="13"/>
  <c r="W807" i="13" s="1"/>
  <c r="U808" i="13"/>
  <c r="W808" i="13" s="1"/>
  <c r="U809" i="13"/>
  <c r="W809" i="13" s="1"/>
  <c r="U810" i="13"/>
  <c r="W810" i="13" s="1"/>
  <c r="U811" i="13"/>
  <c r="W811" i="13" s="1"/>
  <c r="U812" i="13"/>
  <c r="W812" i="13" s="1"/>
  <c r="U813" i="13"/>
  <c r="W813" i="13" s="1"/>
  <c r="U814" i="13"/>
  <c r="W814" i="13" s="1"/>
  <c r="U815" i="13"/>
  <c r="W815" i="13" s="1"/>
  <c r="U816" i="13"/>
  <c r="W816" i="13" s="1"/>
  <c r="U817" i="13"/>
  <c r="W817" i="13" s="1"/>
  <c r="U818" i="13"/>
  <c r="W818" i="13" s="1"/>
  <c r="U819" i="13"/>
  <c r="W819" i="13" s="1"/>
  <c r="U820" i="13"/>
  <c r="W820" i="13" s="1"/>
  <c r="U821" i="13"/>
  <c r="W821" i="13" s="1"/>
  <c r="U822" i="13"/>
  <c r="W822" i="13" s="1"/>
  <c r="U823" i="13"/>
  <c r="W823" i="13" s="1"/>
  <c r="U824" i="13"/>
  <c r="W824" i="13" s="1"/>
  <c r="U825" i="13"/>
  <c r="W825" i="13" s="1"/>
  <c r="U826" i="13"/>
  <c r="W826" i="13" s="1"/>
  <c r="U827" i="13"/>
  <c r="W827" i="13" s="1"/>
  <c r="U828" i="13"/>
  <c r="W828" i="13" s="1"/>
  <c r="U829" i="13"/>
  <c r="W829" i="13" s="1"/>
  <c r="U830" i="13"/>
  <c r="W830" i="13" s="1"/>
  <c r="U831" i="13"/>
  <c r="W831" i="13" s="1"/>
  <c r="U832" i="13"/>
  <c r="W832" i="13" s="1"/>
  <c r="U833" i="13"/>
  <c r="W833" i="13" s="1"/>
  <c r="U834" i="13"/>
  <c r="W834" i="13" s="1"/>
  <c r="U835" i="13"/>
  <c r="W835" i="13" s="1"/>
  <c r="U836" i="13"/>
  <c r="W836" i="13" s="1"/>
  <c r="U837" i="13"/>
  <c r="W837" i="13" s="1"/>
  <c r="U838" i="13"/>
  <c r="W838" i="13" s="1"/>
  <c r="U839" i="13"/>
  <c r="W839" i="13" s="1"/>
  <c r="U840" i="13"/>
  <c r="W840" i="13" s="1"/>
  <c r="U841" i="13"/>
  <c r="W841" i="13" s="1"/>
  <c r="U842" i="13"/>
  <c r="W842" i="13" s="1"/>
  <c r="U843" i="13"/>
  <c r="W843" i="13" s="1"/>
  <c r="U844" i="13"/>
  <c r="W844" i="13" s="1"/>
  <c r="U845" i="13"/>
  <c r="W845" i="13" s="1"/>
  <c r="U846" i="13"/>
  <c r="W846" i="13" s="1"/>
  <c r="U847" i="13"/>
  <c r="W847" i="13" s="1"/>
  <c r="U848" i="13"/>
  <c r="W848" i="13" s="1"/>
  <c r="U849" i="13"/>
  <c r="W849" i="13" s="1"/>
  <c r="U850" i="13"/>
  <c r="W850" i="13" s="1"/>
  <c r="U851" i="13"/>
  <c r="W851" i="13" s="1"/>
  <c r="U852" i="13"/>
  <c r="W852" i="13" s="1"/>
  <c r="U853" i="13"/>
  <c r="W853" i="13" s="1"/>
  <c r="U854" i="13"/>
  <c r="W854" i="13" s="1"/>
  <c r="U855" i="13"/>
  <c r="W855" i="13" s="1"/>
  <c r="U856" i="13"/>
  <c r="W856" i="13" s="1"/>
  <c r="U857" i="13"/>
  <c r="W857" i="13" s="1"/>
  <c r="U858" i="13"/>
  <c r="W858" i="13" s="1"/>
  <c r="U859" i="13"/>
  <c r="W859" i="13" s="1"/>
  <c r="U860" i="13"/>
  <c r="W860" i="13" s="1"/>
  <c r="U861" i="13"/>
  <c r="W861" i="13" s="1"/>
  <c r="U862" i="13"/>
  <c r="W862" i="13" s="1"/>
  <c r="U863" i="13"/>
  <c r="W863" i="13" s="1"/>
  <c r="U864" i="13"/>
  <c r="W864" i="13" s="1"/>
  <c r="U865" i="13"/>
  <c r="W865" i="13" s="1"/>
  <c r="U866" i="13"/>
  <c r="W866" i="13" s="1"/>
  <c r="U867" i="13"/>
  <c r="W867" i="13" s="1"/>
  <c r="U868" i="13"/>
  <c r="W868" i="13" s="1"/>
  <c r="U869" i="13"/>
  <c r="W869" i="13" s="1"/>
  <c r="U870" i="13"/>
  <c r="W870" i="13" s="1"/>
  <c r="U871" i="13"/>
  <c r="W871" i="13" s="1"/>
  <c r="U872" i="13"/>
  <c r="W872" i="13" s="1"/>
  <c r="U873" i="13"/>
  <c r="W873" i="13" s="1"/>
  <c r="U874" i="13"/>
  <c r="W874" i="13" s="1"/>
  <c r="U875" i="13"/>
  <c r="W875" i="13" s="1"/>
  <c r="U876" i="13"/>
  <c r="W876" i="13" s="1"/>
  <c r="U877" i="13"/>
  <c r="W877" i="13" s="1"/>
  <c r="U878" i="13"/>
  <c r="W878" i="13" s="1"/>
  <c r="U879" i="13"/>
  <c r="W879" i="13" s="1"/>
  <c r="U880" i="13"/>
  <c r="W880" i="13" s="1"/>
  <c r="U881" i="13"/>
  <c r="W881" i="13" s="1"/>
  <c r="U882" i="13"/>
  <c r="W882" i="13" s="1"/>
  <c r="U883" i="13"/>
  <c r="W883" i="13" s="1"/>
  <c r="U884" i="13"/>
  <c r="W884" i="13" s="1"/>
  <c r="U885" i="13"/>
  <c r="W885" i="13" s="1"/>
  <c r="U886" i="13"/>
  <c r="W886" i="13" s="1"/>
  <c r="U887" i="13"/>
  <c r="W887" i="13" s="1"/>
  <c r="U888" i="13"/>
  <c r="W888" i="13" s="1"/>
  <c r="U889" i="13"/>
  <c r="W889" i="13" s="1"/>
  <c r="U890" i="13"/>
  <c r="W890" i="13" s="1"/>
  <c r="U891" i="13"/>
  <c r="W891" i="13" s="1"/>
  <c r="U892" i="13"/>
  <c r="W892" i="13" s="1"/>
  <c r="U893" i="13"/>
  <c r="W893" i="13" s="1"/>
  <c r="U894" i="13"/>
  <c r="W894" i="13" s="1"/>
  <c r="U895" i="13"/>
  <c r="W895" i="13" s="1"/>
  <c r="U896" i="13"/>
  <c r="W896" i="13" s="1"/>
  <c r="U897" i="13"/>
  <c r="W897" i="13" s="1"/>
  <c r="U898" i="13"/>
  <c r="W898" i="13" s="1"/>
  <c r="U899" i="13"/>
  <c r="W899" i="13" s="1"/>
  <c r="U900" i="13"/>
  <c r="W900" i="13" s="1"/>
  <c r="U901" i="13"/>
  <c r="W901" i="13" s="1"/>
  <c r="U902" i="13"/>
  <c r="W902" i="13" s="1"/>
  <c r="U903" i="13"/>
  <c r="W903" i="13" s="1"/>
  <c r="U904" i="13"/>
  <c r="W904" i="13" s="1"/>
  <c r="U905" i="13"/>
  <c r="W905" i="13" s="1"/>
  <c r="U906" i="13"/>
  <c r="W906" i="13" s="1"/>
  <c r="U907" i="13"/>
  <c r="W907" i="13" s="1"/>
  <c r="U908" i="13"/>
  <c r="W908" i="13" s="1"/>
  <c r="U909" i="13"/>
  <c r="W909" i="13" s="1"/>
  <c r="U910" i="13"/>
  <c r="W910" i="13" s="1"/>
  <c r="U911" i="13"/>
  <c r="W911" i="13" s="1"/>
  <c r="U912" i="13"/>
  <c r="W912" i="13" s="1"/>
  <c r="U913" i="13"/>
  <c r="W913" i="13" s="1"/>
  <c r="U914" i="13"/>
  <c r="W914" i="13" s="1"/>
  <c r="U915" i="13"/>
  <c r="W915" i="13" s="1"/>
  <c r="U916" i="13"/>
  <c r="W916" i="13" s="1"/>
  <c r="U917" i="13"/>
  <c r="W917" i="13" s="1"/>
  <c r="U918" i="13"/>
  <c r="W918" i="13" s="1"/>
  <c r="U919" i="13"/>
  <c r="W919" i="13" s="1"/>
  <c r="U920" i="13"/>
  <c r="W920" i="13" s="1"/>
  <c r="U921" i="13"/>
  <c r="W921" i="13" s="1"/>
  <c r="U922" i="13"/>
  <c r="W922" i="13" s="1"/>
  <c r="U923" i="13"/>
  <c r="W923" i="13" s="1"/>
  <c r="U924" i="13"/>
  <c r="W924" i="13" s="1"/>
  <c r="U925" i="13"/>
  <c r="W925" i="13" s="1"/>
  <c r="U926" i="13"/>
  <c r="W926" i="13" s="1"/>
  <c r="U927" i="13"/>
  <c r="W927" i="13" s="1"/>
  <c r="U928" i="13"/>
  <c r="W928" i="13" s="1"/>
  <c r="U929" i="13"/>
  <c r="W929" i="13" s="1"/>
  <c r="U930" i="13"/>
  <c r="W930" i="13" s="1"/>
  <c r="U931" i="13"/>
  <c r="W931" i="13" s="1"/>
  <c r="U932" i="13"/>
  <c r="W932" i="13" s="1"/>
  <c r="U933" i="13"/>
  <c r="W933" i="13" s="1"/>
  <c r="U934" i="13"/>
  <c r="W934" i="13" s="1"/>
  <c r="U935" i="13"/>
  <c r="W935" i="13" s="1"/>
  <c r="U936" i="13"/>
  <c r="W936" i="13" s="1"/>
  <c r="U937" i="13"/>
  <c r="W937" i="13" s="1"/>
  <c r="U938" i="13"/>
  <c r="W938" i="13" s="1"/>
  <c r="U939" i="13"/>
  <c r="W939" i="13" s="1"/>
  <c r="U940" i="13"/>
  <c r="W940" i="13" s="1"/>
  <c r="U941" i="13"/>
  <c r="W941" i="13" s="1"/>
  <c r="U942" i="13"/>
  <c r="W942" i="13" s="1"/>
  <c r="U943" i="13"/>
  <c r="W943" i="13" s="1"/>
  <c r="U944" i="13"/>
  <c r="W944" i="13" s="1"/>
  <c r="U945" i="13"/>
  <c r="W945" i="13" s="1"/>
  <c r="U946" i="13"/>
  <c r="W946" i="13" s="1"/>
  <c r="U947" i="13"/>
  <c r="W947" i="13" s="1"/>
  <c r="U948" i="13"/>
  <c r="W948" i="13" s="1"/>
  <c r="U949" i="13"/>
  <c r="W949" i="13" s="1"/>
  <c r="U950" i="13"/>
  <c r="W950" i="13" s="1"/>
  <c r="U951" i="13"/>
  <c r="W951" i="13" s="1"/>
  <c r="U952" i="13"/>
  <c r="W952" i="13" s="1"/>
  <c r="U953" i="13"/>
  <c r="W953" i="13" s="1"/>
  <c r="U954" i="13"/>
  <c r="W954" i="13" s="1"/>
  <c r="U955" i="13"/>
  <c r="W955" i="13" s="1"/>
  <c r="U956" i="13"/>
  <c r="W956" i="13" s="1"/>
  <c r="U957" i="13"/>
  <c r="W957" i="13" s="1"/>
  <c r="U958" i="13"/>
  <c r="W958" i="13" s="1"/>
  <c r="U959" i="13"/>
  <c r="W959" i="13" s="1"/>
  <c r="U960" i="13"/>
  <c r="W960" i="13" s="1"/>
  <c r="U961" i="13"/>
  <c r="W961" i="13" s="1"/>
  <c r="U962" i="13"/>
  <c r="W962" i="13" s="1"/>
  <c r="U963" i="13"/>
  <c r="W963" i="13" s="1"/>
  <c r="U964" i="13"/>
  <c r="W964" i="13" s="1"/>
  <c r="U965" i="13"/>
  <c r="W965" i="13" s="1"/>
  <c r="U966" i="13"/>
  <c r="W966" i="13" s="1"/>
  <c r="U967" i="13"/>
  <c r="W967" i="13" s="1"/>
  <c r="U968" i="13"/>
  <c r="W968" i="13" s="1"/>
  <c r="U969" i="13"/>
  <c r="W969" i="13" s="1"/>
  <c r="U970" i="13"/>
  <c r="W970" i="13" s="1"/>
  <c r="U971" i="13"/>
  <c r="W971" i="13" s="1"/>
  <c r="U972" i="13"/>
  <c r="W972" i="13" s="1"/>
  <c r="U973" i="13"/>
  <c r="W973" i="13" s="1"/>
  <c r="U974" i="13"/>
  <c r="W974" i="13" s="1"/>
  <c r="U975" i="13"/>
  <c r="W975" i="13" s="1"/>
  <c r="U976" i="13"/>
  <c r="W976" i="13" s="1"/>
  <c r="U977" i="13"/>
  <c r="W977" i="13" s="1"/>
  <c r="U978" i="13"/>
  <c r="W978" i="13" s="1"/>
  <c r="U979" i="13"/>
  <c r="W979" i="13" s="1"/>
  <c r="U980" i="13"/>
  <c r="W980" i="13" s="1"/>
  <c r="U981" i="13"/>
  <c r="W981" i="13" s="1"/>
  <c r="U982" i="13"/>
  <c r="W982" i="13" s="1"/>
  <c r="U983" i="13"/>
  <c r="W983" i="13" s="1"/>
  <c r="U984" i="13"/>
  <c r="W984" i="13" s="1"/>
  <c r="U985" i="13"/>
  <c r="W985" i="13" s="1"/>
  <c r="U986" i="13"/>
  <c r="W986" i="13" s="1"/>
  <c r="U987" i="13"/>
  <c r="W987" i="13" s="1"/>
  <c r="U988" i="13"/>
  <c r="W988" i="13" s="1"/>
  <c r="U989" i="13"/>
  <c r="W989" i="13" s="1"/>
  <c r="U990" i="13"/>
  <c r="W990" i="13" s="1"/>
  <c r="U991" i="13"/>
  <c r="W991" i="13" s="1"/>
  <c r="U992" i="13"/>
  <c r="W992" i="13" s="1"/>
  <c r="U993" i="13"/>
  <c r="W993" i="13" s="1"/>
  <c r="U994" i="13"/>
  <c r="W994" i="13" s="1"/>
  <c r="U995" i="13"/>
  <c r="W995" i="13" s="1"/>
  <c r="U996" i="13"/>
  <c r="W996" i="13" s="1"/>
  <c r="U997" i="13"/>
  <c r="W997" i="13" s="1"/>
  <c r="U998" i="13"/>
  <c r="W998" i="13" s="1"/>
  <c r="U999" i="13"/>
  <c r="W999" i="13" s="1"/>
  <c r="U1000" i="13"/>
  <c r="W1000" i="13" s="1"/>
  <c r="U1001" i="13"/>
  <c r="W1001" i="13" s="1"/>
  <c r="U1002" i="13"/>
  <c r="W1002" i="13" s="1"/>
  <c r="U1003" i="13"/>
  <c r="W1003" i="13" s="1"/>
  <c r="U1004" i="13"/>
  <c r="W1004" i="13" s="1"/>
  <c r="U1005" i="13"/>
  <c r="W1005" i="13" s="1"/>
  <c r="U1006" i="13"/>
  <c r="W1006" i="13" s="1"/>
  <c r="U1007" i="13"/>
  <c r="W1007" i="13" s="1"/>
  <c r="U1008" i="13"/>
  <c r="W1008" i="13" s="1"/>
  <c r="U1009" i="13"/>
  <c r="W1009" i="13" s="1"/>
  <c r="U1010" i="13"/>
  <c r="W1010" i="13" s="1"/>
  <c r="U1011" i="13"/>
  <c r="W1011" i="13" s="1"/>
  <c r="U1012" i="13"/>
  <c r="W1012" i="13" s="1"/>
  <c r="U1013" i="13"/>
  <c r="W1013" i="13" s="1"/>
  <c r="U1014" i="13"/>
  <c r="W1014" i="13" s="1"/>
  <c r="U1015" i="13"/>
  <c r="W1015" i="13" s="1"/>
  <c r="U1016" i="13"/>
  <c r="W1016" i="13" s="1"/>
  <c r="U1017" i="13"/>
  <c r="W1017" i="13" s="1"/>
  <c r="U1018" i="13"/>
  <c r="W1018" i="13" s="1"/>
  <c r="U1019" i="13"/>
  <c r="W1019" i="13" s="1"/>
  <c r="U1020" i="13"/>
  <c r="W1020" i="13" s="1"/>
  <c r="U1021" i="13"/>
  <c r="W1021" i="13" s="1"/>
  <c r="U1022" i="13"/>
  <c r="W1022" i="13" s="1"/>
  <c r="U1023" i="13"/>
  <c r="W1023" i="13" s="1"/>
  <c r="U1024" i="13"/>
  <c r="W1024" i="13" s="1"/>
  <c r="U1025" i="13"/>
  <c r="W1025" i="13" s="1"/>
  <c r="U1026" i="13"/>
  <c r="W1026" i="13" s="1"/>
  <c r="U1027" i="13"/>
  <c r="W1027" i="13" s="1"/>
  <c r="U1028" i="13"/>
  <c r="W1028" i="13" s="1"/>
  <c r="U1029" i="13"/>
  <c r="W1029" i="13" s="1"/>
  <c r="U1030" i="13"/>
  <c r="W1030" i="13" s="1"/>
  <c r="U1031" i="13"/>
  <c r="W1031" i="13" s="1"/>
  <c r="U1032" i="13"/>
  <c r="W1032" i="13" s="1"/>
  <c r="U1033" i="13"/>
  <c r="W1033" i="13" s="1"/>
  <c r="U1034" i="13"/>
  <c r="W1034" i="13" s="1"/>
  <c r="U1035" i="13"/>
  <c r="W1035" i="13" s="1"/>
  <c r="U1036" i="13"/>
  <c r="W1036" i="13" s="1"/>
  <c r="U1037" i="13"/>
  <c r="W1037" i="13" s="1"/>
  <c r="U1038" i="13"/>
  <c r="W1038" i="13" s="1"/>
  <c r="U1039" i="13"/>
  <c r="W1039" i="13" s="1"/>
  <c r="U1040" i="13"/>
  <c r="W1040" i="13" s="1"/>
  <c r="U1041" i="13"/>
  <c r="W1041" i="13" s="1"/>
  <c r="U1042" i="13"/>
  <c r="W1042" i="13" s="1"/>
  <c r="U1043" i="13"/>
  <c r="W1043" i="13" s="1"/>
  <c r="U1044" i="13"/>
  <c r="W1044" i="13" s="1"/>
  <c r="U1045" i="13"/>
  <c r="W1045" i="13" s="1"/>
  <c r="U1046" i="13"/>
  <c r="W1046" i="13" s="1"/>
  <c r="U1047" i="13"/>
  <c r="W1047" i="13" s="1"/>
  <c r="U1048" i="13"/>
  <c r="W1048" i="13" s="1"/>
  <c r="U1049" i="13"/>
  <c r="W1049" i="13" s="1"/>
  <c r="U1050" i="13"/>
  <c r="W1050" i="13" s="1"/>
  <c r="U1051" i="13"/>
  <c r="W1051" i="13" s="1"/>
  <c r="U1052" i="13"/>
  <c r="W1052" i="13" s="1"/>
  <c r="U1053" i="13"/>
  <c r="W1053" i="13" s="1"/>
  <c r="U1054" i="13"/>
  <c r="W1054" i="13" s="1"/>
  <c r="U1055" i="13"/>
  <c r="W1055" i="13" s="1"/>
  <c r="U1056" i="13"/>
  <c r="W1056" i="13" s="1"/>
  <c r="U1057" i="13"/>
  <c r="W1057" i="13" s="1"/>
  <c r="U1058" i="13"/>
  <c r="W1058" i="13" s="1"/>
  <c r="U1059" i="13"/>
  <c r="W1059" i="13" s="1"/>
  <c r="U1060" i="13"/>
  <c r="W1060" i="13" s="1"/>
  <c r="U1061" i="13"/>
  <c r="W1061" i="13" s="1"/>
  <c r="U1062" i="13"/>
  <c r="W1062" i="13" s="1"/>
  <c r="U1063" i="13"/>
  <c r="W1063" i="13" s="1"/>
  <c r="U1064" i="13"/>
  <c r="W1064" i="13" s="1"/>
  <c r="U1065" i="13"/>
  <c r="W1065" i="13" s="1"/>
  <c r="U1066" i="13"/>
  <c r="W1066" i="13" s="1"/>
  <c r="U1067" i="13"/>
  <c r="W1067" i="13" s="1"/>
  <c r="U1068" i="13"/>
  <c r="W1068" i="13" s="1"/>
  <c r="U1069" i="13"/>
  <c r="W1069" i="13" s="1"/>
  <c r="U1070" i="13"/>
  <c r="W1070" i="13" s="1"/>
  <c r="U1071" i="13"/>
  <c r="W1071" i="13" s="1"/>
  <c r="U1072" i="13"/>
  <c r="W1072" i="13" s="1"/>
  <c r="U1073" i="13"/>
  <c r="W1073" i="13" s="1"/>
  <c r="U1074" i="13"/>
  <c r="W1074" i="13" s="1"/>
  <c r="U1075" i="13"/>
  <c r="W1075" i="13" s="1"/>
  <c r="U1076" i="13"/>
  <c r="W1076" i="13" s="1"/>
  <c r="U1077" i="13"/>
  <c r="W1077" i="13" s="1"/>
  <c r="U1078" i="13"/>
  <c r="W1078" i="13" s="1"/>
  <c r="U1079" i="13"/>
  <c r="W1079" i="13" s="1"/>
  <c r="U1080" i="13"/>
  <c r="W1080" i="13" s="1"/>
  <c r="U1081" i="13"/>
  <c r="W1081" i="13" s="1"/>
  <c r="U1082" i="13"/>
  <c r="W1082" i="13" s="1"/>
  <c r="U1083" i="13"/>
  <c r="W1083" i="13" s="1"/>
  <c r="U1084" i="13"/>
  <c r="W1084" i="13" s="1"/>
  <c r="U1085" i="13"/>
  <c r="W1085" i="13" s="1"/>
  <c r="U1086" i="13"/>
  <c r="W1086" i="13" s="1"/>
  <c r="U1087" i="13"/>
  <c r="W1087" i="13" s="1"/>
  <c r="U1088" i="13"/>
  <c r="W1088" i="13" s="1"/>
  <c r="U1089" i="13"/>
  <c r="W1089" i="13" s="1"/>
  <c r="U1090" i="13"/>
  <c r="W1090" i="13" s="1"/>
  <c r="U1091" i="13"/>
  <c r="W1091" i="13" s="1"/>
  <c r="U1092" i="13"/>
  <c r="W1092" i="13" s="1"/>
  <c r="U1093" i="13"/>
  <c r="W1093" i="13" s="1"/>
  <c r="U1094" i="13"/>
  <c r="W1094" i="13" s="1"/>
  <c r="U1095" i="13"/>
  <c r="W1095" i="13" s="1"/>
  <c r="U1096" i="13"/>
  <c r="W1096" i="13" s="1"/>
  <c r="U1097" i="13"/>
  <c r="W1097" i="13" s="1"/>
  <c r="U1098" i="13"/>
  <c r="W1098" i="13" s="1"/>
  <c r="U1099" i="13"/>
  <c r="W1099" i="13" s="1"/>
  <c r="U1100" i="13"/>
  <c r="W1100" i="13" s="1"/>
  <c r="U1101" i="13"/>
  <c r="W1101" i="13" s="1"/>
  <c r="U1102" i="13"/>
  <c r="W1102" i="13" s="1"/>
  <c r="U1103" i="13"/>
  <c r="W1103" i="13" s="1"/>
  <c r="U1104" i="13"/>
  <c r="W1104" i="13" s="1"/>
  <c r="U1105" i="13"/>
  <c r="W1105" i="13" s="1"/>
  <c r="U1106" i="13"/>
  <c r="W1106" i="13" s="1"/>
  <c r="U1107" i="13"/>
  <c r="W1107" i="13" s="1"/>
  <c r="U1108" i="13"/>
  <c r="W1108" i="13" s="1"/>
  <c r="U1109" i="13"/>
  <c r="W1109" i="13" s="1"/>
  <c r="U1110" i="13"/>
  <c r="W1110" i="13" s="1"/>
  <c r="U1111" i="13"/>
  <c r="W1111" i="13" s="1"/>
  <c r="U1112" i="13"/>
  <c r="W1112" i="13" s="1"/>
  <c r="U1113" i="13"/>
  <c r="W1113" i="13" s="1"/>
  <c r="U1114" i="13"/>
  <c r="W1114" i="13" s="1"/>
  <c r="U1115" i="13"/>
  <c r="W1115" i="13" s="1"/>
  <c r="U1116" i="13"/>
  <c r="W1116" i="13" s="1"/>
  <c r="U1117" i="13"/>
  <c r="W1117" i="13" s="1"/>
  <c r="U1118" i="13"/>
  <c r="W1118" i="13" s="1"/>
  <c r="U1119" i="13"/>
  <c r="W1119" i="13" s="1"/>
  <c r="U1120" i="13"/>
  <c r="W1120" i="13" s="1"/>
  <c r="U1121" i="13"/>
  <c r="W1121" i="13" s="1"/>
  <c r="U1122" i="13"/>
  <c r="W1122" i="13" s="1"/>
  <c r="U1123" i="13"/>
  <c r="W1123" i="13" s="1"/>
  <c r="U1124" i="13"/>
  <c r="W1124" i="13" s="1"/>
  <c r="U1125" i="13"/>
  <c r="W1125" i="13" s="1"/>
  <c r="U1126" i="13"/>
  <c r="W1126" i="13" s="1"/>
  <c r="U1127" i="13"/>
  <c r="W1127" i="13" s="1"/>
  <c r="U1128" i="13"/>
  <c r="W1128" i="13" s="1"/>
  <c r="U1129" i="13"/>
  <c r="W1129" i="13" s="1"/>
  <c r="U1130" i="13"/>
  <c r="W1130" i="13" s="1"/>
  <c r="U1131" i="13"/>
  <c r="W1131" i="13" s="1"/>
  <c r="U1132" i="13"/>
  <c r="W1132" i="13" s="1"/>
  <c r="U1133" i="13"/>
  <c r="W1133" i="13" s="1"/>
  <c r="U1134" i="13"/>
  <c r="W1134" i="13" s="1"/>
  <c r="U1135" i="13"/>
  <c r="W1135" i="13" s="1"/>
  <c r="U1136" i="13"/>
  <c r="W1136" i="13" s="1"/>
  <c r="U1137" i="13"/>
  <c r="W1137" i="13" s="1"/>
  <c r="U1138" i="13"/>
  <c r="W1138" i="13" s="1"/>
  <c r="U1139" i="13"/>
  <c r="W1139" i="13" s="1"/>
  <c r="U1140" i="13"/>
  <c r="W1140" i="13" s="1"/>
  <c r="U1141" i="13"/>
  <c r="W1141" i="13" s="1"/>
  <c r="U1142" i="13"/>
  <c r="W1142" i="13" s="1"/>
  <c r="U1143" i="13"/>
  <c r="W1143" i="13" s="1"/>
  <c r="U1144" i="13"/>
  <c r="W1144" i="13" s="1"/>
  <c r="U1145" i="13"/>
  <c r="W1145" i="13" s="1"/>
  <c r="U1146" i="13"/>
  <c r="W1146" i="13" s="1"/>
  <c r="U1147" i="13"/>
  <c r="W1147" i="13" s="1"/>
  <c r="U1148" i="13"/>
  <c r="W1148" i="13" s="1"/>
  <c r="U1149" i="13"/>
  <c r="W1149" i="13" s="1"/>
  <c r="U1150" i="13"/>
  <c r="W1150" i="13" s="1"/>
  <c r="U1151" i="13"/>
  <c r="W1151" i="13" s="1"/>
  <c r="U1152" i="13"/>
  <c r="W1152" i="13" s="1"/>
  <c r="U1153" i="13"/>
  <c r="W1153" i="13" s="1"/>
  <c r="U1154" i="13"/>
  <c r="W1154" i="13" s="1"/>
  <c r="U1155" i="13"/>
  <c r="W1155" i="13" s="1"/>
  <c r="U1156" i="13"/>
  <c r="W1156" i="13" s="1"/>
  <c r="U1157" i="13"/>
  <c r="W1157" i="13" s="1"/>
  <c r="U1158" i="13"/>
  <c r="W1158" i="13" s="1"/>
  <c r="U2" i="13"/>
  <c r="W2" i="13" s="1"/>
  <c r="I19" i="18"/>
  <c r="J19" i="18"/>
  <c r="H19" i="18"/>
  <c r="I18" i="18"/>
  <c r="J18" i="18"/>
  <c r="H18" i="18"/>
  <c r="H17" i="18"/>
  <c r="I17" i="18"/>
  <c r="J17" i="18"/>
  <c r="T4" i="13"/>
  <c r="T5" i="13"/>
  <c r="T8" i="13"/>
  <c r="T9" i="13"/>
  <c r="T10" i="13"/>
  <c r="T11" i="13"/>
  <c r="T12" i="13"/>
  <c r="T13" i="13"/>
  <c r="T14" i="13"/>
  <c r="T15" i="13"/>
  <c r="T16" i="13"/>
  <c r="T17" i="13"/>
  <c r="T18" i="13"/>
  <c r="T19" i="13"/>
  <c r="T20" i="13"/>
  <c r="T21" i="13"/>
  <c r="T22" i="13"/>
  <c r="T23" i="13"/>
  <c r="T24" i="13"/>
  <c r="T25" i="13"/>
  <c r="T26" i="13"/>
  <c r="T28" i="13"/>
  <c r="T30" i="13"/>
  <c r="T31" i="13"/>
  <c r="T32" i="13"/>
  <c r="T33" i="13"/>
  <c r="T34" i="13"/>
  <c r="T37" i="13"/>
  <c r="T38" i="13"/>
  <c r="T39" i="13"/>
  <c r="T40" i="13"/>
  <c r="T41" i="13"/>
  <c r="T42" i="13"/>
  <c r="T43" i="13"/>
  <c r="T45" i="13"/>
  <c r="T47" i="13"/>
  <c r="T48" i="13"/>
  <c r="T49" i="13"/>
  <c r="T50" i="13"/>
  <c r="T51" i="13"/>
  <c r="T52" i="13"/>
  <c r="T53" i="13"/>
  <c r="T54" i="13"/>
  <c r="T55" i="13"/>
  <c r="T56" i="13"/>
  <c r="T57" i="13"/>
  <c r="T58" i="13"/>
  <c r="T59" i="13"/>
  <c r="T60" i="13"/>
  <c r="T61" i="13"/>
  <c r="T62" i="13"/>
  <c r="T63" i="13"/>
  <c r="T64" i="13"/>
  <c r="T65" i="13"/>
  <c r="T66" i="13"/>
  <c r="T67" i="13"/>
  <c r="T68" i="13"/>
  <c r="T69" i="13"/>
  <c r="T70" i="13"/>
  <c r="T71" i="13"/>
  <c r="T72" i="13"/>
  <c r="T73" i="13"/>
  <c r="T74" i="13"/>
  <c r="T75" i="13"/>
  <c r="T76" i="13"/>
  <c r="T77" i="13"/>
  <c r="T78" i="13"/>
  <c r="T80" i="13"/>
  <c r="T81" i="13"/>
  <c r="T82" i="13"/>
  <c r="T83" i="13"/>
  <c r="T84" i="13"/>
  <c r="T85" i="13"/>
  <c r="T86" i="13"/>
  <c r="T87" i="13"/>
  <c r="T88" i="13"/>
  <c r="T89" i="13"/>
  <c r="T90" i="13"/>
  <c r="T92" i="13"/>
  <c r="T93" i="13"/>
  <c r="T95" i="13"/>
  <c r="T96" i="13"/>
  <c r="T98" i="13"/>
  <c r="T99" i="13"/>
  <c r="T100" i="13"/>
  <c r="T101" i="13"/>
  <c r="T102" i="13"/>
  <c r="T103" i="13"/>
  <c r="T104" i="13"/>
  <c r="T105" i="13"/>
  <c r="T106" i="13"/>
  <c r="T107" i="13"/>
  <c r="T108" i="13"/>
  <c r="T109" i="13"/>
  <c r="T110" i="13"/>
  <c r="T111" i="13"/>
  <c r="T112" i="13"/>
  <c r="T113" i="13"/>
  <c r="T114" i="13"/>
  <c r="T115" i="13"/>
  <c r="T116" i="13"/>
  <c r="T117" i="13"/>
  <c r="T118" i="13"/>
  <c r="T119" i="13"/>
  <c r="T120" i="13"/>
  <c r="T121" i="13"/>
  <c r="T124" i="13"/>
  <c r="T125" i="13"/>
  <c r="T126" i="13"/>
  <c r="T128" i="13"/>
  <c r="T129" i="13"/>
  <c r="T130" i="13"/>
  <c r="T131" i="13"/>
  <c r="T132" i="13"/>
  <c r="T133" i="13"/>
  <c r="T134" i="13"/>
  <c r="T135" i="13"/>
  <c r="T137" i="13"/>
  <c r="T138" i="13"/>
  <c r="T139" i="13"/>
  <c r="T140" i="13"/>
  <c r="T142" i="13"/>
  <c r="T143" i="13"/>
  <c r="T148" i="13"/>
  <c r="T150" i="13"/>
  <c r="T151" i="13"/>
  <c r="T152" i="13"/>
  <c r="T153" i="13"/>
  <c r="T154" i="13"/>
  <c r="T155" i="13"/>
  <c r="T156" i="13"/>
  <c r="T157" i="13"/>
  <c r="T158" i="13"/>
  <c r="T159" i="13"/>
  <c r="T160" i="13"/>
  <c r="T161" i="13"/>
  <c r="T162" i="13"/>
  <c r="T164" i="13"/>
  <c r="T165" i="13"/>
  <c r="T167" i="13"/>
  <c r="T168" i="13"/>
  <c r="T169" i="13"/>
  <c r="T170" i="13"/>
  <c r="T172" i="13"/>
  <c r="T173" i="13"/>
  <c r="T174" i="13"/>
  <c r="T175" i="13"/>
  <c r="T176" i="13"/>
  <c r="T177" i="13"/>
  <c r="T178" i="13"/>
  <c r="T179" i="13"/>
  <c r="T181" i="13"/>
  <c r="T182" i="13"/>
  <c r="T183" i="13"/>
  <c r="T184" i="13"/>
  <c r="T186" i="13"/>
  <c r="T187" i="13"/>
  <c r="T188" i="13"/>
  <c r="T189" i="13"/>
  <c r="T193" i="13"/>
  <c r="T194" i="13"/>
  <c r="T195" i="13"/>
  <c r="T196" i="13"/>
  <c r="T197" i="13"/>
  <c r="T198" i="13"/>
  <c r="T199" i="13"/>
  <c r="T200" i="13"/>
  <c r="T201" i="13"/>
  <c r="T202" i="13"/>
  <c r="T203" i="13"/>
  <c r="T206" i="13"/>
  <c r="T207" i="13"/>
  <c r="T209" i="13"/>
  <c r="T210" i="13"/>
  <c r="T211" i="13"/>
  <c r="T212" i="13"/>
  <c r="T214" i="13"/>
  <c r="T215" i="13"/>
  <c r="T216" i="13"/>
  <c r="T217" i="13"/>
  <c r="T218" i="13"/>
  <c r="T220" i="13"/>
  <c r="T221" i="13"/>
  <c r="T223" i="13"/>
  <c r="T224" i="13"/>
  <c r="T225" i="13"/>
  <c r="T226" i="13"/>
  <c r="T227" i="13"/>
  <c r="T228" i="13"/>
  <c r="T229" i="13"/>
  <c r="T230" i="13"/>
  <c r="T231" i="13"/>
  <c r="T232" i="13"/>
  <c r="T233" i="13"/>
  <c r="T234" i="13"/>
  <c r="T235" i="13"/>
  <c r="T236" i="13"/>
  <c r="T239" i="13"/>
  <c r="T241" i="13"/>
  <c r="T242" i="13"/>
  <c r="T243" i="13"/>
  <c r="T244" i="13"/>
  <c r="T245" i="13"/>
  <c r="T246" i="13"/>
  <c r="T247" i="13"/>
  <c r="T248" i="13"/>
  <c r="T250" i="13"/>
  <c r="T252" i="13"/>
  <c r="T253" i="13"/>
  <c r="T254" i="13"/>
  <c r="T255" i="13"/>
  <c r="T256" i="13"/>
  <c r="T257" i="13"/>
  <c r="T258" i="13"/>
  <c r="T259" i="13"/>
  <c r="T260" i="13"/>
  <c r="T261" i="13"/>
  <c r="T262" i="13"/>
  <c r="T263" i="13"/>
  <c r="T264" i="13"/>
  <c r="T266" i="13"/>
  <c r="T267" i="13"/>
  <c r="T268" i="13"/>
  <c r="T269" i="13"/>
  <c r="T270" i="13"/>
  <c r="T271" i="13"/>
  <c r="T272" i="13"/>
  <c r="T274" i="13"/>
  <c r="T275" i="13"/>
  <c r="T276" i="13"/>
  <c r="T277" i="13"/>
  <c r="T278" i="13"/>
  <c r="T279" i="13"/>
  <c r="T280" i="13"/>
  <c r="T281" i="13"/>
  <c r="T282" i="13"/>
  <c r="T283" i="13"/>
  <c r="T284" i="13"/>
  <c r="T285" i="13"/>
  <c r="T286" i="13"/>
  <c r="T287" i="13"/>
  <c r="T289" i="13"/>
  <c r="T290" i="13"/>
  <c r="T291" i="13"/>
  <c r="T292" i="13"/>
  <c r="T293" i="13"/>
  <c r="T295" i="13"/>
  <c r="T297" i="13"/>
  <c r="T298" i="13"/>
  <c r="T299" i="13"/>
  <c r="T301" i="13"/>
  <c r="T302" i="13"/>
  <c r="T303" i="13"/>
  <c r="T304" i="13"/>
  <c r="T305" i="13"/>
  <c r="T306" i="13"/>
  <c r="T307" i="13"/>
  <c r="T308" i="13"/>
  <c r="T310" i="13"/>
  <c r="T311" i="13"/>
  <c r="T312" i="13"/>
  <c r="T313" i="13"/>
  <c r="T314" i="13"/>
  <c r="T315" i="13"/>
  <c r="T316" i="13"/>
  <c r="T317" i="13"/>
  <c r="T319" i="13"/>
  <c r="T320" i="13"/>
  <c r="T321" i="13"/>
  <c r="T322" i="13"/>
  <c r="T323" i="13"/>
  <c r="T324" i="13"/>
  <c r="T325" i="13"/>
  <c r="T326" i="13"/>
  <c r="T327" i="13"/>
  <c r="T328" i="13"/>
  <c r="T329" i="13"/>
  <c r="T330" i="13"/>
  <c r="T331" i="13"/>
  <c r="T333" i="13"/>
  <c r="T334" i="13"/>
  <c r="T335" i="13"/>
  <c r="T337" i="13"/>
  <c r="T338" i="13"/>
  <c r="T339" i="13"/>
  <c r="T341" i="13"/>
  <c r="T342" i="13"/>
  <c r="T343" i="13"/>
  <c r="T344" i="13"/>
  <c r="T345" i="13"/>
  <c r="T347" i="13"/>
  <c r="T349" i="13"/>
  <c r="T350" i="13"/>
  <c r="T351" i="13"/>
  <c r="T352" i="13"/>
  <c r="T355" i="13"/>
  <c r="T357" i="13"/>
  <c r="T359" i="13"/>
  <c r="T360" i="13"/>
  <c r="T361" i="13"/>
  <c r="T363" i="13"/>
  <c r="T365" i="13"/>
  <c r="T366" i="13"/>
  <c r="T367" i="13"/>
  <c r="T368" i="13"/>
  <c r="T370" i="13"/>
  <c r="T371" i="13"/>
  <c r="T373" i="13"/>
  <c r="T374" i="13"/>
  <c r="T375" i="13"/>
  <c r="T376" i="13"/>
  <c r="T377" i="13"/>
  <c r="T378" i="13"/>
  <c r="T382" i="13"/>
  <c r="T384" i="13"/>
  <c r="T385" i="13"/>
  <c r="T389" i="13"/>
  <c r="T400" i="13"/>
  <c r="T407" i="13"/>
  <c r="T412" i="13"/>
  <c r="T414" i="13"/>
  <c r="T427" i="13"/>
  <c r="T1153" i="13"/>
  <c r="T1154" i="13"/>
  <c r="T1155" i="13"/>
  <c r="T1156" i="13"/>
  <c r="T1157" i="13"/>
  <c r="T1158" i="13"/>
  <c r="T2" i="13"/>
  <c r="R3" i="13" l="1"/>
  <c r="S3" i="13" s="1"/>
  <c r="T3" i="13" s="1"/>
  <c r="R4" i="13"/>
  <c r="S4" i="13" s="1"/>
  <c r="R5" i="13"/>
  <c r="S5" i="13" s="1"/>
  <c r="R6" i="13"/>
  <c r="S6" i="13" s="1"/>
  <c r="T6" i="13" s="1"/>
  <c r="R7" i="13"/>
  <c r="S7" i="13" s="1"/>
  <c r="T7" i="13" s="1"/>
  <c r="R8" i="13"/>
  <c r="S8" i="13" s="1"/>
  <c r="R9" i="13"/>
  <c r="S9" i="13" s="1"/>
  <c r="R10" i="13"/>
  <c r="S10" i="13" s="1"/>
  <c r="R11" i="13"/>
  <c r="S11" i="13" s="1"/>
  <c r="R12" i="13"/>
  <c r="S12" i="13" s="1"/>
  <c r="R13" i="13"/>
  <c r="S13" i="13" s="1"/>
  <c r="R14" i="13"/>
  <c r="S14" i="13" s="1"/>
  <c r="R15" i="13"/>
  <c r="S15" i="13" s="1"/>
  <c r="R16" i="13"/>
  <c r="S16" i="13" s="1"/>
  <c r="R17" i="13"/>
  <c r="S17" i="13" s="1"/>
  <c r="R18" i="13"/>
  <c r="S18" i="13" s="1"/>
  <c r="R19" i="13"/>
  <c r="S19" i="13" s="1"/>
  <c r="R20" i="13"/>
  <c r="S20" i="13" s="1"/>
  <c r="R21" i="13"/>
  <c r="S21" i="13" s="1"/>
  <c r="R22" i="13"/>
  <c r="S22" i="13" s="1"/>
  <c r="R23" i="13"/>
  <c r="S23" i="13" s="1"/>
  <c r="R24" i="13"/>
  <c r="S24" i="13" s="1"/>
  <c r="R25" i="13"/>
  <c r="S25" i="13" s="1"/>
  <c r="R26" i="13"/>
  <c r="S26" i="13" s="1"/>
  <c r="R27" i="13"/>
  <c r="S27" i="13" s="1"/>
  <c r="T27" i="13" s="1"/>
  <c r="R28" i="13"/>
  <c r="S28" i="13" s="1"/>
  <c r="R29" i="13"/>
  <c r="S29" i="13" s="1"/>
  <c r="T29" i="13" s="1"/>
  <c r="R30" i="13"/>
  <c r="S30" i="13" s="1"/>
  <c r="R31" i="13"/>
  <c r="S31" i="13" s="1"/>
  <c r="R32" i="13"/>
  <c r="S32" i="13" s="1"/>
  <c r="R33" i="13"/>
  <c r="S33" i="13" s="1"/>
  <c r="R34" i="13"/>
  <c r="S34" i="13" s="1"/>
  <c r="R35" i="13"/>
  <c r="S35" i="13" s="1"/>
  <c r="T35" i="13" s="1"/>
  <c r="R36" i="13"/>
  <c r="S36" i="13" s="1"/>
  <c r="T36" i="13" s="1"/>
  <c r="R37" i="13"/>
  <c r="S37" i="13" s="1"/>
  <c r="R38" i="13"/>
  <c r="S38" i="13" s="1"/>
  <c r="R39" i="13"/>
  <c r="S39" i="13" s="1"/>
  <c r="R40" i="13"/>
  <c r="S40" i="13" s="1"/>
  <c r="R41" i="13"/>
  <c r="S41" i="13" s="1"/>
  <c r="R42" i="13"/>
  <c r="S42" i="13" s="1"/>
  <c r="R43" i="13"/>
  <c r="S43" i="13" s="1"/>
  <c r="R44" i="13"/>
  <c r="S44" i="13" s="1"/>
  <c r="T44" i="13" s="1"/>
  <c r="R45" i="13"/>
  <c r="S45" i="13" s="1"/>
  <c r="R46" i="13"/>
  <c r="S46" i="13" s="1"/>
  <c r="T46" i="13" s="1"/>
  <c r="R47" i="13"/>
  <c r="S47" i="13" s="1"/>
  <c r="R48" i="13"/>
  <c r="S48" i="13" s="1"/>
  <c r="R49" i="13"/>
  <c r="S49" i="13" s="1"/>
  <c r="R50" i="13"/>
  <c r="S50" i="13" s="1"/>
  <c r="R51" i="13"/>
  <c r="S51" i="13" s="1"/>
  <c r="R52" i="13"/>
  <c r="S52" i="13" s="1"/>
  <c r="R53" i="13"/>
  <c r="S53" i="13" s="1"/>
  <c r="R54" i="13"/>
  <c r="S54" i="13" s="1"/>
  <c r="R55" i="13"/>
  <c r="S55" i="13" s="1"/>
  <c r="R56" i="13"/>
  <c r="S56" i="13" s="1"/>
  <c r="R57" i="13"/>
  <c r="S57" i="13" s="1"/>
  <c r="R58" i="13"/>
  <c r="S58" i="13" s="1"/>
  <c r="R59" i="13"/>
  <c r="S59" i="13" s="1"/>
  <c r="R60" i="13"/>
  <c r="S60" i="13" s="1"/>
  <c r="R61" i="13"/>
  <c r="S61" i="13" s="1"/>
  <c r="R62" i="13"/>
  <c r="S62" i="13" s="1"/>
  <c r="R63" i="13"/>
  <c r="S63" i="13" s="1"/>
  <c r="R64" i="13"/>
  <c r="S64" i="13" s="1"/>
  <c r="R65" i="13"/>
  <c r="S65" i="13" s="1"/>
  <c r="R66" i="13"/>
  <c r="S66" i="13" s="1"/>
  <c r="R67" i="13"/>
  <c r="S67" i="13" s="1"/>
  <c r="R68" i="13"/>
  <c r="S68" i="13" s="1"/>
  <c r="R69" i="13"/>
  <c r="S69" i="13" s="1"/>
  <c r="R70" i="13"/>
  <c r="S70" i="13" s="1"/>
  <c r="R71" i="13"/>
  <c r="S71" i="13" s="1"/>
  <c r="R72" i="13"/>
  <c r="S72" i="13" s="1"/>
  <c r="R73" i="13"/>
  <c r="S73" i="13" s="1"/>
  <c r="R74" i="13"/>
  <c r="S74" i="13" s="1"/>
  <c r="R75" i="13"/>
  <c r="S75" i="13" s="1"/>
  <c r="R76" i="13"/>
  <c r="S76" i="13" s="1"/>
  <c r="R77" i="13"/>
  <c r="S77" i="13" s="1"/>
  <c r="R78" i="13"/>
  <c r="S78" i="13" s="1"/>
  <c r="R79" i="13"/>
  <c r="S79" i="13" s="1"/>
  <c r="T79" i="13" s="1"/>
  <c r="R80" i="13"/>
  <c r="S80" i="13" s="1"/>
  <c r="R81" i="13"/>
  <c r="S81" i="13" s="1"/>
  <c r="R82" i="13"/>
  <c r="S82" i="13" s="1"/>
  <c r="R83" i="13"/>
  <c r="S83" i="13" s="1"/>
  <c r="R84" i="13"/>
  <c r="S84" i="13" s="1"/>
  <c r="R85" i="13"/>
  <c r="S85" i="13" s="1"/>
  <c r="R86" i="13"/>
  <c r="S86" i="13" s="1"/>
  <c r="R87" i="13"/>
  <c r="S87" i="13" s="1"/>
  <c r="R88" i="13"/>
  <c r="S88" i="13" s="1"/>
  <c r="R89" i="13"/>
  <c r="S89" i="13" s="1"/>
  <c r="R90" i="13"/>
  <c r="S90" i="13" s="1"/>
  <c r="R91" i="13"/>
  <c r="S91" i="13" s="1"/>
  <c r="T91" i="13" s="1"/>
  <c r="R92" i="13"/>
  <c r="S92" i="13" s="1"/>
  <c r="R93" i="13"/>
  <c r="S93" i="13" s="1"/>
  <c r="R94" i="13"/>
  <c r="S94" i="13" s="1"/>
  <c r="T94" i="13" s="1"/>
  <c r="R95" i="13"/>
  <c r="S95" i="13" s="1"/>
  <c r="R96" i="13"/>
  <c r="S96" i="13" s="1"/>
  <c r="R97" i="13"/>
  <c r="S97" i="13" s="1"/>
  <c r="T97" i="13" s="1"/>
  <c r="R98" i="13"/>
  <c r="S98" i="13" s="1"/>
  <c r="R99" i="13"/>
  <c r="S99" i="13" s="1"/>
  <c r="R100" i="13"/>
  <c r="S100" i="13" s="1"/>
  <c r="R101" i="13"/>
  <c r="S101" i="13" s="1"/>
  <c r="R102" i="13"/>
  <c r="S102" i="13" s="1"/>
  <c r="R103" i="13"/>
  <c r="S103" i="13" s="1"/>
  <c r="R104" i="13"/>
  <c r="S104" i="13" s="1"/>
  <c r="R105" i="13"/>
  <c r="S105" i="13" s="1"/>
  <c r="R106" i="13"/>
  <c r="S106" i="13" s="1"/>
  <c r="R107" i="13"/>
  <c r="S107" i="13" s="1"/>
  <c r="R108" i="13"/>
  <c r="S108" i="13" s="1"/>
  <c r="R109" i="13"/>
  <c r="S109" i="13" s="1"/>
  <c r="R110" i="13"/>
  <c r="S110" i="13" s="1"/>
  <c r="R111" i="13"/>
  <c r="S111" i="13" s="1"/>
  <c r="R112" i="13"/>
  <c r="S112" i="13" s="1"/>
  <c r="R113" i="13"/>
  <c r="S113" i="13" s="1"/>
  <c r="R114" i="13"/>
  <c r="S114" i="13" s="1"/>
  <c r="R115" i="13"/>
  <c r="S115" i="13" s="1"/>
  <c r="R116" i="13"/>
  <c r="S116" i="13" s="1"/>
  <c r="R117" i="13"/>
  <c r="S117" i="13" s="1"/>
  <c r="R118" i="13"/>
  <c r="S118" i="13" s="1"/>
  <c r="R119" i="13"/>
  <c r="S119" i="13" s="1"/>
  <c r="R120" i="13"/>
  <c r="S120" i="13" s="1"/>
  <c r="R121" i="13"/>
  <c r="S121" i="13" s="1"/>
  <c r="R122" i="13"/>
  <c r="S122" i="13" s="1"/>
  <c r="T122" i="13" s="1"/>
  <c r="R123" i="13"/>
  <c r="S123" i="13" s="1"/>
  <c r="T123" i="13" s="1"/>
  <c r="R124" i="13"/>
  <c r="S124" i="13" s="1"/>
  <c r="R125" i="13"/>
  <c r="S125" i="13" s="1"/>
  <c r="R126" i="13"/>
  <c r="S126" i="13" s="1"/>
  <c r="R127" i="13"/>
  <c r="S127" i="13" s="1"/>
  <c r="T127" i="13" s="1"/>
  <c r="R128" i="13"/>
  <c r="S128" i="13" s="1"/>
  <c r="R129" i="13"/>
  <c r="S129" i="13" s="1"/>
  <c r="R130" i="13"/>
  <c r="S130" i="13" s="1"/>
  <c r="R131" i="13"/>
  <c r="S131" i="13" s="1"/>
  <c r="R132" i="13"/>
  <c r="S132" i="13" s="1"/>
  <c r="R133" i="13"/>
  <c r="S133" i="13" s="1"/>
  <c r="R134" i="13"/>
  <c r="S134" i="13" s="1"/>
  <c r="R135" i="13"/>
  <c r="S135" i="13" s="1"/>
  <c r="R136" i="13"/>
  <c r="S136" i="13" s="1"/>
  <c r="T136" i="13" s="1"/>
  <c r="R137" i="13"/>
  <c r="S137" i="13" s="1"/>
  <c r="R138" i="13"/>
  <c r="S138" i="13" s="1"/>
  <c r="R139" i="13"/>
  <c r="S139" i="13" s="1"/>
  <c r="R140" i="13"/>
  <c r="S140" i="13" s="1"/>
  <c r="R141" i="13"/>
  <c r="S141" i="13" s="1"/>
  <c r="T141" i="13" s="1"/>
  <c r="R142" i="13"/>
  <c r="S142" i="13" s="1"/>
  <c r="R143" i="13"/>
  <c r="S143" i="13" s="1"/>
  <c r="R144" i="13"/>
  <c r="S144" i="13" s="1"/>
  <c r="T144" i="13" s="1"/>
  <c r="R145" i="13"/>
  <c r="S145" i="13" s="1"/>
  <c r="T145" i="13" s="1"/>
  <c r="R146" i="13"/>
  <c r="S146" i="13" s="1"/>
  <c r="T146" i="13" s="1"/>
  <c r="R147" i="13"/>
  <c r="S147" i="13" s="1"/>
  <c r="T147" i="13" s="1"/>
  <c r="R148" i="13"/>
  <c r="S148" i="13" s="1"/>
  <c r="R149" i="13"/>
  <c r="S149" i="13" s="1"/>
  <c r="T149" i="13" s="1"/>
  <c r="R150" i="13"/>
  <c r="S150" i="13" s="1"/>
  <c r="R151" i="13"/>
  <c r="S151" i="13" s="1"/>
  <c r="R152" i="13"/>
  <c r="S152" i="13" s="1"/>
  <c r="R153" i="13"/>
  <c r="S153" i="13" s="1"/>
  <c r="R154" i="13"/>
  <c r="S154" i="13" s="1"/>
  <c r="R155" i="13"/>
  <c r="S155" i="13" s="1"/>
  <c r="R156" i="13"/>
  <c r="S156" i="13" s="1"/>
  <c r="R157" i="13"/>
  <c r="S157" i="13" s="1"/>
  <c r="R158" i="13"/>
  <c r="S158" i="13" s="1"/>
  <c r="R159" i="13"/>
  <c r="S159" i="13" s="1"/>
  <c r="R160" i="13"/>
  <c r="S160" i="13" s="1"/>
  <c r="R161" i="13"/>
  <c r="S161" i="13" s="1"/>
  <c r="R162" i="13"/>
  <c r="S162" i="13" s="1"/>
  <c r="R163" i="13"/>
  <c r="S163" i="13" s="1"/>
  <c r="T163" i="13" s="1"/>
  <c r="R164" i="13"/>
  <c r="S164" i="13" s="1"/>
  <c r="R165" i="13"/>
  <c r="S165" i="13" s="1"/>
  <c r="R166" i="13"/>
  <c r="S166" i="13" s="1"/>
  <c r="T166" i="13" s="1"/>
  <c r="R167" i="13"/>
  <c r="S167" i="13" s="1"/>
  <c r="R168" i="13"/>
  <c r="S168" i="13" s="1"/>
  <c r="R169" i="13"/>
  <c r="S169" i="13" s="1"/>
  <c r="R170" i="13"/>
  <c r="S170" i="13" s="1"/>
  <c r="R171" i="13"/>
  <c r="S171" i="13" s="1"/>
  <c r="T171" i="13" s="1"/>
  <c r="R172" i="13"/>
  <c r="S172" i="13" s="1"/>
  <c r="R173" i="13"/>
  <c r="S173" i="13" s="1"/>
  <c r="R174" i="13"/>
  <c r="S174" i="13" s="1"/>
  <c r="R175" i="13"/>
  <c r="S175" i="13" s="1"/>
  <c r="R176" i="13"/>
  <c r="S176" i="13" s="1"/>
  <c r="R177" i="13"/>
  <c r="S177" i="13" s="1"/>
  <c r="R178" i="13"/>
  <c r="S178" i="13" s="1"/>
  <c r="R179" i="13"/>
  <c r="S179" i="13" s="1"/>
  <c r="R180" i="13"/>
  <c r="S180" i="13" s="1"/>
  <c r="T180" i="13" s="1"/>
  <c r="R181" i="13"/>
  <c r="S181" i="13" s="1"/>
  <c r="R182" i="13"/>
  <c r="S182" i="13" s="1"/>
  <c r="R183" i="13"/>
  <c r="S183" i="13" s="1"/>
  <c r="R184" i="13"/>
  <c r="S184" i="13" s="1"/>
  <c r="R185" i="13"/>
  <c r="S185" i="13" s="1"/>
  <c r="T185" i="13" s="1"/>
  <c r="R186" i="13"/>
  <c r="S186" i="13" s="1"/>
  <c r="R187" i="13"/>
  <c r="S187" i="13" s="1"/>
  <c r="R188" i="13"/>
  <c r="S188" i="13" s="1"/>
  <c r="R189" i="13"/>
  <c r="S189" i="13" s="1"/>
  <c r="R190" i="13"/>
  <c r="S190" i="13" s="1"/>
  <c r="T190" i="13" s="1"/>
  <c r="R191" i="13"/>
  <c r="S191" i="13" s="1"/>
  <c r="T191" i="13" s="1"/>
  <c r="R192" i="13"/>
  <c r="S192" i="13" s="1"/>
  <c r="T192" i="13" s="1"/>
  <c r="R193" i="13"/>
  <c r="S193" i="13" s="1"/>
  <c r="R194" i="13"/>
  <c r="S194" i="13" s="1"/>
  <c r="R195" i="13"/>
  <c r="S195" i="13" s="1"/>
  <c r="R196" i="13"/>
  <c r="S196" i="13" s="1"/>
  <c r="R197" i="13"/>
  <c r="S197" i="13" s="1"/>
  <c r="R198" i="13"/>
  <c r="S198" i="13" s="1"/>
  <c r="R199" i="13"/>
  <c r="S199" i="13" s="1"/>
  <c r="R200" i="13"/>
  <c r="S200" i="13" s="1"/>
  <c r="R201" i="13"/>
  <c r="S201" i="13" s="1"/>
  <c r="R202" i="13"/>
  <c r="S202" i="13" s="1"/>
  <c r="R203" i="13"/>
  <c r="S203" i="13" s="1"/>
  <c r="R204" i="13"/>
  <c r="S204" i="13" s="1"/>
  <c r="T204" i="13" s="1"/>
  <c r="R205" i="13"/>
  <c r="S205" i="13" s="1"/>
  <c r="T205" i="13" s="1"/>
  <c r="R206" i="13"/>
  <c r="S206" i="13" s="1"/>
  <c r="R207" i="13"/>
  <c r="S207" i="13" s="1"/>
  <c r="R208" i="13"/>
  <c r="S208" i="13" s="1"/>
  <c r="T208" i="13" s="1"/>
  <c r="R209" i="13"/>
  <c r="S209" i="13" s="1"/>
  <c r="R210" i="13"/>
  <c r="S210" i="13" s="1"/>
  <c r="R211" i="13"/>
  <c r="S211" i="13" s="1"/>
  <c r="R212" i="13"/>
  <c r="S212" i="13" s="1"/>
  <c r="R213" i="13"/>
  <c r="S213" i="13" s="1"/>
  <c r="T213" i="13" s="1"/>
  <c r="R214" i="13"/>
  <c r="S214" i="13" s="1"/>
  <c r="R215" i="13"/>
  <c r="S215" i="13" s="1"/>
  <c r="R216" i="13"/>
  <c r="S216" i="13" s="1"/>
  <c r="R217" i="13"/>
  <c r="S217" i="13" s="1"/>
  <c r="R218" i="13"/>
  <c r="S218" i="13" s="1"/>
  <c r="R219" i="13"/>
  <c r="S219" i="13" s="1"/>
  <c r="T219" i="13" s="1"/>
  <c r="R220" i="13"/>
  <c r="S220" i="13" s="1"/>
  <c r="R221" i="13"/>
  <c r="S221" i="13" s="1"/>
  <c r="R222" i="13"/>
  <c r="S222" i="13" s="1"/>
  <c r="T222" i="13" s="1"/>
  <c r="R223" i="13"/>
  <c r="S223" i="13" s="1"/>
  <c r="R224" i="13"/>
  <c r="S224" i="13" s="1"/>
  <c r="R225" i="13"/>
  <c r="S225" i="13" s="1"/>
  <c r="R226" i="13"/>
  <c r="S226" i="13" s="1"/>
  <c r="R227" i="13"/>
  <c r="S227" i="13" s="1"/>
  <c r="R228" i="13"/>
  <c r="S228" i="13" s="1"/>
  <c r="R229" i="13"/>
  <c r="S229" i="13" s="1"/>
  <c r="R230" i="13"/>
  <c r="S230" i="13" s="1"/>
  <c r="R231" i="13"/>
  <c r="S231" i="13" s="1"/>
  <c r="R232" i="13"/>
  <c r="S232" i="13" s="1"/>
  <c r="R233" i="13"/>
  <c r="S233" i="13" s="1"/>
  <c r="R234" i="13"/>
  <c r="S234" i="13" s="1"/>
  <c r="R235" i="13"/>
  <c r="S235" i="13" s="1"/>
  <c r="R236" i="13"/>
  <c r="S236" i="13" s="1"/>
  <c r="R237" i="13"/>
  <c r="S237" i="13" s="1"/>
  <c r="T237" i="13" s="1"/>
  <c r="R238" i="13"/>
  <c r="S238" i="13" s="1"/>
  <c r="T238" i="13" s="1"/>
  <c r="R239" i="13"/>
  <c r="S239" i="13" s="1"/>
  <c r="R240" i="13"/>
  <c r="S240" i="13" s="1"/>
  <c r="T240" i="13" s="1"/>
  <c r="R241" i="13"/>
  <c r="S241" i="13" s="1"/>
  <c r="R242" i="13"/>
  <c r="S242" i="13" s="1"/>
  <c r="R243" i="13"/>
  <c r="S243" i="13" s="1"/>
  <c r="R244" i="13"/>
  <c r="S244" i="13" s="1"/>
  <c r="R245" i="13"/>
  <c r="S245" i="13" s="1"/>
  <c r="R246" i="13"/>
  <c r="S246" i="13" s="1"/>
  <c r="R247" i="13"/>
  <c r="S247" i="13" s="1"/>
  <c r="R248" i="13"/>
  <c r="S248" i="13" s="1"/>
  <c r="R249" i="13"/>
  <c r="S249" i="13" s="1"/>
  <c r="T249" i="13" s="1"/>
  <c r="R250" i="13"/>
  <c r="S250" i="13" s="1"/>
  <c r="R251" i="13"/>
  <c r="S251" i="13" s="1"/>
  <c r="T251" i="13" s="1"/>
  <c r="R252" i="13"/>
  <c r="S252" i="13" s="1"/>
  <c r="R253" i="13"/>
  <c r="S253" i="13" s="1"/>
  <c r="R254" i="13"/>
  <c r="S254" i="13" s="1"/>
  <c r="R255" i="13"/>
  <c r="S255" i="13" s="1"/>
  <c r="R256" i="13"/>
  <c r="S256" i="13" s="1"/>
  <c r="R257" i="13"/>
  <c r="S257" i="13" s="1"/>
  <c r="R258" i="13"/>
  <c r="S258" i="13" s="1"/>
  <c r="R259" i="13"/>
  <c r="S259" i="13" s="1"/>
  <c r="R260" i="13"/>
  <c r="S260" i="13" s="1"/>
  <c r="R261" i="13"/>
  <c r="S261" i="13" s="1"/>
  <c r="R262" i="13"/>
  <c r="S262" i="13" s="1"/>
  <c r="R263" i="13"/>
  <c r="S263" i="13" s="1"/>
  <c r="R264" i="13"/>
  <c r="S264" i="13" s="1"/>
  <c r="R265" i="13"/>
  <c r="S265" i="13" s="1"/>
  <c r="T265" i="13" s="1"/>
  <c r="R266" i="13"/>
  <c r="S266" i="13" s="1"/>
  <c r="R267" i="13"/>
  <c r="S267" i="13" s="1"/>
  <c r="R268" i="13"/>
  <c r="S268" i="13" s="1"/>
  <c r="R269" i="13"/>
  <c r="S269" i="13" s="1"/>
  <c r="R270" i="13"/>
  <c r="S270" i="13" s="1"/>
  <c r="R271" i="13"/>
  <c r="S271" i="13" s="1"/>
  <c r="R272" i="13"/>
  <c r="S272" i="13" s="1"/>
  <c r="R273" i="13"/>
  <c r="S273" i="13" s="1"/>
  <c r="T273" i="13" s="1"/>
  <c r="R274" i="13"/>
  <c r="S274" i="13" s="1"/>
  <c r="R275" i="13"/>
  <c r="S275" i="13" s="1"/>
  <c r="R276" i="13"/>
  <c r="S276" i="13" s="1"/>
  <c r="R277" i="13"/>
  <c r="S277" i="13" s="1"/>
  <c r="R278" i="13"/>
  <c r="S278" i="13" s="1"/>
  <c r="R279" i="13"/>
  <c r="S279" i="13" s="1"/>
  <c r="R280" i="13"/>
  <c r="S280" i="13" s="1"/>
  <c r="R281" i="13"/>
  <c r="S281" i="13" s="1"/>
  <c r="R282" i="13"/>
  <c r="S282" i="13" s="1"/>
  <c r="R283" i="13"/>
  <c r="S283" i="13" s="1"/>
  <c r="R284" i="13"/>
  <c r="S284" i="13" s="1"/>
  <c r="R285" i="13"/>
  <c r="S285" i="13" s="1"/>
  <c r="R286" i="13"/>
  <c r="S286" i="13" s="1"/>
  <c r="R287" i="13"/>
  <c r="S287" i="13" s="1"/>
  <c r="R288" i="13"/>
  <c r="S288" i="13" s="1"/>
  <c r="T288" i="13" s="1"/>
  <c r="R289" i="13"/>
  <c r="S289" i="13" s="1"/>
  <c r="R290" i="13"/>
  <c r="S290" i="13" s="1"/>
  <c r="R291" i="13"/>
  <c r="S291" i="13" s="1"/>
  <c r="R292" i="13"/>
  <c r="S292" i="13" s="1"/>
  <c r="R293" i="13"/>
  <c r="S293" i="13" s="1"/>
  <c r="R294" i="13"/>
  <c r="S294" i="13" s="1"/>
  <c r="T294" i="13" s="1"/>
  <c r="R295" i="13"/>
  <c r="S295" i="13" s="1"/>
  <c r="R296" i="13"/>
  <c r="S296" i="13" s="1"/>
  <c r="T296" i="13" s="1"/>
  <c r="R297" i="13"/>
  <c r="S297" i="13" s="1"/>
  <c r="R298" i="13"/>
  <c r="S298" i="13" s="1"/>
  <c r="R299" i="13"/>
  <c r="S299" i="13" s="1"/>
  <c r="R300" i="13"/>
  <c r="S300" i="13" s="1"/>
  <c r="T300" i="13" s="1"/>
  <c r="R301" i="13"/>
  <c r="S301" i="13" s="1"/>
  <c r="R302" i="13"/>
  <c r="S302" i="13" s="1"/>
  <c r="R303" i="13"/>
  <c r="S303" i="13" s="1"/>
  <c r="R304" i="13"/>
  <c r="S304" i="13" s="1"/>
  <c r="R305" i="13"/>
  <c r="S305" i="13" s="1"/>
  <c r="R306" i="13"/>
  <c r="S306" i="13" s="1"/>
  <c r="R307" i="13"/>
  <c r="S307" i="13" s="1"/>
  <c r="R308" i="13"/>
  <c r="S308" i="13" s="1"/>
  <c r="R309" i="13"/>
  <c r="S309" i="13" s="1"/>
  <c r="T309" i="13" s="1"/>
  <c r="R310" i="13"/>
  <c r="S310" i="13" s="1"/>
  <c r="R311" i="13"/>
  <c r="S311" i="13" s="1"/>
  <c r="R312" i="13"/>
  <c r="S312" i="13" s="1"/>
  <c r="R313" i="13"/>
  <c r="S313" i="13" s="1"/>
  <c r="R314" i="13"/>
  <c r="S314" i="13" s="1"/>
  <c r="R315" i="13"/>
  <c r="S315" i="13" s="1"/>
  <c r="R316" i="13"/>
  <c r="S316" i="13" s="1"/>
  <c r="R317" i="13"/>
  <c r="S317" i="13" s="1"/>
  <c r="R318" i="13"/>
  <c r="S318" i="13" s="1"/>
  <c r="T318" i="13" s="1"/>
  <c r="R319" i="13"/>
  <c r="S319" i="13" s="1"/>
  <c r="R320" i="13"/>
  <c r="S320" i="13" s="1"/>
  <c r="R321" i="13"/>
  <c r="S321" i="13" s="1"/>
  <c r="R322" i="13"/>
  <c r="S322" i="13" s="1"/>
  <c r="R323" i="13"/>
  <c r="S323" i="13" s="1"/>
  <c r="R324" i="13"/>
  <c r="S324" i="13" s="1"/>
  <c r="R325" i="13"/>
  <c r="S325" i="13" s="1"/>
  <c r="R326" i="13"/>
  <c r="S326" i="13" s="1"/>
  <c r="R327" i="13"/>
  <c r="S327" i="13" s="1"/>
  <c r="R328" i="13"/>
  <c r="S328" i="13" s="1"/>
  <c r="R329" i="13"/>
  <c r="S329" i="13" s="1"/>
  <c r="R330" i="13"/>
  <c r="S330" i="13" s="1"/>
  <c r="R331" i="13"/>
  <c r="S331" i="13" s="1"/>
  <c r="R332" i="13"/>
  <c r="S332" i="13" s="1"/>
  <c r="T332" i="13" s="1"/>
  <c r="R333" i="13"/>
  <c r="S333" i="13" s="1"/>
  <c r="R334" i="13"/>
  <c r="S334" i="13" s="1"/>
  <c r="R335" i="13"/>
  <c r="S335" i="13" s="1"/>
  <c r="R336" i="13"/>
  <c r="S336" i="13" s="1"/>
  <c r="T336" i="13" s="1"/>
  <c r="R337" i="13"/>
  <c r="S337" i="13" s="1"/>
  <c r="R338" i="13"/>
  <c r="S338" i="13" s="1"/>
  <c r="R339" i="13"/>
  <c r="S339" i="13" s="1"/>
  <c r="R340" i="13"/>
  <c r="S340" i="13" s="1"/>
  <c r="T340" i="13" s="1"/>
  <c r="R341" i="13"/>
  <c r="S341" i="13" s="1"/>
  <c r="R342" i="13"/>
  <c r="S342" i="13" s="1"/>
  <c r="R343" i="13"/>
  <c r="S343" i="13" s="1"/>
  <c r="R344" i="13"/>
  <c r="S344" i="13" s="1"/>
  <c r="R345" i="13"/>
  <c r="S345" i="13" s="1"/>
  <c r="R346" i="13"/>
  <c r="S346" i="13" s="1"/>
  <c r="T346" i="13" s="1"/>
  <c r="R347" i="13"/>
  <c r="S347" i="13" s="1"/>
  <c r="R348" i="13"/>
  <c r="S348" i="13" s="1"/>
  <c r="T348" i="13" s="1"/>
  <c r="R349" i="13"/>
  <c r="S349" i="13" s="1"/>
  <c r="R350" i="13"/>
  <c r="S350" i="13" s="1"/>
  <c r="R351" i="13"/>
  <c r="S351" i="13" s="1"/>
  <c r="R352" i="13"/>
  <c r="S352" i="13" s="1"/>
  <c r="R353" i="13"/>
  <c r="S353" i="13" s="1"/>
  <c r="T353" i="13" s="1"/>
  <c r="R354" i="13"/>
  <c r="S354" i="13" s="1"/>
  <c r="T354" i="13" s="1"/>
  <c r="R355" i="13"/>
  <c r="S355" i="13" s="1"/>
  <c r="R356" i="13"/>
  <c r="S356" i="13" s="1"/>
  <c r="T356" i="13" s="1"/>
  <c r="R357" i="13"/>
  <c r="S357" i="13" s="1"/>
  <c r="R358" i="13"/>
  <c r="S358" i="13" s="1"/>
  <c r="T358" i="13" s="1"/>
  <c r="R359" i="13"/>
  <c r="S359" i="13" s="1"/>
  <c r="R360" i="13"/>
  <c r="S360" i="13" s="1"/>
  <c r="R361" i="13"/>
  <c r="S361" i="13" s="1"/>
  <c r="R362" i="13"/>
  <c r="S362" i="13" s="1"/>
  <c r="T362" i="13" s="1"/>
  <c r="R363" i="13"/>
  <c r="S363" i="13" s="1"/>
  <c r="R364" i="13"/>
  <c r="S364" i="13" s="1"/>
  <c r="T364" i="13" s="1"/>
  <c r="R365" i="13"/>
  <c r="S365" i="13" s="1"/>
  <c r="R366" i="13"/>
  <c r="S366" i="13" s="1"/>
  <c r="R367" i="13"/>
  <c r="S367" i="13" s="1"/>
  <c r="R368" i="13"/>
  <c r="S368" i="13" s="1"/>
  <c r="R369" i="13"/>
  <c r="S369" i="13" s="1"/>
  <c r="T369" i="13" s="1"/>
  <c r="R370" i="13"/>
  <c r="S370" i="13" s="1"/>
  <c r="R371" i="13"/>
  <c r="S371" i="13" s="1"/>
  <c r="R372" i="13"/>
  <c r="S372" i="13" s="1"/>
  <c r="T372" i="13" s="1"/>
  <c r="R373" i="13"/>
  <c r="S373" i="13" s="1"/>
  <c r="R374" i="13"/>
  <c r="S374" i="13" s="1"/>
  <c r="R375" i="13"/>
  <c r="S375" i="13" s="1"/>
  <c r="R376" i="13"/>
  <c r="S376" i="13" s="1"/>
  <c r="R377" i="13"/>
  <c r="S377" i="13" s="1"/>
  <c r="R378" i="13"/>
  <c r="S378" i="13" s="1"/>
  <c r="R379" i="13"/>
  <c r="S379" i="13" s="1"/>
  <c r="T379" i="13" s="1"/>
  <c r="R380" i="13"/>
  <c r="S380" i="13" s="1"/>
  <c r="T380" i="13" s="1"/>
  <c r="R381" i="13"/>
  <c r="S381" i="13" s="1"/>
  <c r="T381" i="13" s="1"/>
  <c r="R382" i="13"/>
  <c r="S382" i="13" s="1"/>
  <c r="R383" i="13"/>
  <c r="S383" i="13" s="1"/>
  <c r="T383" i="13" s="1"/>
  <c r="R384" i="13"/>
  <c r="S384" i="13" s="1"/>
  <c r="R385" i="13"/>
  <c r="S385" i="13" s="1"/>
  <c r="R386" i="13"/>
  <c r="S386" i="13" s="1"/>
  <c r="T386" i="13" s="1"/>
  <c r="R387" i="13"/>
  <c r="S387" i="13" s="1"/>
  <c r="T387" i="13" s="1"/>
  <c r="R388" i="13"/>
  <c r="S388" i="13" s="1"/>
  <c r="T388" i="13" s="1"/>
  <c r="R389" i="13"/>
  <c r="S389" i="13" s="1"/>
  <c r="R390" i="13"/>
  <c r="S390" i="13" s="1"/>
  <c r="T390" i="13" s="1"/>
  <c r="R391" i="13"/>
  <c r="S391" i="13" s="1"/>
  <c r="T391" i="13" s="1"/>
  <c r="R392" i="13"/>
  <c r="S392" i="13" s="1"/>
  <c r="T392" i="13" s="1"/>
  <c r="R393" i="13"/>
  <c r="S393" i="13" s="1"/>
  <c r="T393" i="13" s="1"/>
  <c r="R394" i="13"/>
  <c r="S394" i="13" s="1"/>
  <c r="T394" i="13" s="1"/>
  <c r="R395" i="13"/>
  <c r="S395" i="13" s="1"/>
  <c r="T395" i="13" s="1"/>
  <c r="R396" i="13"/>
  <c r="S396" i="13" s="1"/>
  <c r="T396" i="13" s="1"/>
  <c r="R397" i="13"/>
  <c r="S397" i="13" s="1"/>
  <c r="T397" i="13" s="1"/>
  <c r="R398" i="13"/>
  <c r="S398" i="13" s="1"/>
  <c r="T398" i="13" s="1"/>
  <c r="R399" i="13"/>
  <c r="S399" i="13" s="1"/>
  <c r="T399" i="13" s="1"/>
  <c r="R400" i="13"/>
  <c r="S400" i="13" s="1"/>
  <c r="R401" i="13"/>
  <c r="S401" i="13" s="1"/>
  <c r="T401" i="13" s="1"/>
  <c r="R402" i="13"/>
  <c r="S402" i="13" s="1"/>
  <c r="T402" i="13" s="1"/>
  <c r="R403" i="13"/>
  <c r="S403" i="13" s="1"/>
  <c r="T403" i="13" s="1"/>
  <c r="R404" i="13"/>
  <c r="S404" i="13" s="1"/>
  <c r="T404" i="13" s="1"/>
  <c r="R405" i="13"/>
  <c r="S405" i="13" s="1"/>
  <c r="T405" i="13" s="1"/>
  <c r="R406" i="13"/>
  <c r="S406" i="13" s="1"/>
  <c r="T406" i="13" s="1"/>
  <c r="R407" i="13"/>
  <c r="S407" i="13" s="1"/>
  <c r="R408" i="13"/>
  <c r="S408" i="13" s="1"/>
  <c r="T408" i="13" s="1"/>
  <c r="R409" i="13"/>
  <c r="S409" i="13" s="1"/>
  <c r="T409" i="13" s="1"/>
  <c r="R410" i="13"/>
  <c r="S410" i="13" s="1"/>
  <c r="T410" i="13" s="1"/>
  <c r="R411" i="13"/>
  <c r="S411" i="13" s="1"/>
  <c r="T411" i="13" s="1"/>
  <c r="R412" i="13"/>
  <c r="S412" i="13" s="1"/>
  <c r="R413" i="13"/>
  <c r="S413" i="13" s="1"/>
  <c r="T413" i="13" s="1"/>
  <c r="R414" i="13"/>
  <c r="S414" i="13" s="1"/>
  <c r="R415" i="13"/>
  <c r="S415" i="13" s="1"/>
  <c r="T415" i="13" s="1"/>
  <c r="R416" i="13"/>
  <c r="S416" i="13" s="1"/>
  <c r="T416" i="13" s="1"/>
  <c r="R417" i="13"/>
  <c r="S417" i="13" s="1"/>
  <c r="T417" i="13" s="1"/>
  <c r="R418" i="13"/>
  <c r="S418" i="13" s="1"/>
  <c r="T418" i="13" s="1"/>
  <c r="R419" i="13"/>
  <c r="S419" i="13" s="1"/>
  <c r="T419" i="13" s="1"/>
  <c r="R420" i="13"/>
  <c r="S420" i="13" s="1"/>
  <c r="T420" i="13" s="1"/>
  <c r="R421" i="13"/>
  <c r="S421" i="13" s="1"/>
  <c r="T421" i="13" s="1"/>
  <c r="R422" i="13"/>
  <c r="S422" i="13" s="1"/>
  <c r="T422" i="13" s="1"/>
  <c r="R423" i="13"/>
  <c r="S423" i="13" s="1"/>
  <c r="T423" i="13" s="1"/>
  <c r="R424" i="13"/>
  <c r="S424" i="13" s="1"/>
  <c r="T424" i="13" s="1"/>
  <c r="R425" i="13"/>
  <c r="S425" i="13" s="1"/>
  <c r="T425" i="13" s="1"/>
  <c r="R426" i="13"/>
  <c r="S426" i="13" s="1"/>
  <c r="T426" i="13" s="1"/>
  <c r="R427" i="13"/>
  <c r="S427" i="13" s="1"/>
  <c r="R428" i="13"/>
  <c r="S428" i="13" s="1"/>
  <c r="T428" i="13" s="1"/>
  <c r="R429" i="13"/>
  <c r="S429" i="13" s="1"/>
  <c r="T429" i="13" s="1"/>
  <c r="R430" i="13"/>
  <c r="S430" i="13" s="1"/>
  <c r="T430" i="13" s="1"/>
  <c r="R431" i="13"/>
  <c r="S431" i="13" s="1"/>
  <c r="T431" i="13" s="1"/>
  <c r="R432" i="13"/>
  <c r="S432" i="13" s="1"/>
  <c r="T432" i="13" s="1"/>
  <c r="R433" i="13"/>
  <c r="S433" i="13" s="1"/>
  <c r="T433" i="13" s="1"/>
  <c r="R434" i="13"/>
  <c r="S434" i="13" s="1"/>
  <c r="T434" i="13" s="1"/>
  <c r="R435" i="13"/>
  <c r="S435" i="13" s="1"/>
  <c r="T435" i="13" s="1"/>
  <c r="R436" i="13"/>
  <c r="S436" i="13" s="1"/>
  <c r="T436" i="13" s="1"/>
  <c r="R437" i="13"/>
  <c r="S437" i="13" s="1"/>
  <c r="T437" i="13" s="1"/>
  <c r="R438" i="13"/>
  <c r="S438" i="13" s="1"/>
  <c r="T438" i="13" s="1"/>
  <c r="R439" i="13"/>
  <c r="S439" i="13" s="1"/>
  <c r="T439" i="13" s="1"/>
  <c r="R440" i="13"/>
  <c r="S440" i="13" s="1"/>
  <c r="T440" i="13" s="1"/>
  <c r="R441" i="13"/>
  <c r="S441" i="13" s="1"/>
  <c r="T441" i="13" s="1"/>
  <c r="R442" i="13"/>
  <c r="S442" i="13" s="1"/>
  <c r="T442" i="13" s="1"/>
  <c r="R443" i="13"/>
  <c r="S443" i="13" s="1"/>
  <c r="T443" i="13" s="1"/>
  <c r="R444" i="13"/>
  <c r="S444" i="13" s="1"/>
  <c r="T444" i="13" s="1"/>
  <c r="R445" i="13"/>
  <c r="S445" i="13" s="1"/>
  <c r="T445" i="13" s="1"/>
  <c r="R446" i="13"/>
  <c r="S446" i="13" s="1"/>
  <c r="T446" i="13" s="1"/>
  <c r="R447" i="13"/>
  <c r="S447" i="13" s="1"/>
  <c r="T447" i="13" s="1"/>
  <c r="R448" i="13"/>
  <c r="S448" i="13" s="1"/>
  <c r="T448" i="13" s="1"/>
  <c r="R449" i="13"/>
  <c r="S449" i="13" s="1"/>
  <c r="T449" i="13" s="1"/>
  <c r="R450" i="13"/>
  <c r="S450" i="13" s="1"/>
  <c r="T450" i="13" s="1"/>
  <c r="R451" i="13"/>
  <c r="S451" i="13" s="1"/>
  <c r="T451" i="13" s="1"/>
  <c r="R452" i="13"/>
  <c r="S452" i="13" s="1"/>
  <c r="T452" i="13" s="1"/>
  <c r="R453" i="13"/>
  <c r="S453" i="13" s="1"/>
  <c r="T453" i="13" s="1"/>
  <c r="R454" i="13"/>
  <c r="S454" i="13" s="1"/>
  <c r="T454" i="13" s="1"/>
  <c r="R455" i="13"/>
  <c r="S455" i="13" s="1"/>
  <c r="T455" i="13" s="1"/>
  <c r="R456" i="13"/>
  <c r="S456" i="13" s="1"/>
  <c r="T456" i="13" s="1"/>
  <c r="R457" i="13"/>
  <c r="S457" i="13" s="1"/>
  <c r="T457" i="13" s="1"/>
  <c r="R458" i="13"/>
  <c r="S458" i="13" s="1"/>
  <c r="T458" i="13" s="1"/>
  <c r="R459" i="13"/>
  <c r="S459" i="13" s="1"/>
  <c r="T459" i="13" s="1"/>
  <c r="R460" i="13"/>
  <c r="S460" i="13" s="1"/>
  <c r="T460" i="13" s="1"/>
  <c r="R461" i="13"/>
  <c r="S461" i="13" s="1"/>
  <c r="T461" i="13" s="1"/>
  <c r="R462" i="13"/>
  <c r="S462" i="13" s="1"/>
  <c r="T462" i="13" s="1"/>
  <c r="R463" i="13"/>
  <c r="S463" i="13" s="1"/>
  <c r="T463" i="13" s="1"/>
  <c r="R464" i="13"/>
  <c r="S464" i="13" s="1"/>
  <c r="T464" i="13" s="1"/>
  <c r="R465" i="13"/>
  <c r="S465" i="13" s="1"/>
  <c r="T465" i="13" s="1"/>
  <c r="R466" i="13"/>
  <c r="S466" i="13" s="1"/>
  <c r="T466" i="13" s="1"/>
  <c r="R467" i="13"/>
  <c r="S467" i="13" s="1"/>
  <c r="T467" i="13" s="1"/>
  <c r="R468" i="13"/>
  <c r="S468" i="13" s="1"/>
  <c r="T468" i="13" s="1"/>
  <c r="R469" i="13"/>
  <c r="S469" i="13" s="1"/>
  <c r="T469" i="13" s="1"/>
  <c r="R470" i="13"/>
  <c r="S470" i="13" s="1"/>
  <c r="T470" i="13" s="1"/>
  <c r="R471" i="13"/>
  <c r="S471" i="13" s="1"/>
  <c r="T471" i="13" s="1"/>
  <c r="R472" i="13"/>
  <c r="S472" i="13" s="1"/>
  <c r="T472" i="13" s="1"/>
  <c r="R473" i="13"/>
  <c r="S473" i="13" s="1"/>
  <c r="T473" i="13" s="1"/>
  <c r="R474" i="13"/>
  <c r="S474" i="13" s="1"/>
  <c r="T474" i="13" s="1"/>
  <c r="R475" i="13"/>
  <c r="S475" i="13" s="1"/>
  <c r="T475" i="13" s="1"/>
  <c r="R476" i="13"/>
  <c r="S476" i="13" s="1"/>
  <c r="T476" i="13" s="1"/>
  <c r="R477" i="13"/>
  <c r="S477" i="13" s="1"/>
  <c r="T477" i="13" s="1"/>
  <c r="R478" i="13"/>
  <c r="S478" i="13" s="1"/>
  <c r="T478" i="13" s="1"/>
  <c r="R479" i="13"/>
  <c r="S479" i="13" s="1"/>
  <c r="T479" i="13" s="1"/>
  <c r="R480" i="13"/>
  <c r="S480" i="13" s="1"/>
  <c r="T480" i="13" s="1"/>
  <c r="R481" i="13"/>
  <c r="S481" i="13" s="1"/>
  <c r="T481" i="13" s="1"/>
  <c r="R482" i="13"/>
  <c r="S482" i="13" s="1"/>
  <c r="T482" i="13" s="1"/>
  <c r="R483" i="13"/>
  <c r="S483" i="13" s="1"/>
  <c r="T483" i="13" s="1"/>
  <c r="R484" i="13"/>
  <c r="S484" i="13" s="1"/>
  <c r="T484" i="13" s="1"/>
  <c r="R485" i="13"/>
  <c r="S485" i="13" s="1"/>
  <c r="T485" i="13" s="1"/>
  <c r="R486" i="13"/>
  <c r="S486" i="13" s="1"/>
  <c r="T486" i="13" s="1"/>
  <c r="R487" i="13"/>
  <c r="S487" i="13" s="1"/>
  <c r="T487" i="13" s="1"/>
  <c r="R488" i="13"/>
  <c r="S488" i="13" s="1"/>
  <c r="T488" i="13" s="1"/>
  <c r="R489" i="13"/>
  <c r="S489" i="13" s="1"/>
  <c r="T489" i="13" s="1"/>
  <c r="R490" i="13"/>
  <c r="S490" i="13" s="1"/>
  <c r="T490" i="13" s="1"/>
  <c r="R491" i="13"/>
  <c r="S491" i="13" s="1"/>
  <c r="T491" i="13" s="1"/>
  <c r="R492" i="13"/>
  <c r="S492" i="13" s="1"/>
  <c r="T492" i="13" s="1"/>
  <c r="R493" i="13"/>
  <c r="S493" i="13" s="1"/>
  <c r="T493" i="13" s="1"/>
  <c r="R494" i="13"/>
  <c r="S494" i="13" s="1"/>
  <c r="T494" i="13" s="1"/>
  <c r="R495" i="13"/>
  <c r="S495" i="13" s="1"/>
  <c r="T495" i="13" s="1"/>
  <c r="R496" i="13"/>
  <c r="S496" i="13" s="1"/>
  <c r="T496" i="13" s="1"/>
  <c r="R497" i="13"/>
  <c r="S497" i="13" s="1"/>
  <c r="T497" i="13" s="1"/>
  <c r="R498" i="13"/>
  <c r="S498" i="13" s="1"/>
  <c r="T498" i="13" s="1"/>
  <c r="R499" i="13"/>
  <c r="S499" i="13" s="1"/>
  <c r="T499" i="13" s="1"/>
  <c r="R500" i="13"/>
  <c r="S500" i="13" s="1"/>
  <c r="T500" i="13" s="1"/>
  <c r="R501" i="13"/>
  <c r="S501" i="13" s="1"/>
  <c r="T501" i="13" s="1"/>
  <c r="R502" i="13"/>
  <c r="S502" i="13" s="1"/>
  <c r="T502" i="13" s="1"/>
  <c r="R503" i="13"/>
  <c r="S503" i="13" s="1"/>
  <c r="T503" i="13" s="1"/>
  <c r="R504" i="13"/>
  <c r="S504" i="13" s="1"/>
  <c r="T504" i="13" s="1"/>
  <c r="R505" i="13"/>
  <c r="S505" i="13" s="1"/>
  <c r="T505" i="13" s="1"/>
  <c r="R506" i="13"/>
  <c r="S506" i="13" s="1"/>
  <c r="T506" i="13" s="1"/>
  <c r="R507" i="13"/>
  <c r="S507" i="13" s="1"/>
  <c r="T507" i="13" s="1"/>
  <c r="R508" i="13"/>
  <c r="S508" i="13" s="1"/>
  <c r="T508" i="13" s="1"/>
  <c r="R509" i="13"/>
  <c r="S509" i="13" s="1"/>
  <c r="T509" i="13" s="1"/>
  <c r="R510" i="13"/>
  <c r="S510" i="13" s="1"/>
  <c r="T510" i="13" s="1"/>
  <c r="R511" i="13"/>
  <c r="S511" i="13" s="1"/>
  <c r="T511" i="13" s="1"/>
  <c r="R512" i="13"/>
  <c r="S512" i="13" s="1"/>
  <c r="T512" i="13" s="1"/>
  <c r="R513" i="13"/>
  <c r="S513" i="13" s="1"/>
  <c r="T513" i="13" s="1"/>
  <c r="R514" i="13"/>
  <c r="S514" i="13" s="1"/>
  <c r="T514" i="13" s="1"/>
  <c r="R515" i="13"/>
  <c r="S515" i="13" s="1"/>
  <c r="T515" i="13" s="1"/>
  <c r="R516" i="13"/>
  <c r="S516" i="13" s="1"/>
  <c r="T516" i="13" s="1"/>
  <c r="R517" i="13"/>
  <c r="S517" i="13" s="1"/>
  <c r="T517" i="13" s="1"/>
  <c r="R518" i="13"/>
  <c r="S518" i="13" s="1"/>
  <c r="T518" i="13" s="1"/>
  <c r="R519" i="13"/>
  <c r="S519" i="13" s="1"/>
  <c r="T519" i="13" s="1"/>
  <c r="R520" i="13"/>
  <c r="S520" i="13" s="1"/>
  <c r="T520" i="13" s="1"/>
  <c r="R521" i="13"/>
  <c r="S521" i="13" s="1"/>
  <c r="T521" i="13" s="1"/>
  <c r="R522" i="13"/>
  <c r="S522" i="13" s="1"/>
  <c r="T522" i="13" s="1"/>
  <c r="R523" i="13"/>
  <c r="S523" i="13" s="1"/>
  <c r="T523" i="13" s="1"/>
  <c r="R524" i="13"/>
  <c r="S524" i="13" s="1"/>
  <c r="T524" i="13" s="1"/>
  <c r="R525" i="13"/>
  <c r="S525" i="13" s="1"/>
  <c r="T525" i="13" s="1"/>
  <c r="R526" i="13"/>
  <c r="S526" i="13" s="1"/>
  <c r="T526" i="13" s="1"/>
  <c r="R527" i="13"/>
  <c r="S527" i="13" s="1"/>
  <c r="T527" i="13" s="1"/>
  <c r="R528" i="13"/>
  <c r="S528" i="13" s="1"/>
  <c r="T528" i="13" s="1"/>
  <c r="R529" i="13"/>
  <c r="S529" i="13" s="1"/>
  <c r="T529" i="13" s="1"/>
  <c r="R530" i="13"/>
  <c r="S530" i="13" s="1"/>
  <c r="T530" i="13" s="1"/>
  <c r="R531" i="13"/>
  <c r="S531" i="13" s="1"/>
  <c r="T531" i="13" s="1"/>
  <c r="R532" i="13"/>
  <c r="S532" i="13" s="1"/>
  <c r="T532" i="13" s="1"/>
  <c r="R533" i="13"/>
  <c r="S533" i="13" s="1"/>
  <c r="T533" i="13" s="1"/>
  <c r="R534" i="13"/>
  <c r="S534" i="13" s="1"/>
  <c r="T534" i="13" s="1"/>
  <c r="R535" i="13"/>
  <c r="S535" i="13" s="1"/>
  <c r="T535" i="13" s="1"/>
  <c r="R536" i="13"/>
  <c r="S536" i="13" s="1"/>
  <c r="T536" i="13" s="1"/>
  <c r="R537" i="13"/>
  <c r="S537" i="13" s="1"/>
  <c r="T537" i="13" s="1"/>
  <c r="R538" i="13"/>
  <c r="S538" i="13" s="1"/>
  <c r="T538" i="13" s="1"/>
  <c r="R539" i="13"/>
  <c r="S539" i="13" s="1"/>
  <c r="T539" i="13" s="1"/>
  <c r="R540" i="13"/>
  <c r="S540" i="13" s="1"/>
  <c r="T540" i="13" s="1"/>
  <c r="R541" i="13"/>
  <c r="S541" i="13" s="1"/>
  <c r="T541" i="13" s="1"/>
  <c r="R542" i="13"/>
  <c r="S542" i="13" s="1"/>
  <c r="T542" i="13" s="1"/>
  <c r="R543" i="13"/>
  <c r="S543" i="13" s="1"/>
  <c r="T543" i="13" s="1"/>
  <c r="R544" i="13"/>
  <c r="S544" i="13" s="1"/>
  <c r="T544" i="13" s="1"/>
  <c r="R545" i="13"/>
  <c r="S545" i="13" s="1"/>
  <c r="T545" i="13" s="1"/>
  <c r="R546" i="13"/>
  <c r="S546" i="13" s="1"/>
  <c r="T546" i="13" s="1"/>
  <c r="R547" i="13"/>
  <c r="S547" i="13" s="1"/>
  <c r="T547" i="13" s="1"/>
  <c r="R548" i="13"/>
  <c r="S548" i="13" s="1"/>
  <c r="T548" i="13" s="1"/>
  <c r="R549" i="13"/>
  <c r="S549" i="13" s="1"/>
  <c r="T549" i="13" s="1"/>
  <c r="R550" i="13"/>
  <c r="S550" i="13" s="1"/>
  <c r="T550" i="13" s="1"/>
  <c r="R551" i="13"/>
  <c r="S551" i="13" s="1"/>
  <c r="T551" i="13" s="1"/>
  <c r="R552" i="13"/>
  <c r="S552" i="13" s="1"/>
  <c r="T552" i="13" s="1"/>
  <c r="R553" i="13"/>
  <c r="S553" i="13" s="1"/>
  <c r="T553" i="13" s="1"/>
  <c r="R554" i="13"/>
  <c r="S554" i="13" s="1"/>
  <c r="T554" i="13" s="1"/>
  <c r="R555" i="13"/>
  <c r="S555" i="13" s="1"/>
  <c r="T555" i="13" s="1"/>
  <c r="R556" i="13"/>
  <c r="S556" i="13" s="1"/>
  <c r="T556" i="13" s="1"/>
  <c r="R557" i="13"/>
  <c r="S557" i="13" s="1"/>
  <c r="T557" i="13" s="1"/>
  <c r="R558" i="13"/>
  <c r="S558" i="13" s="1"/>
  <c r="T558" i="13" s="1"/>
  <c r="R559" i="13"/>
  <c r="S559" i="13" s="1"/>
  <c r="T559" i="13" s="1"/>
  <c r="R560" i="13"/>
  <c r="S560" i="13" s="1"/>
  <c r="T560" i="13" s="1"/>
  <c r="R561" i="13"/>
  <c r="S561" i="13" s="1"/>
  <c r="T561" i="13" s="1"/>
  <c r="R562" i="13"/>
  <c r="S562" i="13" s="1"/>
  <c r="T562" i="13" s="1"/>
  <c r="R563" i="13"/>
  <c r="S563" i="13" s="1"/>
  <c r="T563" i="13" s="1"/>
  <c r="R564" i="13"/>
  <c r="S564" i="13" s="1"/>
  <c r="T564" i="13" s="1"/>
  <c r="R565" i="13"/>
  <c r="S565" i="13" s="1"/>
  <c r="T565" i="13" s="1"/>
  <c r="R566" i="13"/>
  <c r="S566" i="13" s="1"/>
  <c r="T566" i="13" s="1"/>
  <c r="R567" i="13"/>
  <c r="S567" i="13" s="1"/>
  <c r="T567" i="13" s="1"/>
  <c r="R568" i="13"/>
  <c r="S568" i="13" s="1"/>
  <c r="T568" i="13" s="1"/>
  <c r="R569" i="13"/>
  <c r="S569" i="13" s="1"/>
  <c r="T569" i="13" s="1"/>
  <c r="R570" i="13"/>
  <c r="S570" i="13" s="1"/>
  <c r="T570" i="13" s="1"/>
  <c r="R571" i="13"/>
  <c r="S571" i="13" s="1"/>
  <c r="T571" i="13" s="1"/>
  <c r="R572" i="13"/>
  <c r="S572" i="13" s="1"/>
  <c r="T572" i="13" s="1"/>
  <c r="R573" i="13"/>
  <c r="S573" i="13" s="1"/>
  <c r="T573" i="13" s="1"/>
  <c r="R574" i="13"/>
  <c r="S574" i="13" s="1"/>
  <c r="T574" i="13" s="1"/>
  <c r="R575" i="13"/>
  <c r="S575" i="13" s="1"/>
  <c r="T575" i="13" s="1"/>
  <c r="R576" i="13"/>
  <c r="S576" i="13" s="1"/>
  <c r="T576" i="13" s="1"/>
  <c r="R577" i="13"/>
  <c r="S577" i="13" s="1"/>
  <c r="T577" i="13" s="1"/>
  <c r="R578" i="13"/>
  <c r="S578" i="13" s="1"/>
  <c r="T578" i="13" s="1"/>
  <c r="R579" i="13"/>
  <c r="S579" i="13" s="1"/>
  <c r="T579" i="13" s="1"/>
  <c r="R580" i="13"/>
  <c r="S580" i="13" s="1"/>
  <c r="T580" i="13" s="1"/>
  <c r="R581" i="13"/>
  <c r="S581" i="13" s="1"/>
  <c r="T581" i="13" s="1"/>
  <c r="R582" i="13"/>
  <c r="S582" i="13" s="1"/>
  <c r="T582" i="13" s="1"/>
  <c r="R583" i="13"/>
  <c r="S583" i="13" s="1"/>
  <c r="T583" i="13" s="1"/>
  <c r="R584" i="13"/>
  <c r="S584" i="13" s="1"/>
  <c r="T584" i="13" s="1"/>
  <c r="R585" i="13"/>
  <c r="S585" i="13" s="1"/>
  <c r="T585" i="13" s="1"/>
  <c r="R586" i="13"/>
  <c r="S586" i="13" s="1"/>
  <c r="T586" i="13" s="1"/>
  <c r="R587" i="13"/>
  <c r="S587" i="13" s="1"/>
  <c r="T587" i="13" s="1"/>
  <c r="R588" i="13"/>
  <c r="S588" i="13" s="1"/>
  <c r="T588" i="13" s="1"/>
  <c r="R589" i="13"/>
  <c r="S589" i="13" s="1"/>
  <c r="T589" i="13" s="1"/>
  <c r="R590" i="13"/>
  <c r="S590" i="13" s="1"/>
  <c r="T590" i="13" s="1"/>
  <c r="R591" i="13"/>
  <c r="S591" i="13" s="1"/>
  <c r="T591" i="13" s="1"/>
  <c r="R592" i="13"/>
  <c r="S592" i="13" s="1"/>
  <c r="T592" i="13" s="1"/>
  <c r="R593" i="13"/>
  <c r="S593" i="13" s="1"/>
  <c r="T593" i="13" s="1"/>
  <c r="R594" i="13"/>
  <c r="S594" i="13" s="1"/>
  <c r="T594" i="13" s="1"/>
  <c r="R595" i="13"/>
  <c r="S595" i="13" s="1"/>
  <c r="T595" i="13" s="1"/>
  <c r="R596" i="13"/>
  <c r="S596" i="13" s="1"/>
  <c r="T596" i="13" s="1"/>
  <c r="R597" i="13"/>
  <c r="S597" i="13" s="1"/>
  <c r="T597" i="13" s="1"/>
  <c r="R598" i="13"/>
  <c r="S598" i="13" s="1"/>
  <c r="T598" i="13" s="1"/>
  <c r="R599" i="13"/>
  <c r="S599" i="13" s="1"/>
  <c r="T599" i="13" s="1"/>
  <c r="R600" i="13"/>
  <c r="S600" i="13" s="1"/>
  <c r="T600" i="13" s="1"/>
  <c r="R601" i="13"/>
  <c r="S601" i="13" s="1"/>
  <c r="T601" i="13" s="1"/>
  <c r="R602" i="13"/>
  <c r="S602" i="13" s="1"/>
  <c r="T602" i="13" s="1"/>
  <c r="R603" i="13"/>
  <c r="S603" i="13" s="1"/>
  <c r="T603" i="13" s="1"/>
  <c r="R604" i="13"/>
  <c r="S604" i="13" s="1"/>
  <c r="T604" i="13" s="1"/>
  <c r="R605" i="13"/>
  <c r="S605" i="13" s="1"/>
  <c r="T605" i="13" s="1"/>
  <c r="R606" i="13"/>
  <c r="S606" i="13" s="1"/>
  <c r="T606" i="13" s="1"/>
  <c r="R607" i="13"/>
  <c r="S607" i="13" s="1"/>
  <c r="T607" i="13" s="1"/>
  <c r="R608" i="13"/>
  <c r="S608" i="13" s="1"/>
  <c r="T608" i="13" s="1"/>
  <c r="R609" i="13"/>
  <c r="S609" i="13" s="1"/>
  <c r="T609" i="13" s="1"/>
  <c r="R610" i="13"/>
  <c r="S610" i="13" s="1"/>
  <c r="T610" i="13" s="1"/>
  <c r="R611" i="13"/>
  <c r="S611" i="13" s="1"/>
  <c r="T611" i="13" s="1"/>
  <c r="R612" i="13"/>
  <c r="S612" i="13" s="1"/>
  <c r="T612" i="13" s="1"/>
  <c r="R613" i="13"/>
  <c r="S613" i="13" s="1"/>
  <c r="T613" i="13" s="1"/>
  <c r="R614" i="13"/>
  <c r="S614" i="13" s="1"/>
  <c r="T614" i="13" s="1"/>
  <c r="R615" i="13"/>
  <c r="S615" i="13" s="1"/>
  <c r="T615" i="13" s="1"/>
  <c r="R616" i="13"/>
  <c r="S616" i="13" s="1"/>
  <c r="T616" i="13" s="1"/>
  <c r="R617" i="13"/>
  <c r="S617" i="13" s="1"/>
  <c r="T617" i="13" s="1"/>
  <c r="R618" i="13"/>
  <c r="S618" i="13" s="1"/>
  <c r="T618" i="13" s="1"/>
  <c r="R619" i="13"/>
  <c r="S619" i="13" s="1"/>
  <c r="T619" i="13" s="1"/>
  <c r="R620" i="13"/>
  <c r="S620" i="13" s="1"/>
  <c r="T620" i="13" s="1"/>
  <c r="R621" i="13"/>
  <c r="S621" i="13" s="1"/>
  <c r="T621" i="13" s="1"/>
  <c r="R622" i="13"/>
  <c r="S622" i="13" s="1"/>
  <c r="T622" i="13" s="1"/>
  <c r="R623" i="13"/>
  <c r="S623" i="13" s="1"/>
  <c r="T623" i="13" s="1"/>
  <c r="R624" i="13"/>
  <c r="S624" i="13" s="1"/>
  <c r="T624" i="13" s="1"/>
  <c r="R625" i="13"/>
  <c r="S625" i="13" s="1"/>
  <c r="T625" i="13" s="1"/>
  <c r="R626" i="13"/>
  <c r="S626" i="13" s="1"/>
  <c r="T626" i="13" s="1"/>
  <c r="R627" i="13"/>
  <c r="S627" i="13" s="1"/>
  <c r="T627" i="13" s="1"/>
  <c r="R628" i="13"/>
  <c r="S628" i="13" s="1"/>
  <c r="T628" i="13" s="1"/>
  <c r="R629" i="13"/>
  <c r="S629" i="13" s="1"/>
  <c r="T629" i="13" s="1"/>
  <c r="R630" i="13"/>
  <c r="S630" i="13" s="1"/>
  <c r="T630" i="13" s="1"/>
  <c r="R631" i="13"/>
  <c r="S631" i="13" s="1"/>
  <c r="T631" i="13" s="1"/>
  <c r="R632" i="13"/>
  <c r="S632" i="13" s="1"/>
  <c r="T632" i="13" s="1"/>
  <c r="R633" i="13"/>
  <c r="S633" i="13" s="1"/>
  <c r="T633" i="13" s="1"/>
  <c r="R634" i="13"/>
  <c r="S634" i="13" s="1"/>
  <c r="T634" i="13" s="1"/>
  <c r="R635" i="13"/>
  <c r="S635" i="13" s="1"/>
  <c r="T635" i="13" s="1"/>
  <c r="R636" i="13"/>
  <c r="S636" i="13" s="1"/>
  <c r="T636" i="13" s="1"/>
  <c r="R637" i="13"/>
  <c r="S637" i="13" s="1"/>
  <c r="T637" i="13" s="1"/>
  <c r="R638" i="13"/>
  <c r="S638" i="13" s="1"/>
  <c r="T638" i="13" s="1"/>
  <c r="R639" i="13"/>
  <c r="S639" i="13" s="1"/>
  <c r="T639" i="13" s="1"/>
  <c r="R640" i="13"/>
  <c r="S640" i="13" s="1"/>
  <c r="T640" i="13" s="1"/>
  <c r="R641" i="13"/>
  <c r="S641" i="13" s="1"/>
  <c r="T641" i="13" s="1"/>
  <c r="R642" i="13"/>
  <c r="S642" i="13" s="1"/>
  <c r="T642" i="13" s="1"/>
  <c r="R643" i="13"/>
  <c r="S643" i="13" s="1"/>
  <c r="T643" i="13" s="1"/>
  <c r="R644" i="13"/>
  <c r="S644" i="13" s="1"/>
  <c r="T644" i="13" s="1"/>
  <c r="R645" i="13"/>
  <c r="S645" i="13" s="1"/>
  <c r="T645" i="13" s="1"/>
  <c r="R646" i="13"/>
  <c r="S646" i="13" s="1"/>
  <c r="T646" i="13" s="1"/>
  <c r="R647" i="13"/>
  <c r="S647" i="13" s="1"/>
  <c r="T647" i="13" s="1"/>
  <c r="R648" i="13"/>
  <c r="S648" i="13" s="1"/>
  <c r="T648" i="13" s="1"/>
  <c r="R649" i="13"/>
  <c r="S649" i="13" s="1"/>
  <c r="T649" i="13" s="1"/>
  <c r="R650" i="13"/>
  <c r="S650" i="13" s="1"/>
  <c r="T650" i="13" s="1"/>
  <c r="R651" i="13"/>
  <c r="S651" i="13" s="1"/>
  <c r="T651" i="13" s="1"/>
  <c r="R652" i="13"/>
  <c r="S652" i="13" s="1"/>
  <c r="T652" i="13" s="1"/>
  <c r="R653" i="13"/>
  <c r="S653" i="13" s="1"/>
  <c r="T653" i="13" s="1"/>
  <c r="R654" i="13"/>
  <c r="S654" i="13" s="1"/>
  <c r="T654" i="13" s="1"/>
  <c r="R655" i="13"/>
  <c r="S655" i="13" s="1"/>
  <c r="T655" i="13" s="1"/>
  <c r="R656" i="13"/>
  <c r="S656" i="13" s="1"/>
  <c r="T656" i="13" s="1"/>
  <c r="R657" i="13"/>
  <c r="S657" i="13" s="1"/>
  <c r="T657" i="13" s="1"/>
  <c r="R658" i="13"/>
  <c r="S658" i="13" s="1"/>
  <c r="T658" i="13" s="1"/>
  <c r="R659" i="13"/>
  <c r="S659" i="13" s="1"/>
  <c r="T659" i="13" s="1"/>
  <c r="R660" i="13"/>
  <c r="S660" i="13" s="1"/>
  <c r="T660" i="13" s="1"/>
  <c r="R661" i="13"/>
  <c r="S661" i="13" s="1"/>
  <c r="T661" i="13" s="1"/>
  <c r="R662" i="13"/>
  <c r="S662" i="13" s="1"/>
  <c r="T662" i="13" s="1"/>
  <c r="R663" i="13"/>
  <c r="S663" i="13" s="1"/>
  <c r="T663" i="13" s="1"/>
  <c r="R664" i="13"/>
  <c r="S664" i="13" s="1"/>
  <c r="T664" i="13" s="1"/>
  <c r="R665" i="13"/>
  <c r="S665" i="13" s="1"/>
  <c r="T665" i="13" s="1"/>
  <c r="R666" i="13"/>
  <c r="S666" i="13" s="1"/>
  <c r="T666" i="13" s="1"/>
  <c r="R667" i="13"/>
  <c r="S667" i="13" s="1"/>
  <c r="T667" i="13" s="1"/>
  <c r="R668" i="13"/>
  <c r="S668" i="13" s="1"/>
  <c r="T668" i="13" s="1"/>
  <c r="R669" i="13"/>
  <c r="S669" i="13" s="1"/>
  <c r="T669" i="13" s="1"/>
  <c r="R670" i="13"/>
  <c r="S670" i="13" s="1"/>
  <c r="T670" i="13" s="1"/>
  <c r="R671" i="13"/>
  <c r="S671" i="13" s="1"/>
  <c r="T671" i="13" s="1"/>
  <c r="R672" i="13"/>
  <c r="S672" i="13" s="1"/>
  <c r="T672" i="13" s="1"/>
  <c r="R673" i="13"/>
  <c r="S673" i="13" s="1"/>
  <c r="T673" i="13" s="1"/>
  <c r="R674" i="13"/>
  <c r="S674" i="13" s="1"/>
  <c r="T674" i="13" s="1"/>
  <c r="R675" i="13"/>
  <c r="S675" i="13" s="1"/>
  <c r="T675" i="13" s="1"/>
  <c r="R676" i="13"/>
  <c r="S676" i="13" s="1"/>
  <c r="T676" i="13" s="1"/>
  <c r="R677" i="13"/>
  <c r="S677" i="13" s="1"/>
  <c r="T677" i="13" s="1"/>
  <c r="R678" i="13"/>
  <c r="S678" i="13" s="1"/>
  <c r="T678" i="13" s="1"/>
  <c r="R679" i="13"/>
  <c r="S679" i="13" s="1"/>
  <c r="T679" i="13" s="1"/>
  <c r="R680" i="13"/>
  <c r="S680" i="13" s="1"/>
  <c r="T680" i="13" s="1"/>
  <c r="R681" i="13"/>
  <c r="S681" i="13" s="1"/>
  <c r="T681" i="13" s="1"/>
  <c r="R682" i="13"/>
  <c r="S682" i="13" s="1"/>
  <c r="T682" i="13" s="1"/>
  <c r="R683" i="13"/>
  <c r="S683" i="13" s="1"/>
  <c r="T683" i="13" s="1"/>
  <c r="R684" i="13"/>
  <c r="S684" i="13" s="1"/>
  <c r="T684" i="13" s="1"/>
  <c r="R685" i="13"/>
  <c r="S685" i="13" s="1"/>
  <c r="T685" i="13" s="1"/>
  <c r="R686" i="13"/>
  <c r="S686" i="13" s="1"/>
  <c r="T686" i="13" s="1"/>
  <c r="R687" i="13"/>
  <c r="S687" i="13" s="1"/>
  <c r="T687" i="13" s="1"/>
  <c r="R688" i="13"/>
  <c r="S688" i="13" s="1"/>
  <c r="T688" i="13" s="1"/>
  <c r="R689" i="13"/>
  <c r="S689" i="13" s="1"/>
  <c r="T689" i="13" s="1"/>
  <c r="R690" i="13"/>
  <c r="S690" i="13" s="1"/>
  <c r="T690" i="13" s="1"/>
  <c r="R691" i="13"/>
  <c r="S691" i="13" s="1"/>
  <c r="T691" i="13" s="1"/>
  <c r="R692" i="13"/>
  <c r="S692" i="13" s="1"/>
  <c r="T692" i="13" s="1"/>
  <c r="R693" i="13"/>
  <c r="S693" i="13" s="1"/>
  <c r="T693" i="13" s="1"/>
  <c r="R694" i="13"/>
  <c r="S694" i="13" s="1"/>
  <c r="T694" i="13" s="1"/>
  <c r="R695" i="13"/>
  <c r="S695" i="13" s="1"/>
  <c r="T695" i="13" s="1"/>
  <c r="R696" i="13"/>
  <c r="S696" i="13" s="1"/>
  <c r="T696" i="13" s="1"/>
  <c r="R697" i="13"/>
  <c r="S697" i="13" s="1"/>
  <c r="T697" i="13" s="1"/>
  <c r="R698" i="13"/>
  <c r="S698" i="13" s="1"/>
  <c r="T698" i="13" s="1"/>
  <c r="R699" i="13"/>
  <c r="S699" i="13" s="1"/>
  <c r="T699" i="13" s="1"/>
  <c r="R700" i="13"/>
  <c r="S700" i="13" s="1"/>
  <c r="T700" i="13" s="1"/>
  <c r="R701" i="13"/>
  <c r="S701" i="13" s="1"/>
  <c r="T701" i="13" s="1"/>
  <c r="R702" i="13"/>
  <c r="S702" i="13" s="1"/>
  <c r="T702" i="13" s="1"/>
  <c r="R703" i="13"/>
  <c r="S703" i="13" s="1"/>
  <c r="T703" i="13" s="1"/>
  <c r="R704" i="13"/>
  <c r="S704" i="13" s="1"/>
  <c r="T704" i="13" s="1"/>
  <c r="R705" i="13"/>
  <c r="S705" i="13" s="1"/>
  <c r="T705" i="13" s="1"/>
  <c r="R706" i="13"/>
  <c r="S706" i="13" s="1"/>
  <c r="T706" i="13" s="1"/>
  <c r="R707" i="13"/>
  <c r="S707" i="13" s="1"/>
  <c r="T707" i="13" s="1"/>
  <c r="R708" i="13"/>
  <c r="S708" i="13" s="1"/>
  <c r="T708" i="13" s="1"/>
  <c r="R709" i="13"/>
  <c r="S709" i="13" s="1"/>
  <c r="T709" i="13" s="1"/>
  <c r="R710" i="13"/>
  <c r="S710" i="13" s="1"/>
  <c r="T710" i="13" s="1"/>
  <c r="R711" i="13"/>
  <c r="S711" i="13" s="1"/>
  <c r="T711" i="13" s="1"/>
  <c r="R712" i="13"/>
  <c r="S712" i="13" s="1"/>
  <c r="T712" i="13" s="1"/>
  <c r="R713" i="13"/>
  <c r="S713" i="13" s="1"/>
  <c r="T713" i="13" s="1"/>
  <c r="R714" i="13"/>
  <c r="S714" i="13" s="1"/>
  <c r="T714" i="13" s="1"/>
  <c r="R715" i="13"/>
  <c r="S715" i="13" s="1"/>
  <c r="T715" i="13" s="1"/>
  <c r="R716" i="13"/>
  <c r="S716" i="13" s="1"/>
  <c r="T716" i="13" s="1"/>
  <c r="R717" i="13"/>
  <c r="S717" i="13" s="1"/>
  <c r="T717" i="13" s="1"/>
  <c r="R718" i="13"/>
  <c r="S718" i="13" s="1"/>
  <c r="T718" i="13" s="1"/>
  <c r="R719" i="13"/>
  <c r="S719" i="13" s="1"/>
  <c r="T719" i="13" s="1"/>
  <c r="R720" i="13"/>
  <c r="S720" i="13" s="1"/>
  <c r="T720" i="13" s="1"/>
  <c r="R721" i="13"/>
  <c r="S721" i="13" s="1"/>
  <c r="T721" i="13" s="1"/>
  <c r="R722" i="13"/>
  <c r="S722" i="13" s="1"/>
  <c r="T722" i="13" s="1"/>
  <c r="R723" i="13"/>
  <c r="S723" i="13" s="1"/>
  <c r="T723" i="13" s="1"/>
  <c r="R724" i="13"/>
  <c r="S724" i="13" s="1"/>
  <c r="T724" i="13" s="1"/>
  <c r="R725" i="13"/>
  <c r="S725" i="13" s="1"/>
  <c r="T725" i="13" s="1"/>
  <c r="R726" i="13"/>
  <c r="S726" i="13" s="1"/>
  <c r="T726" i="13" s="1"/>
  <c r="R727" i="13"/>
  <c r="S727" i="13" s="1"/>
  <c r="T727" i="13" s="1"/>
  <c r="R728" i="13"/>
  <c r="S728" i="13" s="1"/>
  <c r="T728" i="13" s="1"/>
  <c r="R729" i="13"/>
  <c r="S729" i="13" s="1"/>
  <c r="T729" i="13" s="1"/>
  <c r="R730" i="13"/>
  <c r="S730" i="13" s="1"/>
  <c r="T730" i="13" s="1"/>
  <c r="R731" i="13"/>
  <c r="S731" i="13" s="1"/>
  <c r="T731" i="13" s="1"/>
  <c r="R732" i="13"/>
  <c r="S732" i="13" s="1"/>
  <c r="T732" i="13" s="1"/>
  <c r="R733" i="13"/>
  <c r="S733" i="13" s="1"/>
  <c r="T733" i="13" s="1"/>
  <c r="R734" i="13"/>
  <c r="S734" i="13" s="1"/>
  <c r="T734" i="13" s="1"/>
  <c r="R735" i="13"/>
  <c r="S735" i="13" s="1"/>
  <c r="T735" i="13" s="1"/>
  <c r="R736" i="13"/>
  <c r="S736" i="13" s="1"/>
  <c r="T736" i="13" s="1"/>
  <c r="R737" i="13"/>
  <c r="S737" i="13" s="1"/>
  <c r="T737" i="13" s="1"/>
  <c r="R738" i="13"/>
  <c r="S738" i="13" s="1"/>
  <c r="T738" i="13" s="1"/>
  <c r="R739" i="13"/>
  <c r="S739" i="13" s="1"/>
  <c r="T739" i="13" s="1"/>
  <c r="R740" i="13"/>
  <c r="S740" i="13" s="1"/>
  <c r="T740" i="13" s="1"/>
  <c r="R741" i="13"/>
  <c r="S741" i="13" s="1"/>
  <c r="T741" i="13" s="1"/>
  <c r="R742" i="13"/>
  <c r="S742" i="13" s="1"/>
  <c r="T742" i="13" s="1"/>
  <c r="R743" i="13"/>
  <c r="S743" i="13" s="1"/>
  <c r="T743" i="13" s="1"/>
  <c r="R744" i="13"/>
  <c r="S744" i="13" s="1"/>
  <c r="T744" i="13" s="1"/>
  <c r="R745" i="13"/>
  <c r="S745" i="13" s="1"/>
  <c r="T745" i="13" s="1"/>
  <c r="R746" i="13"/>
  <c r="S746" i="13" s="1"/>
  <c r="T746" i="13" s="1"/>
  <c r="R747" i="13"/>
  <c r="S747" i="13" s="1"/>
  <c r="T747" i="13" s="1"/>
  <c r="R748" i="13"/>
  <c r="S748" i="13" s="1"/>
  <c r="T748" i="13" s="1"/>
  <c r="R749" i="13"/>
  <c r="S749" i="13" s="1"/>
  <c r="T749" i="13" s="1"/>
  <c r="R750" i="13"/>
  <c r="S750" i="13" s="1"/>
  <c r="T750" i="13" s="1"/>
  <c r="R751" i="13"/>
  <c r="S751" i="13" s="1"/>
  <c r="T751" i="13" s="1"/>
  <c r="R752" i="13"/>
  <c r="S752" i="13" s="1"/>
  <c r="T752" i="13" s="1"/>
  <c r="R753" i="13"/>
  <c r="S753" i="13" s="1"/>
  <c r="T753" i="13" s="1"/>
  <c r="R754" i="13"/>
  <c r="S754" i="13" s="1"/>
  <c r="T754" i="13" s="1"/>
  <c r="R755" i="13"/>
  <c r="S755" i="13" s="1"/>
  <c r="T755" i="13" s="1"/>
  <c r="R756" i="13"/>
  <c r="S756" i="13" s="1"/>
  <c r="T756" i="13" s="1"/>
  <c r="R757" i="13"/>
  <c r="S757" i="13" s="1"/>
  <c r="T757" i="13" s="1"/>
  <c r="R758" i="13"/>
  <c r="S758" i="13" s="1"/>
  <c r="T758" i="13" s="1"/>
  <c r="R759" i="13"/>
  <c r="S759" i="13" s="1"/>
  <c r="T759" i="13" s="1"/>
  <c r="R760" i="13"/>
  <c r="S760" i="13" s="1"/>
  <c r="T760" i="13" s="1"/>
  <c r="R761" i="13"/>
  <c r="S761" i="13" s="1"/>
  <c r="T761" i="13" s="1"/>
  <c r="R762" i="13"/>
  <c r="S762" i="13" s="1"/>
  <c r="T762" i="13" s="1"/>
  <c r="R763" i="13"/>
  <c r="S763" i="13" s="1"/>
  <c r="T763" i="13" s="1"/>
  <c r="R764" i="13"/>
  <c r="S764" i="13" s="1"/>
  <c r="T764" i="13" s="1"/>
  <c r="R765" i="13"/>
  <c r="S765" i="13" s="1"/>
  <c r="T765" i="13" s="1"/>
  <c r="R766" i="13"/>
  <c r="S766" i="13" s="1"/>
  <c r="T766" i="13" s="1"/>
  <c r="R767" i="13"/>
  <c r="S767" i="13" s="1"/>
  <c r="T767" i="13" s="1"/>
  <c r="R768" i="13"/>
  <c r="S768" i="13" s="1"/>
  <c r="T768" i="13" s="1"/>
  <c r="R769" i="13"/>
  <c r="S769" i="13" s="1"/>
  <c r="T769" i="13" s="1"/>
  <c r="R770" i="13"/>
  <c r="S770" i="13" s="1"/>
  <c r="T770" i="13" s="1"/>
  <c r="R771" i="13"/>
  <c r="S771" i="13" s="1"/>
  <c r="T771" i="13" s="1"/>
  <c r="R772" i="13"/>
  <c r="S772" i="13" s="1"/>
  <c r="T772" i="13" s="1"/>
  <c r="R773" i="13"/>
  <c r="S773" i="13" s="1"/>
  <c r="T773" i="13" s="1"/>
  <c r="R774" i="13"/>
  <c r="S774" i="13" s="1"/>
  <c r="T774" i="13" s="1"/>
  <c r="R775" i="13"/>
  <c r="S775" i="13" s="1"/>
  <c r="T775" i="13" s="1"/>
  <c r="R776" i="13"/>
  <c r="S776" i="13" s="1"/>
  <c r="T776" i="13" s="1"/>
  <c r="R777" i="13"/>
  <c r="S777" i="13" s="1"/>
  <c r="T777" i="13" s="1"/>
  <c r="R778" i="13"/>
  <c r="S778" i="13" s="1"/>
  <c r="T778" i="13" s="1"/>
  <c r="R779" i="13"/>
  <c r="S779" i="13" s="1"/>
  <c r="T779" i="13" s="1"/>
  <c r="R780" i="13"/>
  <c r="S780" i="13" s="1"/>
  <c r="T780" i="13" s="1"/>
  <c r="R781" i="13"/>
  <c r="S781" i="13" s="1"/>
  <c r="T781" i="13" s="1"/>
  <c r="R782" i="13"/>
  <c r="S782" i="13" s="1"/>
  <c r="T782" i="13" s="1"/>
  <c r="R783" i="13"/>
  <c r="S783" i="13" s="1"/>
  <c r="T783" i="13" s="1"/>
  <c r="R784" i="13"/>
  <c r="S784" i="13" s="1"/>
  <c r="T784" i="13" s="1"/>
  <c r="R785" i="13"/>
  <c r="S785" i="13" s="1"/>
  <c r="T785" i="13" s="1"/>
  <c r="R786" i="13"/>
  <c r="S786" i="13" s="1"/>
  <c r="T786" i="13" s="1"/>
  <c r="R787" i="13"/>
  <c r="S787" i="13" s="1"/>
  <c r="T787" i="13" s="1"/>
  <c r="R788" i="13"/>
  <c r="S788" i="13" s="1"/>
  <c r="T788" i="13" s="1"/>
  <c r="R789" i="13"/>
  <c r="S789" i="13" s="1"/>
  <c r="T789" i="13" s="1"/>
  <c r="R790" i="13"/>
  <c r="S790" i="13" s="1"/>
  <c r="T790" i="13" s="1"/>
  <c r="R791" i="13"/>
  <c r="S791" i="13" s="1"/>
  <c r="T791" i="13" s="1"/>
  <c r="R792" i="13"/>
  <c r="S792" i="13" s="1"/>
  <c r="T792" i="13" s="1"/>
  <c r="R793" i="13"/>
  <c r="S793" i="13" s="1"/>
  <c r="T793" i="13" s="1"/>
  <c r="R794" i="13"/>
  <c r="S794" i="13" s="1"/>
  <c r="T794" i="13" s="1"/>
  <c r="R795" i="13"/>
  <c r="S795" i="13" s="1"/>
  <c r="T795" i="13" s="1"/>
  <c r="R796" i="13"/>
  <c r="S796" i="13" s="1"/>
  <c r="T796" i="13" s="1"/>
  <c r="R797" i="13"/>
  <c r="S797" i="13" s="1"/>
  <c r="T797" i="13" s="1"/>
  <c r="R798" i="13"/>
  <c r="S798" i="13" s="1"/>
  <c r="T798" i="13" s="1"/>
  <c r="R799" i="13"/>
  <c r="S799" i="13" s="1"/>
  <c r="T799" i="13" s="1"/>
  <c r="R800" i="13"/>
  <c r="S800" i="13" s="1"/>
  <c r="T800" i="13" s="1"/>
  <c r="R801" i="13"/>
  <c r="S801" i="13" s="1"/>
  <c r="T801" i="13" s="1"/>
  <c r="R802" i="13"/>
  <c r="S802" i="13" s="1"/>
  <c r="T802" i="13" s="1"/>
  <c r="R803" i="13"/>
  <c r="S803" i="13" s="1"/>
  <c r="T803" i="13" s="1"/>
  <c r="R804" i="13"/>
  <c r="S804" i="13" s="1"/>
  <c r="T804" i="13" s="1"/>
  <c r="R805" i="13"/>
  <c r="S805" i="13" s="1"/>
  <c r="T805" i="13" s="1"/>
  <c r="R806" i="13"/>
  <c r="S806" i="13" s="1"/>
  <c r="T806" i="13" s="1"/>
  <c r="R807" i="13"/>
  <c r="S807" i="13" s="1"/>
  <c r="T807" i="13" s="1"/>
  <c r="R808" i="13"/>
  <c r="S808" i="13" s="1"/>
  <c r="T808" i="13" s="1"/>
  <c r="R809" i="13"/>
  <c r="S809" i="13" s="1"/>
  <c r="T809" i="13" s="1"/>
  <c r="R810" i="13"/>
  <c r="S810" i="13" s="1"/>
  <c r="T810" i="13" s="1"/>
  <c r="R811" i="13"/>
  <c r="S811" i="13" s="1"/>
  <c r="T811" i="13" s="1"/>
  <c r="R812" i="13"/>
  <c r="S812" i="13" s="1"/>
  <c r="T812" i="13" s="1"/>
  <c r="R813" i="13"/>
  <c r="S813" i="13" s="1"/>
  <c r="T813" i="13" s="1"/>
  <c r="R814" i="13"/>
  <c r="S814" i="13" s="1"/>
  <c r="T814" i="13" s="1"/>
  <c r="R815" i="13"/>
  <c r="S815" i="13" s="1"/>
  <c r="T815" i="13" s="1"/>
  <c r="R816" i="13"/>
  <c r="S816" i="13" s="1"/>
  <c r="T816" i="13" s="1"/>
  <c r="R817" i="13"/>
  <c r="S817" i="13" s="1"/>
  <c r="T817" i="13" s="1"/>
  <c r="R818" i="13"/>
  <c r="S818" i="13" s="1"/>
  <c r="T818" i="13" s="1"/>
  <c r="R819" i="13"/>
  <c r="S819" i="13" s="1"/>
  <c r="T819" i="13" s="1"/>
  <c r="R820" i="13"/>
  <c r="S820" i="13" s="1"/>
  <c r="T820" i="13" s="1"/>
  <c r="R821" i="13"/>
  <c r="S821" i="13" s="1"/>
  <c r="T821" i="13" s="1"/>
  <c r="R822" i="13"/>
  <c r="S822" i="13" s="1"/>
  <c r="T822" i="13" s="1"/>
  <c r="R823" i="13"/>
  <c r="S823" i="13" s="1"/>
  <c r="T823" i="13" s="1"/>
  <c r="R824" i="13"/>
  <c r="S824" i="13" s="1"/>
  <c r="T824" i="13" s="1"/>
  <c r="R825" i="13"/>
  <c r="S825" i="13" s="1"/>
  <c r="T825" i="13" s="1"/>
  <c r="R826" i="13"/>
  <c r="S826" i="13" s="1"/>
  <c r="T826" i="13" s="1"/>
  <c r="R827" i="13"/>
  <c r="S827" i="13" s="1"/>
  <c r="T827" i="13" s="1"/>
  <c r="R828" i="13"/>
  <c r="S828" i="13" s="1"/>
  <c r="T828" i="13" s="1"/>
  <c r="R829" i="13"/>
  <c r="S829" i="13" s="1"/>
  <c r="T829" i="13" s="1"/>
  <c r="R830" i="13"/>
  <c r="S830" i="13" s="1"/>
  <c r="T830" i="13" s="1"/>
  <c r="R831" i="13"/>
  <c r="S831" i="13" s="1"/>
  <c r="T831" i="13" s="1"/>
  <c r="R832" i="13"/>
  <c r="S832" i="13" s="1"/>
  <c r="T832" i="13" s="1"/>
  <c r="R833" i="13"/>
  <c r="S833" i="13" s="1"/>
  <c r="T833" i="13" s="1"/>
  <c r="R834" i="13"/>
  <c r="S834" i="13" s="1"/>
  <c r="T834" i="13" s="1"/>
  <c r="R835" i="13"/>
  <c r="S835" i="13" s="1"/>
  <c r="T835" i="13" s="1"/>
  <c r="R836" i="13"/>
  <c r="S836" i="13" s="1"/>
  <c r="T836" i="13" s="1"/>
  <c r="R837" i="13"/>
  <c r="S837" i="13" s="1"/>
  <c r="T837" i="13" s="1"/>
  <c r="R838" i="13"/>
  <c r="S838" i="13" s="1"/>
  <c r="T838" i="13" s="1"/>
  <c r="R839" i="13"/>
  <c r="S839" i="13" s="1"/>
  <c r="T839" i="13" s="1"/>
  <c r="R840" i="13"/>
  <c r="S840" i="13" s="1"/>
  <c r="T840" i="13" s="1"/>
  <c r="R841" i="13"/>
  <c r="S841" i="13" s="1"/>
  <c r="T841" i="13" s="1"/>
  <c r="R842" i="13"/>
  <c r="S842" i="13" s="1"/>
  <c r="T842" i="13" s="1"/>
  <c r="R843" i="13"/>
  <c r="S843" i="13" s="1"/>
  <c r="T843" i="13" s="1"/>
  <c r="R844" i="13"/>
  <c r="S844" i="13" s="1"/>
  <c r="T844" i="13" s="1"/>
  <c r="R845" i="13"/>
  <c r="S845" i="13" s="1"/>
  <c r="T845" i="13" s="1"/>
  <c r="R846" i="13"/>
  <c r="S846" i="13" s="1"/>
  <c r="T846" i="13" s="1"/>
  <c r="R847" i="13"/>
  <c r="S847" i="13" s="1"/>
  <c r="T847" i="13" s="1"/>
  <c r="R848" i="13"/>
  <c r="S848" i="13" s="1"/>
  <c r="T848" i="13" s="1"/>
  <c r="R849" i="13"/>
  <c r="S849" i="13" s="1"/>
  <c r="T849" i="13" s="1"/>
  <c r="R850" i="13"/>
  <c r="S850" i="13" s="1"/>
  <c r="T850" i="13" s="1"/>
  <c r="R851" i="13"/>
  <c r="S851" i="13" s="1"/>
  <c r="T851" i="13" s="1"/>
  <c r="R852" i="13"/>
  <c r="S852" i="13" s="1"/>
  <c r="T852" i="13" s="1"/>
  <c r="R853" i="13"/>
  <c r="S853" i="13" s="1"/>
  <c r="T853" i="13" s="1"/>
  <c r="R854" i="13"/>
  <c r="S854" i="13" s="1"/>
  <c r="T854" i="13" s="1"/>
  <c r="R855" i="13"/>
  <c r="S855" i="13" s="1"/>
  <c r="T855" i="13" s="1"/>
  <c r="R856" i="13"/>
  <c r="S856" i="13" s="1"/>
  <c r="T856" i="13" s="1"/>
  <c r="R857" i="13"/>
  <c r="S857" i="13" s="1"/>
  <c r="T857" i="13" s="1"/>
  <c r="R858" i="13"/>
  <c r="S858" i="13" s="1"/>
  <c r="T858" i="13" s="1"/>
  <c r="R859" i="13"/>
  <c r="S859" i="13" s="1"/>
  <c r="T859" i="13" s="1"/>
  <c r="R860" i="13"/>
  <c r="S860" i="13" s="1"/>
  <c r="T860" i="13" s="1"/>
  <c r="R861" i="13"/>
  <c r="S861" i="13" s="1"/>
  <c r="T861" i="13" s="1"/>
  <c r="R862" i="13"/>
  <c r="S862" i="13" s="1"/>
  <c r="T862" i="13" s="1"/>
  <c r="R863" i="13"/>
  <c r="S863" i="13" s="1"/>
  <c r="T863" i="13" s="1"/>
  <c r="R864" i="13"/>
  <c r="S864" i="13" s="1"/>
  <c r="T864" i="13" s="1"/>
  <c r="R865" i="13"/>
  <c r="S865" i="13" s="1"/>
  <c r="T865" i="13" s="1"/>
  <c r="R866" i="13"/>
  <c r="S866" i="13" s="1"/>
  <c r="T866" i="13" s="1"/>
  <c r="R867" i="13"/>
  <c r="S867" i="13" s="1"/>
  <c r="T867" i="13" s="1"/>
  <c r="R868" i="13"/>
  <c r="S868" i="13" s="1"/>
  <c r="T868" i="13" s="1"/>
  <c r="R869" i="13"/>
  <c r="S869" i="13" s="1"/>
  <c r="T869" i="13" s="1"/>
  <c r="R870" i="13"/>
  <c r="S870" i="13" s="1"/>
  <c r="T870" i="13" s="1"/>
  <c r="R871" i="13"/>
  <c r="S871" i="13" s="1"/>
  <c r="T871" i="13" s="1"/>
  <c r="R872" i="13"/>
  <c r="S872" i="13" s="1"/>
  <c r="T872" i="13" s="1"/>
  <c r="R873" i="13"/>
  <c r="S873" i="13" s="1"/>
  <c r="T873" i="13" s="1"/>
  <c r="R874" i="13"/>
  <c r="S874" i="13" s="1"/>
  <c r="T874" i="13" s="1"/>
  <c r="R875" i="13"/>
  <c r="S875" i="13" s="1"/>
  <c r="T875" i="13" s="1"/>
  <c r="R876" i="13"/>
  <c r="S876" i="13" s="1"/>
  <c r="T876" i="13" s="1"/>
  <c r="R877" i="13"/>
  <c r="S877" i="13" s="1"/>
  <c r="T877" i="13" s="1"/>
  <c r="R878" i="13"/>
  <c r="S878" i="13" s="1"/>
  <c r="T878" i="13" s="1"/>
  <c r="R879" i="13"/>
  <c r="S879" i="13" s="1"/>
  <c r="T879" i="13" s="1"/>
  <c r="R880" i="13"/>
  <c r="S880" i="13" s="1"/>
  <c r="T880" i="13" s="1"/>
  <c r="R881" i="13"/>
  <c r="S881" i="13" s="1"/>
  <c r="T881" i="13" s="1"/>
  <c r="R882" i="13"/>
  <c r="S882" i="13" s="1"/>
  <c r="T882" i="13" s="1"/>
  <c r="R883" i="13"/>
  <c r="S883" i="13" s="1"/>
  <c r="T883" i="13" s="1"/>
  <c r="R884" i="13"/>
  <c r="S884" i="13" s="1"/>
  <c r="T884" i="13" s="1"/>
  <c r="R885" i="13"/>
  <c r="S885" i="13" s="1"/>
  <c r="T885" i="13" s="1"/>
  <c r="R886" i="13"/>
  <c r="S886" i="13" s="1"/>
  <c r="T886" i="13" s="1"/>
  <c r="R887" i="13"/>
  <c r="S887" i="13" s="1"/>
  <c r="T887" i="13" s="1"/>
  <c r="R888" i="13"/>
  <c r="S888" i="13" s="1"/>
  <c r="T888" i="13" s="1"/>
  <c r="R889" i="13"/>
  <c r="S889" i="13" s="1"/>
  <c r="T889" i="13" s="1"/>
  <c r="R890" i="13"/>
  <c r="S890" i="13" s="1"/>
  <c r="T890" i="13" s="1"/>
  <c r="R891" i="13"/>
  <c r="S891" i="13" s="1"/>
  <c r="T891" i="13" s="1"/>
  <c r="R892" i="13"/>
  <c r="S892" i="13" s="1"/>
  <c r="T892" i="13" s="1"/>
  <c r="R893" i="13"/>
  <c r="S893" i="13" s="1"/>
  <c r="T893" i="13" s="1"/>
  <c r="R894" i="13"/>
  <c r="S894" i="13" s="1"/>
  <c r="T894" i="13" s="1"/>
  <c r="R895" i="13"/>
  <c r="S895" i="13" s="1"/>
  <c r="T895" i="13" s="1"/>
  <c r="R896" i="13"/>
  <c r="S896" i="13" s="1"/>
  <c r="T896" i="13" s="1"/>
  <c r="R897" i="13"/>
  <c r="S897" i="13" s="1"/>
  <c r="T897" i="13" s="1"/>
  <c r="R898" i="13"/>
  <c r="S898" i="13" s="1"/>
  <c r="T898" i="13" s="1"/>
  <c r="R899" i="13"/>
  <c r="S899" i="13" s="1"/>
  <c r="T899" i="13" s="1"/>
  <c r="R900" i="13"/>
  <c r="S900" i="13" s="1"/>
  <c r="T900" i="13" s="1"/>
  <c r="R901" i="13"/>
  <c r="S901" i="13" s="1"/>
  <c r="T901" i="13" s="1"/>
  <c r="R902" i="13"/>
  <c r="S902" i="13" s="1"/>
  <c r="T902" i="13" s="1"/>
  <c r="R903" i="13"/>
  <c r="S903" i="13" s="1"/>
  <c r="T903" i="13" s="1"/>
  <c r="R904" i="13"/>
  <c r="S904" i="13" s="1"/>
  <c r="T904" i="13" s="1"/>
  <c r="R905" i="13"/>
  <c r="S905" i="13" s="1"/>
  <c r="T905" i="13" s="1"/>
  <c r="R906" i="13"/>
  <c r="S906" i="13" s="1"/>
  <c r="T906" i="13" s="1"/>
  <c r="R907" i="13"/>
  <c r="S907" i="13" s="1"/>
  <c r="T907" i="13" s="1"/>
  <c r="R908" i="13"/>
  <c r="S908" i="13" s="1"/>
  <c r="T908" i="13" s="1"/>
  <c r="R909" i="13"/>
  <c r="S909" i="13" s="1"/>
  <c r="T909" i="13" s="1"/>
  <c r="R910" i="13"/>
  <c r="S910" i="13" s="1"/>
  <c r="T910" i="13" s="1"/>
  <c r="R911" i="13"/>
  <c r="S911" i="13" s="1"/>
  <c r="T911" i="13" s="1"/>
  <c r="R912" i="13"/>
  <c r="S912" i="13" s="1"/>
  <c r="T912" i="13" s="1"/>
  <c r="R913" i="13"/>
  <c r="S913" i="13" s="1"/>
  <c r="T913" i="13" s="1"/>
  <c r="R914" i="13"/>
  <c r="S914" i="13" s="1"/>
  <c r="T914" i="13" s="1"/>
  <c r="R915" i="13"/>
  <c r="S915" i="13" s="1"/>
  <c r="T915" i="13" s="1"/>
  <c r="R916" i="13"/>
  <c r="S916" i="13" s="1"/>
  <c r="T916" i="13" s="1"/>
  <c r="R917" i="13"/>
  <c r="S917" i="13" s="1"/>
  <c r="T917" i="13" s="1"/>
  <c r="R918" i="13"/>
  <c r="S918" i="13" s="1"/>
  <c r="T918" i="13" s="1"/>
  <c r="R919" i="13"/>
  <c r="S919" i="13" s="1"/>
  <c r="T919" i="13" s="1"/>
  <c r="R920" i="13"/>
  <c r="S920" i="13" s="1"/>
  <c r="T920" i="13" s="1"/>
  <c r="R921" i="13"/>
  <c r="S921" i="13" s="1"/>
  <c r="T921" i="13" s="1"/>
  <c r="R922" i="13"/>
  <c r="S922" i="13" s="1"/>
  <c r="T922" i="13" s="1"/>
  <c r="R923" i="13"/>
  <c r="S923" i="13" s="1"/>
  <c r="T923" i="13" s="1"/>
  <c r="R924" i="13"/>
  <c r="S924" i="13" s="1"/>
  <c r="T924" i="13" s="1"/>
  <c r="R925" i="13"/>
  <c r="S925" i="13" s="1"/>
  <c r="T925" i="13" s="1"/>
  <c r="R926" i="13"/>
  <c r="S926" i="13" s="1"/>
  <c r="T926" i="13" s="1"/>
  <c r="R927" i="13"/>
  <c r="S927" i="13" s="1"/>
  <c r="T927" i="13" s="1"/>
  <c r="R928" i="13"/>
  <c r="S928" i="13" s="1"/>
  <c r="T928" i="13" s="1"/>
  <c r="R929" i="13"/>
  <c r="S929" i="13" s="1"/>
  <c r="T929" i="13" s="1"/>
  <c r="R930" i="13"/>
  <c r="S930" i="13" s="1"/>
  <c r="T930" i="13" s="1"/>
  <c r="R931" i="13"/>
  <c r="S931" i="13" s="1"/>
  <c r="T931" i="13" s="1"/>
  <c r="R932" i="13"/>
  <c r="S932" i="13" s="1"/>
  <c r="T932" i="13" s="1"/>
  <c r="R933" i="13"/>
  <c r="S933" i="13" s="1"/>
  <c r="T933" i="13" s="1"/>
  <c r="R934" i="13"/>
  <c r="S934" i="13" s="1"/>
  <c r="T934" i="13" s="1"/>
  <c r="R935" i="13"/>
  <c r="S935" i="13" s="1"/>
  <c r="T935" i="13" s="1"/>
  <c r="R936" i="13"/>
  <c r="S936" i="13" s="1"/>
  <c r="T936" i="13" s="1"/>
  <c r="R937" i="13"/>
  <c r="S937" i="13" s="1"/>
  <c r="T937" i="13" s="1"/>
  <c r="R938" i="13"/>
  <c r="S938" i="13" s="1"/>
  <c r="T938" i="13" s="1"/>
  <c r="R939" i="13"/>
  <c r="S939" i="13" s="1"/>
  <c r="T939" i="13" s="1"/>
  <c r="R940" i="13"/>
  <c r="S940" i="13" s="1"/>
  <c r="T940" i="13" s="1"/>
  <c r="R941" i="13"/>
  <c r="S941" i="13" s="1"/>
  <c r="T941" i="13" s="1"/>
  <c r="R942" i="13"/>
  <c r="S942" i="13" s="1"/>
  <c r="T942" i="13" s="1"/>
  <c r="R943" i="13"/>
  <c r="S943" i="13" s="1"/>
  <c r="T943" i="13" s="1"/>
  <c r="R944" i="13"/>
  <c r="S944" i="13" s="1"/>
  <c r="T944" i="13" s="1"/>
  <c r="R945" i="13"/>
  <c r="S945" i="13" s="1"/>
  <c r="T945" i="13" s="1"/>
  <c r="R946" i="13"/>
  <c r="S946" i="13" s="1"/>
  <c r="T946" i="13" s="1"/>
  <c r="R947" i="13"/>
  <c r="S947" i="13" s="1"/>
  <c r="T947" i="13" s="1"/>
  <c r="R948" i="13"/>
  <c r="S948" i="13" s="1"/>
  <c r="T948" i="13" s="1"/>
  <c r="R949" i="13"/>
  <c r="S949" i="13" s="1"/>
  <c r="T949" i="13" s="1"/>
  <c r="R950" i="13"/>
  <c r="S950" i="13" s="1"/>
  <c r="T950" i="13" s="1"/>
  <c r="R951" i="13"/>
  <c r="S951" i="13" s="1"/>
  <c r="T951" i="13" s="1"/>
  <c r="R952" i="13"/>
  <c r="S952" i="13" s="1"/>
  <c r="T952" i="13" s="1"/>
  <c r="R953" i="13"/>
  <c r="S953" i="13" s="1"/>
  <c r="T953" i="13" s="1"/>
  <c r="R954" i="13"/>
  <c r="S954" i="13" s="1"/>
  <c r="T954" i="13" s="1"/>
  <c r="R955" i="13"/>
  <c r="S955" i="13" s="1"/>
  <c r="T955" i="13" s="1"/>
  <c r="R956" i="13"/>
  <c r="S956" i="13" s="1"/>
  <c r="T956" i="13" s="1"/>
  <c r="R957" i="13"/>
  <c r="S957" i="13" s="1"/>
  <c r="T957" i="13" s="1"/>
  <c r="R958" i="13"/>
  <c r="S958" i="13" s="1"/>
  <c r="T958" i="13" s="1"/>
  <c r="R959" i="13"/>
  <c r="S959" i="13" s="1"/>
  <c r="T959" i="13" s="1"/>
  <c r="R960" i="13"/>
  <c r="S960" i="13" s="1"/>
  <c r="T960" i="13" s="1"/>
  <c r="R961" i="13"/>
  <c r="S961" i="13" s="1"/>
  <c r="T961" i="13" s="1"/>
  <c r="R962" i="13"/>
  <c r="S962" i="13" s="1"/>
  <c r="T962" i="13" s="1"/>
  <c r="R963" i="13"/>
  <c r="S963" i="13" s="1"/>
  <c r="T963" i="13" s="1"/>
  <c r="R964" i="13"/>
  <c r="S964" i="13" s="1"/>
  <c r="T964" i="13" s="1"/>
  <c r="R965" i="13"/>
  <c r="S965" i="13" s="1"/>
  <c r="T965" i="13" s="1"/>
  <c r="R966" i="13"/>
  <c r="S966" i="13" s="1"/>
  <c r="T966" i="13" s="1"/>
  <c r="R967" i="13"/>
  <c r="S967" i="13" s="1"/>
  <c r="T967" i="13" s="1"/>
  <c r="R968" i="13"/>
  <c r="S968" i="13" s="1"/>
  <c r="T968" i="13" s="1"/>
  <c r="R969" i="13"/>
  <c r="S969" i="13" s="1"/>
  <c r="T969" i="13" s="1"/>
  <c r="R970" i="13"/>
  <c r="S970" i="13" s="1"/>
  <c r="T970" i="13" s="1"/>
  <c r="R971" i="13"/>
  <c r="S971" i="13" s="1"/>
  <c r="T971" i="13" s="1"/>
  <c r="R972" i="13"/>
  <c r="S972" i="13" s="1"/>
  <c r="T972" i="13" s="1"/>
  <c r="R973" i="13"/>
  <c r="S973" i="13" s="1"/>
  <c r="T973" i="13" s="1"/>
  <c r="R974" i="13"/>
  <c r="S974" i="13" s="1"/>
  <c r="T974" i="13" s="1"/>
  <c r="R975" i="13"/>
  <c r="S975" i="13" s="1"/>
  <c r="T975" i="13" s="1"/>
  <c r="R976" i="13"/>
  <c r="S976" i="13" s="1"/>
  <c r="T976" i="13" s="1"/>
  <c r="R977" i="13"/>
  <c r="S977" i="13" s="1"/>
  <c r="T977" i="13" s="1"/>
  <c r="R978" i="13"/>
  <c r="S978" i="13" s="1"/>
  <c r="T978" i="13" s="1"/>
  <c r="R979" i="13"/>
  <c r="S979" i="13" s="1"/>
  <c r="T979" i="13" s="1"/>
  <c r="R980" i="13"/>
  <c r="S980" i="13" s="1"/>
  <c r="T980" i="13" s="1"/>
  <c r="R981" i="13"/>
  <c r="S981" i="13" s="1"/>
  <c r="T981" i="13" s="1"/>
  <c r="R982" i="13"/>
  <c r="S982" i="13" s="1"/>
  <c r="T982" i="13" s="1"/>
  <c r="R983" i="13"/>
  <c r="S983" i="13" s="1"/>
  <c r="T983" i="13" s="1"/>
  <c r="R984" i="13"/>
  <c r="S984" i="13" s="1"/>
  <c r="T984" i="13" s="1"/>
  <c r="R985" i="13"/>
  <c r="S985" i="13" s="1"/>
  <c r="T985" i="13" s="1"/>
  <c r="R986" i="13"/>
  <c r="S986" i="13" s="1"/>
  <c r="T986" i="13" s="1"/>
  <c r="R987" i="13"/>
  <c r="S987" i="13" s="1"/>
  <c r="T987" i="13" s="1"/>
  <c r="R988" i="13"/>
  <c r="S988" i="13" s="1"/>
  <c r="T988" i="13" s="1"/>
  <c r="R989" i="13"/>
  <c r="S989" i="13" s="1"/>
  <c r="T989" i="13" s="1"/>
  <c r="R990" i="13"/>
  <c r="S990" i="13" s="1"/>
  <c r="T990" i="13" s="1"/>
  <c r="R991" i="13"/>
  <c r="S991" i="13" s="1"/>
  <c r="T991" i="13" s="1"/>
  <c r="R992" i="13"/>
  <c r="S992" i="13" s="1"/>
  <c r="T992" i="13" s="1"/>
  <c r="R993" i="13"/>
  <c r="S993" i="13" s="1"/>
  <c r="T993" i="13" s="1"/>
  <c r="R994" i="13"/>
  <c r="S994" i="13" s="1"/>
  <c r="T994" i="13" s="1"/>
  <c r="R995" i="13"/>
  <c r="S995" i="13" s="1"/>
  <c r="T995" i="13" s="1"/>
  <c r="R996" i="13"/>
  <c r="S996" i="13" s="1"/>
  <c r="T996" i="13" s="1"/>
  <c r="R997" i="13"/>
  <c r="S997" i="13" s="1"/>
  <c r="T997" i="13" s="1"/>
  <c r="R998" i="13"/>
  <c r="S998" i="13" s="1"/>
  <c r="T998" i="13" s="1"/>
  <c r="R999" i="13"/>
  <c r="S999" i="13" s="1"/>
  <c r="T999" i="13" s="1"/>
  <c r="R1000" i="13"/>
  <c r="S1000" i="13" s="1"/>
  <c r="T1000" i="13" s="1"/>
  <c r="R1001" i="13"/>
  <c r="S1001" i="13" s="1"/>
  <c r="T1001" i="13" s="1"/>
  <c r="R1002" i="13"/>
  <c r="S1002" i="13" s="1"/>
  <c r="T1002" i="13" s="1"/>
  <c r="R1003" i="13"/>
  <c r="S1003" i="13" s="1"/>
  <c r="T1003" i="13" s="1"/>
  <c r="R1004" i="13"/>
  <c r="S1004" i="13" s="1"/>
  <c r="T1004" i="13" s="1"/>
  <c r="R1005" i="13"/>
  <c r="S1005" i="13" s="1"/>
  <c r="T1005" i="13" s="1"/>
  <c r="R1006" i="13"/>
  <c r="S1006" i="13" s="1"/>
  <c r="T1006" i="13" s="1"/>
  <c r="R1007" i="13"/>
  <c r="S1007" i="13" s="1"/>
  <c r="T1007" i="13" s="1"/>
  <c r="R1008" i="13"/>
  <c r="S1008" i="13" s="1"/>
  <c r="T1008" i="13" s="1"/>
  <c r="R1009" i="13"/>
  <c r="S1009" i="13" s="1"/>
  <c r="T1009" i="13" s="1"/>
  <c r="R1010" i="13"/>
  <c r="S1010" i="13" s="1"/>
  <c r="T1010" i="13" s="1"/>
  <c r="R1011" i="13"/>
  <c r="S1011" i="13" s="1"/>
  <c r="T1011" i="13" s="1"/>
  <c r="R1012" i="13"/>
  <c r="S1012" i="13" s="1"/>
  <c r="T1012" i="13" s="1"/>
  <c r="R1013" i="13"/>
  <c r="S1013" i="13" s="1"/>
  <c r="T1013" i="13" s="1"/>
  <c r="R1014" i="13"/>
  <c r="S1014" i="13" s="1"/>
  <c r="T1014" i="13" s="1"/>
  <c r="R1015" i="13"/>
  <c r="S1015" i="13" s="1"/>
  <c r="T1015" i="13" s="1"/>
  <c r="R1016" i="13"/>
  <c r="S1016" i="13" s="1"/>
  <c r="T1016" i="13" s="1"/>
  <c r="R1017" i="13"/>
  <c r="S1017" i="13" s="1"/>
  <c r="T1017" i="13" s="1"/>
  <c r="R1018" i="13"/>
  <c r="S1018" i="13" s="1"/>
  <c r="T1018" i="13" s="1"/>
  <c r="R1019" i="13"/>
  <c r="S1019" i="13" s="1"/>
  <c r="T1019" i="13" s="1"/>
  <c r="R1020" i="13"/>
  <c r="S1020" i="13" s="1"/>
  <c r="T1020" i="13" s="1"/>
  <c r="R1021" i="13"/>
  <c r="S1021" i="13" s="1"/>
  <c r="T1021" i="13" s="1"/>
  <c r="R1022" i="13"/>
  <c r="S1022" i="13" s="1"/>
  <c r="T1022" i="13" s="1"/>
  <c r="R1023" i="13"/>
  <c r="S1023" i="13" s="1"/>
  <c r="T1023" i="13" s="1"/>
  <c r="R1024" i="13"/>
  <c r="S1024" i="13" s="1"/>
  <c r="T1024" i="13" s="1"/>
  <c r="R1025" i="13"/>
  <c r="S1025" i="13" s="1"/>
  <c r="T1025" i="13" s="1"/>
  <c r="R1026" i="13"/>
  <c r="S1026" i="13" s="1"/>
  <c r="T1026" i="13" s="1"/>
  <c r="R1027" i="13"/>
  <c r="S1027" i="13" s="1"/>
  <c r="T1027" i="13" s="1"/>
  <c r="R1028" i="13"/>
  <c r="S1028" i="13" s="1"/>
  <c r="T1028" i="13" s="1"/>
  <c r="R1029" i="13"/>
  <c r="S1029" i="13" s="1"/>
  <c r="T1029" i="13" s="1"/>
  <c r="R1030" i="13"/>
  <c r="S1030" i="13" s="1"/>
  <c r="T1030" i="13" s="1"/>
  <c r="R1031" i="13"/>
  <c r="S1031" i="13" s="1"/>
  <c r="T1031" i="13" s="1"/>
  <c r="R1032" i="13"/>
  <c r="S1032" i="13" s="1"/>
  <c r="T1032" i="13" s="1"/>
  <c r="R1033" i="13"/>
  <c r="S1033" i="13" s="1"/>
  <c r="T1033" i="13" s="1"/>
  <c r="R1034" i="13"/>
  <c r="S1034" i="13" s="1"/>
  <c r="T1034" i="13" s="1"/>
  <c r="R1035" i="13"/>
  <c r="S1035" i="13" s="1"/>
  <c r="T1035" i="13" s="1"/>
  <c r="R1036" i="13"/>
  <c r="S1036" i="13" s="1"/>
  <c r="T1036" i="13" s="1"/>
  <c r="R1037" i="13"/>
  <c r="S1037" i="13" s="1"/>
  <c r="T1037" i="13" s="1"/>
  <c r="R1038" i="13"/>
  <c r="S1038" i="13" s="1"/>
  <c r="T1038" i="13" s="1"/>
  <c r="R1039" i="13"/>
  <c r="S1039" i="13" s="1"/>
  <c r="T1039" i="13" s="1"/>
  <c r="R1040" i="13"/>
  <c r="S1040" i="13" s="1"/>
  <c r="T1040" i="13" s="1"/>
  <c r="R1041" i="13"/>
  <c r="S1041" i="13" s="1"/>
  <c r="T1041" i="13" s="1"/>
  <c r="R1042" i="13"/>
  <c r="S1042" i="13" s="1"/>
  <c r="T1042" i="13" s="1"/>
  <c r="R1043" i="13"/>
  <c r="S1043" i="13" s="1"/>
  <c r="T1043" i="13" s="1"/>
  <c r="R1044" i="13"/>
  <c r="S1044" i="13" s="1"/>
  <c r="T1044" i="13" s="1"/>
  <c r="R1045" i="13"/>
  <c r="S1045" i="13" s="1"/>
  <c r="T1045" i="13" s="1"/>
  <c r="R1046" i="13"/>
  <c r="S1046" i="13" s="1"/>
  <c r="T1046" i="13" s="1"/>
  <c r="R1047" i="13"/>
  <c r="S1047" i="13" s="1"/>
  <c r="T1047" i="13" s="1"/>
  <c r="R1048" i="13"/>
  <c r="S1048" i="13" s="1"/>
  <c r="T1048" i="13" s="1"/>
  <c r="R1049" i="13"/>
  <c r="S1049" i="13" s="1"/>
  <c r="T1049" i="13" s="1"/>
  <c r="R1050" i="13"/>
  <c r="S1050" i="13" s="1"/>
  <c r="T1050" i="13" s="1"/>
  <c r="R1051" i="13"/>
  <c r="S1051" i="13" s="1"/>
  <c r="T1051" i="13" s="1"/>
  <c r="R1052" i="13"/>
  <c r="S1052" i="13" s="1"/>
  <c r="T1052" i="13" s="1"/>
  <c r="R1053" i="13"/>
  <c r="S1053" i="13" s="1"/>
  <c r="T1053" i="13" s="1"/>
  <c r="R1054" i="13"/>
  <c r="S1054" i="13" s="1"/>
  <c r="T1054" i="13" s="1"/>
  <c r="R1055" i="13"/>
  <c r="S1055" i="13" s="1"/>
  <c r="T1055" i="13" s="1"/>
  <c r="R1056" i="13"/>
  <c r="S1056" i="13" s="1"/>
  <c r="T1056" i="13" s="1"/>
  <c r="R1057" i="13"/>
  <c r="S1057" i="13" s="1"/>
  <c r="T1057" i="13" s="1"/>
  <c r="R1058" i="13"/>
  <c r="S1058" i="13" s="1"/>
  <c r="T1058" i="13" s="1"/>
  <c r="R1059" i="13"/>
  <c r="S1059" i="13" s="1"/>
  <c r="T1059" i="13" s="1"/>
  <c r="R1060" i="13"/>
  <c r="S1060" i="13" s="1"/>
  <c r="T1060" i="13" s="1"/>
  <c r="R1061" i="13"/>
  <c r="S1061" i="13" s="1"/>
  <c r="T1061" i="13" s="1"/>
  <c r="R1062" i="13"/>
  <c r="S1062" i="13" s="1"/>
  <c r="T1062" i="13" s="1"/>
  <c r="R1063" i="13"/>
  <c r="S1063" i="13" s="1"/>
  <c r="T1063" i="13" s="1"/>
  <c r="R1064" i="13"/>
  <c r="S1064" i="13" s="1"/>
  <c r="T1064" i="13" s="1"/>
  <c r="R1065" i="13"/>
  <c r="S1065" i="13" s="1"/>
  <c r="T1065" i="13" s="1"/>
  <c r="R1066" i="13"/>
  <c r="S1066" i="13" s="1"/>
  <c r="T1066" i="13" s="1"/>
  <c r="R1067" i="13"/>
  <c r="S1067" i="13" s="1"/>
  <c r="T1067" i="13" s="1"/>
  <c r="R1068" i="13"/>
  <c r="S1068" i="13" s="1"/>
  <c r="T1068" i="13" s="1"/>
  <c r="R1069" i="13"/>
  <c r="S1069" i="13" s="1"/>
  <c r="T1069" i="13" s="1"/>
  <c r="R1070" i="13"/>
  <c r="S1070" i="13" s="1"/>
  <c r="T1070" i="13" s="1"/>
  <c r="R1071" i="13"/>
  <c r="S1071" i="13" s="1"/>
  <c r="T1071" i="13" s="1"/>
  <c r="R1072" i="13"/>
  <c r="S1072" i="13" s="1"/>
  <c r="T1072" i="13" s="1"/>
  <c r="R1073" i="13"/>
  <c r="S1073" i="13" s="1"/>
  <c r="T1073" i="13" s="1"/>
  <c r="R1074" i="13"/>
  <c r="S1074" i="13" s="1"/>
  <c r="T1074" i="13" s="1"/>
  <c r="R1075" i="13"/>
  <c r="S1075" i="13" s="1"/>
  <c r="T1075" i="13" s="1"/>
  <c r="R1076" i="13"/>
  <c r="S1076" i="13" s="1"/>
  <c r="T1076" i="13" s="1"/>
  <c r="R1077" i="13"/>
  <c r="S1077" i="13" s="1"/>
  <c r="T1077" i="13" s="1"/>
  <c r="R1078" i="13"/>
  <c r="S1078" i="13" s="1"/>
  <c r="T1078" i="13" s="1"/>
  <c r="R1079" i="13"/>
  <c r="S1079" i="13" s="1"/>
  <c r="T1079" i="13" s="1"/>
  <c r="R1080" i="13"/>
  <c r="S1080" i="13" s="1"/>
  <c r="T1080" i="13" s="1"/>
  <c r="R1081" i="13"/>
  <c r="S1081" i="13" s="1"/>
  <c r="T1081" i="13" s="1"/>
  <c r="R1082" i="13"/>
  <c r="S1082" i="13" s="1"/>
  <c r="T1082" i="13" s="1"/>
  <c r="R1083" i="13"/>
  <c r="S1083" i="13" s="1"/>
  <c r="T1083" i="13" s="1"/>
  <c r="R1084" i="13"/>
  <c r="S1084" i="13" s="1"/>
  <c r="T1084" i="13" s="1"/>
  <c r="R1085" i="13"/>
  <c r="S1085" i="13" s="1"/>
  <c r="T1085" i="13" s="1"/>
  <c r="R1086" i="13"/>
  <c r="S1086" i="13" s="1"/>
  <c r="T1086" i="13" s="1"/>
  <c r="R1087" i="13"/>
  <c r="S1087" i="13" s="1"/>
  <c r="T1087" i="13" s="1"/>
  <c r="R1088" i="13"/>
  <c r="S1088" i="13" s="1"/>
  <c r="T1088" i="13" s="1"/>
  <c r="R1089" i="13"/>
  <c r="S1089" i="13" s="1"/>
  <c r="T1089" i="13" s="1"/>
  <c r="R1090" i="13"/>
  <c r="S1090" i="13" s="1"/>
  <c r="T1090" i="13" s="1"/>
  <c r="R1091" i="13"/>
  <c r="S1091" i="13" s="1"/>
  <c r="T1091" i="13" s="1"/>
  <c r="R1092" i="13"/>
  <c r="S1092" i="13" s="1"/>
  <c r="T1092" i="13" s="1"/>
  <c r="R1093" i="13"/>
  <c r="S1093" i="13" s="1"/>
  <c r="T1093" i="13" s="1"/>
  <c r="R1094" i="13"/>
  <c r="S1094" i="13" s="1"/>
  <c r="T1094" i="13" s="1"/>
  <c r="R1095" i="13"/>
  <c r="S1095" i="13" s="1"/>
  <c r="T1095" i="13" s="1"/>
  <c r="R1096" i="13"/>
  <c r="S1096" i="13" s="1"/>
  <c r="T1096" i="13" s="1"/>
  <c r="R1097" i="13"/>
  <c r="S1097" i="13" s="1"/>
  <c r="T1097" i="13" s="1"/>
  <c r="R1098" i="13"/>
  <c r="S1098" i="13" s="1"/>
  <c r="T1098" i="13" s="1"/>
  <c r="R1099" i="13"/>
  <c r="S1099" i="13" s="1"/>
  <c r="T1099" i="13" s="1"/>
  <c r="R1100" i="13"/>
  <c r="S1100" i="13" s="1"/>
  <c r="T1100" i="13" s="1"/>
  <c r="R1101" i="13"/>
  <c r="S1101" i="13" s="1"/>
  <c r="T1101" i="13" s="1"/>
  <c r="R1102" i="13"/>
  <c r="S1102" i="13" s="1"/>
  <c r="T1102" i="13" s="1"/>
  <c r="R1103" i="13"/>
  <c r="S1103" i="13" s="1"/>
  <c r="T1103" i="13" s="1"/>
  <c r="R1104" i="13"/>
  <c r="S1104" i="13" s="1"/>
  <c r="T1104" i="13" s="1"/>
  <c r="R1105" i="13"/>
  <c r="S1105" i="13" s="1"/>
  <c r="T1105" i="13" s="1"/>
  <c r="R1106" i="13"/>
  <c r="S1106" i="13" s="1"/>
  <c r="T1106" i="13" s="1"/>
  <c r="R1107" i="13"/>
  <c r="S1107" i="13" s="1"/>
  <c r="T1107" i="13" s="1"/>
  <c r="R1108" i="13"/>
  <c r="S1108" i="13" s="1"/>
  <c r="T1108" i="13" s="1"/>
  <c r="R1109" i="13"/>
  <c r="S1109" i="13" s="1"/>
  <c r="T1109" i="13" s="1"/>
  <c r="R1110" i="13"/>
  <c r="S1110" i="13" s="1"/>
  <c r="T1110" i="13" s="1"/>
  <c r="R1111" i="13"/>
  <c r="S1111" i="13" s="1"/>
  <c r="T1111" i="13" s="1"/>
  <c r="R1112" i="13"/>
  <c r="S1112" i="13" s="1"/>
  <c r="T1112" i="13" s="1"/>
  <c r="R1113" i="13"/>
  <c r="S1113" i="13" s="1"/>
  <c r="T1113" i="13" s="1"/>
  <c r="R1114" i="13"/>
  <c r="S1114" i="13" s="1"/>
  <c r="T1114" i="13" s="1"/>
  <c r="R1115" i="13"/>
  <c r="S1115" i="13" s="1"/>
  <c r="T1115" i="13" s="1"/>
  <c r="R1116" i="13"/>
  <c r="S1116" i="13" s="1"/>
  <c r="T1116" i="13" s="1"/>
  <c r="R1117" i="13"/>
  <c r="S1117" i="13" s="1"/>
  <c r="T1117" i="13" s="1"/>
  <c r="R1118" i="13"/>
  <c r="S1118" i="13" s="1"/>
  <c r="T1118" i="13" s="1"/>
  <c r="R1119" i="13"/>
  <c r="S1119" i="13" s="1"/>
  <c r="T1119" i="13" s="1"/>
  <c r="R1120" i="13"/>
  <c r="S1120" i="13" s="1"/>
  <c r="T1120" i="13" s="1"/>
  <c r="R1121" i="13"/>
  <c r="S1121" i="13" s="1"/>
  <c r="T1121" i="13" s="1"/>
  <c r="R1122" i="13"/>
  <c r="S1122" i="13" s="1"/>
  <c r="T1122" i="13" s="1"/>
  <c r="R1123" i="13"/>
  <c r="S1123" i="13" s="1"/>
  <c r="T1123" i="13" s="1"/>
  <c r="R1124" i="13"/>
  <c r="S1124" i="13" s="1"/>
  <c r="T1124" i="13" s="1"/>
  <c r="R1125" i="13"/>
  <c r="S1125" i="13" s="1"/>
  <c r="T1125" i="13" s="1"/>
  <c r="R1126" i="13"/>
  <c r="S1126" i="13" s="1"/>
  <c r="T1126" i="13" s="1"/>
  <c r="R1127" i="13"/>
  <c r="S1127" i="13" s="1"/>
  <c r="T1127" i="13" s="1"/>
  <c r="R1128" i="13"/>
  <c r="S1128" i="13" s="1"/>
  <c r="T1128" i="13" s="1"/>
  <c r="R1129" i="13"/>
  <c r="S1129" i="13" s="1"/>
  <c r="T1129" i="13" s="1"/>
  <c r="R1130" i="13"/>
  <c r="S1130" i="13" s="1"/>
  <c r="T1130" i="13" s="1"/>
  <c r="R1131" i="13"/>
  <c r="S1131" i="13" s="1"/>
  <c r="T1131" i="13" s="1"/>
  <c r="R1132" i="13"/>
  <c r="S1132" i="13" s="1"/>
  <c r="T1132" i="13" s="1"/>
  <c r="R1133" i="13"/>
  <c r="S1133" i="13" s="1"/>
  <c r="T1133" i="13" s="1"/>
  <c r="R1134" i="13"/>
  <c r="S1134" i="13" s="1"/>
  <c r="T1134" i="13" s="1"/>
  <c r="R1135" i="13"/>
  <c r="S1135" i="13" s="1"/>
  <c r="T1135" i="13" s="1"/>
  <c r="R1136" i="13"/>
  <c r="S1136" i="13" s="1"/>
  <c r="T1136" i="13" s="1"/>
  <c r="R1137" i="13"/>
  <c r="S1137" i="13" s="1"/>
  <c r="T1137" i="13" s="1"/>
  <c r="R1138" i="13"/>
  <c r="S1138" i="13" s="1"/>
  <c r="T1138" i="13" s="1"/>
  <c r="R1139" i="13"/>
  <c r="S1139" i="13" s="1"/>
  <c r="T1139" i="13" s="1"/>
  <c r="R1140" i="13"/>
  <c r="S1140" i="13" s="1"/>
  <c r="T1140" i="13" s="1"/>
  <c r="R1141" i="13"/>
  <c r="S1141" i="13" s="1"/>
  <c r="T1141" i="13" s="1"/>
  <c r="R1142" i="13"/>
  <c r="S1142" i="13" s="1"/>
  <c r="T1142" i="13" s="1"/>
  <c r="R1143" i="13"/>
  <c r="S1143" i="13" s="1"/>
  <c r="T1143" i="13" s="1"/>
  <c r="R1144" i="13"/>
  <c r="S1144" i="13" s="1"/>
  <c r="T1144" i="13" s="1"/>
  <c r="R1145" i="13"/>
  <c r="S1145" i="13" s="1"/>
  <c r="T1145" i="13" s="1"/>
  <c r="R1146" i="13"/>
  <c r="S1146" i="13" s="1"/>
  <c r="T1146" i="13" s="1"/>
  <c r="R1147" i="13"/>
  <c r="S1147" i="13" s="1"/>
  <c r="T1147" i="13" s="1"/>
  <c r="R1148" i="13"/>
  <c r="S1148" i="13" s="1"/>
  <c r="T1148" i="13" s="1"/>
  <c r="R1149" i="13"/>
  <c r="S1149" i="13" s="1"/>
  <c r="T1149" i="13" s="1"/>
  <c r="R1150" i="13"/>
  <c r="S1150" i="13" s="1"/>
  <c r="T1150" i="13" s="1"/>
  <c r="R1151" i="13"/>
  <c r="S1151" i="13" s="1"/>
  <c r="T1151" i="13" s="1"/>
  <c r="R1152" i="13"/>
  <c r="S1152" i="13" s="1"/>
  <c r="T1152" i="13" s="1"/>
  <c r="R1153" i="13"/>
  <c r="S1153" i="13" s="1"/>
  <c r="R1154" i="13"/>
  <c r="S1154" i="13" s="1"/>
  <c r="R1155" i="13"/>
  <c r="S1155" i="13" s="1"/>
  <c r="R1156" i="13"/>
  <c r="S1156" i="13" s="1"/>
  <c r="R1157" i="13"/>
  <c r="S1157" i="13" s="1"/>
  <c r="R1158" i="13"/>
  <c r="S1158" i="13" s="1"/>
  <c r="Q3" i="13"/>
  <c r="Q4" i="13"/>
  <c r="Q5" i="13"/>
  <c r="Q6" i="13"/>
  <c r="Q7" i="13"/>
  <c r="Q8" i="13"/>
  <c r="Q9" i="13"/>
  <c r="Q10" i="13"/>
  <c r="Q11" i="13"/>
  <c r="Q12" i="13"/>
  <c r="Q13" i="13"/>
  <c r="Q14" i="13"/>
  <c r="Q15" i="13"/>
  <c r="Q16" i="13"/>
  <c r="Q17" i="13"/>
  <c r="Q18" i="13"/>
  <c r="Q19" i="13"/>
  <c r="Q20" i="13"/>
  <c r="Q21" i="13"/>
  <c r="Q22" i="13"/>
  <c r="Q23" i="13"/>
  <c r="Q24" i="13"/>
  <c r="Q25" i="13"/>
  <c r="Q26" i="13"/>
  <c r="Q27" i="13"/>
  <c r="Q28" i="13"/>
  <c r="Q29" i="13"/>
  <c r="Q30" i="13"/>
  <c r="Q31" i="13"/>
  <c r="Q32" i="13"/>
  <c r="Q33" i="13"/>
  <c r="Q34" i="13"/>
  <c r="Q35" i="13"/>
  <c r="Q36" i="13"/>
  <c r="Q37" i="13"/>
  <c r="Q38" i="13"/>
  <c r="Q39" i="13"/>
  <c r="Q40" i="13"/>
  <c r="Q41" i="13"/>
  <c r="Q42" i="13"/>
  <c r="Q43" i="13"/>
  <c r="Q44" i="13"/>
  <c r="Q45" i="13"/>
  <c r="Q46" i="13"/>
  <c r="Q47" i="13"/>
  <c r="Q48" i="13"/>
  <c r="Q49" i="13"/>
  <c r="Q50" i="13"/>
  <c r="Q51" i="13"/>
  <c r="Q52" i="13"/>
  <c r="Q53" i="13"/>
  <c r="Q54" i="13"/>
  <c r="Q55" i="13"/>
  <c r="Q56" i="13"/>
  <c r="Q57" i="13"/>
  <c r="Q58" i="13"/>
  <c r="Q59" i="13"/>
  <c r="Q60" i="13"/>
  <c r="Q61" i="13"/>
  <c r="Q62" i="13"/>
  <c r="Q63" i="13"/>
  <c r="Q64" i="13"/>
  <c r="Q65" i="13"/>
  <c r="Q66" i="13"/>
  <c r="Q67" i="13"/>
  <c r="Q68" i="13"/>
  <c r="Q69" i="13"/>
  <c r="Q70" i="13"/>
  <c r="Q71" i="13"/>
  <c r="Q72" i="13"/>
  <c r="Q73" i="13"/>
  <c r="Q74" i="13"/>
  <c r="Q75" i="13"/>
  <c r="Q76" i="13"/>
  <c r="Q77" i="13"/>
  <c r="Q78" i="13"/>
  <c r="Q79" i="13"/>
  <c r="Q80" i="13"/>
  <c r="Q81" i="13"/>
  <c r="Q82" i="13"/>
  <c r="Q83" i="13"/>
  <c r="Q84" i="13"/>
  <c r="Q85" i="13"/>
  <c r="Q86" i="13"/>
  <c r="Q87" i="13"/>
  <c r="Q88" i="13"/>
  <c r="Q89" i="13"/>
  <c r="Q90" i="13"/>
  <c r="Q91" i="13"/>
  <c r="Q92" i="13"/>
  <c r="Q93" i="13"/>
  <c r="Q94" i="13"/>
  <c r="Q95" i="13"/>
  <c r="Q96" i="13"/>
  <c r="Q97" i="13"/>
  <c r="Q98" i="13"/>
  <c r="Q99" i="13"/>
  <c r="Q100" i="13"/>
  <c r="Q101" i="13"/>
  <c r="Q102" i="13"/>
  <c r="Q103" i="13"/>
  <c r="Q104" i="13"/>
  <c r="Q105" i="13"/>
  <c r="Q106" i="13"/>
  <c r="Q107" i="13"/>
  <c r="Q108" i="13"/>
  <c r="Q109" i="13"/>
  <c r="Q110" i="13"/>
  <c r="Q111" i="13"/>
  <c r="Q112" i="13"/>
  <c r="Q113" i="13"/>
  <c r="Q114" i="13"/>
  <c r="Q115" i="13"/>
  <c r="Q116" i="13"/>
  <c r="Q117" i="13"/>
  <c r="Q118" i="13"/>
  <c r="Q119" i="13"/>
  <c r="Q120" i="13"/>
  <c r="Q121" i="13"/>
  <c r="Q122" i="13"/>
  <c r="Q123" i="13"/>
  <c r="Q124" i="13"/>
  <c r="Q125" i="13"/>
  <c r="Q126" i="13"/>
  <c r="Q127" i="13"/>
  <c r="Q128" i="13"/>
  <c r="Q129" i="13"/>
  <c r="Q130" i="13"/>
  <c r="Q131" i="13"/>
  <c r="Q132" i="13"/>
  <c r="Q133" i="13"/>
  <c r="Q134" i="13"/>
  <c r="Q135" i="13"/>
  <c r="Q136" i="13"/>
  <c r="Q137" i="13"/>
  <c r="Q138" i="13"/>
  <c r="Q139" i="13"/>
  <c r="Q140" i="13"/>
  <c r="Q141" i="13"/>
  <c r="Q142" i="13"/>
  <c r="Q143" i="13"/>
  <c r="Q144" i="13"/>
  <c r="Q145" i="13"/>
  <c r="Q146" i="13"/>
  <c r="Q147" i="13"/>
  <c r="Q148" i="13"/>
  <c r="Q149" i="13"/>
  <c r="Q150" i="13"/>
  <c r="Q151" i="13"/>
  <c r="Q152" i="13"/>
  <c r="Q153" i="13"/>
  <c r="Q154" i="13"/>
  <c r="Q155" i="13"/>
  <c r="Q156" i="13"/>
  <c r="Q157" i="13"/>
  <c r="Q158" i="13"/>
  <c r="Q159" i="13"/>
  <c r="Q160" i="13"/>
  <c r="Q161" i="13"/>
  <c r="Q162" i="13"/>
  <c r="Q163" i="13"/>
  <c r="Q164" i="13"/>
  <c r="Q165" i="13"/>
  <c r="Q166" i="13"/>
  <c r="Q167" i="13"/>
  <c r="Q168" i="13"/>
  <c r="Q169" i="13"/>
  <c r="Q170" i="13"/>
  <c r="Q171" i="13"/>
  <c r="Q172" i="13"/>
  <c r="Q173" i="13"/>
  <c r="Q174" i="13"/>
  <c r="Q175" i="13"/>
  <c r="Q176" i="13"/>
  <c r="Q177" i="13"/>
  <c r="Q178" i="13"/>
  <c r="Q179" i="13"/>
  <c r="Q180" i="13"/>
  <c r="Q181" i="13"/>
  <c r="Q182" i="13"/>
  <c r="Q183" i="13"/>
  <c r="Q184" i="13"/>
  <c r="Q185" i="13"/>
  <c r="Q186" i="13"/>
  <c r="Q187" i="13"/>
  <c r="Q188" i="13"/>
  <c r="Q189" i="13"/>
  <c r="Q190" i="13"/>
  <c r="Q191" i="13"/>
  <c r="Q192" i="13"/>
  <c r="Q193" i="13"/>
  <c r="Q194" i="13"/>
  <c r="Q195" i="13"/>
  <c r="Q196" i="13"/>
  <c r="Q197" i="13"/>
  <c r="Q198" i="13"/>
  <c r="Q199" i="13"/>
  <c r="Q200" i="13"/>
  <c r="Q201" i="13"/>
  <c r="Q202" i="13"/>
  <c r="Q203" i="13"/>
  <c r="Q204" i="13"/>
  <c r="Q205" i="13"/>
  <c r="Q206" i="13"/>
  <c r="Q207" i="13"/>
  <c r="Q208" i="13"/>
  <c r="Q209" i="13"/>
  <c r="Q210" i="13"/>
  <c r="Q211" i="13"/>
  <c r="Q212" i="13"/>
  <c r="Q213" i="13"/>
  <c r="Q214" i="13"/>
  <c r="Q215" i="13"/>
  <c r="Q216" i="13"/>
  <c r="Q217" i="13"/>
  <c r="Q218" i="13"/>
  <c r="Q219" i="13"/>
  <c r="Q220" i="13"/>
  <c r="Q221" i="13"/>
  <c r="Q222" i="13"/>
  <c r="Q223" i="13"/>
  <c r="Q224" i="13"/>
  <c r="Q225" i="13"/>
  <c r="Q226" i="13"/>
  <c r="Q227" i="13"/>
  <c r="Q228" i="13"/>
  <c r="Q229" i="13"/>
  <c r="Q230" i="13"/>
  <c r="Q231" i="13"/>
  <c r="Q232" i="13"/>
  <c r="Q233" i="13"/>
  <c r="Q234" i="13"/>
  <c r="Q235" i="13"/>
  <c r="Q236" i="13"/>
  <c r="Q237" i="13"/>
  <c r="Q238" i="13"/>
  <c r="Q239" i="13"/>
  <c r="Q240" i="13"/>
  <c r="Q241" i="13"/>
  <c r="Q242" i="13"/>
  <c r="Q243" i="13"/>
  <c r="Q244" i="13"/>
  <c r="Q245" i="13"/>
  <c r="Q246" i="13"/>
  <c r="Q247" i="13"/>
  <c r="Q248" i="13"/>
  <c r="Q249" i="13"/>
  <c r="Q250" i="13"/>
  <c r="Q251" i="13"/>
  <c r="Q252" i="13"/>
  <c r="Q253" i="13"/>
  <c r="Q254" i="13"/>
  <c r="Q255" i="13"/>
  <c r="Q256" i="13"/>
  <c r="Q257" i="13"/>
  <c r="Q258" i="13"/>
  <c r="Q259" i="13"/>
  <c r="Q260" i="13"/>
  <c r="Q261" i="13"/>
  <c r="Q262" i="13"/>
  <c r="Q263" i="13"/>
  <c r="Q264" i="13"/>
  <c r="Q265" i="13"/>
  <c r="Q266" i="13"/>
  <c r="Q267" i="13"/>
  <c r="Q268" i="13"/>
  <c r="Q269" i="13"/>
  <c r="Q270" i="13"/>
  <c r="Q271" i="13"/>
  <c r="Q272" i="13"/>
  <c r="Q273" i="13"/>
  <c r="Q274" i="13"/>
  <c r="Q275" i="13"/>
  <c r="Q276" i="13"/>
  <c r="Q277" i="13"/>
  <c r="Q278" i="13"/>
  <c r="Q279" i="13"/>
  <c r="Q280" i="13"/>
  <c r="Q281" i="13"/>
  <c r="Q282" i="13"/>
  <c r="Q283" i="13"/>
  <c r="Q284" i="13"/>
  <c r="Q285" i="13"/>
  <c r="Q286" i="13"/>
  <c r="Q287" i="13"/>
  <c r="Q288" i="13"/>
  <c r="Q289" i="13"/>
  <c r="Q290" i="13"/>
  <c r="Q291" i="13"/>
  <c r="Q292" i="13"/>
  <c r="Q293" i="13"/>
  <c r="Q294" i="13"/>
  <c r="Q295" i="13"/>
  <c r="Q296" i="13"/>
  <c r="Q297" i="13"/>
  <c r="Q298" i="13"/>
  <c r="Q299" i="13"/>
  <c r="Q300" i="13"/>
  <c r="Q301" i="13"/>
  <c r="Q302" i="13"/>
  <c r="Q303" i="13"/>
  <c r="Q304" i="13"/>
  <c r="Q305" i="13"/>
  <c r="Q306" i="13"/>
  <c r="Q307" i="13"/>
  <c r="Q308" i="13"/>
  <c r="Q309" i="13"/>
  <c r="Q310" i="13"/>
  <c r="Q311" i="13"/>
  <c r="Q312" i="13"/>
  <c r="Q313" i="13"/>
  <c r="Q314" i="13"/>
  <c r="Q315" i="13"/>
  <c r="Q316" i="13"/>
  <c r="Q317" i="13"/>
  <c r="Q318" i="13"/>
  <c r="Q319" i="13"/>
  <c r="Q320" i="13"/>
  <c r="Q321" i="13"/>
  <c r="Q322" i="13"/>
  <c r="Q323" i="13"/>
  <c r="Q324" i="13"/>
  <c r="Q325" i="13"/>
  <c r="Q326" i="13"/>
  <c r="Q327" i="13"/>
  <c r="Q328" i="13"/>
  <c r="Q329" i="13"/>
  <c r="Q330" i="13"/>
  <c r="Q331" i="13"/>
  <c r="Q332" i="13"/>
  <c r="Q333" i="13"/>
  <c r="Q334" i="13"/>
  <c r="Q335" i="13"/>
  <c r="Q336" i="13"/>
  <c r="Q337" i="13"/>
  <c r="Q338" i="13"/>
  <c r="Q339" i="13"/>
  <c r="Q340" i="13"/>
  <c r="Q341" i="13"/>
  <c r="Q342" i="13"/>
  <c r="Q343" i="13"/>
  <c r="Q344" i="13"/>
  <c r="Q345" i="13"/>
  <c r="Q346" i="13"/>
  <c r="Q347" i="13"/>
  <c r="Q348" i="13"/>
  <c r="Q349" i="13"/>
  <c r="Q350" i="13"/>
  <c r="Q351" i="13"/>
  <c r="Q352" i="13"/>
  <c r="Q353" i="13"/>
  <c r="Q354" i="13"/>
  <c r="Q355" i="13"/>
  <c r="Q356" i="13"/>
  <c r="Q357" i="13"/>
  <c r="Q358" i="13"/>
  <c r="Q359" i="13"/>
  <c r="Q360" i="13"/>
  <c r="Q361" i="13"/>
  <c r="Q362" i="13"/>
  <c r="Q363" i="13"/>
  <c r="Q364" i="13"/>
  <c r="Q365" i="13"/>
  <c r="Q366" i="13"/>
  <c r="Q367" i="13"/>
  <c r="Q368" i="13"/>
  <c r="Q369" i="13"/>
  <c r="Q370" i="13"/>
  <c r="Q371" i="13"/>
  <c r="Q372" i="13"/>
  <c r="Q373" i="13"/>
  <c r="Q374" i="13"/>
  <c r="Q375" i="13"/>
  <c r="Q376" i="13"/>
  <c r="Q377" i="13"/>
  <c r="Q378" i="13"/>
  <c r="Q379" i="13"/>
  <c r="Q380" i="13"/>
  <c r="Q381" i="13"/>
  <c r="Q382" i="13"/>
  <c r="Q383" i="13"/>
  <c r="Q384" i="13"/>
  <c r="Q385" i="13"/>
  <c r="Q386" i="13"/>
  <c r="Q387" i="13"/>
  <c r="Q388" i="13"/>
  <c r="Q389" i="13"/>
  <c r="Q390" i="13"/>
  <c r="Q391" i="13"/>
  <c r="Q392" i="13"/>
  <c r="Q393" i="13"/>
  <c r="Q394" i="13"/>
  <c r="Q395" i="13"/>
  <c r="Q396" i="13"/>
  <c r="Q397" i="13"/>
  <c r="Q398" i="13"/>
  <c r="Q399" i="13"/>
  <c r="Q400" i="13"/>
  <c r="Q401" i="13"/>
  <c r="Q402" i="13"/>
  <c r="Q403" i="13"/>
  <c r="Q404" i="13"/>
  <c r="Q405" i="13"/>
  <c r="Q406" i="13"/>
  <c r="Q407" i="13"/>
  <c r="Q408" i="13"/>
  <c r="Q409" i="13"/>
  <c r="Q410" i="13"/>
  <c r="Q411" i="13"/>
  <c r="Q412" i="13"/>
  <c r="Q413" i="13"/>
  <c r="Q414" i="13"/>
  <c r="Q415" i="13"/>
  <c r="Q416" i="13"/>
  <c r="Q417" i="13"/>
  <c r="Q418" i="13"/>
  <c r="Q419" i="13"/>
  <c r="Q420" i="13"/>
  <c r="Q421" i="13"/>
  <c r="Q422" i="13"/>
  <c r="Q423" i="13"/>
  <c r="Q424" i="13"/>
  <c r="Q425" i="13"/>
  <c r="Q426" i="13"/>
  <c r="Q427" i="13"/>
  <c r="Q428" i="13"/>
  <c r="Q429" i="13"/>
  <c r="Q430" i="13"/>
  <c r="Q431" i="13"/>
  <c r="Q432" i="13"/>
  <c r="Q433" i="13"/>
  <c r="Q434" i="13"/>
  <c r="Q435" i="13"/>
  <c r="Q436" i="13"/>
  <c r="Q437" i="13"/>
  <c r="Q438" i="13"/>
  <c r="Q439" i="13"/>
  <c r="Q440" i="13"/>
  <c r="Q441" i="13"/>
  <c r="Q442" i="13"/>
  <c r="Q443" i="13"/>
  <c r="Q444" i="13"/>
  <c r="Q445" i="13"/>
  <c r="Q446" i="13"/>
  <c r="Q447" i="13"/>
  <c r="Q448" i="13"/>
  <c r="Q449" i="13"/>
  <c r="Q450" i="13"/>
  <c r="Q451" i="13"/>
  <c r="Q452" i="13"/>
  <c r="Q453" i="13"/>
  <c r="Q454" i="13"/>
  <c r="Q455" i="13"/>
  <c r="Q456" i="13"/>
  <c r="Q457" i="13"/>
  <c r="Q458" i="13"/>
  <c r="Q459" i="13"/>
  <c r="Q460" i="13"/>
  <c r="Q461" i="13"/>
  <c r="Q462" i="13"/>
  <c r="Q463" i="13"/>
  <c r="Q464" i="13"/>
  <c r="Q465" i="13"/>
  <c r="Q466" i="13"/>
  <c r="Q467" i="13"/>
  <c r="Q468" i="13"/>
  <c r="Q469" i="13"/>
  <c r="Q470" i="13"/>
  <c r="Q471" i="13"/>
  <c r="Q472" i="13"/>
  <c r="Q473" i="13"/>
  <c r="Q474" i="13"/>
  <c r="Q475" i="13"/>
  <c r="Q476" i="13"/>
  <c r="Q477" i="13"/>
  <c r="Q478" i="13"/>
  <c r="Q479" i="13"/>
  <c r="Q480" i="13"/>
  <c r="Q481" i="13"/>
  <c r="Q482" i="13"/>
  <c r="Q483" i="13"/>
  <c r="Q484" i="13"/>
  <c r="Q485" i="13"/>
  <c r="Q486" i="13"/>
  <c r="Q487" i="13"/>
  <c r="Q488" i="13"/>
  <c r="Q489" i="13"/>
  <c r="Q490" i="13"/>
  <c r="Q491" i="13"/>
  <c r="Q492" i="13"/>
  <c r="Q493" i="13"/>
  <c r="Q494" i="13"/>
  <c r="Q495" i="13"/>
  <c r="Q496" i="13"/>
  <c r="Q497" i="13"/>
  <c r="Q498" i="13"/>
  <c r="Q499" i="13"/>
  <c r="Q500" i="13"/>
  <c r="Q501" i="13"/>
  <c r="Q502" i="13"/>
  <c r="Q503" i="13"/>
  <c r="Q504" i="13"/>
  <c r="Q505" i="13"/>
  <c r="Q506" i="13"/>
  <c r="Q507" i="13"/>
  <c r="Q508" i="13"/>
  <c r="Q509" i="13"/>
  <c r="Q510" i="13"/>
  <c r="Q511" i="13"/>
  <c r="Q512" i="13"/>
  <c r="Q513" i="13"/>
  <c r="Q514" i="13"/>
  <c r="Q515" i="13"/>
  <c r="Q516" i="13"/>
  <c r="Q517" i="13"/>
  <c r="Q518" i="13"/>
  <c r="Q519" i="13"/>
  <c r="Q520" i="13"/>
  <c r="Q521" i="13"/>
  <c r="Q522" i="13"/>
  <c r="Q523" i="13"/>
  <c r="Q524" i="13"/>
  <c r="Q525" i="13"/>
  <c r="Q526" i="13"/>
  <c r="Q527" i="13"/>
  <c r="Q528" i="13"/>
  <c r="Q529" i="13"/>
  <c r="Q530" i="13"/>
  <c r="Q531" i="13"/>
  <c r="Q532" i="13"/>
  <c r="Q533" i="13"/>
  <c r="Q534" i="13"/>
  <c r="Q535" i="13"/>
  <c r="Q536" i="13"/>
  <c r="Q537" i="13"/>
  <c r="Q538" i="13"/>
  <c r="Q539" i="13"/>
  <c r="Q540" i="13"/>
  <c r="Q541" i="13"/>
  <c r="Q542" i="13"/>
  <c r="Q543" i="13"/>
  <c r="Q544" i="13"/>
  <c r="Q545" i="13"/>
  <c r="Q546" i="13"/>
  <c r="Q547" i="13"/>
  <c r="Q548" i="13"/>
  <c r="Q549" i="13"/>
  <c r="Q550" i="13"/>
  <c r="Q551" i="13"/>
  <c r="Q552" i="13"/>
  <c r="Q553" i="13"/>
  <c r="Q554" i="13"/>
  <c r="Q555" i="13"/>
  <c r="Q556" i="13"/>
  <c r="Q557" i="13"/>
  <c r="Q558" i="13"/>
  <c r="Q559" i="13"/>
  <c r="Q560" i="13"/>
  <c r="Q561" i="13"/>
  <c r="Q562" i="13"/>
  <c r="Q563" i="13"/>
  <c r="Q564" i="13"/>
  <c r="Q565" i="13"/>
  <c r="Q566" i="13"/>
  <c r="Q567" i="13"/>
  <c r="Q568" i="13"/>
  <c r="Q569" i="13"/>
  <c r="Q570" i="13"/>
  <c r="Q571" i="13"/>
  <c r="Q572" i="13"/>
  <c r="Q573" i="13"/>
  <c r="Q574" i="13"/>
  <c r="Q575" i="13"/>
  <c r="Q576" i="13"/>
  <c r="Q577" i="13"/>
  <c r="Q578" i="13"/>
  <c r="Q579" i="13"/>
  <c r="Q580" i="13"/>
  <c r="Q581" i="13"/>
  <c r="Q582" i="13"/>
  <c r="Q583" i="13"/>
  <c r="Q584" i="13"/>
  <c r="Q585" i="13"/>
  <c r="Q586" i="13"/>
  <c r="Q587" i="13"/>
  <c r="Q588" i="13"/>
  <c r="Q589" i="13"/>
  <c r="Q590" i="13"/>
  <c r="Q591" i="13"/>
  <c r="Q592" i="13"/>
  <c r="Q593" i="13"/>
  <c r="Q594" i="13"/>
  <c r="Q595" i="13"/>
  <c r="Q596" i="13"/>
  <c r="Q597" i="13"/>
  <c r="Q598" i="13"/>
  <c r="Q599" i="13"/>
  <c r="Q600" i="13"/>
  <c r="Q601" i="13"/>
  <c r="Q602" i="13"/>
  <c r="Q603" i="13"/>
  <c r="Q604" i="13"/>
  <c r="Q605" i="13"/>
  <c r="Q606" i="13"/>
  <c r="Q607" i="13"/>
  <c r="Q608" i="13"/>
  <c r="Q609" i="13"/>
  <c r="Q610" i="13"/>
  <c r="Q611" i="13"/>
  <c r="Q612" i="13"/>
  <c r="Q613" i="13"/>
  <c r="Q614" i="13"/>
  <c r="Q615" i="13"/>
  <c r="Q616" i="13"/>
  <c r="Q617" i="13"/>
  <c r="Q618" i="13"/>
  <c r="Q619" i="13"/>
  <c r="Q620" i="13"/>
  <c r="Q621" i="13"/>
  <c r="Q622" i="13"/>
  <c r="Q623" i="13"/>
  <c r="Q624" i="13"/>
  <c r="Q625" i="13"/>
  <c r="Q626" i="13"/>
  <c r="Q627" i="13"/>
  <c r="Q628" i="13"/>
  <c r="Q629" i="13"/>
  <c r="Q630" i="13"/>
  <c r="Q631" i="13"/>
  <c r="Q632" i="13"/>
  <c r="Q633" i="13"/>
  <c r="Q634" i="13"/>
  <c r="Q635" i="13"/>
  <c r="Q636" i="13"/>
  <c r="Q637" i="13"/>
  <c r="Q638" i="13"/>
  <c r="Q639" i="13"/>
  <c r="Q640" i="13"/>
  <c r="Q641" i="13"/>
  <c r="Q642" i="13"/>
  <c r="Q643" i="13"/>
  <c r="Q644" i="13"/>
  <c r="Q645" i="13"/>
  <c r="Q646" i="13"/>
  <c r="Q647" i="13"/>
  <c r="Q648" i="13"/>
  <c r="Q649" i="13"/>
  <c r="Q650" i="13"/>
  <c r="Q651" i="13"/>
  <c r="Q652" i="13"/>
  <c r="Q653" i="13"/>
  <c r="Q654" i="13"/>
  <c r="Q655" i="13"/>
  <c r="Q656" i="13"/>
  <c r="Q657" i="13"/>
  <c r="Q658" i="13"/>
  <c r="Q659" i="13"/>
  <c r="Q660" i="13"/>
  <c r="Q661" i="13"/>
  <c r="Q662" i="13"/>
  <c r="Q663" i="13"/>
  <c r="Q664" i="13"/>
  <c r="Q665" i="13"/>
  <c r="Q666" i="13"/>
  <c r="Q667" i="13"/>
  <c r="Q668" i="13"/>
  <c r="Q669" i="13"/>
  <c r="Q670" i="13"/>
  <c r="Q671" i="13"/>
  <c r="Q672" i="13"/>
  <c r="Q673" i="13"/>
  <c r="Q674" i="13"/>
  <c r="Q675" i="13"/>
  <c r="Q676" i="13"/>
  <c r="Q677" i="13"/>
  <c r="Q678" i="13"/>
  <c r="Q679" i="13"/>
  <c r="Q680" i="13"/>
  <c r="Q681" i="13"/>
  <c r="Q682" i="13"/>
  <c r="Q683" i="13"/>
  <c r="Q684" i="13"/>
  <c r="Q685" i="13"/>
  <c r="Q686" i="13"/>
  <c r="Q687" i="13"/>
  <c r="Q688" i="13"/>
  <c r="Q689" i="13"/>
  <c r="Q690" i="13"/>
  <c r="Q691" i="13"/>
  <c r="Q692" i="13"/>
  <c r="Q693" i="13"/>
  <c r="Q694" i="13"/>
  <c r="Q695" i="13"/>
  <c r="Q696" i="13"/>
  <c r="Q697" i="13"/>
  <c r="Q698" i="13"/>
  <c r="Q699" i="13"/>
  <c r="Q700" i="13"/>
  <c r="Q701" i="13"/>
  <c r="Q702" i="13"/>
  <c r="Q703" i="13"/>
  <c r="Q704" i="13"/>
  <c r="Q705" i="13"/>
  <c r="Q706" i="13"/>
  <c r="Q707" i="13"/>
  <c r="Q708" i="13"/>
  <c r="Q709" i="13"/>
  <c r="Q710" i="13"/>
  <c r="Q711" i="13"/>
  <c r="Q712" i="13"/>
  <c r="Q713" i="13"/>
  <c r="Q714" i="13"/>
  <c r="Q715" i="13"/>
  <c r="Q716" i="13"/>
  <c r="Q717" i="13"/>
  <c r="Q718" i="13"/>
  <c r="Q719" i="13"/>
  <c r="Q720" i="13"/>
  <c r="Q721" i="13"/>
  <c r="Q722" i="13"/>
  <c r="Q723" i="13"/>
  <c r="Q724" i="13"/>
  <c r="Q725" i="13"/>
  <c r="Q726" i="13"/>
  <c r="Q727" i="13"/>
  <c r="Q728" i="13"/>
  <c r="Q729" i="13"/>
  <c r="Q730" i="13"/>
  <c r="Q731" i="13"/>
  <c r="Q732" i="13"/>
  <c r="Q733" i="13"/>
  <c r="Q734" i="13"/>
  <c r="Q735" i="13"/>
  <c r="Q736" i="13"/>
  <c r="Q737" i="13"/>
  <c r="Q738" i="13"/>
  <c r="Q739" i="13"/>
  <c r="Q740" i="13"/>
  <c r="Q741" i="13"/>
  <c r="Q742" i="13"/>
  <c r="Q743" i="13"/>
  <c r="Q744" i="13"/>
  <c r="Q745" i="13"/>
  <c r="Q746" i="13"/>
  <c r="Q747" i="13"/>
  <c r="Q748" i="13"/>
  <c r="Q749" i="13"/>
  <c r="Q750" i="13"/>
  <c r="Q751" i="13"/>
  <c r="Q752" i="13"/>
  <c r="Q753" i="13"/>
  <c r="Q754" i="13"/>
  <c r="Q755" i="13"/>
  <c r="Q756" i="13"/>
  <c r="Q757" i="13"/>
  <c r="Q758" i="13"/>
  <c r="Q759" i="13"/>
  <c r="Q760" i="13"/>
  <c r="Q761" i="13"/>
  <c r="Q762" i="13"/>
  <c r="Q763" i="13"/>
  <c r="Q764" i="13"/>
  <c r="Q765" i="13"/>
  <c r="Q766" i="13"/>
  <c r="Q767" i="13"/>
  <c r="Q768" i="13"/>
  <c r="Q769" i="13"/>
  <c r="Q770" i="13"/>
  <c r="Q771" i="13"/>
  <c r="Q772" i="13"/>
  <c r="Q773" i="13"/>
  <c r="Q774" i="13"/>
  <c r="Q775" i="13"/>
  <c r="Q776" i="13"/>
  <c r="Q777" i="13"/>
  <c r="Q778" i="13"/>
  <c r="Q779" i="13"/>
  <c r="Q780" i="13"/>
  <c r="Q781" i="13"/>
  <c r="Q782" i="13"/>
  <c r="Q783" i="13"/>
  <c r="Q784" i="13"/>
  <c r="Q785" i="13"/>
  <c r="Q786" i="13"/>
  <c r="Q787" i="13"/>
  <c r="Q788" i="13"/>
  <c r="Q789" i="13"/>
  <c r="Q790" i="13"/>
  <c r="Q791" i="13"/>
  <c r="Q792" i="13"/>
  <c r="Q793" i="13"/>
  <c r="Q794" i="13"/>
  <c r="Q795" i="13"/>
  <c r="Q796" i="13"/>
  <c r="Q797" i="13"/>
  <c r="Q798" i="13"/>
  <c r="Q799" i="13"/>
  <c r="Q800" i="13"/>
  <c r="Q801" i="13"/>
  <c r="Q802" i="13"/>
  <c r="Q803" i="13"/>
  <c r="Q804" i="13"/>
  <c r="Q805" i="13"/>
  <c r="Q806" i="13"/>
  <c r="Q807" i="13"/>
  <c r="Q808" i="13"/>
  <c r="Q809" i="13"/>
  <c r="Q810" i="13"/>
  <c r="Q811" i="13"/>
  <c r="Q812" i="13"/>
  <c r="Q813" i="13"/>
  <c r="Q814" i="13"/>
  <c r="Q815" i="13"/>
  <c r="Q816" i="13"/>
  <c r="Q817" i="13"/>
  <c r="Q818" i="13"/>
  <c r="Q819" i="13"/>
  <c r="Q820" i="13"/>
  <c r="Q821" i="13"/>
  <c r="Q822" i="13"/>
  <c r="Q823" i="13"/>
  <c r="Q824" i="13"/>
  <c r="Q825" i="13"/>
  <c r="Q826" i="13"/>
  <c r="Q827" i="13"/>
  <c r="Q828" i="13"/>
  <c r="Q829" i="13"/>
  <c r="Q830" i="13"/>
  <c r="Q831" i="13"/>
  <c r="Q832" i="13"/>
  <c r="Q833" i="13"/>
  <c r="Q834" i="13"/>
  <c r="Q835" i="13"/>
  <c r="Q836" i="13"/>
  <c r="Q837" i="13"/>
  <c r="Q838" i="13"/>
  <c r="Q839" i="13"/>
  <c r="Q840" i="13"/>
  <c r="Q841" i="13"/>
  <c r="Q842" i="13"/>
  <c r="Q843" i="13"/>
  <c r="Q844" i="13"/>
  <c r="Q845" i="13"/>
  <c r="Q846" i="13"/>
  <c r="Q847" i="13"/>
  <c r="Q848" i="13"/>
  <c r="Q849" i="13"/>
  <c r="Q850" i="13"/>
  <c r="Q851" i="13"/>
  <c r="Q852" i="13"/>
  <c r="Q853" i="13"/>
  <c r="Q854" i="13"/>
  <c r="Q855" i="13"/>
  <c r="Q856" i="13"/>
  <c r="Q857" i="13"/>
  <c r="Q858" i="13"/>
  <c r="Q859" i="13"/>
  <c r="Q860" i="13"/>
  <c r="Q861" i="13"/>
  <c r="Q862" i="13"/>
  <c r="Q863" i="13"/>
  <c r="Q864" i="13"/>
  <c r="Q865" i="13"/>
  <c r="Q866" i="13"/>
  <c r="Q867" i="13"/>
  <c r="Q868" i="13"/>
  <c r="Q869" i="13"/>
  <c r="Q870" i="13"/>
  <c r="Q871" i="13"/>
  <c r="Q872" i="13"/>
  <c r="Q873" i="13"/>
  <c r="Q874" i="13"/>
  <c r="Q875" i="13"/>
  <c r="Q876" i="13"/>
  <c r="Q877" i="13"/>
  <c r="Q878" i="13"/>
  <c r="Q879" i="13"/>
  <c r="Q880" i="13"/>
  <c r="Q881" i="13"/>
  <c r="Q882" i="13"/>
  <c r="Q883" i="13"/>
  <c r="Q884" i="13"/>
  <c r="Q885" i="13"/>
  <c r="Q886" i="13"/>
  <c r="Q887" i="13"/>
  <c r="Q888" i="13"/>
  <c r="Q889" i="13"/>
  <c r="Q890" i="13"/>
  <c r="Q891" i="13"/>
  <c r="Q892" i="13"/>
  <c r="Q893" i="13"/>
  <c r="Q894" i="13"/>
  <c r="Q895" i="13"/>
  <c r="Q896" i="13"/>
  <c r="Q897" i="13"/>
  <c r="Q898" i="13"/>
  <c r="Q899" i="13"/>
  <c r="Q900" i="13"/>
  <c r="Q901" i="13"/>
  <c r="Q902" i="13"/>
  <c r="Q903" i="13"/>
  <c r="Q904" i="13"/>
  <c r="Q905" i="13"/>
  <c r="Q906" i="13"/>
  <c r="Q907" i="13"/>
  <c r="Q908" i="13"/>
  <c r="Q909" i="13"/>
  <c r="Q910" i="13"/>
  <c r="Q911" i="13"/>
  <c r="Q912" i="13"/>
  <c r="Q913" i="13"/>
  <c r="Q914" i="13"/>
  <c r="Q915" i="13"/>
  <c r="Q916" i="13"/>
  <c r="Q917" i="13"/>
  <c r="Q918" i="13"/>
  <c r="Q919" i="13"/>
  <c r="Q920" i="13"/>
  <c r="Q921" i="13"/>
  <c r="Q922" i="13"/>
  <c r="Q923" i="13"/>
  <c r="Q924" i="13"/>
  <c r="Q925" i="13"/>
  <c r="Q926" i="13"/>
  <c r="Q927" i="13"/>
  <c r="Q928" i="13"/>
  <c r="Q929" i="13"/>
  <c r="Q930" i="13"/>
  <c r="Q931" i="13"/>
  <c r="Q932" i="13"/>
  <c r="Q933" i="13"/>
  <c r="Q934" i="13"/>
  <c r="Q935" i="13"/>
  <c r="Q936" i="13"/>
  <c r="Q937" i="13"/>
  <c r="Q938" i="13"/>
  <c r="Q939" i="13"/>
  <c r="Q940" i="13"/>
  <c r="Q941" i="13"/>
  <c r="Q942" i="13"/>
  <c r="Q943" i="13"/>
  <c r="Q944" i="13"/>
  <c r="Q945" i="13"/>
  <c r="Q946" i="13"/>
  <c r="Q947" i="13"/>
  <c r="Q948" i="13"/>
  <c r="Q949" i="13"/>
  <c r="Q950" i="13"/>
  <c r="Q951" i="13"/>
  <c r="Q952" i="13"/>
  <c r="Q953" i="13"/>
  <c r="Q954" i="13"/>
  <c r="Q955" i="13"/>
  <c r="Q956" i="13"/>
  <c r="Q957" i="13"/>
  <c r="Q958" i="13"/>
  <c r="Q959" i="13"/>
  <c r="Q960" i="13"/>
  <c r="Q961" i="13"/>
  <c r="Q962" i="13"/>
  <c r="Q963" i="13"/>
  <c r="Q964" i="13"/>
  <c r="Q965" i="13"/>
  <c r="Q966" i="13"/>
  <c r="Q967" i="13"/>
  <c r="Q968" i="13"/>
  <c r="Q969" i="13"/>
  <c r="Q970" i="13"/>
  <c r="Q971" i="13"/>
  <c r="Q972" i="13"/>
  <c r="Q973" i="13"/>
  <c r="Q974" i="13"/>
  <c r="Q975" i="13"/>
  <c r="Q976" i="13"/>
  <c r="Q977" i="13"/>
  <c r="Q978" i="13"/>
  <c r="Q979" i="13"/>
  <c r="Q980" i="13"/>
  <c r="Q981" i="13"/>
  <c r="Q982" i="13"/>
  <c r="Q983" i="13"/>
  <c r="Q984" i="13"/>
  <c r="Q985" i="13"/>
  <c r="Q986" i="13"/>
  <c r="Q987" i="13"/>
  <c r="Q988" i="13"/>
  <c r="Q989" i="13"/>
  <c r="Q990" i="13"/>
  <c r="Q991" i="13"/>
  <c r="Q992" i="13"/>
  <c r="Q993" i="13"/>
  <c r="Q994" i="13"/>
  <c r="Q995" i="13"/>
  <c r="Q996" i="13"/>
  <c r="Q997" i="13"/>
  <c r="Q998" i="13"/>
  <c r="Q999" i="13"/>
  <c r="Q1000" i="13"/>
  <c r="Q1001" i="13"/>
  <c r="Q1002" i="13"/>
  <c r="Q1003" i="13"/>
  <c r="Q1004" i="13"/>
  <c r="Q1005" i="13"/>
  <c r="Q1006" i="13"/>
  <c r="Q1007" i="13"/>
  <c r="Q1008" i="13"/>
  <c r="Q1009" i="13"/>
  <c r="Q1010" i="13"/>
  <c r="Q1011" i="13"/>
  <c r="Q1012" i="13"/>
  <c r="Q1013" i="13"/>
  <c r="Q1014" i="13"/>
  <c r="Q1015" i="13"/>
  <c r="Q1016" i="13"/>
  <c r="Q1017" i="13"/>
  <c r="Q1018" i="13"/>
  <c r="Q1019" i="13"/>
  <c r="Q1020" i="13"/>
  <c r="Q1021" i="13"/>
  <c r="Q1022" i="13"/>
  <c r="Q1023" i="13"/>
  <c r="Q1024" i="13"/>
  <c r="Q1025" i="13"/>
  <c r="Q1026" i="13"/>
  <c r="Q1027" i="13"/>
  <c r="Q1028" i="13"/>
  <c r="Q1029" i="13"/>
  <c r="Q1030" i="13"/>
  <c r="Q1031" i="13"/>
  <c r="Q1032" i="13"/>
  <c r="Q1033" i="13"/>
  <c r="Q1034" i="13"/>
  <c r="Q1035" i="13"/>
  <c r="Q1036" i="13"/>
  <c r="Q1037" i="13"/>
  <c r="Q1038" i="13"/>
  <c r="Q1039" i="13"/>
  <c r="Q1040" i="13"/>
  <c r="Q1041" i="13"/>
  <c r="Q1042" i="13"/>
  <c r="Q1043" i="13"/>
  <c r="Q1044" i="13"/>
  <c r="Q1045" i="13"/>
  <c r="Q1046" i="13"/>
  <c r="Q1047" i="13"/>
  <c r="Q1048" i="13"/>
  <c r="Q1049" i="13"/>
  <c r="Q1050" i="13"/>
  <c r="Q1051" i="13"/>
  <c r="Q1052" i="13"/>
  <c r="Q1053" i="13"/>
  <c r="Q1054" i="13"/>
  <c r="Q1055" i="13"/>
  <c r="Q1056" i="13"/>
  <c r="Q1057" i="13"/>
  <c r="Q1058" i="13"/>
  <c r="Q1059" i="13"/>
  <c r="Q1060" i="13"/>
  <c r="Q1061" i="13"/>
  <c r="Q1062" i="13"/>
  <c r="Q1063" i="13"/>
  <c r="Q1064" i="13"/>
  <c r="Q1065" i="13"/>
  <c r="Q1066" i="13"/>
  <c r="Q1067" i="13"/>
  <c r="Q1068" i="13"/>
  <c r="Q1069" i="13"/>
  <c r="Q1070" i="13"/>
  <c r="Q1071" i="13"/>
  <c r="Q1072" i="13"/>
  <c r="Q1073" i="13"/>
  <c r="Q1074" i="13"/>
  <c r="Q1075" i="13"/>
  <c r="Q1076" i="13"/>
  <c r="Q1077" i="13"/>
  <c r="Q1078" i="13"/>
  <c r="Q1079" i="13"/>
  <c r="Q1080" i="13"/>
  <c r="Q1081" i="13"/>
  <c r="Q1082" i="13"/>
  <c r="Q1083" i="13"/>
  <c r="Q1084" i="13"/>
  <c r="Q1085" i="13"/>
  <c r="Q1086" i="13"/>
  <c r="Q1087" i="13"/>
  <c r="Q1088" i="13"/>
  <c r="Q1089" i="13"/>
  <c r="Q1090" i="13"/>
  <c r="Q1091" i="13"/>
  <c r="Q1092" i="13"/>
  <c r="Q1093" i="13"/>
  <c r="Q1094" i="13"/>
  <c r="Q1095" i="13"/>
  <c r="Q1096" i="13"/>
  <c r="Q1097" i="13"/>
  <c r="Q1098" i="13"/>
  <c r="Q1099" i="13"/>
  <c r="Q1100" i="13"/>
  <c r="Q1101" i="13"/>
  <c r="Q1102" i="13"/>
  <c r="Q1103" i="13"/>
  <c r="Q1104" i="13"/>
  <c r="Q1105" i="13"/>
  <c r="Q1106" i="13"/>
  <c r="Q1107" i="13"/>
  <c r="Q1108" i="13"/>
  <c r="Q1109" i="13"/>
  <c r="Q1110" i="13"/>
  <c r="Q1111" i="13"/>
  <c r="Q1112" i="13"/>
  <c r="Q1113" i="13"/>
  <c r="Q1114" i="13"/>
  <c r="Q1115" i="13"/>
  <c r="Q1116" i="13"/>
  <c r="Q1117" i="13"/>
  <c r="Q1118" i="13"/>
  <c r="Q1119" i="13"/>
  <c r="Q1120" i="13"/>
  <c r="Q1121" i="13"/>
  <c r="Q1122" i="13"/>
  <c r="Q1123" i="13"/>
  <c r="Q1124" i="13"/>
  <c r="Q1125" i="13"/>
  <c r="Q1126" i="13"/>
  <c r="Q1127" i="13"/>
  <c r="Q1128" i="13"/>
  <c r="Q1129" i="13"/>
  <c r="Q1130" i="13"/>
  <c r="Q1131" i="13"/>
  <c r="Q1132" i="13"/>
  <c r="Q1133" i="13"/>
  <c r="Q1134" i="13"/>
  <c r="Q1135" i="13"/>
  <c r="Q1136" i="13"/>
  <c r="Q1137" i="13"/>
  <c r="Q1138" i="13"/>
  <c r="Q1139" i="13"/>
  <c r="Q1140" i="13"/>
  <c r="Q1141" i="13"/>
  <c r="Q1142" i="13"/>
  <c r="Q1143" i="13"/>
  <c r="Q1144" i="13"/>
  <c r="Q1145" i="13"/>
  <c r="Q1146" i="13"/>
  <c r="Q1147" i="13"/>
  <c r="Q1148" i="13"/>
  <c r="Q1149" i="13"/>
  <c r="Q1150" i="13"/>
  <c r="Q1151" i="13"/>
  <c r="Q1152" i="13"/>
  <c r="Q1153" i="13"/>
  <c r="Q1154" i="13"/>
  <c r="Q1155" i="13"/>
  <c r="Q1156" i="13"/>
  <c r="Q1157" i="13"/>
  <c r="Q1158" i="13"/>
  <c r="Q2" i="13"/>
  <c r="R2" i="13"/>
  <c r="S2" i="13" s="1"/>
  <c r="O3" i="13"/>
  <c r="O4" i="13"/>
  <c r="O5" i="13"/>
  <c r="O6" i="13"/>
  <c r="O7" i="13"/>
  <c r="O8" i="13"/>
  <c r="O9" i="13"/>
  <c r="O10" i="13"/>
  <c r="O11" i="13"/>
  <c r="O12" i="13"/>
  <c r="O13" i="13"/>
  <c r="O14" i="13"/>
  <c r="O15" i="13"/>
  <c r="O16" i="13"/>
  <c r="O17" i="13"/>
  <c r="O18" i="13"/>
  <c r="O19" i="13"/>
  <c r="O20" i="13"/>
  <c r="O21" i="13"/>
  <c r="O22" i="13"/>
  <c r="O23" i="13"/>
  <c r="O24" i="13"/>
  <c r="O25" i="13"/>
  <c r="O26" i="13"/>
  <c r="O27" i="13"/>
  <c r="O28" i="13"/>
  <c r="O29" i="13"/>
  <c r="O30" i="13"/>
  <c r="O31" i="13"/>
  <c r="O32" i="13"/>
  <c r="O33" i="13"/>
  <c r="O34" i="13"/>
  <c r="O35" i="13"/>
  <c r="O36" i="13"/>
  <c r="O37" i="13"/>
  <c r="O38" i="13"/>
  <c r="O39" i="13"/>
  <c r="O40" i="13"/>
  <c r="O41" i="13"/>
  <c r="O42" i="13"/>
  <c r="O43" i="13"/>
  <c r="O44" i="13"/>
  <c r="O45" i="13"/>
  <c r="O46" i="13"/>
  <c r="O47" i="13"/>
  <c r="O48" i="13"/>
  <c r="O49" i="13"/>
  <c r="O50" i="13"/>
  <c r="O51" i="13"/>
  <c r="O52" i="13"/>
  <c r="O53" i="13"/>
  <c r="O54" i="13"/>
  <c r="O55" i="13"/>
  <c r="O56" i="13"/>
  <c r="O57" i="13"/>
  <c r="O58" i="13"/>
  <c r="O59" i="13"/>
  <c r="O60" i="13"/>
  <c r="O61" i="13"/>
  <c r="O62" i="13"/>
  <c r="O63" i="13"/>
  <c r="O64" i="13"/>
  <c r="O65" i="13"/>
  <c r="O66" i="13"/>
  <c r="O67" i="13"/>
  <c r="O68" i="13"/>
  <c r="O69" i="13"/>
  <c r="O70" i="13"/>
  <c r="O71" i="13"/>
  <c r="O72" i="13"/>
  <c r="O73" i="13"/>
  <c r="O74" i="13"/>
  <c r="O75" i="13"/>
  <c r="O76" i="13"/>
  <c r="O77" i="13"/>
  <c r="O78" i="13"/>
  <c r="O79" i="13"/>
  <c r="O80" i="13"/>
  <c r="O81" i="13"/>
  <c r="O82" i="13"/>
  <c r="O83" i="13"/>
  <c r="O84" i="13"/>
  <c r="O85" i="13"/>
  <c r="O86" i="13"/>
  <c r="O87" i="13"/>
  <c r="O88" i="13"/>
  <c r="O89" i="13"/>
  <c r="O90" i="13"/>
  <c r="O91" i="13"/>
  <c r="O92" i="13"/>
  <c r="O93" i="13"/>
  <c r="O94" i="13"/>
  <c r="O95" i="13"/>
  <c r="O96" i="13"/>
  <c r="O97" i="13"/>
  <c r="O98" i="13"/>
  <c r="O99" i="13"/>
  <c r="O100" i="13"/>
  <c r="O101" i="13"/>
  <c r="O102" i="13"/>
  <c r="O103" i="13"/>
  <c r="O104" i="13"/>
  <c r="O105" i="13"/>
  <c r="O106" i="13"/>
  <c r="O107" i="13"/>
  <c r="O108" i="13"/>
  <c r="O109" i="13"/>
  <c r="O110" i="13"/>
  <c r="O111" i="13"/>
  <c r="O112" i="13"/>
  <c r="O113" i="13"/>
  <c r="O114" i="13"/>
  <c r="O115" i="13"/>
  <c r="O116" i="13"/>
  <c r="O117" i="13"/>
  <c r="O118" i="13"/>
  <c r="O119" i="13"/>
  <c r="O120" i="13"/>
  <c r="O121" i="13"/>
  <c r="O122" i="13"/>
  <c r="O123" i="13"/>
  <c r="O124" i="13"/>
  <c r="O125" i="13"/>
  <c r="O126" i="13"/>
  <c r="O127" i="13"/>
  <c r="O128" i="13"/>
  <c r="O129" i="13"/>
  <c r="O130" i="13"/>
  <c r="O131" i="13"/>
  <c r="O132" i="13"/>
  <c r="O133" i="13"/>
  <c r="O134" i="13"/>
  <c r="O135" i="13"/>
  <c r="O136" i="13"/>
  <c r="O137" i="13"/>
  <c r="O138" i="13"/>
  <c r="O139" i="13"/>
  <c r="O140" i="13"/>
  <c r="O141" i="13"/>
  <c r="O142" i="13"/>
  <c r="O143" i="13"/>
  <c r="O144" i="13"/>
  <c r="O145" i="13"/>
  <c r="O146" i="13"/>
  <c r="O147" i="13"/>
  <c r="O148" i="13"/>
  <c r="O149" i="13"/>
  <c r="O150" i="13"/>
  <c r="O151" i="13"/>
  <c r="O152" i="13"/>
  <c r="O153" i="13"/>
  <c r="O154" i="13"/>
  <c r="O155" i="13"/>
  <c r="O156" i="13"/>
  <c r="O157" i="13"/>
  <c r="O158" i="13"/>
  <c r="O159" i="13"/>
  <c r="O160" i="13"/>
  <c r="O161" i="13"/>
  <c r="O162" i="13"/>
  <c r="O163" i="13"/>
  <c r="O164" i="13"/>
  <c r="O165" i="13"/>
  <c r="O166" i="13"/>
  <c r="O167" i="13"/>
  <c r="O168" i="13"/>
  <c r="O169" i="13"/>
  <c r="O170" i="13"/>
  <c r="O171" i="13"/>
  <c r="O172" i="13"/>
  <c r="O173" i="13"/>
  <c r="O174" i="13"/>
  <c r="O175" i="13"/>
  <c r="O176" i="13"/>
  <c r="O177" i="13"/>
  <c r="O178" i="13"/>
  <c r="O179" i="13"/>
  <c r="O180" i="13"/>
  <c r="O181" i="13"/>
  <c r="O182" i="13"/>
  <c r="O183" i="13"/>
  <c r="O184" i="13"/>
  <c r="O185" i="13"/>
  <c r="O186" i="13"/>
  <c r="O187" i="13"/>
  <c r="O188" i="13"/>
  <c r="O189" i="13"/>
  <c r="O190" i="13"/>
  <c r="O191" i="13"/>
  <c r="O192" i="13"/>
  <c r="O193" i="13"/>
  <c r="O194" i="13"/>
  <c r="O195" i="13"/>
  <c r="O196" i="13"/>
  <c r="O197" i="13"/>
  <c r="O198" i="13"/>
  <c r="O199" i="13"/>
  <c r="O200" i="13"/>
  <c r="O201" i="13"/>
  <c r="O202" i="13"/>
  <c r="O203" i="13"/>
  <c r="O204" i="13"/>
  <c r="O205" i="13"/>
  <c r="O206" i="13"/>
  <c r="O207" i="13"/>
  <c r="O208" i="13"/>
  <c r="O209" i="13"/>
  <c r="O210" i="13"/>
  <c r="O211" i="13"/>
  <c r="O212" i="13"/>
  <c r="O213" i="13"/>
  <c r="O214" i="13"/>
  <c r="O215" i="13"/>
  <c r="O216" i="13"/>
  <c r="O217" i="13"/>
  <c r="O218" i="13"/>
  <c r="O219" i="13"/>
  <c r="O220" i="13"/>
  <c r="O221" i="13"/>
  <c r="O222" i="13"/>
  <c r="O223" i="13"/>
  <c r="O224" i="13"/>
  <c r="O225" i="13"/>
  <c r="O226" i="13"/>
  <c r="O227" i="13"/>
  <c r="O228" i="13"/>
  <c r="O229" i="13"/>
  <c r="O230" i="13"/>
  <c r="O231" i="13"/>
  <c r="O232" i="13"/>
  <c r="O233" i="13"/>
  <c r="O234" i="13"/>
  <c r="O235" i="13"/>
  <c r="O236" i="13"/>
  <c r="O237" i="13"/>
  <c r="O238" i="13"/>
  <c r="O239" i="13"/>
  <c r="O240" i="13"/>
  <c r="O241" i="13"/>
  <c r="O242" i="13"/>
  <c r="O243" i="13"/>
  <c r="O244" i="13"/>
  <c r="O245" i="13"/>
  <c r="O246" i="13"/>
  <c r="O247" i="13"/>
  <c r="O248" i="13"/>
  <c r="O249" i="13"/>
  <c r="O250" i="13"/>
  <c r="O251" i="13"/>
  <c r="O252" i="13"/>
  <c r="O253" i="13"/>
  <c r="O254" i="13"/>
  <c r="O255" i="13"/>
  <c r="O256" i="13"/>
  <c r="O257" i="13"/>
  <c r="O258" i="13"/>
  <c r="O259" i="13"/>
  <c r="O260" i="13"/>
  <c r="O261" i="13"/>
  <c r="O262" i="13"/>
  <c r="O263" i="13"/>
  <c r="O264" i="13"/>
  <c r="O265" i="13"/>
  <c r="O266" i="13"/>
  <c r="O267" i="13"/>
  <c r="O268" i="13"/>
  <c r="O269" i="13"/>
  <c r="O270" i="13"/>
  <c r="O271" i="13"/>
  <c r="O272" i="13"/>
  <c r="O273" i="13"/>
  <c r="O274" i="13"/>
  <c r="O275" i="13"/>
  <c r="O276" i="13"/>
  <c r="O277" i="13"/>
  <c r="O278" i="13"/>
  <c r="O279" i="13"/>
  <c r="O280" i="13"/>
  <c r="O281" i="13"/>
  <c r="O282" i="13"/>
  <c r="O283" i="13"/>
  <c r="O284" i="13"/>
  <c r="O285" i="13"/>
  <c r="O286" i="13"/>
  <c r="O287" i="13"/>
  <c r="O288" i="13"/>
  <c r="O289" i="13"/>
  <c r="O290" i="13"/>
  <c r="O291" i="13"/>
  <c r="O292" i="13"/>
  <c r="O293" i="13"/>
  <c r="O294" i="13"/>
  <c r="O295" i="13"/>
  <c r="O296" i="13"/>
  <c r="O297" i="13"/>
  <c r="O298" i="13"/>
  <c r="O299" i="13"/>
  <c r="O300" i="13"/>
  <c r="O301" i="13"/>
  <c r="O302" i="13"/>
  <c r="O303" i="13"/>
  <c r="O304" i="13"/>
  <c r="O305" i="13"/>
  <c r="O306" i="13"/>
  <c r="O307" i="13"/>
  <c r="O308" i="13"/>
  <c r="O309" i="13"/>
  <c r="O310" i="13"/>
  <c r="O311" i="13"/>
  <c r="O312" i="13"/>
  <c r="O313" i="13"/>
  <c r="O314" i="13"/>
  <c r="O315" i="13"/>
  <c r="O316" i="13"/>
  <c r="O317" i="13"/>
  <c r="O318" i="13"/>
  <c r="O319" i="13"/>
  <c r="O320" i="13"/>
  <c r="O321" i="13"/>
  <c r="O322" i="13"/>
  <c r="O323" i="13"/>
  <c r="O324" i="13"/>
  <c r="O325" i="13"/>
  <c r="O326" i="13"/>
  <c r="O327" i="13"/>
  <c r="O328" i="13"/>
  <c r="O329" i="13"/>
  <c r="O330" i="13"/>
  <c r="O331" i="13"/>
  <c r="O332" i="13"/>
  <c r="O333" i="13"/>
  <c r="O334" i="13"/>
  <c r="O335" i="13"/>
  <c r="O336" i="13"/>
  <c r="O337" i="13"/>
  <c r="O338" i="13"/>
  <c r="O339" i="13"/>
  <c r="O340" i="13"/>
  <c r="O341" i="13"/>
  <c r="O342" i="13"/>
  <c r="O343" i="13"/>
  <c r="O344" i="13"/>
  <c r="O345" i="13"/>
  <c r="O346" i="13"/>
  <c r="O347" i="13"/>
  <c r="O348" i="13"/>
  <c r="O349" i="13"/>
  <c r="O350" i="13"/>
  <c r="O351" i="13"/>
  <c r="O352" i="13"/>
  <c r="O353" i="13"/>
  <c r="O354" i="13"/>
  <c r="O355" i="13"/>
  <c r="O356" i="13"/>
  <c r="O357" i="13"/>
  <c r="O358" i="13"/>
  <c r="O359" i="13"/>
  <c r="O360" i="13"/>
  <c r="O361" i="13"/>
  <c r="O362" i="13"/>
  <c r="O363" i="13"/>
  <c r="O364" i="13"/>
  <c r="O365" i="13"/>
  <c r="O366" i="13"/>
  <c r="O367" i="13"/>
  <c r="O368" i="13"/>
  <c r="O369" i="13"/>
  <c r="O370" i="13"/>
  <c r="O371" i="13"/>
  <c r="O372" i="13"/>
  <c r="O373" i="13"/>
  <c r="O374" i="13"/>
  <c r="O375" i="13"/>
  <c r="O376" i="13"/>
  <c r="O377" i="13"/>
  <c r="O378" i="13"/>
  <c r="O379" i="13"/>
  <c r="O380" i="13"/>
  <c r="O381" i="13"/>
  <c r="O382" i="13"/>
  <c r="O383" i="13"/>
  <c r="O384" i="13"/>
  <c r="O385" i="13"/>
  <c r="O386" i="13"/>
  <c r="O387" i="13"/>
  <c r="O388" i="13"/>
  <c r="O389" i="13"/>
  <c r="O390" i="13"/>
  <c r="O391" i="13"/>
  <c r="O392" i="13"/>
  <c r="O393" i="13"/>
  <c r="O394" i="13"/>
  <c r="O395" i="13"/>
  <c r="O396" i="13"/>
  <c r="O397" i="13"/>
  <c r="O398" i="13"/>
  <c r="O399" i="13"/>
  <c r="O400" i="13"/>
  <c r="O401" i="13"/>
  <c r="O402" i="13"/>
  <c r="O403" i="13"/>
  <c r="O404" i="13"/>
  <c r="O405" i="13"/>
  <c r="O406" i="13"/>
  <c r="O407" i="13"/>
  <c r="O408" i="13"/>
  <c r="O409" i="13"/>
  <c r="O410" i="13"/>
  <c r="O411" i="13"/>
  <c r="O412" i="13"/>
  <c r="O413" i="13"/>
  <c r="O414" i="13"/>
  <c r="O415" i="13"/>
  <c r="O416" i="13"/>
  <c r="O417" i="13"/>
  <c r="O418" i="13"/>
  <c r="O419" i="13"/>
  <c r="O420" i="13"/>
  <c r="O421" i="13"/>
  <c r="O422" i="13"/>
  <c r="O423" i="13"/>
  <c r="O424" i="13"/>
  <c r="O425" i="13"/>
  <c r="O426" i="13"/>
  <c r="O427" i="13"/>
  <c r="O428" i="13"/>
  <c r="O429" i="13"/>
  <c r="O430" i="13"/>
  <c r="O431" i="13"/>
  <c r="O432" i="13"/>
  <c r="O433" i="13"/>
  <c r="O434" i="13"/>
  <c r="O435" i="13"/>
  <c r="O436" i="13"/>
  <c r="O437" i="13"/>
  <c r="O438" i="13"/>
  <c r="O439" i="13"/>
  <c r="O440" i="13"/>
  <c r="O441" i="13"/>
  <c r="O442" i="13"/>
  <c r="O443" i="13"/>
  <c r="O444" i="13"/>
  <c r="O445" i="13"/>
  <c r="O446" i="13"/>
  <c r="O447" i="13"/>
  <c r="O448" i="13"/>
  <c r="O449" i="13"/>
  <c r="O450" i="13"/>
  <c r="O451" i="13"/>
  <c r="O452" i="13"/>
  <c r="O453" i="13"/>
  <c r="O454" i="13"/>
  <c r="O455" i="13"/>
  <c r="O456" i="13"/>
  <c r="O457" i="13"/>
  <c r="O458" i="13"/>
  <c r="O459" i="13"/>
  <c r="O460" i="13"/>
  <c r="O461" i="13"/>
  <c r="O462" i="13"/>
  <c r="O463" i="13"/>
  <c r="O464" i="13"/>
  <c r="O465" i="13"/>
  <c r="O466" i="13"/>
  <c r="O467" i="13"/>
  <c r="O468" i="13"/>
  <c r="O469" i="13"/>
  <c r="O470" i="13"/>
  <c r="O471" i="13"/>
  <c r="O472" i="13"/>
  <c r="O473" i="13"/>
  <c r="O474" i="13"/>
  <c r="O475" i="13"/>
  <c r="O476" i="13"/>
  <c r="O477" i="13"/>
  <c r="O478" i="13"/>
  <c r="O479" i="13"/>
  <c r="O480" i="13"/>
  <c r="O481" i="13"/>
  <c r="O482" i="13"/>
  <c r="O483" i="13"/>
  <c r="O484" i="13"/>
  <c r="O485" i="13"/>
  <c r="O486" i="13"/>
  <c r="O487" i="13"/>
  <c r="O488" i="13"/>
  <c r="O489" i="13"/>
  <c r="O490" i="13"/>
  <c r="O491" i="13"/>
  <c r="O492" i="13"/>
  <c r="O493" i="13"/>
  <c r="O494" i="13"/>
  <c r="O495" i="13"/>
  <c r="O496" i="13"/>
  <c r="O497" i="13"/>
  <c r="O498" i="13"/>
  <c r="O499" i="13"/>
  <c r="O500" i="13"/>
  <c r="O501" i="13"/>
  <c r="O502" i="13"/>
  <c r="O503" i="13"/>
  <c r="O504" i="13"/>
  <c r="O505" i="13"/>
  <c r="O506" i="13"/>
  <c r="O507" i="13"/>
  <c r="O508" i="13"/>
  <c r="O509" i="13"/>
  <c r="O510" i="13"/>
  <c r="O511" i="13"/>
  <c r="O512" i="13"/>
  <c r="O513" i="13"/>
  <c r="O514" i="13"/>
  <c r="O515" i="13"/>
  <c r="O516" i="13"/>
  <c r="O517" i="13"/>
  <c r="O518" i="13"/>
  <c r="O519" i="13"/>
  <c r="O520" i="13"/>
  <c r="O521" i="13"/>
  <c r="O522" i="13"/>
  <c r="O523" i="13"/>
  <c r="O524" i="13"/>
  <c r="O525" i="13"/>
  <c r="O526" i="13"/>
  <c r="O527" i="13"/>
  <c r="O528" i="13"/>
  <c r="O529" i="13"/>
  <c r="O530" i="13"/>
  <c r="O531" i="13"/>
  <c r="O532" i="13"/>
  <c r="O533" i="13"/>
  <c r="O534" i="13"/>
  <c r="O535" i="13"/>
  <c r="O536" i="13"/>
  <c r="O537" i="13"/>
  <c r="O538" i="13"/>
  <c r="O539" i="13"/>
  <c r="O540" i="13"/>
  <c r="O541" i="13"/>
  <c r="O542" i="13"/>
  <c r="O543" i="13"/>
  <c r="O544" i="13"/>
  <c r="O545" i="13"/>
  <c r="O546" i="13"/>
  <c r="O547" i="13"/>
  <c r="O548" i="13"/>
  <c r="O549" i="13"/>
  <c r="O550" i="13"/>
  <c r="O551" i="13"/>
  <c r="O552" i="13"/>
  <c r="O553" i="13"/>
  <c r="O554" i="13"/>
  <c r="O555" i="13"/>
  <c r="O556" i="13"/>
  <c r="O557" i="13"/>
  <c r="O558" i="13"/>
  <c r="O559" i="13"/>
  <c r="O560" i="13"/>
  <c r="O561" i="13"/>
  <c r="O562" i="13"/>
  <c r="O563" i="13"/>
  <c r="O564" i="13"/>
  <c r="O565" i="13"/>
  <c r="O566" i="13"/>
  <c r="O567" i="13"/>
  <c r="O568" i="13"/>
  <c r="O569" i="13"/>
  <c r="O570" i="13"/>
  <c r="O571" i="13"/>
  <c r="O572" i="13"/>
  <c r="O573" i="13"/>
  <c r="O574" i="13"/>
  <c r="O575" i="13"/>
  <c r="O576" i="13"/>
  <c r="O577" i="13"/>
  <c r="O578" i="13"/>
  <c r="O579" i="13"/>
  <c r="O580" i="13"/>
  <c r="O581" i="13"/>
  <c r="O582" i="13"/>
  <c r="O583" i="13"/>
  <c r="O584" i="13"/>
  <c r="O585" i="13"/>
  <c r="O586" i="13"/>
  <c r="O587" i="13"/>
  <c r="O588" i="13"/>
  <c r="O589" i="13"/>
  <c r="O590" i="13"/>
  <c r="O591" i="13"/>
  <c r="O592" i="13"/>
  <c r="O593" i="13"/>
  <c r="O594" i="13"/>
  <c r="O595" i="13"/>
  <c r="O596" i="13"/>
  <c r="O597" i="13"/>
  <c r="O598" i="13"/>
  <c r="O599" i="13"/>
  <c r="O600" i="13"/>
  <c r="O601" i="13"/>
  <c r="O602" i="13"/>
  <c r="O603" i="13"/>
  <c r="O604" i="13"/>
  <c r="O605" i="13"/>
  <c r="O606" i="13"/>
  <c r="O607" i="13"/>
  <c r="O608" i="13"/>
  <c r="O609" i="13"/>
  <c r="O610" i="13"/>
  <c r="O611" i="13"/>
  <c r="O612" i="13"/>
  <c r="O613" i="13"/>
  <c r="O614" i="13"/>
  <c r="O615" i="13"/>
  <c r="O616" i="13"/>
  <c r="O617" i="13"/>
  <c r="O618" i="13"/>
  <c r="O619" i="13"/>
  <c r="O620" i="13"/>
  <c r="O621" i="13"/>
  <c r="O622" i="13"/>
  <c r="O623" i="13"/>
  <c r="O624" i="13"/>
  <c r="O625" i="13"/>
  <c r="O626" i="13"/>
  <c r="O627" i="13"/>
  <c r="O628" i="13"/>
  <c r="O629" i="13"/>
  <c r="O630" i="13"/>
  <c r="O631" i="13"/>
  <c r="O632" i="13"/>
  <c r="O633" i="13"/>
  <c r="O634" i="13"/>
  <c r="O635" i="13"/>
  <c r="O636" i="13"/>
  <c r="O637" i="13"/>
  <c r="O638" i="13"/>
  <c r="O639" i="13"/>
  <c r="O640" i="13"/>
  <c r="O641" i="13"/>
  <c r="O642" i="13"/>
  <c r="O643" i="13"/>
  <c r="O644" i="13"/>
  <c r="O645" i="13"/>
  <c r="O646" i="13"/>
  <c r="O647" i="13"/>
  <c r="O648" i="13"/>
  <c r="O649" i="13"/>
  <c r="O650" i="13"/>
  <c r="O651" i="13"/>
  <c r="O652" i="13"/>
  <c r="O653" i="13"/>
  <c r="O654" i="13"/>
  <c r="O655" i="13"/>
  <c r="O656" i="13"/>
  <c r="O657" i="13"/>
  <c r="O658" i="13"/>
  <c r="O659" i="13"/>
  <c r="O660" i="13"/>
  <c r="O661" i="13"/>
  <c r="O662" i="13"/>
  <c r="O663" i="13"/>
  <c r="O664" i="13"/>
  <c r="O665" i="13"/>
  <c r="O666" i="13"/>
  <c r="O667" i="13"/>
  <c r="O668" i="13"/>
  <c r="O669" i="13"/>
  <c r="O670" i="13"/>
  <c r="O671" i="13"/>
  <c r="O672" i="13"/>
  <c r="O673" i="13"/>
  <c r="O674" i="13"/>
  <c r="O675" i="13"/>
  <c r="O676" i="13"/>
  <c r="O677" i="13"/>
  <c r="O678" i="13"/>
  <c r="O679" i="13"/>
  <c r="O680" i="13"/>
  <c r="O681" i="13"/>
  <c r="O682" i="13"/>
  <c r="O683" i="13"/>
  <c r="O684" i="13"/>
  <c r="O685" i="13"/>
  <c r="O686" i="13"/>
  <c r="O687" i="13"/>
  <c r="O688" i="13"/>
  <c r="O689" i="13"/>
  <c r="O690" i="13"/>
  <c r="O691" i="13"/>
  <c r="O692" i="13"/>
  <c r="O693" i="13"/>
  <c r="O694" i="13"/>
  <c r="O695" i="13"/>
  <c r="O696" i="13"/>
  <c r="O697" i="13"/>
  <c r="O698" i="13"/>
  <c r="O699" i="13"/>
  <c r="O700" i="13"/>
  <c r="O701" i="13"/>
  <c r="O702" i="13"/>
  <c r="O703" i="13"/>
  <c r="O704" i="13"/>
  <c r="O705" i="13"/>
  <c r="O706" i="13"/>
  <c r="O707" i="13"/>
  <c r="O708" i="13"/>
  <c r="O709" i="13"/>
  <c r="O710" i="13"/>
  <c r="O711" i="13"/>
  <c r="O712" i="13"/>
  <c r="O713" i="13"/>
  <c r="O714" i="13"/>
  <c r="O715" i="13"/>
  <c r="O716" i="13"/>
  <c r="O717" i="13"/>
  <c r="O718" i="13"/>
  <c r="O719" i="13"/>
  <c r="O720" i="13"/>
  <c r="O721" i="13"/>
  <c r="O722" i="13"/>
  <c r="O723" i="13"/>
  <c r="O724" i="13"/>
  <c r="O725" i="13"/>
  <c r="O726" i="13"/>
  <c r="O727" i="13"/>
  <c r="O728" i="13"/>
  <c r="O729" i="13"/>
  <c r="O730" i="13"/>
  <c r="O731" i="13"/>
  <c r="O732" i="13"/>
  <c r="O733" i="13"/>
  <c r="O734" i="13"/>
  <c r="O735" i="13"/>
  <c r="O736" i="13"/>
  <c r="O737" i="13"/>
  <c r="O738" i="13"/>
  <c r="O739" i="13"/>
  <c r="O740" i="13"/>
  <c r="O741" i="13"/>
  <c r="O742" i="13"/>
  <c r="O743" i="13"/>
  <c r="O744" i="13"/>
  <c r="O745" i="13"/>
  <c r="O746" i="13"/>
  <c r="O747" i="13"/>
  <c r="O748" i="13"/>
  <c r="O749" i="13"/>
  <c r="O750" i="13"/>
  <c r="O751" i="13"/>
  <c r="O752" i="13"/>
  <c r="O753" i="13"/>
  <c r="O754" i="13"/>
  <c r="O755" i="13"/>
  <c r="O756" i="13"/>
  <c r="O757" i="13"/>
  <c r="O758" i="13"/>
  <c r="O759" i="13"/>
  <c r="O760" i="13"/>
  <c r="O761" i="13"/>
  <c r="O762" i="13"/>
  <c r="O763" i="13"/>
  <c r="O764" i="13"/>
  <c r="O765" i="13"/>
  <c r="O766" i="13"/>
  <c r="O767" i="13"/>
  <c r="O768" i="13"/>
  <c r="O769" i="13"/>
  <c r="O770" i="13"/>
  <c r="O771" i="13"/>
  <c r="O772" i="13"/>
  <c r="O773" i="13"/>
  <c r="O774" i="13"/>
  <c r="O775" i="13"/>
  <c r="O776" i="13"/>
  <c r="O777" i="13"/>
  <c r="O778" i="13"/>
  <c r="O779" i="13"/>
  <c r="O780" i="13"/>
  <c r="O781" i="13"/>
  <c r="O782" i="13"/>
  <c r="O783" i="13"/>
  <c r="O784" i="13"/>
  <c r="O785" i="13"/>
  <c r="O786" i="13"/>
  <c r="O787" i="13"/>
  <c r="O788" i="13"/>
  <c r="O789" i="13"/>
  <c r="O790" i="13"/>
  <c r="O791" i="13"/>
  <c r="O792" i="13"/>
  <c r="O793" i="13"/>
  <c r="O794" i="13"/>
  <c r="O795" i="13"/>
  <c r="O796" i="13"/>
  <c r="O797" i="13"/>
  <c r="O798" i="13"/>
  <c r="O799" i="13"/>
  <c r="O800" i="13"/>
  <c r="O801" i="13"/>
  <c r="O802" i="13"/>
  <c r="O803" i="13"/>
  <c r="O804" i="13"/>
  <c r="O805" i="13"/>
  <c r="O806" i="13"/>
  <c r="O807" i="13"/>
  <c r="O808" i="13"/>
  <c r="O809" i="13"/>
  <c r="O810" i="13"/>
  <c r="O811" i="13"/>
  <c r="O812" i="13"/>
  <c r="O813" i="13"/>
  <c r="O814" i="13"/>
  <c r="O815" i="13"/>
  <c r="O816" i="13"/>
  <c r="O817" i="13"/>
  <c r="O818" i="13"/>
  <c r="O819" i="13"/>
  <c r="O820" i="13"/>
  <c r="O821" i="13"/>
  <c r="O822" i="13"/>
  <c r="O823" i="13"/>
  <c r="O824" i="13"/>
  <c r="O825" i="13"/>
  <c r="O826" i="13"/>
  <c r="O827" i="13"/>
  <c r="O828" i="13"/>
  <c r="O829" i="13"/>
  <c r="O830" i="13"/>
  <c r="O831" i="13"/>
  <c r="O832" i="13"/>
  <c r="O833" i="13"/>
  <c r="O834" i="13"/>
  <c r="O835" i="13"/>
  <c r="O836" i="13"/>
  <c r="O837" i="13"/>
  <c r="O838" i="13"/>
  <c r="O839" i="13"/>
  <c r="O840" i="13"/>
  <c r="O841" i="13"/>
  <c r="O842" i="13"/>
  <c r="O843" i="13"/>
  <c r="O844" i="13"/>
  <c r="O845" i="13"/>
  <c r="O846" i="13"/>
  <c r="O847" i="13"/>
  <c r="O848" i="13"/>
  <c r="O849" i="13"/>
  <c r="O850" i="13"/>
  <c r="O851" i="13"/>
  <c r="O852" i="13"/>
  <c r="O853" i="13"/>
  <c r="O854" i="13"/>
  <c r="O855" i="13"/>
  <c r="O856" i="13"/>
  <c r="O857" i="13"/>
  <c r="O858" i="13"/>
  <c r="O859" i="13"/>
  <c r="O860" i="13"/>
  <c r="O861" i="13"/>
  <c r="O862" i="13"/>
  <c r="O863" i="13"/>
  <c r="O864" i="13"/>
  <c r="O865" i="13"/>
  <c r="O866" i="13"/>
  <c r="O867" i="13"/>
  <c r="O868" i="13"/>
  <c r="O869" i="13"/>
  <c r="O870" i="13"/>
  <c r="O871" i="13"/>
  <c r="O872" i="13"/>
  <c r="O873" i="13"/>
  <c r="O874" i="13"/>
  <c r="O875" i="13"/>
  <c r="O876" i="13"/>
  <c r="O877" i="13"/>
  <c r="O878" i="13"/>
  <c r="O879" i="13"/>
  <c r="O880" i="13"/>
  <c r="O881" i="13"/>
  <c r="O882" i="13"/>
  <c r="O883" i="13"/>
  <c r="O884" i="13"/>
  <c r="O885" i="13"/>
  <c r="O886" i="13"/>
  <c r="O887" i="13"/>
  <c r="O888" i="13"/>
  <c r="O889" i="13"/>
  <c r="O890" i="13"/>
  <c r="O891" i="13"/>
  <c r="O892" i="13"/>
  <c r="O893" i="13"/>
  <c r="O894" i="13"/>
  <c r="O895" i="13"/>
  <c r="O896" i="13"/>
  <c r="O897" i="13"/>
  <c r="O898" i="13"/>
  <c r="O899" i="13"/>
  <c r="O900" i="13"/>
  <c r="O901" i="13"/>
  <c r="O902" i="13"/>
  <c r="O903" i="13"/>
  <c r="O904" i="13"/>
  <c r="O905" i="13"/>
  <c r="O906" i="13"/>
  <c r="O907" i="13"/>
  <c r="O908" i="13"/>
  <c r="O909" i="13"/>
  <c r="O910" i="13"/>
  <c r="O911" i="13"/>
  <c r="O912" i="13"/>
  <c r="O913" i="13"/>
  <c r="O914" i="13"/>
  <c r="O915" i="13"/>
  <c r="O916" i="13"/>
  <c r="O917" i="13"/>
  <c r="O918" i="13"/>
  <c r="O919" i="13"/>
  <c r="O920" i="13"/>
  <c r="O921" i="13"/>
  <c r="O922" i="13"/>
  <c r="O923" i="13"/>
  <c r="O924" i="13"/>
  <c r="O925" i="13"/>
  <c r="O926" i="13"/>
  <c r="O927" i="13"/>
  <c r="O928" i="13"/>
  <c r="O929" i="13"/>
  <c r="O930" i="13"/>
  <c r="O931" i="13"/>
  <c r="O932" i="13"/>
  <c r="O933" i="13"/>
  <c r="O934" i="13"/>
  <c r="O935" i="13"/>
  <c r="O936" i="13"/>
  <c r="O937" i="13"/>
  <c r="O938" i="13"/>
  <c r="O939" i="13"/>
  <c r="O940" i="13"/>
  <c r="O941" i="13"/>
  <c r="O942" i="13"/>
  <c r="O943" i="13"/>
  <c r="O944" i="13"/>
  <c r="O945" i="13"/>
  <c r="O946" i="13"/>
  <c r="O947" i="13"/>
  <c r="O948" i="13"/>
  <c r="O949" i="13"/>
  <c r="O950" i="13"/>
  <c r="O951" i="13"/>
  <c r="O952" i="13"/>
  <c r="O953" i="13"/>
  <c r="O954" i="13"/>
  <c r="O955" i="13"/>
  <c r="O956" i="13"/>
  <c r="O957" i="13"/>
  <c r="O958" i="13"/>
  <c r="O959" i="13"/>
  <c r="O960" i="13"/>
  <c r="O961" i="13"/>
  <c r="O962" i="13"/>
  <c r="O963" i="13"/>
  <c r="O964" i="13"/>
  <c r="O965" i="13"/>
  <c r="O966" i="13"/>
  <c r="O967" i="13"/>
  <c r="O968" i="13"/>
  <c r="O969" i="13"/>
  <c r="O970" i="13"/>
  <c r="O971" i="13"/>
  <c r="O972" i="13"/>
  <c r="O973" i="13"/>
  <c r="O974" i="13"/>
  <c r="O975" i="13"/>
  <c r="O976" i="13"/>
  <c r="O977" i="13"/>
  <c r="O978" i="13"/>
  <c r="O979" i="13"/>
  <c r="O980" i="13"/>
  <c r="O981" i="13"/>
  <c r="O982" i="13"/>
  <c r="O983" i="13"/>
  <c r="O984" i="13"/>
  <c r="O985" i="13"/>
  <c r="O986" i="13"/>
  <c r="O987" i="13"/>
  <c r="O988" i="13"/>
  <c r="O989" i="13"/>
  <c r="O990" i="13"/>
  <c r="O991" i="13"/>
  <c r="O992" i="13"/>
  <c r="O993" i="13"/>
  <c r="O994" i="13"/>
  <c r="O995" i="13"/>
  <c r="O996" i="13"/>
  <c r="O997" i="13"/>
  <c r="O998" i="13"/>
  <c r="O999" i="13"/>
  <c r="O1000" i="13"/>
  <c r="O1001" i="13"/>
  <c r="O1002" i="13"/>
  <c r="O1003" i="13"/>
  <c r="O1004" i="13"/>
  <c r="O1005" i="13"/>
  <c r="O1006" i="13"/>
  <c r="O1007" i="13"/>
  <c r="O1008" i="13"/>
  <c r="O1009" i="13"/>
  <c r="O1010" i="13"/>
  <c r="O1011" i="13"/>
  <c r="O1012" i="13"/>
  <c r="O1013" i="13"/>
  <c r="O1014" i="13"/>
  <c r="O1015" i="13"/>
  <c r="O1016" i="13"/>
  <c r="O1017" i="13"/>
  <c r="O1018" i="13"/>
  <c r="O1019" i="13"/>
  <c r="O1020" i="13"/>
  <c r="O1021" i="13"/>
  <c r="O1022" i="13"/>
  <c r="O1023" i="13"/>
  <c r="O1024" i="13"/>
  <c r="O1025" i="13"/>
  <c r="O1026" i="13"/>
  <c r="O1027" i="13"/>
  <c r="O1028" i="13"/>
  <c r="O1029" i="13"/>
  <c r="O1030" i="13"/>
  <c r="O1031" i="13"/>
  <c r="O1032" i="13"/>
  <c r="O1033" i="13"/>
  <c r="O1034" i="13"/>
  <c r="O1035" i="13"/>
  <c r="O1036" i="13"/>
  <c r="O1037" i="13"/>
  <c r="O1038" i="13"/>
  <c r="O1039" i="13"/>
  <c r="O1040" i="13"/>
  <c r="O1041" i="13"/>
  <c r="O1042" i="13"/>
  <c r="O1043" i="13"/>
  <c r="O1044" i="13"/>
  <c r="O1045" i="13"/>
  <c r="O1046" i="13"/>
  <c r="O1047" i="13"/>
  <c r="O1048" i="13"/>
  <c r="O1049" i="13"/>
  <c r="O1050" i="13"/>
  <c r="O1051" i="13"/>
  <c r="O1052" i="13"/>
  <c r="O1053" i="13"/>
  <c r="O1054" i="13"/>
  <c r="O1055" i="13"/>
  <c r="O1056" i="13"/>
  <c r="O1057" i="13"/>
  <c r="O1058" i="13"/>
  <c r="O1059" i="13"/>
  <c r="O1060" i="13"/>
  <c r="O1061" i="13"/>
  <c r="O1062" i="13"/>
  <c r="O1063" i="13"/>
  <c r="O1064" i="13"/>
  <c r="O1065" i="13"/>
  <c r="O1066" i="13"/>
  <c r="O1067" i="13"/>
  <c r="O1068" i="13"/>
  <c r="O1069" i="13"/>
  <c r="O1070" i="13"/>
  <c r="O1071" i="13"/>
  <c r="O1072" i="13"/>
  <c r="O1073" i="13"/>
  <c r="O1074" i="13"/>
  <c r="O1075" i="13"/>
  <c r="O1076" i="13"/>
  <c r="O1077" i="13"/>
  <c r="O1078" i="13"/>
  <c r="O1079" i="13"/>
  <c r="O1080" i="13"/>
  <c r="O1081" i="13"/>
  <c r="O1082" i="13"/>
  <c r="O1083" i="13"/>
  <c r="O1084" i="13"/>
  <c r="O1085" i="13"/>
  <c r="O1086" i="13"/>
  <c r="O1087" i="13"/>
  <c r="O1088" i="13"/>
  <c r="O1089" i="13"/>
  <c r="O1090" i="13"/>
  <c r="O1091" i="13"/>
  <c r="O1092" i="13"/>
  <c r="O1093" i="13"/>
  <c r="O1094" i="13"/>
  <c r="O1095" i="13"/>
  <c r="O1096" i="13"/>
  <c r="O1097" i="13"/>
  <c r="O1098" i="13"/>
  <c r="O1099" i="13"/>
  <c r="O1100" i="13"/>
  <c r="O1101" i="13"/>
  <c r="O1102" i="13"/>
  <c r="O1103" i="13"/>
  <c r="O1104" i="13"/>
  <c r="O1105" i="13"/>
  <c r="O1106" i="13"/>
  <c r="O1107" i="13"/>
  <c r="O1108" i="13"/>
  <c r="O1109" i="13"/>
  <c r="O1110" i="13"/>
  <c r="O1111" i="13"/>
  <c r="O1112" i="13"/>
  <c r="O1113" i="13"/>
  <c r="O1114" i="13"/>
  <c r="O1115" i="13"/>
  <c r="O1116" i="13"/>
  <c r="O1117" i="13"/>
  <c r="O1118" i="13"/>
  <c r="O1119" i="13"/>
  <c r="O1120" i="13"/>
  <c r="O1121" i="13"/>
  <c r="O1122" i="13"/>
  <c r="O1123" i="13"/>
  <c r="O1124" i="13"/>
  <c r="O1125" i="13"/>
  <c r="O1126" i="13"/>
  <c r="O1127" i="13"/>
  <c r="O1128" i="13"/>
  <c r="O1129" i="13"/>
  <c r="O1130" i="13"/>
  <c r="O1131" i="13"/>
  <c r="O1132" i="13"/>
  <c r="O1133" i="13"/>
  <c r="O1134" i="13"/>
  <c r="O1135" i="13"/>
  <c r="O1136" i="13"/>
  <c r="O1137" i="13"/>
  <c r="O1138" i="13"/>
  <c r="O1139" i="13"/>
  <c r="O1140" i="13"/>
  <c r="O1141" i="13"/>
  <c r="O1142" i="13"/>
  <c r="O1143" i="13"/>
  <c r="O1144" i="13"/>
  <c r="O1145" i="13"/>
  <c r="O1146" i="13"/>
  <c r="O1147" i="13"/>
  <c r="O1148" i="13"/>
  <c r="O1149" i="13"/>
  <c r="O1150" i="13"/>
  <c r="O1151" i="13"/>
  <c r="O1152" i="13"/>
  <c r="O1153" i="13"/>
  <c r="O1154" i="13"/>
  <c r="O1155" i="13"/>
  <c r="O1156" i="13"/>
  <c r="O1157" i="13"/>
  <c r="O1158" i="13"/>
  <c r="O2" i="13"/>
  <c r="P3" i="13"/>
  <c r="P4" i="13"/>
  <c r="P5" i="13"/>
  <c r="P6" i="13"/>
  <c r="P7" i="13"/>
  <c r="P8" i="13"/>
  <c r="P9" i="13"/>
  <c r="P10" i="13"/>
  <c r="P11" i="13"/>
  <c r="P12" i="13"/>
  <c r="P13" i="13"/>
  <c r="P14" i="13"/>
  <c r="P15" i="13"/>
  <c r="P16" i="13"/>
  <c r="P17" i="13"/>
  <c r="P18" i="13"/>
  <c r="P19" i="13"/>
  <c r="P20" i="13"/>
  <c r="P21" i="13"/>
  <c r="P22" i="13"/>
  <c r="P23" i="13"/>
  <c r="P24" i="13"/>
  <c r="P25" i="13"/>
  <c r="P26" i="13"/>
  <c r="P27" i="13"/>
  <c r="P28" i="13"/>
  <c r="P29" i="13"/>
  <c r="P30" i="13"/>
  <c r="P31" i="13"/>
  <c r="P32" i="13"/>
  <c r="P33" i="13"/>
  <c r="P34" i="13"/>
  <c r="P35" i="13"/>
  <c r="P36" i="13"/>
  <c r="P37" i="13"/>
  <c r="P38" i="13"/>
  <c r="P39" i="13"/>
  <c r="P40" i="13"/>
  <c r="P41" i="13"/>
  <c r="P42" i="13"/>
  <c r="P43" i="13"/>
  <c r="P44" i="13"/>
  <c r="P45" i="13"/>
  <c r="P46" i="13"/>
  <c r="P47" i="13"/>
  <c r="P48" i="13"/>
  <c r="P49" i="13"/>
  <c r="P50" i="13"/>
  <c r="P51" i="13"/>
  <c r="P52" i="13"/>
  <c r="P53" i="13"/>
  <c r="P54" i="13"/>
  <c r="P55" i="13"/>
  <c r="P56" i="13"/>
  <c r="P57" i="13"/>
  <c r="P58" i="13"/>
  <c r="P59" i="13"/>
  <c r="P60" i="13"/>
  <c r="P61" i="13"/>
  <c r="P62" i="13"/>
  <c r="P63" i="13"/>
  <c r="P64" i="13"/>
  <c r="P65" i="13"/>
  <c r="P66" i="13"/>
  <c r="P67" i="13"/>
  <c r="P68" i="13"/>
  <c r="P69" i="13"/>
  <c r="P70" i="13"/>
  <c r="P71" i="13"/>
  <c r="P72" i="13"/>
  <c r="P73" i="13"/>
  <c r="P74" i="13"/>
  <c r="P75" i="13"/>
  <c r="P76" i="13"/>
  <c r="P77" i="13"/>
  <c r="P78" i="13"/>
  <c r="P79" i="13"/>
  <c r="P80" i="13"/>
  <c r="P81" i="13"/>
  <c r="P82" i="13"/>
  <c r="P83" i="13"/>
  <c r="P84" i="13"/>
  <c r="P85" i="13"/>
  <c r="P86" i="13"/>
  <c r="P87" i="13"/>
  <c r="P88" i="13"/>
  <c r="P89" i="13"/>
  <c r="P90" i="13"/>
  <c r="P91" i="13"/>
  <c r="P92" i="13"/>
  <c r="P93" i="13"/>
  <c r="P94" i="13"/>
  <c r="P95" i="13"/>
  <c r="P96" i="13"/>
  <c r="P97" i="13"/>
  <c r="P98" i="13"/>
  <c r="P99" i="13"/>
  <c r="P100" i="13"/>
  <c r="P101" i="13"/>
  <c r="P102" i="13"/>
  <c r="P103" i="13"/>
  <c r="P104" i="13"/>
  <c r="P105" i="13"/>
  <c r="P106" i="13"/>
  <c r="P107" i="13"/>
  <c r="P108" i="13"/>
  <c r="P109" i="13"/>
  <c r="P110" i="13"/>
  <c r="P111" i="13"/>
  <c r="P112" i="13"/>
  <c r="P113" i="13"/>
  <c r="P114" i="13"/>
  <c r="P115" i="13"/>
  <c r="P116" i="13"/>
  <c r="P117" i="13"/>
  <c r="P118" i="13"/>
  <c r="P119" i="13"/>
  <c r="P120" i="13"/>
  <c r="P121" i="13"/>
  <c r="P122" i="13"/>
  <c r="P123" i="13"/>
  <c r="P124" i="13"/>
  <c r="P125" i="13"/>
  <c r="P126" i="13"/>
  <c r="P127" i="13"/>
  <c r="P128" i="13"/>
  <c r="P129" i="13"/>
  <c r="P130" i="13"/>
  <c r="P131" i="13"/>
  <c r="P132" i="13"/>
  <c r="P133" i="13"/>
  <c r="P134" i="13"/>
  <c r="P135" i="13"/>
  <c r="P136" i="13"/>
  <c r="P137" i="13"/>
  <c r="P138" i="13"/>
  <c r="P139" i="13"/>
  <c r="P140" i="13"/>
  <c r="P141" i="13"/>
  <c r="P142" i="13"/>
  <c r="P143" i="13"/>
  <c r="P144" i="13"/>
  <c r="P145" i="13"/>
  <c r="P146" i="13"/>
  <c r="P147" i="13"/>
  <c r="P148" i="13"/>
  <c r="P149" i="13"/>
  <c r="P150" i="13"/>
  <c r="P151" i="13"/>
  <c r="P152" i="13"/>
  <c r="P153" i="13"/>
  <c r="P154" i="13"/>
  <c r="P155" i="13"/>
  <c r="P156" i="13"/>
  <c r="P157" i="13"/>
  <c r="P158" i="13"/>
  <c r="P159" i="13"/>
  <c r="P160" i="13"/>
  <c r="P161" i="13"/>
  <c r="P162" i="13"/>
  <c r="P163" i="13"/>
  <c r="P164" i="13"/>
  <c r="P165" i="13"/>
  <c r="P166" i="13"/>
  <c r="P167" i="13"/>
  <c r="P168" i="13"/>
  <c r="P169" i="13"/>
  <c r="P170" i="13"/>
  <c r="P171" i="13"/>
  <c r="P172" i="13"/>
  <c r="P173" i="13"/>
  <c r="P174" i="13"/>
  <c r="P175" i="13"/>
  <c r="P176" i="13"/>
  <c r="P177" i="13"/>
  <c r="P178" i="13"/>
  <c r="P179" i="13"/>
  <c r="P180" i="13"/>
  <c r="P181" i="13"/>
  <c r="P182" i="13"/>
  <c r="P183" i="13"/>
  <c r="P184" i="13"/>
  <c r="P185" i="13"/>
  <c r="P186" i="13"/>
  <c r="P187" i="13"/>
  <c r="P188" i="13"/>
  <c r="P189" i="13"/>
  <c r="P190" i="13"/>
  <c r="P191" i="13"/>
  <c r="P192" i="13"/>
  <c r="P193" i="13"/>
  <c r="P194" i="13"/>
  <c r="P195" i="13"/>
  <c r="P196" i="13"/>
  <c r="P197" i="13"/>
  <c r="P198" i="13"/>
  <c r="P199" i="13"/>
  <c r="P200" i="13"/>
  <c r="P201" i="13"/>
  <c r="P202" i="13"/>
  <c r="P203" i="13"/>
  <c r="P204" i="13"/>
  <c r="P205" i="13"/>
  <c r="P206" i="13"/>
  <c r="P207" i="13"/>
  <c r="P208" i="13"/>
  <c r="P209" i="13"/>
  <c r="P210" i="13"/>
  <c r="P211" i="13"/>
  <c r="P212" i="13"/>
  <c r="P213" i="13"/>
  <c r="P214" i="13"/>
  <c r="P215" i="13"/>
  <c r="P216" i="13"/>
  <c r="P217" i="13"/>
  <c r="P218" i="13"/>
  <c r="P219" i="13"/>
  <c r="P220" i="13"/>
  <c r="P221" i="13"/>
  <c r="P222" i="13"/>
  <c r="P223" i="13"/>
  <c r="P224" i="13"/>
  <c r="P225" i="13"/>
  <c r="P226" i="13"/>
  <c r="P227" i="13"/>
  <c r="P228" i="13"/>
  <c r="P229" i="13"/>
  <c r="P230" i="13"/>
  <c r="P231" i="13"/>
  <c r="P232" i="13"/>
  <c r="P233" i="13"/>
  <c r="P234" i="13"/>
  <c r="P235" i="13"/>
  <c r="P236" i="13"/>
  <c r="P237" i="13"/>
  <c r="P238" i="13"/>
  <c r="P239" i="13"/>
  <c r="P240" i="13"/>
  <c r="P241" i="13"/>
  <c r="P242" i="13"/>
  <c r="P243" i="13"/>
  <c r="P244" i="13"/>
  <c r="P245" i="13"/>
  <c r="P246" i="13"/>
  <c r="P247" i="13"/>
  <c r="P248" i="13"/>
  <c r="P249" i="13"/>
  <c r="P250" i="13"/>
  <c r="P251" i="13"/>
  <c r="P252" i="13"/>
  <c r="P253" i="13"/>
  <c r="P254" i="13"/>
  <c r="P255" i="13"/>
  <c r="P256" i="13"/>
  <c r="P257" i="13"/>
  <c r="P258" i="13"/>
  <c r="P259" i="13"/>
  <c r="P260" i="13"/>
  <c r="P261" i="13"/>
  <c r="P262" i="13"/>
  <c r="P263" i="13"/>
  <c r="P264" i="13"/>
  <c r="P265" i="13"/>
  <c r="P266" i="13"/>
  <c r="P267" i="13"/>
  <c r="P268" i="13"/>
  <c r="P269" i="13"/>
  <c r="P270" i="13"/>
  <c r="P271" i="13"/>
  <c r="P272" i="13"/>
  <c r="P273" i="13"/>
  <c r="P274" i="13"/>
  <c r="P275" i="13"/>
  <c r="P276" i="13"/>
  <c r="P277" i="13"/>
  <c r="P278" i="13"/>
  <c r="P279" i="13"/>
  <c r="P280" i="13"/>
  <c r="P281" i="13"/>
  <c r="P282" i="13"/>
  <c r="P283" i="13"/>
  <c r="P284" i="13"/>
  <c r="P285" i="13"/>
  <c r="P286" i="13"/>
  <c r="P287" i="13"/>
  <c r="P288" i="13"/>
  <c r="P289" i="13"/>
  <c r="P290" i="13"/>
  <c r="P291" i="13"/>
  <c r="P292" i="13"/>
  <c r="P293" i="13"/>
  <c r="P294" i="13"/>
  <c r="P295" i="13"/>
  <c r="P296" i="13"/>
  <c r="P297" i="13"/>
  <c r="P298" i="13"/>
  <c r="P299" i="13"/>
  <c r="P300" i="13"/>
  <c r="P301" i="13"/>
  <c r="P302" i="13"/>
  <c r="P303" i="13"/>
  <c r="P304" i="13"/>
  <c r="P305" i="13"/>
  <c r="P306" i="13"/>
  <c r="P307" i="13"/>
  <c r="P308" i="13"/>
  <c r="P309" i="13"/>
  <c r="P310" i="13"/>
  <c r="P311" i="13"/>
  <c r="P312" i="13"/>
  <c r="P313" i="13"/>
  <c r="P314" i="13"/>
  <c r="P315" i="13"/>
  <c r="P316" i="13"/>
  <c r="P317" i="13"/>
  <c r="P318" i="13"/>
  <c r="P319" i="13"/>
  <c r="P320" i="13"/>
  <c r="P321" i="13"/>
  <c r="P322" i="13"/>
  <c r="P323" i="13"/>
  <c r="P324" i="13"/>
  <c r="P325" i="13"/>
  <c r="P326" i="13"/>
  <c r="P327" i="13"/>
  <c r="P328" i="13"/>
  <c r="P329" i="13"/>
  <c r="P330" i="13"/>
  <c r="P331" i="13"/>
  <c r="P332" i="13"/>
  <c r="P333" i="13"/>
  <c r="P334" i="13"/>
  <c r="P335" i="13"/>
  <c r="P336" i="13"/>
  <c r="P337" i="13"/>
  <c r="P338" i="13"/>
  <c r="P339" i="13"/>
  <c r="P340" i="13"/>
  <c r="P341" i="13"/>
  <c r="P342" i="13"/>
  <c r="P343" i="13"/>
  <c r="P344" i="13"/>
  <c r="P345" i="13"/>
  <c r="P346" i="13"/>
  <c r="P347" i="13"/>
  <c r="P348" i="13"/>
  <c r="P349" i="13"/>
  <c r="P350" i="13"/>
  <c r="P351" i="13"/>
  <c r="P352" i="13"/>
  <c r="P353" i="13"/>
  <c r="P354" i="13"/>
  <c r="P355" i="13"/>
  <c r="P356" i="13"/>
  <c r="P357" i="13"/>
  <c r="P358" i="13"/>
  <c r="P359" i="13"/>
  <c r="P360" i="13"/>
  <c r="P361" i="13"/>
  <c r="P362" i="13"/>
  <c r="P363" i="13"/>
  <c r="P364" i="13"/>
  <c r="P365" i="13"/>
  <c r="P366" i="13"/>
  <c r="P367" i="13"/>
  <c r="P368" i="13"/>
  <c r="P369" i="13"/>
  <c r="P370" i="13"/>
  <c r="P371" i="13"/>
  <c r="P372" i="13"/>
  <c r="P373" i="13"/>
  <c r="P374" i="13"/>
  <c r="P375" i="13"/>
  <c r="P376" i="13"/>
  <c r="P377" i="13"/>
  <c r="P378" i="13"/>
  <c r="P379" i="13"/>
  <c r="P380" i="13"/>
  <c r="P381" i="13"/>
  <c r="P382" i="13"/>
  <c r="P383" i="13"/>
  <c r="P384" i="13"/>
  <c r="P385" i="13"/>
  <c r="P386" i="13"/>
  <c r="P387" i="13"/>
  <c r="P388" i="13"/>
  <c r="P389" i="13"/>
  <c r="P390" i="13"/>
  <c r="P391" i="13"/>
  <c r="P392" i="13"/>
  <c r="P393" i="13"/>
  <c r="P394" i="13"/>
  <c r="P395" i="13"/>
  <c r="P396" i="13"/>
  <c r="P397" i="13"/>
  <c r="P398" i="13"/>
  <c r="P399" i="13"/>
  <c r="P400" i="13"/>
  <c r="P401" i="13"/>
  <c r="P402" i="13"/>
  <c r="P403" i="13"/>
  <c r="P404" i="13"/>
  <c r="P405" i="13"/>
  <c r="P406" i="13"/>
  <c r="P407" i="13"/>
  <c r="P408" i="13"/>
  <c r="P409" i="13"/>
  <c r="P410" i="13"/>
  <c r="P411" i="13"/>
  <c r="P412" i="13"/>
  <c r="P413" i="13"/>
  <c r="P414" i="13"/>
  <c r="P415" i="13"/>
  <c r="P416" i="13"/>
  <c r="P417" i="13"/>
  <c r="P418" i="13"/>
  <c r="P419" i="13"/>
  <c r="P420" i="13"/>
  <c r="P421" i="13"/>
  <c r="P422" i="13"/>
  <c r="P423" i="13"/>
  <c r="P424" i="13"/>
  <c r="P425" i="13"/>
  <c r="P426" i="13"/>
  <c r="P427" i="13"/>
  <c r="P428" i="13"/>
  <c r="P429" i="13"/>
  <c r="P430" i="13"/>
  <c r="P431" i="13"/>
  <c r="P432" i="13"/>
  <c r="P433" i="13"/>
  <c r="P434" i="13"/>
  <c r="P435" i="13"/>
  <c r="P436" i="13"/>
  <c r="P437" i="13"/>
  <c r="P438" i="13"/>
  <c r="P439" i="13"/>
  <c r="P440" i="13"/>
  <c r="P441" i="13"/>
  <c r="P442" i="13"/>
  <c r="P443" i="13"/>
  <c r="P444" i="13"/>
  <c r="P445" i="13"/>
  <c r="P446" i="13"/>
  <c r="P447" i="13"/>
  <c r="P448" i="13"/>
  <c r="P449" i="13"/>
  <c r="P450" i="13"/>
  <c r="P451" i="13"/>
  <c r="P452" i="13"/>
  <c r="P453" i="13"/>
  <c r="P454" i="13"/>
  <c r="P455" i="13"/>
  <c r="P456" i="13"/>
  <c r="P457" i="13"/>
  <c r="P458" i="13"/>
  <c r="P459" i="13"/>
  <c r="P460" i="13"/>
  <c r="P461" i="13"/>
  <c r="P462" i="13"/>
  <c r="P463" i="13"/>
  <c r="P464" i="13"/>
  <c r="P465" i="13"/>
  <c r="P466" i="13"/>
  <c r="P467" i="13"/>
  <c r="P468" i="13"/>
  <c r="P469" i="13"/>
  <c r="P470" i="13"/>
  <c r="P471" i="13"/>
  <c r="P472" i="13"/>
  <c r="P473" i="13"/>
  <c r="P474" i="13"/>
  <c r="P475" i="13"/>
  <c r="P476" i="13"/>
  <c r="P477" i="13"/>
  <c r="P478" i="13"/>
  <c r="P479" i="13"/>
  <c r="P480" i="13"/>
  <c r="P481" i="13"/>
  <c r="P482" i="13"/>
  <c r="P483" i="13"/>
  <c r="P484" i="13"/>
  <c r="P485" i="13"/>
  <c r="P486" i="13"/>
  <c r="P487" i="13"/>
  <c r="P488" i="13"/>
  <c r="P489" i="13"/>
  <c r="P490" i="13"/>
  <c r="P491" i="13"/>
  <c r="P492" i="13"/>
  <c r="P493" i="13"/>
  <c r="P494" i="13"/>
  <c r="P495" i="13"/>
  <c r="P496" i="13"/>
  <c r="P497" i="13"/>
  <c r="P498" i="13"/>
  <c r="P499" i="13"/>
  <c r="P500" i="13"/>
  <c r="P501" i="13"/>
  <c r="P502" i="13"/>
  <c r="P503" i="13"/>
  <c r="P504" i="13"/>
  <c r="P505" i="13"/>
  <c r="P506" i="13"/>
  <c r="P507" i="13"/>
  <c r="P508" i="13"/>
  <c r="P509" i="13"/>
  <c r="P510" i="13"/>
  <c r="P511" i="13"/>
  <c r="P512" i="13"/>
  <c r="P513" i="13"/>
  <c r="P514" i="13"/>
  <c r="P515" i="13"/>
  <c r="P516" i="13"/>
  <c r="P517" i="13"/>
  <c r="P518" i="13"/>
  <c r="P519" i="13"/>
  <c r="P520" i="13"/>
  <c r="P521" i="13"/>
  <c r="P522" i="13"/>
  <c r="P523" i="13"/>
  <c r="P524" i="13"/>
  <c r="P525" i="13"/>
  <c r="P526" i="13"/>
  <c r="P527" i="13"/>
  <c r="P528" i="13"/>
  <c r="P529" i="13"/>
  <c r="P530" i="13"/>
  <c r="P531" i="13"/>
  <c r="P532" i="13"/>
  <c r="P533" i="13"/>
  <c r="P534" i="13"/>
  <c r="P535" i="13"/>
  <c r="P536" i="13"/>
  <c r="P537" i="13"/>
  <c r="P538" i="13"/>
  <c r="P539" i="13"/>
  <c r="P540" i="13"/>
  <c r="P541" i="13"/>
  <c r="P542" i="13"/>
  <c r="P543" i="13"/>
  <c r="P544" i="13"/>
  <c r="P545" i="13"/>
  <c r="P546" i="13"/>
  <c r="P547" i="13"/>
  <c r="P548" i="13"/>
  <c r="P549" i="13"/>
  <c r="P550" i="13"/>
  <c r="P551" i="13"/>
  <c r="P552" i="13"/>
  <c r="P553" i="13"/>
  <c r="P554" i="13"/>
  <c r="P555" i="13"/>
  <c r="P556" i="13"/>
  <c r="P557" i="13"/>
  <c r="P558" i="13"/>
  <c r="P559" i="13"/>
  <c r="P560" i="13"/>
  <c r="P561" i="13"/>
  <c r="P562" i="13"/>
  <c r="P563" i="13"/>
  <c r="P564" i="13"/>
  <c r="P565" i="13"/>
  <c r="P566" i="13"/>
  <c r="P567" i="13"/>
  <c r="P568" i="13"/>
  <c r="P569" i="13"/>
  <c r="P570" i="13"/>
  <c r="P571" i="13"/>
  <c r="P572" i="13"/>
  <c r="P573" i="13"/>
  <c r="P574" i="13"/>
  <c r="P575" i="13"/>
  <c r="P576" i="13"/>
  <c r="P577" i="13"/>
  <c r="P578" i="13"/>
  <c r="P579" i="13"/>
  <c r="P580" i="13"/>
  <c r="P581" i="13"/>
  <c r="P582" i="13"/>
  <c r="P583" i="13"/>
  <c r="P584" i="13"/>
  <c r="P585" i="13"/>
  <c r="P586" i="13"/>
  <c r="P587" i="13"/>
  <c r="P588" i="13"/>
  <c r="P589" i="13"/>
  <c r="P590" i="13"/>
  <c r="P591" i="13"/>
  <c r="P592" i="13"/>
  <c r="P593" i="13"/>
  <c r="P594" i="13"/>
  <c r="P595" i="13"/>
  <c r="P596" i="13"/>
  <c r="P597" i="13"/>
  <c r="P598" i="13"/>
  <c r="P599" i="13"/>
  <c r="P600" i="13"/>
  <c r="P601" i="13"/>
  <c r="P602" i="13"/>
  <c r="P603" i="13"/>
  <c r="P604" i="13"/>
  <c r="P605" i="13"/>
  <c r="P606" i="13"/>
  <c r="P607" i="13"/>
  <c r="P608" i="13"/>
  <c r="P609" i="13"/>
  <c r="P610" i="13"/>
  <c r="P611" i="13"/>
  <c r="P612" i="13"/>
  <c r="P613" i="13"/>
  <c r="P614" i="13"/>
  <c r="P615" i="13"/>
  <c r="P616" i="13"/>
  <c r="P617" i="13"/>
  <c r="P618" i="13"/>
  <c r="P619" i="13"/>
  <c r="P620" i="13"/>
  <c r="P621" i="13"/>
  <c r="P622" i="13"/>
  <c r="P623" i="13"/>
  <c r="P624" i="13"/>
  <c r="P625" i="13"/>
  <c r="P626" i="13"/>
  <c r="P627" i="13"/>
  <c r="P628" i="13"/>
  <c r="P629" i="13"/>
  <c r="P630" i="13"/>
  <c r="P631" i="13"/>
  <c r="P632" i="13"/>
  <c r="P633" i="13"/>
  <c r="P634" i="13"/>
  <c r="P635" i="13"/>
  <c r="P636" i="13"/>
  <c r="P637" i="13"/>
  <c r="P638" i="13"/>
  <c r="P639" i="13"/>
  <c r="P640" i="13"/>
  <c r="P641" i="13"/>
  <c r="P642" i="13"/>
  <c r="P643" i="13"/>
  <c r="P644" i="13"/>
  <c r="P645" i="13"/>
  <c r="P646" i="13"/>
  <c r="P647" i="13"/>
  <c r="P648" i="13"/>
  <c r="P649" i="13"/>
  <c r="P650" i="13"/>
  <c r="P651" i="13"/>
  <c r="P652" i="13"/>
  <c r="P653" i="13"/>
  <c r="P654" i="13"/>
  <c r="P655" i="13"/>
  <c r="P656" i="13"/>
  <c r="P657" i="13"/>
  <c r="P658" i="13"/>
  <c r="P659" i="13"/>
  <c r="P660" i="13"/>
  <c r="P661" i="13"/>
  <c r="P662" i="13"/>
  <c r="P663" i="13"/>
  <c r="P664" i="13"/>
  <c r="P665" i="13"/>
  <c r="P666" i="13"/>
  <c r="P667" i="13"/>
  <c r="P668" i="13"/>
  <c r="P669" i="13"/>
  <c r="P670" i="13"/>
  <c r="P671" i="13"/>
  <c r="P672" i="13"/>
  <c r="P673" i="13"/>
  <c r="P674" i="13"/>
  <c r="P675" i="13"/>
  <c r="P676" i="13"/>
  <c r="P677" i="13"/>
  <c r="P678" i="13"/>
  <c r="P679" i="13"/>
  <c r="P680" i="13"/>
  <c r="P681" i="13"/>
  <c r="P682" i="13"/>
  <c r="P683" i="13"/>
  <c r="P684" i="13"/>
  <c r="P685" i="13"/>
  <c r="P686" i="13"/>
  <c r="P687" i="13"/>
  <c r="P688" i="13"/>
  <c r="P689" i="13"/>
  <c r="P690" i="13"/>
  <c r="P691" i="13"/>
  <c r="P692" i="13"/>
  <c r="P693" i="13"/>
  <c r="P694" i="13"/>
  <c r="P695" i="13"/>
  <c r="P696" i="13"/>
  <c r="P697" i="13"/>
  <c r="P698" i="13"/>
  <c r="P699" i="13"/>
  <c r="P700" i="13"/>
  <c r="P701" i="13"/>
  <c r="P702" i="13"/>
  <c r="P703" i="13"/>
  <c r="P704" i="13"/>
  <c r="P705" i="13"/>
  <c r="P706" i="13"/>
  <c r="P707" i="13"/>
  <c r="P708" i="13"/>
  <c r="P709" i="13"/>
  <c r="P710" i="13"/>
  <c r="P711" i="13"/>
  <c r="P712" i="13"/>
  <c r="P713" i="13"/>
  <c r="P714" i="13"/>
  <c r="P715" i="13"/>
  <c r="P716" i="13"/>
  <c r="P717" i="13"/>
  <c r="P718" i="13"/>
  <c r="P719" i="13"/>
  <c r="P720" i="13"/>
  <c r="P721" i="13"/>
  <c r="P722" i="13"/>
  <c r="P723" i="13"/>
  <c r="P724" i="13"/>
  <c r="P725" i="13"/>
  <c r="P726" i="13"/>
  <c r="P727" i="13"/>
  <c r="P728" i="13"/>
  <c r="P729" i="13"/>
  <c r="P730" i="13"/>
  <c r="P731" i="13"/>
  <c r="P732" i="13"/>
  <c r="P733" i="13"/>
  <c r="P734" i="13"/>
  <c r="P735" i="13"/>
  <c r="P736" i="13"/>
  <c r="P737" i="13"/>
  <c r="P738" i="13"/>
  <c r="P739" i="13"/>
  <c r="P740" i="13"/>
  <c r="P741" i="13"/>
  <c r="P742" i="13"/>
  <c r="P743" i="13"/>
  <c r="P744" i="13"/>
  <c r="P745" i="13"/>
  <c r="P746" i="13"/>
  <c r="P747" i="13"/>
  <c r="P748" i="13"/>
  <c r="P749" i="13"/>
  <c r="P750" i="13"/>
  <c r="P751" i="13"/>
  <c r="P752" i="13"/>
  <c r="P753" i="13"/>
  <c r="P754" i="13"/>
  <c r="P755" i="13"/>
  <c r="P756" i="13"/>
  <c r="P757" i="13"/>
  <c r="P758" i="13"/>
  <c r="P759" i="13"/>
  <c r="P760" i="13"/>
  <c r="P761" i="13"/>
  <c r="P762" i="13"/>
  <c r="P763" i="13"/>
  <c r="P764" i="13"/>
  <c r="P765" i="13"/>
  <c r="P766" i="13"/>
  <c r="P767" i="13"/>
  <c r="P768" i="13"/>
  <c r="P769" i="13"/>
  <c r="P770" i="13"/>
  <c r="P771" i="13"/>
  <c r="P772" i="13"/>
  <c r="P773" i="13"/>
  <c r="P774" i="13"/>
  <c r="P775" i="13"/>
  <c r="P776" i="13"/>
  <c r="P777" i="13"/>
  <c r="P778" i="13"/>
  <c r="P779" i="13"/>
  <c r="P780" i="13"/>
  <c r="P781" i="13"/>
  <c r="P782" i="13"/>
  <c r="P783" i="13"/>
  <c r="P784" i="13"/>
  <c r="P785" i="13"/>
  <c r="P786" i="13"/>
  <c r="P787" i="13"/>
  <c r="P788" i="13"/>
  <c r="P789" i="13"/>
  <c r="P790" i="13"/>
  <c r="P791" i="13"/>
  <c r="P792" i="13"/>
  <c r="P793" i="13"/>
  <c r="P794" i="13"/>
  <c r="P795" i="13"/>
  <c r="P796" i="13"/>
  <c r="P797" i="13"/>
  <c r="P798" i="13"/>
  <c r="P799" i="13"/>
  <c r="P800" i="13"/>
  <c r="P801" i="13"/>
  <c r="P802" i="13"/>
  <c r="P803" i="13"/>
  <c r="P804" i="13"/>
  <c r="P805" i="13"/>
  <c r="P806" i="13"/>
  <c r="P807" i="13"/>
  <c r="P808" i="13"/>
  <c r="P809" i="13"/>
  <c r="P810" i="13"/>
  <c r="P811" i="13"/>
  <c r="P812" i="13"/>
  <c r="P813" i="13"/>
  <c r="P814" i="13"/>
  <c r="P815" i="13"/>
  <c r="P816" i="13"/>
  <c r="P817" i="13"/>
  <c r="P818" i="13"/>
  <c r="P819" i="13"/>
  <c r="P820" i="13"/>
  <c r="P821" i="13"/>
  <c r="P822" i="13"/>
  <c r="P823" i="13"/>
  <c r="P824" i="13"/>
  <c r="P825" i="13"/>
  <c r="P826" i="13"/>
  <c r="P827" i="13"/>
  <c r="P828" i="13"/>
  <c r="P829" i="13"/>
  <c r="P830" i="13"/>
  <c r="P831" i="13"/>
  <c r="P832" i="13"/>
  <c r="P833" i="13"/>
  <c r="P834" i="13"/>
  <c r="P835" i="13"/>
  <c r="P836" i="13"/>
  <c r="P837" i="13"/>
  <c r="P838" i="13"/>
  <c r="P839" i="13"/>
  <c r="P840" i="13"/>
  <c r="P841" i="13"/>
  <c r="P842" i="13"/>
  <c r="P843" i="13"/>
  <c r="P844" i="13"/>
  <c r="P845" i="13"/>
  <c r="P846" i="13"/>
  <c r="P847" i="13"/>
  <c r="P848" i="13"/>
  <c r="P849" i="13"/>
  <c r="P850" i="13"/>
  <c r="P851" i="13"/>
  <c r="P852" i="13"/>
  <c r="P853" i="13"/>
  <c r="P854" i="13"/>
  <c r="P855" i="13"/>
  <c r="P856" i="13"/>
  <c r="P857" i="13"/>
  <c r="P858" i="13"/>
  <c r="P859" i="13"/>
  <c r="P860" i="13"/>
  <c r="P861" i="13"/>
  <c r="P862" i="13"/>
  <c r="P863" i="13"/>
  <c r="P864" i="13"/>
  <c r="P865" i="13"/>
  <c r="P866" i="13"/>
  <c r="P867" i="13"/>
  <c r="P868" i="13"/>
  <c r="P869" i="13"/>
  <c r="P870" i="13"/>
  <c r="P871" i="13"/>
  <c r="P872" i="13"/>
  <c r="P873" i="13"/>
  <c r="P874" i="13"/>
  <c r="P875" i="13"/>
  <c r="P876" i="13"/>
  <c r="P877" i="13"/>
  <c r="P878" i="13"/>
  <c r="P879" i="13"/>
  <c r="P880" i="13"/>
  <c r="P881" i="13"/>
  <c r="P882" i="13"/>
  <c r="P883" i="13"/>
  <c r="P884" i="13"/>
  <c r="P885" i="13"/>
  <c r="P886" i="13"/>
  <c r="P887" i="13"/>
  <c r="P888" i="13"/>
  <c r="P889" i="13"/>
  <c r="P890" i="13"/>
  <c r="P891" i="13"/>
  <c r="P892" i="13"/>
  <c r="P893" i="13"/>
  <c r="P894" i="13"/>
  <c r="P895" i="13"/>
  <c r="P896" i="13"/>
  <c r="P897" i="13"/>
  <c r="P898" i="13"/>
  <c r="P899" i="13"/>
  <c r="P900" i="13"/>
  <c r="P901" i="13"/>
  <c r="P902" i="13"/>
  <c r="P903" i="13"/>
  <c r="P904" i="13"/>
  <c r="P905" i="13"/>
  <c r="P906" i="13"/>
  <c r="P907" i="13"/>
  <c r="P908" i="13"/>
  <c r="P909" i="13"/>
  <c r="P910" i="13"/>
  <c r="P911" i="13"/>
  <c r="P912" i="13"/>
  <c r="P913" i="13"/>
  <c r="P914" i="13"/>
  <c r="P915" i="13"/>
  <c r="P916" i="13"/>
  <c r="P917" i="13"/>
  <c r="P918" i="13"/>
  <c r="P919" i="13"/>
  <c r="P920" i="13"/>
  <c r="P921" i="13"/>
  <c r="P922" i="13"/>
  <c r="P923" i="13"/>
  <c r="P924" i="13"/>
  <c r="P925" i="13"/>
  <c r="P926" i="13"/>
  <c r="P927" i="13"/>
  <c r="P928" i="13"/>
  <c r="P929" i="13"/>
  <c r="P930" i="13"/>
  <c r="P931" i="13"/>
  <c r="P932" i="13"/>
  <c r="P933" i="13"/>
  <c r="P934" i="13"/>
  <c r="P935" i="13"/>
  <c r="P936" i="13"/>
  <c r="P937" i="13"/>
  <c r="P938" i="13"/>
  <c r="P939" i="13"/>
  <c r="P940" i="13"/>
  <c r="P941" i="13"/>
  <c r="P942" i="13"/>
  <c r="P943" i="13"/>
  <c r="P944" i="13"/>
  <c r="P945" i="13"/>
  <c r="P946" i="13"/>
  <c r="P947" i="13"/>
  <c r="P948" i="13"/>
  <c r="P949" i="13"/>
  <c r="P950" i="13"/>
  <c r="P951" i="13"/>
  <c r="P952" i="13"/>
  <c r="P953" i="13"/>
  <c r="P954" i="13"/>
  <c r="P955" i="13"/>
  <c r="P956" i="13"/>
  <c r="P957" i="13"/>
  <c r="P958" i="13"/>
  <c r="P959" i="13"/>
  <c r="P960" i="13"/>
  <c r="P961" i="13"/>
  <c r="P962" i="13"/>
  <c r="P963" i="13"/>
  <c r="P964" i="13"/>
  <c r="P965" i="13"/>
  <c r="P966" i="13"/>
  <c r="P967" i="13"/>
  <c r="P968" i="13"/>
  <c r="P969" i="13"/>
  <c r="P970" i="13"/>
  <c r="P971" i="13"/>
  <c r="P972" i="13"/>
  <c r="P973" i="13"/>
  <c r="P974" i="13"/>
  <c r="P975" i="13"/>
  <c r="P976" i="13"/>
  <c r="P977" i="13"/>
  <c r="P978" i="13"/>
  <c r="P979" i="13"/>
  <c r="P980" i="13"/>
  <c r="P981" i="13"/>
  <c r="P982" i="13"/>
  <c r="P983" i="13"/>
  <c r="P984" i="13"/>
  <c r="P985" i="13"/>
  <c r="P986" i="13"/>
  <c r="P987" i="13"/>
  <c r="P988" i="13"/>
  <c r="P989" i="13"/>
  <c r="P990" i="13"/>
  <c r="P991" i="13"/>
  <c r="P992" i="13"/>
  <c r="P993" i="13"/>
  <c r="P994" i="13"/>
  <c r="P995" i="13"/>
  <c r="P996" i="13"/>
  <c r="P997" i="13"/>
  <c r="P998" i="13"/>
  <c r="P999" i="13"/>
  <c r="P1000" i="13"/>
  <c r="P1001" i="13"/>
  <c r="P1002" i="13"/>
  <c r="P1003" i="13"/>
  <c r="P1004" i="13"/>
  <c r="P1005" i="13"/>
  <c r="P1006" i="13"/>
  <c r="P1007" i="13"/>
  <c r="P1008" i="13"/>
  <c r="P1009" i="13"/>
  <c r="P1010" i="13"/>
  <c r="P1011" i="13"/>
  <c r="P1012" i="13"/>
  <c r="P1013" i="13"/>
  <c r="P1014" i="13"/>
  <c r="P1015" i="13"/>
  <c r="P1016" i="13"/>
  <c r="P1017" i="13"/>
  <c r="P1018" i="13"/>
  <c r="P1019" i="13"/>
  <c r="P1020" i="13"/>
  <c r="P1021" i="13"/>
  <c r="P1022" i="13"/>
  <c r="P1023" i="13"/>
  <c r="P1024" i="13"/>
  <c r="P1025" i="13"/>
  <c r="P1026" i="13"/>
  <c r="P1027" i="13"/>
  <c r="P1028" i="13"/>
  <c r="P1029" i="13"/>
  <c r="P1030" i="13"/>
  <c r="P1031" i="13"/>
  <c r="P1032" i="13"/>
  <c r="P1033" i="13"/>
  <c r="P1034" i="13"/>
  <c r="P1035" i="13"/>
  <c r="P1036" i="13"/>
  <c r="P1037" i="13"/>
  <c r="P1038" i="13"/>
  <c r="P1039" i="13"/>
  <c r="P1040" i="13"/>
  <c r="P1041" i="13"/>
  <c r="P1042" i="13"/>
  <c r="P1043" i="13"/>
  <c r="P1044" i="13"/>
  <c r="P1045" i="13"/>
  <c r="P1046" i="13"/>
  <c r="P1047" i="13"/>
  <c r="P1048" i="13"/>
  <c r="P1049" i="13"/>
  <c r="P1050" i="13"/>
  <c r="P1051" i="13"/>
  <c r="P1052" i="13"/>
  <c r="P1053" i="13"/>
  <c r="P1054" i="13"/>
  <c r="P1055" i="13"/>
  <c r="P1056" i="13"/>
  <c r="P1057" i="13"/>
  <c r="P1058" i="13"/>
  <c r="P1059" i="13"/>
  <c r="P1060" i="13"/>
  <c r="P1061" i="13"/>
  <c r="P1062" i="13"/>
  <c r="P1063" i="13"/>
  <c r="P1064" i="13"/>
  <c r="P1065" i="13"/>
  <c r="P1066" i="13"/>
  <c r="P1067" i="13"/>
  <c r="P1068" i="13"/>
  <c r="P1069" i="13"/>
  <c r="P1070" i="13"/>
  <c r="P1071" i="13"/>
  <c r="P1072" i="13"/>
  <c r="P1073" i="13"/>
  <c r="P1074" i="13"/>
  <c r="P1075" i="13"/>
  <c r="P1076" i="13"/>
  <c r="P1077" i="13"/>
  <c r="P1078" i="13"/>
  <c r="P1079" i="13"/>
  <c r="P1080" i="13"/>
  <c r="P1081" i="13"/>
  <c r="P1082" i="13"/>
  <c r="P1083" i="13"/>
  <c r="P1084" i="13"/>
  <c r="P1085" i="13"/>
  <c r="P1086" i="13"/>
  <c r="P1087" i="13"/>
  <c r="P1088" i="13"/>
  <c r="P1089" i="13"/>
  <c r="P1090" i="13"/>
  <c r="P1091" i="13"/>
  <c r="P1092" i="13"/>
  <c r="P1093" i="13"/>
  <c r="P1094" i="13"/>
  <c r="P1095" i="13"/>
  <c r="P1096" i="13"/>
  <c r="P1097" i="13"/>
  <c r="P1098" i="13"/>
  <c r="P1099" i="13"/>
  <c r="P1100" i="13"/>
  <c r="P1101" i="13"/>
  <c r="P1102" i="13"/>
  <c r="P1103" i="13"/>
  <c r="P1104" i="13"/>
  <c r="P1105" i="13"/>
  <c r="P1106" i="13"/>
  <c r="P1107" i="13"/>
  <c r="P1108" i="13"/>
  <c r="P1109" i="13"/>
  <c r="P1110" i="13"/>
  <c r="P1111" i="13"/>
  <c r="P1112" i="13"/>
  <c r="P1113" i="13"/>
  <c r="P1114" i="13"/>
  <c r="P1115" i="13"/>
  <c r="P1116" i="13"/>
  <c r="P1117" i="13"/>
  <c r="P1118" i="13"/>
  <c r="P1119" i="13"/>
  <c r="P1120" i="13"/>
  <c r="P1121" i="13"/>
  <c r="P1122" i="13"/>
  <c r="P1123" i="13"/>
  <c r="P1124" i="13"/>
  <c r="P1125" i="13"/>
  <c r="P1126" i="13"/>
  <c r="P1127" i="13"/>
  <c r="P1128" i="13"/>
  <c r="P1129" i="13"/>
  <c r="P1130" i="13"/>
  <c r="P1131" i="13"/>
  <c r="P1132" i="13"/>
  <c r="P1133" i="13"/>
  <c r="P1134" i="13"/>
  <c r="P1135" i="13"/>
  <c r="P1136" i="13"/>
  <c r="P1137" i="13"/>
  <c r="P1138" i="13"/>
  <c r="P1139" i="13"/>
  <c r="P1140" i="13"/>
  <c r="P1141" i="13"/>
  <c r="P1142" i="13"/>
  <c r="P1143" i="13"/>
  <c r="P1144" i="13"/>
  <c r="P1145" i="13"/>
  <c r="P1146" i="13"/>
  <c r="P1147" i="13"/>
  <c r="P1148" i="13"/>
  <c r="P1149" i="13"/>
  <c r="P1150" i="13"/>
  <c r="P1151" i="13"/>
  <c r="P1152" i="13"/>
  <c r="P1153" i="13"/>
  <c r="P1154" i="13"/>
  <c r="P1155" i="13"/>
  <c r="P1156" i="13"/>
  <c r="P1157" i="13"/>
  <c r="P1158" i="13"/>
  <c r="P2" i="13"/>
  <c r="N3" i="13"/>
  <c r="N4" i="13"/>
  <c r="N5" i="13"/>
  <c r="N6" i="13"/>
  <c r="N7" i="13"/>
  <c r="N8" i="13"/>
  <c r="N9" i="13"/>
  <c r="N10" i="13"/>
  <c r="N11" i="13"/>
  <c r="N12" i="13"/>
  <c r="N13" i="13"/>
  <c r="N14" i="13"/>
  <c r="N15" i="13"/>
  <c r="N16" i="13"/>
  <c r="N17" i="13"/>
  <c r="N18" i="13"/>
  <c r="N19" i="13"/>
  <c r="N20" i="13"/>
  <c r="N21" i="13"/>
  <c r="N22" i="13"/>
  <c r="N23" i="13"/>
  <c r="N24" i="13"/>
  <c r="N25" i="13"/>
  <c r="N26" i="13"/>
  <c r="N27" i="13"/>
  <c r="N28" i="13"/>
  <c r="N29" i="13"/>
  <c r="N30" i="13"/>
  <c r="N31" i="13"/>
  <c r="N32" i="13"/>
  <c r="N33" i="13"/>
  <c r="N34" i="13"/>
  <c r="N35" i="13"/>
  <c r="N36" i="13"/>
  <c r="N37" i="13"/>
  <c r="N38" i="13"/>
  <c r="N39" i="13"/>
  <c r="N40" i="13"/>
  <c r="N41" i="13"/>
  <c r="N42" i="13"/>
  <c r="N43" i="13"/>
  <c r="N44" i="13"/>
  <c r="N45" i="13"/>
  <c r="N46" i="13"/>
  <c r="N47" i="13"/>
  <c r="N48" i="13"/>
  <c r="N49" i="13"/>
  <c r="N50" i="13"/>
  <c r="N51" i="13"/>
  <c r="N52" i="13"/>
  <c r="N53" i="13"/>
  <c r="N54" i="13"/>
  <c r="N55" i="13"/>
  <c r="N56" i="13"/>
  <c r="N57" i="13"/>
  <c r="N58" i="13"/>
  <c r="N59" i="13"/>
  <c r="N60" i="13"/>
  <c r="N61" i="13"/>
  <c r="N62" i="13"/>
  <c r="N63" i="13"/>
  <c r="N64" i="13"/>
  <c r="N65" i="13"/>
  <c r="N66" i="13"/>
  <c r="N67" i="13"/>
  <c r="N68" i="13"/>
  <c r="N69" i="13"/>
  <c r="N70" i="13"/>
  <c r="N71" i="13"/>
  <c r="N72" i="13"/>
  <c r="N73" i="13"/>
  <c r="N74" i="13"/>
  <c r="N75" i="13"/>
  <c r="N76" i="13"/>
  <c r="N77" i="13"/>
  <c r="N78" i="13"/>
  <c r="N79" i="13"/>
  <c r="N80" i="13"/>
  <c r="N81" i="13"/>
  <c r="N82" i="13"/>
  <c r="N83" i="13"/>
  <c r="N84" i="13"/>
  <c r="N85" i="13"/>
  <c r="N86" i="13"/>
  <c r="N87" i="13"/>
  <c r="N88" i="13"/>
  <c r="N89" i="13"/>
  <c r="N90" i="13"/>
  <c r="N91" i="13"/>
  <c r="N92" i="13"/>
  <c r="N93" i="13"/>
  <c r="N94" i="13"/>
  <c r="N95" i="13"/>
  <c r="N96" i="13"/>
  <c r="N97" i="13"/>
  <c r="N98" i="13"/>
  <c r="N99" i="13"/>
  <c r="N100" i="13"/>
  <c r="N101" i="13"/>
  <c r="N102" i="13"/>
  <c r="N103" i="13"/>
  <c r="N104" i="13"/>
  <c r="N105" i="13"/>
  <c r="N106" i="13"/>
  <c r="N107" i="13"/>
  <c r="N108" i="13"/>
  <c r="N109" i="13"/>
  <c r="N110" i="13"/>
  <c r="N111" i="13"/>
  <c r="N112" i="13"/>
  <c r="N113" i="13"/>
  <c r="N114" i="13"/>
  <c r="N115" i="13"/>
  <c r="N116" i="13"/>
  <c r="N117" i="13"/>
  <c r="N118" i="13"/>
  <c r="N119" i="13"/>
  <c r="N120" i="13"/>
  <c r="N121" i="13"/>
  <c r="N122" i="13"/>
  <c r="N123" i="13"/>
  <c r="N124" i="13"/>
  <c r="N125" i="13"/>
  <c r="N126" i="13"/>
  <c r="N127" i="13"/>
  <c r="N128" i="13"/>
  <c r="N129" i="13"/>
  <c r="N130" i="13"/>
  <c r="N131" i="13"/>
  <c r="N132" i="13"/>
  <c r="N133" i="13"/>
  <c r="N134" i="13"/>
  <c r="N135" i="13"/>
  <c r="N136" i="13"/>
  <c r="N137" i="13"/>
  <c r="N138" i="13"/>
  <c r="N139" i="13"/>
  <c r="N140" i="13"/>
  <c r="N141" i="13"/>
  <c r="N142" i="13"/>
  <c r="N143" i="13"/>
  <c r="N144" i="13"/>
  <c r="N145" i="13"/>
  <c r="N146" i="13"/>
  <c r="N147" i="13"/>
  <c r="N148" i="13"/>
  <c r="N149" i="13"/>
  <c r="N150" i="13"/>
  <c r="N151" i="13"/>
  <c r="N152" i="13"/>
  <c r="N153" i="13"/>
  <c r="N154" i="13"/>
  <c r="N155" i="13"/>
  <c r="N156" i="13"/>
  <c r="N157" i="13"/>
  <c r="N158" i="13"/>
  <c r="N159" i="13"/>
  <c r="N160" i="13"/>
  <c r="N161" i="13"/>
  <c r="N162" i="13"/>
  <c r="N163" i="13"/>
  <c r="N164" i="13"/>
  <c r="N165" i="13"/>
  <c r="N166" i="13"/>
  <c r="N167" i="13"/>
  <c r="N168" i="13"/>
  <c r="N169" i="13"/>
  <c r="N170" i="13"/>
  <c r="N171" i="13"/>
  <c r="N172" i="13"/>
  <c r="N173" i="13"/>
  <c r="N174" i="13"/>
  <c r="N175" i="13"/>
  <c r="N176" i="13"/>
  <c r="N177" i="13"/>
  <c r="N178" i="13"/>
  <c r="N179" i="13"/>
  <c r="N180" i="13"/>
  <c r="N181" i="13"/>
  <c r="N182" i="13"/>
  <c r="N183" i="13"/>
  <c r="N184" i="13"/>
  <c r="N185" i="13"/>
  <c r="N186" i="13"/>
  <c r="N187" i="13"/>
  <c r="N188" i="13"/>
  <c r="N189" i="13"/>
  <c r="N190" i="13"/>
  <c r="N191" i="13"/>
  <c r="N192" i="13"/>
  <c r="N193" i="13"/>
  <c r="N194" i="13"/>
  <c r="N195" i="13"/>
  <c r="N196" i="13"/>
  <c r="N197" i="13"/>
  <c r="N198" i="13"/>
  <c r="N199" i="13"/>
  <c r="N200" i="13"/>
  <c r="N201" i="13"/>
  <c r="N202" i="13"/>
  <c r="N203" i="13"/>
  <c r="N204" i="13"/>
  <c r="N205" i="13"/>
  <c r="N206" i="13"/>
  <c r="N207" i="13"/>
  <c r="N208" i="13"/>
  <c r="N209" i="13"/>
  <c r="N210" i="13"/>
  <c r="N211" i="13"/>
  <c r="N212" i="13"/>
  <c r="N213" i="13"/>
  <c r="N214" i="13"/>
  <c r="N215" i="13"/>
  <c r="N216" i="13"/>
  <c r="N217" i="13"/>
  <c r="N218" i="13"/>
  <c r="N219" i="13"/>
  <c r="N220" i="13"/>
  <c r="N221" i="13"/>
  <c r="N222" i="13"/>
  <c r="N223" i="13"/>
  <c r="N224" i="13"/>
  <c r="N225" i="13"/>
  <c r="N226" i="13"/>
  <c r="N227" i="13"/>
  <c r="N228" i="13"/>
  <c r="N229" i="13"/>
  <c r="N230" i="13"/>
  <c r="N231" i="13"/>
  <c r="N232" i="13"/>
  <c r="N233" i="13"/>
  <c r="N234" i="13"/>
  <c r="N235" i="13"/>
  <c r="N236" i="13"/>
  <c r="N237" i="13"/>
  <c r="N238" i="13"/>
  <c r="N239" i="13"/>
  <c r="N240" i="13"/>
  <c r="N241" i="13"/>
  <c r="N242" i="13"/>
  <c r="N243" i="13"/>
  <c r="N244" i="13"/>
  <c r="N245" i="13"/>
  <c r="N246" i="13"/>
  <c r="N247" i="13"/>
  <c r="N248" i="13"/>
  <c r="N249" i="13"/>
  <c r="N250" i="13"/>
  <c r="N251" i="13"/>
  <c r="N252" i="13"/>
  <c r="N253" i="13"/>
  <c r="N254" i="13"/>
  <c r="N255" i="13"/>
  <c r="N256" i="13"/>
  <c r="N257" i="13"/>
  <c r="N258" i="13"/>
  <c r="N259" i="13"/>
  <c r="N260" i="13"/>
  <c r="N261" i="13"/>
  <c r="N262" i="13"/>
  <c r="N263" i="13"/>
  <c r="N264" i="13"/>
  <c r="N265" i="13"/>
  <c r="N266" i="13"/>
  <c r="N267" i="13"/>
  <c r="N268" i="13"/>
  <c r="N269" i="13"/>
  <c r="N270" i="13"/>
  <c r="N271" i="13"/>
  <c r="N272" i="13"/>
  <c r="N273" i="13"/>
  <c r="N274" i="13"/>
  <c r="N275" i="13"/>
  <c r="N276" i="13"/>
  <c r="N277" i="13"/>
  <c r="N278" i="13"/>
  <c r="N279" i="13"/>
  <c r="N280" i="13"/>
  <c r="N281" i="13"/>
  <c r="N282" i="13"/>
  <c r="N283" i="13"/>
  <c r="N284" i="13"/>
  <c r="N285" i="13"/>
  <c r="N286" i="13"/>
  <c r="N287" i="13"/>
  <c r="N288" i="13"/>
  <c r="N289" i="13"/>
  <c r="N290" i="13"/>
  <c r="N291" i="13"/>
  <c r="N292" i="13"/>
  <c r="N293" i="13"/>
  <c r="N294" i="13"/>
  <c r="N295" i="13"/>
  <c r="N296" i="13"/>
  <c r="N297" i="13"/>
  <c r="N298" i="13"/>
  <c r="N299" i="13"/>
  <c r="N300" i="13"/>
  <c r="N301" i="13"/>
  <c r="N302" i="13"/>
  <c r="N303" i="13"/>
  <c r="N304" i="13"/>
  <c r="N305" i="13"/>
  <c r="N306" i="13"/>
  <c r="N307" i="13"/>
  <c r="N308" i="13"/>
  <c r="N309" i="13"/>
  <c r="N310" i="13"/>
  <c r="N311" i="13"/>
  <c r="N312" i="13"/>
  <c r="N313" i="13"/>
  <c r="N314" i="13"/>
  <c r="N315" i="13"/>
  <c r="N316" i="13"/>
  <c r="N317" i="13"/>
  <c r="N318" i="13"/>
  <c r="N319" i="13"/>
  <c r="N320" i="13"/>
  <c r="N321" i="13"/>
  <c r="N322" i="13"/>
  <c r="N323" i="13"/>
  <c r="N324" i="13"/>
  <c r="N325" i="13"/>
  <c r="N326" i="13"/>
  <c r="N327" i="13"/>
  <c r="N328" i="13"/>
  <c r="N329" i="13"/>
  <c r="N330" i="13"/>
  <c r="N331" i="13"/>
  <c r="N332" i="13"/>
  <c r="N333" i="13"/>
  <c r="N334" i="13"/>
  <c r="N335" i="13"/>
  <c r="N336" i="13"/>
  <c r="N337" i="13"/>
  <c r="N338" i="13"/>
  <c r="N339" i="13"/>
  <c r="N340" i="13"/>
  <c r="N341" i="13"/>
  <c r="N342" i="13"/>
  <c r="N343" i="13"/>
  <c r="N344" i="13"/>
  <c r="N345" i="13"/>
  <c r="N346" i="13"/>
  <c r="N347" i="13"/>
  <c r="N348" i="13"/>
  <c r="N349" i="13"/>
  <c r="N350" i="13"/>
  <c r="N351" i="13"/>
  <c r="N352" i="13"/>
  <c r="N353" i="13"/>
  <c r="N354" i="13"/>
  <c r="N355" i="13"/>
  <c r="N356" i="13"/>
  <c r="N357" i="13"/>
  <c r="N358" i="13"/>
  <c r="N359" i="13"/>
  <c r="N360" i="13"/>
  <c r="N361" i="13"/>
  <c r="N362" i="13"/>
  <c r="N363" i="13"/>
  <c r="N364" i="13"/>
  <c r="N365" i="13"/>
  <c r="N366" i="13"/>
  <c r="N367" i="13"/>
  <c r="N368" i="13"/>
  <c r="N369" i="13"/>
  <c r="N370" i="13"/>
  <c r="N371" i="13"/>
  <c r="N372" i="13"/>
  <c r="N373" i="13"/>
  <c r="N374" i="13"/>
  <c r="N375" i="13"/>
  <c r="N376" i="13"/>
  <c r="N377" i="13"/>
  <c r="N378" i="13"/>
  <c r="N379" i="13"/>
  <c r="N380" i="13"/>
  <c r="N381" i="13"/>
  <c r="N382" i="13"/>
  <c r="N383" i="13"/>
  <c r="N384" i="13"/>
  <c r="N385" i="13"/>
  <c r="N386" i="13"/>
  <c r="N387" i="13"/>
  <c r="N388" i="13"/>
  <c r="N389" i="13"/>
  <c r="N390" i="13"/>
  <c r="N391" i="13"/>
  <c r="N392" i="13"/>
  <c r="N393" i="13"/>
  <c r="N394" i="13"/>
  <c r="N395" i="13"/>
  <c r="N396" i="13"/>
  <c r="N397" i="13"/>
  <c r="N398" i="13"/>
  <c r="N399" i="13"/>
  <c r="N400" i="13"/>
  <c r="N401" i="13"/>
  <c r="N402" i="13"/>
  <c r="N403" i="13"/>
  <c r="N404" i="13"/>
  <c r="N405" i="13"/>
  <c r="N406" i="13"/>
  <c r="N407" i="13"/>
  <c r="N408" i="13"/>
  <c r="N409" i="13"/>
  <c r="N410" i="13"/>
  <c r="N411" i="13"/>
  <c r="N412" i="13"/>
  <c r="N413" i="13"/>
  <c r="N414" i="13"/>
  <c r="N415" i="13"/>
  <c r="N416" i="13"/>
  <c r="N417" i="13"/>
  <c r="N418" i="13"/>
  <c r="N419" i="13"/>
  <c r="N420" i="13"/>
  <c r="N421" i="13"/>
  <c r="N422" i="13"/>
  <c r="N423" i="13"/>
  <c r="N424" i="13"/>
  <c r="N425" i="13"/>
  <c r="N426" i="13"/>
  <c r="N427" i="13"/>
  <c r="N428" i="13"/>
  <c r="N429" i="13"/>
  <c r="N430" i="13"/>
  <c r="N431" i="13"/>
  <c r="N432" i="13"/>
  <c r="N433" i="13"/>
  <c r="N434" i="13"/>
  <c r="N435" i="13"/>
  <c r="N436" i="13"/>
  <c r="N437" i="13"/>
  <c r="N438" i="13"/>
  <c r="N439" i="13"/>
  <c r="N440" i="13"/>
  <c r="N441" i="13"/>
  <c r="N442" i="13"/>
  <c r="N443" i="13"/>
  <c r="N444" i="13"/>
  <c r="N445" i="13"/>
  <c r="N446" i="13"/>
  <c r="N447" i="13"/>
  <c r="N448" i="13"/>
  <c r="N449" i="13"/>
  <c r="N450" i="13"/>
  <c r="N451" i="13"/>
  <c r="N452" i="13"/>
  <c r="N453" i="13"/>
  <c r="N454" i="13"/>
  <c r="N455" i="13"/>
  <c r="N456" i="13"/>
  <c r="N457" i="13"/>
  <c r="N458" i="13"/>
  <c r="N459" i="13"/>
  <c r="N460" i="13"/>
  <c r="N461" i="13"/>
  <c r="N462" i="13"/>
  <c r="N463" i="13"/>
  <c r="N464" i="13"/>
  <c r="N465" i="13"/>
  <c r="N466" i="13"/>
  <c r="N467" i="13"/>
  <c r="N468" i="13"/>
  <c r="N469" i="13"/>
  <c r="N470" i="13"/>
  <c r="N471" i="13"/>
  <c r="N472" i="13"/>
  <c r="N473" i="13"/>
  <c r="N474" i="13"/>
  <c r="N475" i="13"/>
  <c r="N476" i="13"/>
  <c r="N477" i="13"/>
  <c r="N478" i="13"/>
  <c r="N479" i="13"/>
  <c r="N480" i="13"/>
  <c r="N481" i="13"/>
  <c r="N482" i="13"/>
  <c r="N483" i="13"/>
  <c r="N484" i="13"/>
  <c r="N485" i="13"/>
  <c r="N486" i="13"/>
  <c r="N487" i="13"/>
  <c r="N488" i="13"/>
  <c r="N489" i="13"/>
  <c r="N490" i="13"/>
  <c r="N491" i="13"/>
  <c r="N492" i="13"/>
  <c r="N493" i="13"/>
  <c r="N494" i="13"/>
  <c r="N495" i="13"/>
  <c r="N496" i="13"/>
  <c r="N497" i="13"/>
  <c r="N498" i="13"/>
  <c r="N499" i="13"/>
  <c r="N500" i="13"/>
  <c r="N501" i="13"/>
  <c r="N502" i="13"/>
  <c r="N503" i="13"/>
  <c r="N504" i="13"/>
  <c r="N505" i="13"/>
  <c r="N506" i="13"/>
  <c r="N507" i="13"/>
  <c r="N508" i="13"/>
  <c r="N509" i="13"/>
  <c r="N510" i="13"/>
  <c r="N511" i="13"/>
  <c r="N512" i="13"/>
  <c r="N513" i="13"/>
  <c r="N514" i="13"/>
  <c r="N515" i="13"/>
  <c r="N516" i="13"/>
  <c r="N517" i="13"/>
  <c r="N518" i="13"/>
  <c r="N519" i="13"/>
  <c r="N520" i="13"/>
  <c r="N521" i="13"/>
  <c r="N522" i="13"/>
  <c r="N523" i="13"/>
  <c r="N524" i="13"/>
  <c r="N525" i="13"/>
  <c r="N526" i="13"/>
  <c r="N527" i="13"/>
  <c r="N528" i="13"/>
  <c r="N529" i="13"/>
  <c r="N530" i="13"/>
  <c r="N531" i="13"/>
  <c r="N532" i="13"/>
  <c r="N533" i="13"/>
  <c r="N534" i="13"/>
  <c r="N535" i="13"/>
  <c r="N536" i="13"/>
  <c r="N537" i="13"/>
  <c r="N538" i="13"/>
  <c r="N539" i="13"/>
  <c r="N540" i="13"/>
  <c r="N541" i="13"/>
  <c r="N542" i="13"/>
  <c r="N543" i="13"/>
  <c r="N544" i="13"/>
  <c r="N545" i="13"/>
  <c r="N546" i="13"/>
  <c r="N547" i="13"/>
  <c r="N548" i="13"/>
  <c r="N549" i="13"/>
  <c r="N550" i="13"/>
  <c r="N551" i="13"/>
  <c r="N552" i="13"/>
  <c r="N553" i="13"/>
  <c r="N554" i="13"/>
  <c r="N555" i="13"/>
  <c r="N556" i="13"/>
  <c r="N557" i="13"/>
  <c r="N558" i="13"/>
  <c r="N559" i="13"/>
  <c r="N560" i="13"/>
  <c r="N561" i="13"/>
  <c r="N562" i="13"/>
  <c r="N563" i="13"/>
  <c r="N564" i="13"/>
  <c r="N565" i="13"/>
  <c r="N566" i="13"/>
  <c r="N567" i="13"/>
  <c r="N568" i="13"/>
  <c r="N569" i="13"/>
  <c r="N570" i="13"/>
  <c r="N571" i="13"/>
  <c r="N572" i="13"/>
  <c r="N573" i="13"/>
  <c r="N574" i="13"/>
  <c r="N575" i="13"/>
  <c r="N576" i="13"/>
  <c r="N577" i="13"/>
  <c r="N578" i="13"/>
  <c r="N579" i="13"/>
  <c r="N580" i="13"/>
  <c r="N581" i="13"/>
  <c r="N582" i="13"/>
  <c r="N583" i="13"/>
  <c r="N584" i="13"/>
  <c r="N585" i="13"/>
  <c r="N586" i="13"/>
  <c r="N587" i="13"/>
  <c r="N588" i="13"/>
  <c r="N589" i="13"/>
  <c r="N590" i="13"/>
  <c r="N591" i="13"/>
  <c r="N592" i="13"/>
  <c r="N593" i="13"/>
  <c r="N594" i="13"/>
  <c r="N595" i="13"/>
  <c r="N596" i="13"/>
  <c r="N597" i="13"/>
  <c r="N598" i="13"/>
  <c r="N599" i="13"/>
  <c r="N600" i="13"/>
  <c r="N601" i="13"/>
  <c r="N602" i="13"/>
  <c r="N603" i="13"/>
  <c r="N604" i="13"/>
  <c r="N605" i="13"/>
  <c r="N606" i="13"/>
  <c r="N607" i="13"/>
  <c r="N608" i="13"/>
  <c r="N609" i="13"/>
  <c r="N610" i="13"/>
  <c r="N611" i="13"/>
  <c r="N612" i="13"/>
  <c r="N613" i="13"/>
  <c r="N614" i="13"/>
  <c r="N615" i="13"/>
  <c r="N616" i="13"/>
  <c r="N617" i="13"/>
  <c r="N618" i="13"/>
  <c r="N619" i="13"/>
  <c r="N620" i="13"/>
  <c r="N621" i="13"/>
  <c r="N622" i="13"/>
  <c r="N623" i="13"/>
  <c r="N624" i="13"/>
  <c r="N625" i="13"/>
  <c r="N626" i="13"/>
  <c r="N627" i="13"/>
  <c r="N628" i="13"/>
  <c r="N629" i="13"/>
  <c r="N630" i="13"/>
  <c r="N631" i="13"/>
  <c r="N632" i="13"/>
  <c r="N633" i="13"/>
  <c r="N634" i="13"/>
  <c r="N635" i="13"/>
  <c r="N636" i="13"/>
  <c r="N637" i="13"/>
  <c r="N638" i="13"/>
  <c r="N639" i="13"/>
  <c r="N640" i="13"/>
  <c r="N641" i="13"/>
  <c r="N642" i="13"/>
  <c r="N643" i="13"/>
  <c r="N644" i="13"/>
  <c r="N645" i="13"/>
  <c r="N646" i="13"/>
  <c r="N647" i="13"/>
  <c r="N648" i="13"/>
  <c r="N649" i="13"/>
  <c r="N650" i="13"/>
  <c r="N651" i="13"/>
  <c r="N652" i="13"/>
  <c r="N653" i="13"/>
  <c r="N654" i="13"/>
  <c r="N655" i="13"/>
  <c r="N656" i="13"/>
  <c r="N657" i="13"/>
  <c r="N658" i="13"/>
  <c r="N659" i="13"/>
  <c r="N660" i="13"/>
  <c r="N661" i="13"/>
  <c r="N662" i="13"/>
  <c r="N663" i="13"/>
  <c r="N664" i="13"/>
  <c r="N665" i="13"/>
  <c r="N666" i="13"/>
  <c r="N667" i="13"/>
  <c r="N668" i="13"/>
  <c r="N669" i="13"/>
  <c r="N670" i="13"/>
  <c r="N671" i="13"/>
  <c r="N672" i="13"/>
  <c r="N673" i="13"/>
  <c r="N674" i="13"/>
  <c r="N675" i="13"/>
  <c r="N676" i="13"/>
  <c r="N677" i="13"/>
  <c r="N678" i="13"/>
  <c r="N679" i="13"/>
  <c r="N680" i="13"/>
  <c r="N681" i="13"/>
  <c r="N682" i="13"/>
  <c r="N683" i="13"/>
  <c r="N684" i="13"/>
  <c r="N685" i="13"/>
  <c r="N686" i="13"/>
  <c r="N687" i="13"/>
  <c r="N688" i="13"/>
  <c r="N689" i="13"/>
  <c r="N690" i="13"/>
  <c r="N691" i="13"/>
  <c r="N692" i="13"/>
  <c r="N693" i="13"/>
  <c r="N694" i="13"/>
  <c r="N695" i="13"/>
  <c r="N696" i="13"/>
  <c r="N697" i="13"/>
  <c r="N698" i="13"/>
  <c r="N699" i="13"/>
  <c r="N700" i="13"/>
  <c r="N701" i="13"/>
  <c r="N702" i="13"/>
  <c r="N703" i="13"/>
  <c r="N704" i="13"/>
  <c r="N705" i="13"/>
  <c r="N706" i="13"/>
  <c r="N707" i="13"/>
  <c r="N708" i="13"/>
  <c r="N709" i="13"/>
  <c r="N710" i="13"/>
  <c r="N711" i="13"/>
  <c r="N712" i="13"/>
  <c r="N713" i="13"/>
  <c r="N714" i="13"/>
  <c r="N715" i="13"/>
  <c r="N716" i="13"/>
  <c r="N717" i="13"/>
  <c r="N718" i="13"/>
  <c r="N719" i="13"/>
  <c r="N720" i="13"/>
  <c r="N721" i="13"/>
  <c r="N722" i="13"/>
  <c r="N723" i="13"/>
  <c r="N724" i="13"/>
  <c r="N725" i="13"/>
  <c r="N726" i="13"/>
  <c r="N727" i="13"/>
  <c r="N728" i="13"/>
  <c r="N729" i="13"/>
  <c r="N730" i="13"/>
  <c r="N731" i="13"/>
  <c r="N732" i="13"/>
  <c r="N733" i="13"/>
  <c r="N734" i="13"/>
  <c r="N735" i="13"/>
  <c r="N736" i="13"/>
  <c r="N737" i="13"/>
  <c r="N738" i="13"/>
  <c r="N739" i="13"/>
  <c r="N740" i="13"/>
  <c r="N741" i="13"/>
  <c r="N742" i="13"/>
  <c r="N743" i="13"/>
  <c r="N744" i="13"/>
  <c r="N745" i="13"/>
  <c r="N746" i="13"/>
  <c r="N747" i="13"/>
  <c r="N748" i="13"/>
  <c r="N749" i="13"/>
  <c r="N750" i="13"/>
  <c r="N751" i="13"/>
  <c r="N752" i="13"/>
  <c r="N753" i="13"/>
  <c r="N754" i="13"/>
  <c r="N755" i="13"/>
  <c r="N756" i="13"/>
  <c r="N757" i="13"/>
  <c r="N758" i="13"/>
  <c r="N759" i="13"/>
  <c r="N760" i="13"/>
  <c r="N761" i="13"/>
  <c r="N762" i="13"/>
  <c r="N763" i="13"/>
  <c r="N764" i="13"/>
  <c r="N765" i="13"/>
  <c r="N766" i="13"/>
  <c r="N767" i="13"/>
  <c r="N768" i="13"/>
  <c r="N769" i="13"/>
  <c r="N770" i="13"/>
  <c r="N771" i="13"/>
  <c r="N772" i="13"/>
  <c r="N773" i="13"/>
  <c r="N774" i="13"/>
  <c r="N775" i="13"/>
  <c r="N776" i="13"/>
  <c r="N777" i="13"/>
  <c r="N778" i="13"/>
  <c r="N779" i="13"/>
  <c r="N780" i="13"/>
  <c r="N781" i="13"/>
  <c r="N782" i="13"/>
  <c r="N783" i="13"/>
  <c r="N784" i="13"/>
  <c r="N785" i="13"/>
  <c r="N786" i="13"/>
  <c r="N787" i="13"/>
  <c r="N788" i="13"/>
  <c r="N789" i="13"/>
  <c r="N790" i="13"/>
  <c r="N791" i="13"/>
  <c r="N792" i="13"/>
  <c r="N793" i="13"/>
  <c r="N794" i="13"/>
  <c r="N795" i="13"/>
  <c r="N796" i="13"/>
  <c r="N797" i="13"/>
  <c r="N798" i="13"/>
  <c r="N799" i="13"/>
  <c r="N800" i="13"/>
  <c r="N801" i="13"/>
  <c r="N802" i="13"/>
  <c r="N803" i="13"/>
  <c r="N804" i="13"/>
  <c r="N805" i="13"/>
  <c r="N806" i="13"/>
  <c r="N807" i="13"/>
  <c r="N808" i="13"/>
  <c r="N809" i="13"/>
  <c r="N810" i="13"/>
  <c r="N811" i="13"/>
  <c r="N812" i="13"/>
  <c r="N813" i="13"/>
  <c r="N814" i="13"/>
  <c r="N815" i="13"/>
  <c r="N816" i="13"/>
  <c r="N817" i="13"/>
  <c r="N818" i="13"/>
  <c r="N819" i="13"/>
  <c r="N820" i="13"/>
  <c r="N821" i="13"/>
  <c r="N822" i="13"/>
  <c r="N823" i="13"/>
  <c r="N824" i="13"/>
  <c r="N825" i="13"/>
  <c r="N826" i="13"/>
  <c r="N827" i="13"/>
  <c r="N828" i="13"/>
  <c r="N829" i="13"/>
  <c r="N830" i="13"/>
  <c r="N831" i="13"/>
  <c r="N832" i="13"/>
  <c r="N833" i="13"/>
  <c r="N834" i="13"/>
  <c r="N835" i="13"/>
  <c r="N836" i="13"/>
  <c r="N837" i="13"/>
  <c r="N838" i="13"/>
  <c r="N839" i="13"/>
  <c r="N840" i="13"/>
  <c r="N841" i="13"/>
  <c r="N842" i="13"/>
  <c r="N843" i="13"/>
  <c r="N844" i="13"/>
  <c r="N845" i="13"/>
  <c r="N846" i="13"/>
  <c r="N847" i="13"/>
  <c r="N848" i="13"/>
  <c r="N849" i="13"/>
  <c r="N850" i="13"/>
  <c r="N851" i="13"/>
  <c r="N852" i="13"/>
  <c r="N853" i="13"/>
  <c r="N854" i="13"/>
  <c r="N855" i="13"/>
  <c r="N856" i="13"/>
  <c r="N857" i="13"/>
  <c r="N858" i="13"/>
  <c r="N859" i="13"/>
  <c r="N860" i="13"/>
  <c r="N861" i="13"/>
  <c r="N862" i="13"/>
  <c r="N863" i="13"/>
  <c r="N864" i="13"/>
  <c r="N865" i="13"/>
  <c r="N866" i="13"/>
  <c r="N867" i="13"/>
  <c r="N868" i="13"/>
  <c r="N869" i="13"/>
  <c r="N870" i="13"/>
  <c r="N871" i="13"/>
  <c r="N872" i="13"/>
  <c r="N873" i="13"/>
  <c r="N874" i="13"/>
  <c r="N875" i="13"/>
  <c r="N876" i="13"/>
  <c r="N877" i="13"/>
  <c r="N878" i="13"/>
  <c r="N879" i="13"/>
  <c r="N880" i="13"/>
  <c r="N881" i="13"/>
  <c r="N882" i="13"/>
  <c r="N883" i="13"/>
  <c r="N884" i="13"/>
  <c r="N885" i="13"/>
  <c r="N886" i="13"/>
  <c r="N887" i="13"/>
  <c r="N888" i="13"/>
  <c r="N889" i="13"/>
  <c r="N890" i="13"/>
  <c r="N891" i="13"/>
  <c r="N892" i="13"/>
  <c r="N893" i="13"/>
  <c r="N894" i="13"/>
  <c r="N895" i="13"/>
  <c r="N896" i="13"/>
  <c r="N897" i="13"/>
  <c r="N898" i="13"/>
  <c r="N899" i="13"/>
  <c r="N900" i="13"/>
  <c r="N901" i="13"/>
  <c r="N902" i="13"/>
  <c r="N903" i="13"/>
  <c r="N904" i="13"/>
  <c r="N905" i="13"/>
  <c r="N906" i="13"/>
  <c r="N907" i="13"/>
  <c r="N908" i="13"/>
  <c r="N909" i="13"/>
  <c r="N910" i="13"/>
  <c r="N911" i="13"/>
  <c r="N912" i="13"/>
  <c r="N913" i="13"/>
  <c r="N914" i="13"/>
  <c r="N915" i="13"/>
  <c r="N916" i="13"/>
  <c r="N917" i="13"/>
  <c r="N918" i="13"/>
  <c r="N919" i="13"/>
  <c r="N920" i="13"/>
  <c r="N921" i="13"/>
  <c r="N922" i="13"/>
  <c r="N923" i="13"/>
  <c r="N924" i="13"/>
  <c r="N925" i="13"/>
  <c r="N926" i="13"/>
  <c r="N927" i="13"/>
  <c r="N928" i="13"/>
  <c r="N929" i="13"/>
  <c r="N930" i="13"/>
  <c r="N931" i="13"/>
  <c r="N932" i="13"/>
  <c r="N933" i="13"/>
  <c r="N934" i="13"/>
  <c r="N935" i="13"/>
  <c r="N936" i="13"/>
  <c r="N937" i="13"/>
  <c r="N938" i="13"/>
  <c r="N939" i="13"/>
  <c r="N940" i="13"/>
  <c r="N941" i="13"/>
  <c r="N942" i="13"/>
  <c r="N943" i="13"/>
  <c r="N944" i="13"/>
  <c r="N945" i="13"/>
  <c r="N946" i="13"/>
  <c r="N947" i="13"/>
  <c r="N948" i="13"/>
  <c r="N949" i="13"/>
  <c r="N950" i="13"/>
  <c r="N951" i="13"/>
  <c r="N952" i="13"/>
  <c r="N953" i="13"/>
  <c r="N954" i="13"/>
  <c r="N955" i="13"/>
  <c r="N956" i="13"/>
  <c r="N957" i="13"/>
  <c r="N958" i="13"/>
  <c r="N959" i="13"/>
  <c r="N960" i="13"/>
  <c r="N961" i="13"/>
  <c r="N962" i="13"/>
  <c r="N963" i="13"/>
  <c r="N964" i="13"/>
  <c r="N965" i="13"/>
  <c r="N966" i="13"/>
  <c r="N967" i="13"/>
  <c r="N968" i="13"/>
  <c r="N969" i="13"/>
  <c r="N970" i="13"/>
  <c r="N971" i="13"/>
  <c r="N972" i="13"/>
  <c r="N973" i="13"/>
  <c r="N974" i="13"/>
  <c r="N975" i="13"/>
  <c r="N976" i="13"/>
  <c r="N977" i="13"/>
  <c r="N978" i="13"/>
  <c r="N979" i="13"/>
  <c r="N980" i="13"/>
  <c r="N981" i="13"/>
  <c r="N982" i="13"/>
  <c r="N983" i="13"/>
  <c r="N984" i="13"/>
  <c r="N985" i="13"/>
  <c r="N986" i="13"/>
  <c r="N987" i="13"/>
  <c r="N988" i="13"/>
  <c r="N989" i="13"/>
  <c r="N990" i="13"/>
  <c r="N991" i="13"/>
  <c r="N992" i="13"/>
  <c r="N993" i="13"/>
  <c r="N994" i="13"/>
  <c r="N995" i="13"/>
  <c r="N996" i="13"/>
  <c r="N997" i="13"/>
  <c r="N998" i="13"/>
  <c r="N999" i="13"/>
  <c r="N1000" i="13"/>
  <c r="N1001" i="13"/>
  <c r="N1002" i="13"/>
  <c r="N1003" i="13"/>
  <c r="N1004" i="13"/>
  <c r="N1005" i="13"/>
  <c r="N1006" i="13"/>
  <c r="N1007" i="13"/>
  <c r="N1008" i="13"/>
  <c r="N1009" i="13"/>
  <c r="N1010" i="13"/>
  <c r="N1011" i="13"/>
  <c r="N1012" i="13"/>
  <c r="N1013" i="13"/>
  <c r="N1014" i="13"/>
  <c r="N1015" i="13"/>
  <c r="N1016" i="13"/>
  <c r="N1017" i="13"/>
  <c r="N1018" i="13"/>
  <c r="N1019" i="13"/>
  <c r="N1020" i="13"/>
  <c r="N1021" i="13"/>
  <c r="N1022" i="13"/>
  <c r="N1023" i="13"/>
  <c r="N1024" i="13"/>
  <c r="N1025" i="13"/>
  <c r="N1026" i="13"/>
  <c r="N1027" i="13"/>
  <c r="N1028" i="13"/>
  <c r="N1029" i="13"/>
  <c r="N1030" i="13"/>
  <c r="N1031" i="13"/>
  <c r="N1032" i="13"/>
  <c r="N1033" i="13"/>
  <c r="N1034" i="13"/>
  <c r="N1035" i="13"/>
  <c r="N1036" i="13"/>
  <c r="N1037" i="13"/>
  <c r="N1038" i="13"/>
  <c r="N1039" i="13"/>
  <c r="N1040" i="13"/>
  <c r="N1041" i="13"/>
  <c r="N1042" i="13"/>
  <c r="N1043" i="13"/>
  <c r="N1044" i="13"/>
  <c r="N1045" i="13"/>
  <c r="N1046" i="13"/>
  <c r="N1047" i="13"/>
  <c r="N1048" i="13"/>
  <c r="N1049" i="13"/>
  <c r="N1050" i="13"/>
  <c r="N1051" i="13"/>
  <c r="N1052" i="13"/>
  <c r="N1053" i="13"/>
  <c r="N1054" i="13"/>
  <c r="N1055" i="13"/>
  <c r="N1056" i="13"/>
  <c r="N1057" i="13"/>
  <c r="N1058" i="13"/>
  <c r="N1059" i="13"/>
  <c r="N1060" i="13"/>
  <c r="N1061" i="13"/>
  <c r="N1062" i="13"/>
  <c r="N1063" i="13"/>
  <c r="N1064" i="13"/>
  <c r="N1065" i="13"/>
  <c r="N1066" i="13"/>
  <c r="N1067" i="13"/>
  <c r="N1068" i="13"/>
  <c r="N1069" i="13"/>
  <c r="N1070" i="13"/>
  <c r="N1071" i="13"/>
  <c r="N1072" i="13"/>
  <c r="N1073" i="13"/>
  <c r="N1074" i="13"/>
  <c r="N1075" i="13"/>
  <c r="N1076" i="13"/>
  <c r="N1077" i="13"/>
  <c r="N1078" i="13"/>
  <c r="N1079" i="13"/>
  <c r="N1080" i="13"/>
  <c r="N1081" i="13"/>
  <c r="N1082" i="13"/>
  <c r="N1083" i="13"/>
  <c r="N1084" i="13"/>
  <c r="N1085" i="13"/>
  <c r="N1086" i="13"/>
  <c r="N1087" i="13"/>
  <c r="N1088" i="13"/>
  <c r="N1089" i="13"/>
  <c r="N1090" i="13"/>
  <c r="N1091" i="13"/>
  <c r="N1092" i="13"/>
  <c r="N1093" i="13"/>
  <c r="N1094" i="13"/>
  <c r="N1095" i="13"/>
  <c r="N1096" i="13"/>
  <c r="N1097" i="13"/>
  <c r="N1098" i="13"/>
  <c r="N1099" i="13"/>
  <c r="N1100" i="13"/>
  <c r="N1101" i="13"/>
  <c r="N1102" i="13"/>
  <c r="N1103" i="13"/>
  <c r="N1104" i="13"/>
  <c r="N1105" i="13"/>
  <c r="N1106" i="13"/>
  <c r="N1107" i="13"/>
  <c r="N1108" i="13"/>
  <c r="N1109" i="13"/>
  <c r="N1110" i="13"/>
  <c r="N1111" i="13"/>
  <c r="N1112" i="13"/>
  <c r="N1113" i="13"/>
  <c r="N1114" i="13"/>
  <c r="N1115" i="13"/>
  <c r="N1116" i="13"/>
  <c r="N1117" i="13"/>
  <c r="N1118" i="13"/>
  <c r="N1119" i="13"/>
  <c r="N1120" i="13"/>
  <c r="N1121" i="13"/>
  <c r="N1122" i="13"/>
  <c r="N1123" i="13"/>
  <c r="N1124" i="13"/>
  <c r="N1125" i="13"/>
  <c r="N1126" i="13"/>
  <c r="N1127" i="13"/>
  <c r="N1128" i="13"/>
  <c r="N1129" i="13"/>
  <c r="N1130" i="13"/>
  <c r="N1131" i="13"/>
  <c r="N1132" i="13"/>
  <c r="N1133" i="13"/>
  <c r="N1134" i="13"/>
  <c r="N1135" i="13"/>
  <c r="N1136" i="13"/>
  <c r="N1137" i="13"/>
  <c r="N1138" i="13"/>
  <c r="N1139" i="13"/>
  <c r="N1140" i="13"/>
  <c r="N1141" i="13"/>
  <c r="N1142" i="13"/>
  <c r="N1143" i="13"/>
  <c r="N1144" i="13"/>
  <c r="N1145" i="13"/>
  <c r="N1146" i="13"/>
  <c r="N1147" i="13"/>
  <c r="N1148" i="13"/>
  <c r="N1149" i="13"/>
  <c r="N1150" i="13"/>
  <c r="N1151" i="13"/>
  <c r="N1152" i="13"/>
  <c r="N1153" i="13"/>
  <c r="N1154" i="13"/>
  <c r="N1155" i="13"/>
  <c r="N1156" i="13"/>
  <c r="N1157" i="13"/>
  <c r="N1158" i="13"/>
  <c r="N2" i="13"/>
  <c r="M3" i="13"/>
  <c r="M4" i="13"/>
  <c r="M5" i="13"/>
  <c r="M6" i="13"/>
  <c r="M7" i="13"/>
  <c r="M8" i="13"/>
  <c r="M9" i="13"/>
  <c r="M10" i="13"/>
  <c r="M11" i="13"/>
  <c r="M12" i="13"/>
  <c r="M13" i="13"/>
  <c r="M14" i="13"/>
  <c r="M15" i="13"/>
  <c r="M16" i="13"/>
  <c r="M17" i="13"/>
  <c r="M18" i="13"/>
  <c r="M19" i="13"/>
  <c r="M20" i="13"/>
  <c r="M21" i="13"/>
  <c r="M22" i="13"/>
  <c r="M23" i="13"/>
  <c r="M24" i="13"/>
  <c r="M25" i="13"/>
  <c r="M26" i="13"/>
  <c r="M27" i="13"/>
  <c r="M28" i="13"/>
  <c r="M29" i="13"/>
  <c r="M30" i="13"/>
  <c r="M31" i="13"/>
  <c r="M32" i="13"/>
  <c r="M33" i="13"/>
  <c r="M34" i="13"/>
  <c r="M35" i="13"/>
  <c r="M36" i="13"/>
  <c r="M37" i="13"/>
  <c r="M38" i="13"/>
  <c r="M39" i="13"/>
  <c r="M40" i="13"/>
  <c r="M41" i="13"/>
  <c r="M42" i="13"/>
  <c r="M43" i="13"/>
  <c r="M44" i="13"/>
  <c r="M45" i="13"/>
  <c r="M46" i="13"/>
  <c r="M47" i="13"/>
  <c r="M48" i="13"/>
  <c r="M49" i="13"/>
  <c r="M50" i="13"/>
  <c r="M51" i="13"/>
  <c r="M52" i="13"/>
  <c r="M53" i="13"/>
  <c r="M54" i="13"/>
  <c r="M55" i="13"/>
  <c r="M56" i="13"/>
  <c r="M57" i="13"/>
  <c r="M58" i="13"/>
  <c r="M59" i="13"/>
  <c r="M60" i="13"/>
  <c r="M61" i="13"/>
  <c r="M62" i="13"/>
  <c r="M63" i="13"/>
  <c r="M64" i="13"/>
  <c r="M65" i="13"/>
  <c r="M66" i="13"/>
  <c r="M67" i="13"/>
  <c r="M68" i="13"/>
  <c r="M69" i="13"/>
  <c r="M70" i="13"/>
  <c r="M71" i="13"/>
  <c r="M72" i="13"/>
  <c r="M73" i="13"/>
  <c r="M74" i="13"/>
  <c r="M75" i="13"/>
  <c r="M76" i="13"/>
  <c r="M77" i="13"/>
  <c r="M78" i="13"/>
  <c r="M79" i="13"/>
  <c r="M80" i="13"/>
  <c r="M81" i="13"/>
  <c r="M82" i="13"/>
  <c r="M83" i="13"/>
  <c r="M84" i="13"/>
  <c r="M85" i="13"/>
  <c r="M86" i="13"/>
  <c r="M87" i="13"/>
  <c r="M88" i="13"/>
  <c r="M89" i="13"/>
  <c r="M90" i="13"/>
  <c r="M91" i="13"/>
  <c r="M92" i="13"/>
  <c r="M93" i="13"/>
  <c r="M94" i="13"/>
  <c r="M95" i="13"/>
  <c r="M96" i="13"/>
  <c r="M97" i="13"/>
  <c r="M98" i="13"/>
  <c r="M99" i="13"/>
  <c r="M100" i="13"/>
  <c r="M101" i="13"/>
  <c r="M102" i="13"/>
  <c r="M103" i="13"/>
  <c r="M104" i="13"/>
  <c r="M105" i="13"/>
  <c r="M106" i="13"/>
  <c r="M107" i="13"/>
  <c r="M108" i="13"/>
  <c r="M109" i="13"/>
  <c r="M110" i="13"/>
  <c r="M111" i="13"/>
  <c r="M112" i="13"/>
  <c r="M113" i="13"/>
  <c r="M114" i="13"/>
  <c r="M115" i="13"/>
  <c r="M116" i="13"/>
  <c r="M117" i="13"/>
  <c r="M118" i="13"/>
  <c r="M119" i="13"/>
  <c r="M120" i="13"/>
  <c r="M121" i="13"/>
  <c r="M122" i="13"/>
  <c r="M123" i="13"/>
  <c r="M124" i="13"/>
  <c r="M125" i="13"/>
  <c r="M126" i="13"/>
  <c r="M127" i="13"/>
  <c r="M128" i="13"/>
  <c r="M129" i="13"/>
  <c r="M130" i="13"/>
  <c r="M131" i="13"/>
  <c r="M132" i="13"/>
  <c r="M133" i="13"/>
  <c r="M134" i="13"/>
  <c r="M135" i="13"/>
  <c r="M136" i="13"/>
  <c r="M137" i="13"/>
  <c r="M138" i="13"/>
  <c r="M139" i="13"/>
  <c r="M140" i="13"/>
  <c r="M141" i="13"/>
  <c r="M142" i="13"/>
  <c r="M143" i="13"/>
  <c r="M144" i="13"/>
  <c r="M145" i="13"/>
  <c r="M146" i="13"/>
  <c r="M147" i="13"/>
  <c r="M148" i="13"/>
  <c r="M149" i="13"/>
  <c r="M150" i="13"/>
  <c r="M151" i="13"/>
  <c r="M152" i="13"/>
  <c r="M153" i="13"/>
  <c r="M154" i="13"/>
  <c r="M155" i="13"/>
  <c r="M156" i="13"/>
  <c r="M157" i="13"/>
  <c r="M158" i="13"/>
  <c r="M159" i="13"/>
  <c r="M160" i="13"/>
  <c r="M161" i="13"/>
  <c r="M162" i="13"/>
  <c r="M163" i="13"/>
  <c r="M164" i="13"/>
  <c r="M165" i="13"/>
  <c r="M166" i="13"/>
  <c r="M167" i="13"/>
  <c r="M168" i="13"/>
  <c r="M169" i="13"/>
  <c r="M170" i="13"/>
  <c r="M171" i="13"/>
  <c r="M172" i="13"/>
  <c r="M173" i="13"/>
  <c r="M174" i="13"/>
  <c r="M175" i="13"/>
  <c r="M176" i="13"/>
  <c r="M177" i="13"/>
  <c r="M178" i="13"/>
  <c r="M179" i="13"/>
  <c r="M180" i="13"/>
  <c r="M181" i="13"/>
  <c r="M182" i="13"/>
  <c r="M183" i="13"/>
  <c r="M184" i="13"/>
  <c r="M185" i="13"/>
  <c r="M186" i="13"/>
  <c r="M187" i="13"/>
  <c r="M188" i="13"/>
  <c r="M189" i="13"/>
  <c r="M190" i="13"/>
  <c r="M191" i="13"/>
  <c r="M192" i="13"/>
  <c r="M193" i="13"/>
  <c r="M194" i="13"/>
  <c r="M195" i="13"/>
  <c r="M196" i="13"/>
  <c r="M197" i="13"/>
  <c r="M198" i="13"/>
  <c r="M199" i="13"/>
  <c r="M200" i="13"/>
  <c r="M201" i="13"/>
  <c r="M202" i="13"/>
  <c r="M203" i="13"/>
  <c r="M204" i="13"/>
  <c r="M205" i="13"/>
  <c r="M206" i="13"/>
  <c r="M207" i="13"/>
  <c r="M208" i="13"/>
  <c r="M209" i="13"/>
  <c r="M210" i="13"/>
  <c r="M211" i="13"/>
  <c r="M212" i="13"/>
  <c r="M213" i="13"/>
  <c r="M214" i="13"/>
  <c r="M215" i="13"/>
  <c r="M216" i="13"/>
  <c r="M217" i="13"/>
  <c r="M218" i="13"/>
  <c r="M219" i="13"/>
  <c r="M220" i="13"/>
  <c r="M221" i="13"/>
  <c r="M222" i="13"/>
  <c r="M223" i="13"/>
  <c r="M224" i="13"/>
  <c r="M225" i="13"/>
  <c r="M226" i="13"/>
  <c r="M227" i="13"/>
  <c r="M228" i="13"/>
  <c r="M229" i="13"/>
  <c r="M230" i="13"/>
  <c r="M231" i="13"/>
  <c r="M232" i="13"/>
  <c r="M233" i="13"/>
  <c r="M234" i="13"/>
  <c r="M235" i="13"/>
  <c r="M236" i="13"/>
  <c r="M237" i="13"/>
  <c r="M238" i="13"/>
  <c r="M239" i="13"/>
  <c r="M240" i="13"/>
  <c r="M241" i="13"/>
  <c r="M242" i="13"/>
  <c r="M243" i="13"/>
  <c r="M244" i="13"/>
  <c r="M245" i="13"/>
  <c r="M246" i="13"/>
  <c r="M247" i="13"/>
  <c r="M248" i="13"/>
  <c r="M249" i="13"/>
  <c r="M250" i="13"/>
  <c r="M251" i="13"/>
  <c r="M252" i="13"/>
  <c r="M253" i="13"/>
  <c r="M254" i="13"/>
  <c r="M255" i="13"/>
  <c r="M256" i="13"/>
  <c r="M257" i="13"/>
  <c r="M258" i="13"/>
  <c r="M259" i="13"/>
  <c r="M260" i="13"/>
  <c r="M261" i="13"/>
  <c r="M262" i="13"/>
  <c r="M263" i="13"/>
  <c r="M264" i="13"/>
  <c r="M265" i="13"/>
  <c r="M266" i="13"/>
  <c r="M267" i="13"/>
  <c r="M268" i="13"/>
  <c r="M269" i="13"/>
  <c r="M270" i="13"/>
  <c r="M271" i="13"/>
  <c r="M272" i="13"/>
  <c r="M273" i="13"/>
  <c r="M274" i="13"/>
  <c r="M275" i="13"/>
  <c r="M276" i="13"/>
  <c r="M277" i="13"/>
  <c r="M278" i="13"/>
  <c r="M279" i="13"/>
  <c r="M280" i="13"/>
  <c r="M281" i="13"/>
  <c r="M282" i="13"/>
  <c r="M283" i="13"/>
  <c r="M284" i="13"/>
  <c r="M285" i="13"/>
  <c r="M286" i="13"/>
  <c r="M287" i="13"/>
  <c r="M288" i="13"/>
  <c r="M289" i="13"/>
  <c r="M290" i="13"/>
  <c r="M291" i="13"/>
  <c r="M292" i="13"/>
  <c r="M293" i="13"/>
  <c r="M294" i="13"/>
  <c r="M295" i="13"/>
  <c r="M296" i="13"/>
  <c r="M297" i="13"/>
  <c r="M298" i="13"/>
  <c r="M299" i="13"/>
  <c r="M300" i="13"/>
  <c r="M301" i="13"/>
  <c r="M302" i="13"/>
  <c r="M303" i="13"/>
  <c r="M304" i="13"/>
  <c r="M305" i="13"/>
  <c r="M306" i="13"/>
  <c r="M307" i="13"/>
  <c r="M308" i="13"/>
  <c r="M309" i="13"/>
  <c r="M310" i="13"/>
  <c r="M311" i="13"/>
  <c r="M312" i="13"/>
  <c r="M313" i="13"/>
  <c r="M314" i="13"/>
  <c r="M315" i="13"/>
  <c r="M316" i="13"/>
  <c r="M317" i="13"/>
  <c r="M318" i="13"/>
  <c r="M319" i="13"/>
  <c r="M320" i="13"/>
  <c r="M321" i="13"/>
  <c r="M322" i="13"/>
  <c r="M323" i="13"/>
  <c r="M324" i="13"/>
  <c r="M325" i="13"/>
  <c r="M326" i="13"/>
  <c r="M327" i="13"/>
  <c r="M328" i="13"/>
  <c r="M329" i="13"/>
  <c r="M330" i="13"/>
  <c r="M331" i="13"/>
  <c r="M332" i="13"/>
  <c r="M333" i="13"/>
  <c r="M334" i="13"/>
  <c r="M335" i="13"/>
  <c r="M336" i="13"/>
  <c r="M337" i="13"/>
  <c r="M338" i="13"/>
  <c r="M339" i="13"/>
  <c r="M340" i="13"/>
  <c r="M341" i="13"/>
  <c r="M342" i="13"/>
  <c r="M343" i="13"/>
  <c r="M344" i="13"/>
  <c r="M345" i="13"/>
  <c r="M346" i="13"/>
  <c r="M347" i="13"/>
  <c r="M348" i="13"/>
  <c r="M349" i="13"/>
  <c r="M350" i="13"/>
  <c r="M351" i="13"/>
  <c r="M352" i="13"/>
  <c r="M353" i="13"/>
  <c r="M354" i="13"/>
  <c r="M355" i="13"/>
  <c r="M356" i="13"/>
  <c r="M357" i="13"/>
  <c r="M358" i="13"/>
  <c r="M359" i="13"/>
  <c r="M360" i="13"/>
  <c r="M361" i="13"/>
  <c r="M362" i="13"/>
  <c r="M363" i="13"/>
  <c r="M364" i="13"/>
  <c r="M365" i="13"/>
  <c r="M366" i="13"/>
  <c r="M367" i="13"/>
  <c r="M368" i="13"/>
  <c r="M369" i="13"/>
  <c r="M370" i="13"/>
  <c r="M371" i="13"/>
  <c r="M372" i="13"/>
  <c r="M373" i="13"/>
  <c r="M374" i="13"/>
  <c r="M375" i="13"/>
  <c r="M376" i="13"/>
  <c r="M377" i="13"/>
  <c r="M378" i="13"/>
  <c r="M379" i="13"/>
  <c r="M380" i="13"/>
  <c r="M381" i="13"/>
  <c r="M382" i="13"/>
  <c r="M383" i="13"/>
  <c r="M384" i="13"/>
  <c r="M385" i="13"/>
  <c r="M386" i="13"/>
  <c r="M387" i="13"/>
  <c r="M388" i="13"/>
  <c r="M389" i="13"/>
  <c r="M390" i="13"/>
  <c r="M391" i="13"/>
  <c r="M392" i="13"/>
  <c r="M393" i="13"/>
  <c r="M394" i="13"/>
  <c r="M395" i="13"/>
  <c r="M396" i="13"/>
  <c r="M397" i="13"/>
  <c r="M398" i="13"/>
  <c r="M399" i="13"/>
  <c r="M400" i="13"/>
  <c r="M401" i="13"/>
  <c r="M402" i="13"/>
  <c r="M403" i="13"/>
  <c r="M404" i="13"/>
  <c r="M405" i="13"/>
  <c r="M406" i="13"/>
  <c r="M407" i="13"/>
  <c r="M408" i="13"/>
  <c r="M409" i="13"/>
  <c r="M410" i="13"/>
  <c r="M411" i="13"/>
  <c r="M412" i="13"/>
  <c r="M413" i="13"/>
  <c r="M414" i="13"/>
  <c r="M415" i="13"/>
  <c r="M416" i="13"/>
  <c r="M417" i="13"/>
  <c r="M418" i="13"/>
  <c r="M419" i="13"/>
  <c r="M420" i="13"/>
  <c r="M421" i="13"/>
  <c r="M422" i="13"/>
  <c r="M423" i="13"/>
  <c r="M424" i="13"/>
  <c r="M425" i="13"/>
  <c r="M426" i="13"/>
  <c r="M427" i="13"/>
  <c r="M428" i="13"/>
  <c r="M429" i="13"/>
  <c r="M430" i="13"/>
  <c r="M431" i="13"/>
  <c r="M432" i="13"/>
  <c r="M433" i="13"/>
  <c r="M434" i="13"/>
  <c r="M435" i="13"/>
  <c r="M436" i="13"/>
  <c r="M437" i="13"/>
  <c r="M438" i="13"/>
  <c r="M439" i="13"/>
  <c r="M440" i="13"/>
  <c r="M441" i="13"/>
  <c r="M442" i="13"/>
  <c r="M443" i="13"/>
  <c r="M444" i="13"/>
  <c r="M445" i="13"/>
  <c r="M446" i="13"/>
  <c r="M447" i="13"/>
  <c r="M448" i="13"/>
  <c r="M449" i="13"/>
  <c r="M450" i="13"/>
  <c r="M451" i="13"/>
  <c r="M452" i="13"/>
  <c r="M453" i="13"/>
  <c r="M454" i="13"/>
  <c r="M455" i="13"/>
  <c r="M456" i="13"/>
  <c r="M457" i="13"/>
  <c r="M458" i="13"/>
  <c r="M459" i="13"/>
  <c r="M460" i="13"/>
  <c r="M461" i="13"/>
  <c r="M462" i="13"/>
  <c r="M463" i="13"/>
  <c r="M464" i="13"/>
  <c r="M465" i="13"/>
  <c r="M466" i="13"/>
  <c r="M467" i="13"/>
  <c r="M468" i="13"/>
  <c r="M469" i="13"/>
  <c r="M470" i="13"/>
  <c r="M471" i="13"/>
  <c r="M472" i="13"/>
  <c r="M473" i="13"/>
  <c r="M474" i="13"/>
  <c r="M475" i="13"/>
  <c r="M476" i="13"/>
  <c r="M477" i="13"/>
  <c r="M478" i="13"/>
  <c r="M479" i="13"/>
  <c r="M480" i="13"/>
  <c r="M481" i="13"/>
  <c r="M482" i="13"/>
  <c r="M483" i="13"/>
  <c r="M484" i="13"/>
  <c r="M485" i="13"/>
  <c r="M486" i="13"/>
  <c r="M487" i="13"/>
  <c r="M488" i="13"/>
  <c r="M489" i="13"/>
  <c r="M490" i="13"/>
  <c r="M491" i="13"/>
  <c r="M492" i="13"/>
  <c r="M493" i="13"/>
  <c r="M494" i="13"/>
  <c r="M495" i="13"/>
  <c r="M496" i="13"/>
  <c r="M497" i="13"/>
  <c r="M498" i="13"/>
  <c r="M499" i="13"/>
  <c r="M500" i="13"/>
  <c r="M501" i="13"/>
  <c r="M502" i="13"/>
  <c r="M503" i="13"/>
  <c r="M504" i="13"/>
  <c r="M505" i="13"/>
  <c r="M506" i="13"/>
  <c r="M507" i="13"/>
  <c r="M508" i="13"/>
  <c r="M509" i="13"/>
  <c r="M510" i="13"/>
  <c r="M511" i="13"/>
  <c r="M512" i="13"/>
  <c r="M513" i="13"/>
  <c r="M514" i="13"/>
  <c r="M515" i="13"/>
  <c r="M516" i="13"/>
  <c r="M517" i="13"/>
  <c r="M518" i="13"/>
  <c r="M519" i="13"/>
  <c r="M520" i="13"/>
  <c r="M521" i="13"/>
  <c r="M522" i="13"/>
  <c r="M523" i="13"/>
  <c r="M524" i="13"/>
  <c r="M525" i="13"/>
  <c r="M526" i="13"/>
  <c r="M527" i="13"/>
  <c r="M528" i="13"/>
  <c r="M529" i="13"/>
  <c r="M530" i="13"/>
  <c r="M531" i="13"/>
  <c r="M532" i="13"/>
  <c r="M533" i="13"/>
  <c r="M534" i="13"/>
  <c r="M535" i="13"/>
  <c r="M536" i="13"/>
  <c r="M537" i="13"/>
  <c r="M538" i="13"/>
  <c r="M539" i="13"/>
  <c r="M540" i="13"/>
  <c r="M541" i="13"/>
  <c r="M542" i="13"/>
  <c r="M543" i="13"/>
  <c r="M544" i="13"/>
  <c r="M545" i="13"/>
  <c r="M546" i="13"/>
  <c r="M547" i="13"/>
  <c r="M548" i="13"/>
  <c r="M549" i="13"/>
  <c r="M550" i="13"/>
  <c r="M551" i="13"/>
  <c r="M552" i="13"/>
  <c r="M553" i="13"/>
  <c r="M554" i="13"/>
  <c r="M555" i="13"/>
  <c r="M556" i="13"/>
  <c r="M557" i="13"/>
  <c r="M558" i="13"/>
  <c r="M559" i="13"/>
  <c r="M560" i="13"/>
  <c r="M561" i="13"/>
  <c r="M562" i="13"/>
  <c r="M563" i="13"/>
  <c r="M564" i="13"/>
  <c r="M565" i="13"/>
  <c r="M566" i="13"/>
  <c r="M567" i="13"/>
  <c r="M568" i="13"/>
  <c r="M569" i="13"/>
  <c r="M570" i="13"/>
  <c r="M571" i="13"/>
  <c r="M572" i="13"/>
  <c r="M573" i="13"/>
  <c r="M574" i="13"/>
  <c r="M575" i="13"/>
  <c r="M576" i="13"/>
  <c r="M577" i="13"/>
  <c r="M578" i="13"/>
  <c r="M579" i="13"/>
  <c r="M580" i="13"/>
  <c r="M581" i="13"/>
  <c r="M582" i="13"/>
  <c r="M583" i="13"/>
  <c r="M584" i="13"/>
  <c r="M585" i="13"/>
  <c r="M586" i="13"/>
  <c r="M587" i="13"/>
  <c r="M588" i="13"/>
  <c r="M589" i="13"/>
  <c r="M590" i="13"/>
  <c r="M591" i="13"/>
  <c r="M592" i="13"/>
  <c r="M593" i="13"/>
  <c r="M594" i="13"/>
  <c r="M595" i="13"/>
  <c r="M596" i="13"/>
  <c r="M597" i="13"/>
  <c r="M598" i="13"/>
  <c r="M599" i="13"/>
  <c r="M600" i="13"/>
  <c r="M601" i="13"/>
  <c r="M602" i="13"/>
  <c r="M603" i="13"/>
  <c r="M604" i="13"/>
  <c r="M605" i="13"/>
  <c r="M606" i="13"/>
  <c r="M607" i="13"/>
  <c r="M608" i="13"/>
  <c r="M609" i="13"/>
  <c r="M610" i="13"/>
  <c r="M611" i="13"/>
  <c r="M612" i="13"/>
  <c r="M613" i="13"/>
  <c r="M614" i="13"/>
  <c r="M615" i="13"/>
  <c r="M616" i="13"/>
  <c r="M617" i="13"/>
  <c r="M618" i="13"/>
  <c r="M619" i="13"/>
  <c r="M620" i="13"/>
  <c r="M621" i="13"/>
  <c r="M622" i="13"/>
  <c r="M623" i="13"/>
  <c r="M624" i="13"/>
  <c r="M625" i="13"/>
  <c r="M626" i="13"/>
  <c r="M627" i="13"/>
  <c r="M628" i="13"/>
  <c r="M629" i="13"/>
  <c r="M630" i="13"/>
  <c r="M631" i="13"/>
  <c r="M632" i="13"/>
  <c r="M633" i="13"/>
  <c r="M634" i="13"/>
  <c r="M635" i="13"/>
  <c r="M636" i="13"/>
  <c r="M637" i="13"/>
  <c r="M638" i="13"/>
  <c r="M639" i="13"/>
  <c r="M640" i="13"/>
  <c r="M641" i="13"/>
  <c r="M642" i="13"/>
  <c r="M643" i="13"/>
  <c r="M644" i="13"/>
  <c r="M645" i="13"/>
  <c r="M646" i="13"/>
  <c r="M647" i="13"/>
  <c r="M648" i="13"/>
  <c r="M649" i="13"/>
  <c r="M650" i="13"/>
  <c r="M651" i="13"/>
  <c r="M652" i="13"/>
  <c r="M653" i="13"/>
  <c r="M654" i="13"/>
  <c r="M655" i="13"/>
  <c r="M656" i="13"/>
  <c r="M657" i="13"/>
  <c r="M658" i="13"/>
  <c r="M659" i="13"/>
  <c r="M660" i="13"/>
  <c r="M661" i="13"/>
  <c r="M662" i="13"/>
  <c r="M663" i="13"/>
  <c r="M664" i="13"/>
  <c r="M665" i="13"/>
  <c r="M666" i="13"/>
  <c r="M667" i="13"/>
  <c r="M668" i="13"/>
  <c r="M669" i="13"/>
  <c r="M670" i="13"/>
  <c r="M671" i="13"/>
  <c r="M672" i="13"/>
  <c r="M673" i="13"/>
  <c r="M674" i="13"/>
  <c r="M675" i="13"/>
  <c r="M676" i="13"/>
  <c r="M677" i="13"/>
  <c r="M678" i="13"/>
  <c r="M679" i="13"/>
  <c r="M680" i="13"/>
  <c r="M681" i="13"/>
  <c r="M682" i="13"/>
  <c r="M683" i="13"/>
  <c r="M684" i="13"/>
  <c r="M685" i="13"/>
  <c r="M686" i="13"/>
  <c r="M687" i="13"/>
  <c r="M688" i="13"/>
  <c r="M689" i="13"/>
  <c r="M690" i="13"/>
  <c r="M691" i="13"/>
  <c r="M692" i="13"/>
  <c r="M693" i="13"/>
  <c r="M694" i="13"/>
  <c r="M695" i="13"/>
  <c r="M696" i="13"/>
  <c r="M697" i="13"/>
  <c r="M698" i="13"/>
  <c r="M699" i="13"/>
  <c r="M700" i="13"/>
  <c r="M701" i="13"/>
  <c r="M702" i="13"/>
  <c r="M703" i="13"/>
  <c r="M704" i="13"/>
  <c r="M705" i="13"/>
  <c r="M706" i="13"/>
  <c r="M707" i="13"/>
  <c r="M708" i="13"/>
  <c r="M709" i="13"/>
  <c r="M710" i="13"/>
  <c r="M711" i="13"/>
  <c r="M712" i="13"/>
  <c r="M713" i="13"/>
  <c r="M714" i="13"/>
  <c r="M715" i="13"/>
  <c r="M716" i="13"/>
  <c r="M717" i="13"/>
  <c r="M718" i="13"/>
  <c r="M719" i="13"/>
  <c r="M720" i="13"/>
  <c r="M721" i="13"/>
  <c r="M722" i="13"/>
  <c r="M723" i="13"/>
  <c r="M724" i="13"/>
  <c r="M725" i="13"/>
  <c r="M726" i="13"/>
  <c r="M727" i="13"/>
  <c r="M728" i="13"/>
  <c r="M729" i="13"/>
  <c r="M730" i="13"/>
  <c r="M731" i="13"/>
  <c r="M732" i="13"/>
  <c r="M733" i="13"/>
  <c r="M734" i="13"/>
  <c r="M735" i="13"/>
  <c r="M736" i="13"/>
  <c r="M737" i="13"/>
  <c r="M738" i="13"/>
  <c r="M739" i="13"/>
  <c r="M740" i="13"/>
  <c r="M741" i="13"/>
  <c r="M742" i="13"/>
  <c r="M743" i="13"/>
  <c r="M744" i="13"/>
  <c r="M745" i="13"/>
  <c r="M746" i="13"/>
  <c r="M747" i="13"/>
  <c r="M748" i="13"/>
  <c r="M749" i="13"/>
  <c r="M750" i="13"/>
  <c r="M751" i="13"/>
  <c r="M752" i="13"/>
  <c r="M753" i="13"/>
  <c r="M754" i="13"/>
  <c r="M755" i="13"/>
  <c r="M756" i="13"/>
  <c r="M757" i="13"/>
  <c r="M758" i="13"/>
  <c r="M759" i="13"/>
  <c r="M760" i="13"/>
  <c r="M761" i="13"/>
  <c r="M762" i="13"/>
  <c r="M763" i="13"/>
  <c r="M764" i="13"/>
  <c r="M765" i="13"/>
  <c r="M766" i="13"/>
  <c r="M767" i="13"/>
  <c r="M768" i="13"/>
  <c r="M769" i="13"/>
  <c r="M770" i="13"/>
  <c r="M771" i="13"/>
  <c r="M772" i="13"/>
  <c r="M773" i="13"/>
  <c r="M774" i="13"/>
  <c r="M775" i="13"/>
  <c r="M776" i="13"/>
  <c r="M777" i="13"/>
  <c r="M778" i="13"/>
  <c r="M779" i="13"/>
  <c r="M780" i="13"/>
  <c r="M781" i="13"/>
  <c r="M782" i="13"/>
  <c r="M783" i="13"/>
  <c r="M784" i="13"/>
  <c r="M785" i="13"/>
  <c r="M786" i="13"/>
  <c r="M787" i="13"/>
  <c r="M788" i="13"/>
  <c r="M789" i="13"/>
  <c r="M790" i="13"/>
  <c r="M791" i="13"/>
  <c r="M792" i="13"/>
  <c r="M793" i="13"/>
  <c r="M794" i="13"/>
  <c r="M795" i="13"/>
  <c r="M796" i="13"/>
  <c r="M797" i="13"/>
  <c r="M798" i="13"/>
  <c r="M799" i="13"/>
  <c r="M800" i="13"/>
  <c r="M801" i="13"/>
  <c r="M802" i="13"/>
  <c r="M803" i="13"/>
  <c r="M804" i="13"/>
  <c r="M805" i="13"/>
  <c r="M806" i="13"/>
  <c r="M807" i="13"/>
  <c r="M808" i="13"/>
  <c r="M809" i="13"/>
  <c r="M810" i="13"/>
  <c r="M811" i="13"/>
  <c r="M812" i="13"/>
  <c r="M813" i="13"/>
  <c r="M814" i="13"/>
  <c r="M815" i="13"/>
  <c r="M816" i="13"/>
  <c r="M817" i="13"/>
  <c r="M818" i="13"/>
  <c r="M819" i="13"/>
  <c r="M820" i="13"/>
  <c r="M821" i="13"/>
  <c r="M822" i="13"/>
  <c r="M823" i="13"/>
  <c r="M824" i="13"/>
  <c r="M825" i="13"/>
  <c r="M826" i="13"/>
  <c r="M827" i="13"/>
  <c r="M828" i="13"/>
  <c r="M829" i="13"/>
  <c r="M830" i="13"/>
  <c r="M831" i="13"/>
  <c r="M832" i="13"/>
  <c r="M833" i="13"/>
  <c r="M834" i="13"/>
  <c r="M835" i="13"/>
  <c r="M836" i="13"/>
  <c r="M837" i="13"/>
  <c r="M838" i="13"/>
  <c r="M839" i="13"/>
  <c r="M840" i="13"/>
  <c r="M841" i="13"/>
  <c r="M842" i="13"/>
  <c r="M843" i="13"/>
  <c r="M844" i="13"/>
  <c r="M845" i="13"/>
  <c r="M846" i="13"/>
  <c r="M847" i="13"/>
  <c r="M848" i="13"/>
  <c r="M849" i="13"/>
  <c r="M850" i="13"/>
  <c r="M851" i="13"/>
  <c r="M852" i="13"/>
  <c r="M853" i="13"/>
  <c r="M854" i="13"/>
  <c r="M855" i="13"/>
  <c r="M856" i="13"/>
  <c r="M857" i="13"/>
  <c r="M858" i="13"/>
  <c r="M859" i="13"/>
  <c r="M860" i="13"/>
  <c r="M861" i="13"/>
  <c r="M862" i="13"/>
  <c r="M863" i="13"/>
  <c r="M864" i="13"/>
  <c r="M865" i="13"/>
  <c r="M866" i="13"/>
  <c r="M867" i="13"/>
  <c r="M868" i="13"/>
  <c r="M869" i="13"/>
  <c r="M870" i="13"/>
  <c r="M871" i="13"/>
  <c r="M872" i="13"/>
  <c r="M873" i="13"/>
  <c r="M874" i="13"/>
  <c r="M875" i="13"/>
  <c r="M876" i="13"/>
  <c r="M877" i="13"/>
  <c r="M878" i="13"/>
  <c r="M879" i="13"/>
  <c r="M880" i="13"/>
  <c r="M881" i="13"/>
  <c r="M882" i="13"/>
  <c r="M883" i="13"/>
  <c r="M884" i="13"/>
  <c r="M885" i="13"/>
  <c r="M886" i="13"/>
  <c r="M887" i="13"/>
  <c r="M888" i="13"/>
  <c r="M889" i="13"/>
  <c r="M890" i="13"/>
  <c r="M891" i="13"/>
  <c r="M892" i="13"/>
  <c r="M893" i="13"/>
  <c r="M894" i="13"/>
  <c r="M895" i="13"/>
  <c r="M896" i="13"/>
  <c r="M897" i="13"/>
  <c r="M898" i="13"/>
  <c r="M899" i="13"/>
  <c r="M900" i="13"/>
  <c r="M901" i="13"/>
  <c r="M902" i="13"/>
  <c r="M903" i="13"/>
  <c r="M904" i="13"/>
  <c r="M905" i="13"/>
  <c r="M906" i="13"/>
  <c r="M907" i="13"/>
  <c r="M908" i="13"/>
  <c r="M909" i="13"/>
  <c r="M910" i="13"/>
  <c r="M911" i="13"/>
  <c r="M912" i="13"/>
  <c r="M913" i="13"/>
  <c r="M914" i="13"/>
  <c r="M915" i="13"/>
  <c r="M916" i="13"/>
  <c r="M917" i="13"/>
  <c r="M918" i="13"/>
  <c r="M919" i="13"/>
  <c r="M920" i="13"/>
  <c r="M921" i="13"/>
  <c r="M922" i="13"/>
  <c r="M923" i="13"/>
  <c r="M924" i="13"/>
  <c r="M925" i="13"/>
  <c r="M926" i="13"/>
  <c r="M927" i="13"/>
  <c r="M928" i="13"/>
  <c r="M929" i="13"/>
  <c r="M930" i="13"/>
  <c r="M931" i="13"/>
  <c r="M932" i="13"/>
  <c r="M933" i="13"/>
  <c r="M934" i="13"/>
  <c r="M935" i="13"/>
  <c r="M936" i="13"/>
  <c r="M937" i="13"/>
  <c r="M938" i="13"/>
  <c r="M939" i="13"/>
  <c r="M940" i="13"/>
  <c r="M941" i="13"/>
  <c r="M942" i="13"/>
  <c r="M943" i="13"/>
  <c r="M944" i="13"/>
  <c r="M945" i="13"/>
  <c r="M946" i="13"/>
  <c r="M947" i="13"/>
  <c r="M948" i="13"/>
  <c r="M949" i="13"/>
  <c r="M950" i="13"/>
  <c r="M951" i="13"/>
  <c r="M952" i="13"/>
  <c r="M953" i="13"/>
  <c r="M954" i="13"/>
  <c r="M955" i="13"/>
  <c r="M956" i="13"/>
  <c r="M957" i="13"/>
  <c r="M958" i="13"/>
  <c r="M959" i="13"/>
  <c r="M960" i="13"/>
  <c r="M961" i="13"/>
  <c r="M962" i="13"/>
  <c r="M963" i="13"/>
  <c r="M964" i="13"/>
  <c r="M965" i="13"/>
  <c r="M966" i="13"/>
  <c r="M967" i="13"/>
  <c r="M968" i="13"/>
  <c r="M969" i="13"/>
  <c r="M970" i="13"/>
  <c r="M971" i="13"/>
  <c r="M972" i="13"/>
  <c r="M973" i="13"/>
  <c r="M974" i="13"/>
  <c r="M975" i="13"/>
  <c r="M976" i="13"/>
  <c r="M977" i="13"/>
  <c r="M978" i="13"/>
  <c r="M979" i="13"/>
  <c r="M980" i="13"/>
  <c r="M981" i="13"/>
  <c r="M982" i="13"/>
  <c r="M983" i="13"/>
  <c r="M984" i="13"/>
  <c r="M985" i="13"/>
  <c r="M986" i="13"/>
  <c r="M987" i="13"/>
  <c r="M988" i="13"/>
  <c r="M989" i="13"/>
  <c r="M990" i="13"/>
  <c r="M991" i="13"/>
  <c r="M992" i="13"/>
  <c r="M993" i="13"/>
  <c r="M994" i="13"/>
  <c r="M995" i="13"/>
  <c r="M996" i="13"/>
  <c r="M997" i="13"/>
  <c r="M998" i="13"/>
  <c r="M999" i="13"/>
  <c r="M1000" i="13"/>
  <c r="M1001" i="13"/>
  <c r="M1002" i="13"/>
  <c r="M1003" i="13"/>
  <c r="M1004" i="13"/>
  <c r="M1005" i="13"/>
  <c r="M1006" i="13"/>
  <c r="M1007" i="13"/>
  <c r="M1008" i="13"/>
  <c r="M1009" i="13"/>
  <c r="M1010" i="13"/>
  <c r="M1011" i="13"/>
  <c r="M1012" i="13"/>
  <c r="M1013" i="13"/>
  <c r="M1014" i="13"/>
  <c r="M1015" i="13"/>
  <c r="M1016" i="13"/>
  <c r="M1017" i="13"/>
  <c r="M1018" i="13"/>
  <c r="M1019" i="13"/>
  <c r="M1020" i="13"/>
  <c r="M1021" i="13"/>
  <c r="M1022" i="13"/>
  <c r="M1023" i="13"/>
  <c r="M1024" i="13"/>
  <c r="M1025" i="13"/>
  <c r="M1026" i="13"/>
  <c r="M1027" i="13"/>
  <c r="M1028" i="13"/>
  <c r="M1029" i="13"/>
  <c r="M1030" i="13"/>
  <c r="M1031" i="13"/>
  <c r="M1032" i="13"/>
  <c r="M1033" i="13"/>
  <c r="M1034" i="13"/>
  <c r="M1035" i="13"/>
  <c r="M1036" i="13"/>
  <c r="M1037" i="13"/>
  <c r="M1038" i="13"/>
  <c r="M1039" i="13"/>
  <c r="M1040" i="13"/>
  <c r="M1041" i="13"/>
  <c r="M1042" i="13"/>
  <c r="M1043" i="13"/>
  <c r="M1044" i="13"/>
  <c r="M1045" i="13"/>
  <c r="M1046" i="13"/>
  <c r="M1047" i="13"/>
  <c r="M1048" i="13"/>
  <c r="M1049" i="13"/>
  <c r="M1050" i="13"/>
  <c r="M1051" i="13"/>
  <c r="M1052" i="13"/>
  <c r="M1053" i="13"/>
  <c r="M1054" i="13"/>
  <c r="M1055" i="13"/>
  <c r="M1056" i="13"/>
  <c r="M1057" i="13"/>
  <c r="M1058" i="13"/>
  <c r="M1059" i="13"/>
  <c r="M1060" i="13"/>
  <c r="M1061" i="13"/>
  <c r="M1062" i="13"/>
  <c r="M1063" i="13"/>
  <c r="M1064" i="13"/>
  <c r="M1065" i="13"/>
  <c r="M1066" i="13"/>
  <c r="M1067" i="13"/>
  <c r="M1068" i="13"/>
  <c r="M1069" i="13"/>
  <c r="M1070" i="13"/>
  <c r="M1071" i="13"/>
  <c r="M1072" i="13"/>
  <c r="M1073" i="13"/>
  <c r="M1074" i="13"/>
  <c r="M1075" i="13"/>
  <c r="M1076" i="13"/>
  <c r="M1077" i="13"/>
  <c r="M1078" i="13"/>
  <c r="M1079" i="13"/>
  <c r="M1080" i="13"/>
  <c r="M1081" i="13"/>
  <c r="M1082" i="13"/>
  <c r="M1083" i="13"/>
  <c r="M1084" i="13"/>
  <c r="M1085" i="13"/>
  <c r="M1086" i="13"/>
  <c r="M1087" i="13"/>
  <c r="M1088" i="13"/>
  <c r="M1089" i="13"/>
  <c r="M1090" i="13"/>
  <c r="M1091" i="13"/>
  <c r="M1092" i="13"/>
  <c r="M1093" i="13"/>
  <c r="M1094" i="13"/>
  <c r="M1095" i="13"/>
  <c r="M1096" i="13"/>
  <c r="M1097" i="13"/>
  <c r="M1098" i="13"/>
  <c r="M1099" i="13"/>
  <c r="M1100" i="13"/>
  <c r="M1101" i="13"/>
  <c r="M1102" i="13"/>
  <c r="M1103" i="13"/>
  <c r="M1104" i="13"/>
  <c r="M1105" i="13"/>
  <c r="M1106" i="13"/>
  <c r="M1107" i="13"/>
  <c r="M1108" i="13"/>
  <c r="M1109" i="13"/>
  <c r="M1110" i="13"/>
  <c r="M1111" i="13"/>
  <c r="M1112" i="13"/>
  <c r="M1113" i="13"/>
  <c r="M1114" i="13"/>
  <c r="M1115" i="13"/>
  <c r="M1116" i="13"/>
  <c r="M1117" i="13"/>
  <c r="M1118" i="13"/>
  <c r="M1119" i="13"/>
  <c r="M1120" i="13"/>
  <c r="M1121" i="13"/>
  <c r="M1122" i="13"/>
  <c r="M1123" i="13"/>
  <c r="M1124" i="13"/>
  <c r="M1125" i="13"/>
  <c r="M1126" i="13"/>
  <c r="M1127" i="13"/>
  <c r="M1128" i="13"/>
  <c r="M1129" i="13"/>
  <c r="M1130" i="13"/>
  <c r="M1131" i="13"/>
  <c r="M1132" i="13"/>
  <c r="M1133" i="13"/>
  <c r="M1134" i="13"/>
  <c r="M1135" i="13"/>
  <c r="M1136" i="13"/>
  <c r="M1137" i="13"/>
  <c r="M1138" i="13"/>
  <c r="M1139" i="13"/>
  <c r="M1140" i="13"/>
  <c r="M1141" i="13"/>
  <c r="M1142" i="13"/>
  <c r="M1143" i="13"/>
  <c r="M1144" i="13"/>
  <c r="M1145" i="13"/>
  <c r="M1146" i="13"/>
  <c r="M1147" i="13"/>
  <c r="M1148" i="13"/>
  <c r="M1149" i="13"/>
  <c r="M1150" i="13"/>
  <c r="M1151" i="13"/>
  <c r="M1152" i="13"/>
  <c r="M1153" i="13"/>
  <c r="M1154" i="13"/>
  <c r="M1155" i="13"/>
  <c r="M1156" i="13"/>
  <c r="M1157" i="13"/>
  <c r="M1158" i="13"/>
  <c r="M2" i="13"/>
  <c r="D33" i="12"/>
  <c r="D35" i="12" s="1"/>
  <c r="C33" i="12"/>
  <c r="C35" i="12" s="1"/>
  <c r="B33" i="12"/>
  <c r="B35" i="12" s="1"/>
  <c r="D19" i="12"/>
  <c r="C19" i="12"/>
  <c r="B19" i="12"/>
  <c r="D7" i="12"/>
  <c r="C7" i="12"/>
  <c r="B7" i="12"/>
  <c r="D2" i="12"/>
  <c r="C2" i="12"/>
  <c r="B2" i="12"/>
  <c r="D15" i="12" l="1"/>
  <c r="B15" i="12"/>
  <c r="C15" i="1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4E4D354-05DF-4DFE-99CF-0C59BFF8DE7A}" keepAlive="1" name="Query - Table 0" description="Connection to the 'Table 0' query in the workbook." type="5" refreshedVersion="7" background="1" saveData="1">
    <dbPr connection="Provider=Microsoft.Mashup.OleDb.1;Data Source=$Workbook$;Location=&quot;Table 0&quot;;Extended Properties=&quot;&quot;" command="SELECT * FROM [Table 0]"/>
  </connection>
</connections>
</file>

<file path=xl/sharedStrings.xml><?xml version="1.0" encoding="utf-8"?>
<sst xmlns="http://schemas.openxmlformats.org/spreadsheetml/2006/main" count="17744" uniqueCount="4772">
  <si>
    <t>Reservation Code</t>
  </si>
  <si>
    <t>ZND9EY</t>
  </si>
  <si>
    <t>ZGM3SC</t>
  </si>
  <si>
    <t>KWW8UK</t>
  </si>
  <si>
    <t>R8C40P</t>
  </si>
  <si>
    <t>RX8YRL</t>
  </si>
  <si>
    <t>URW7AC</t>
  </si>
  <si>
    <t>ZLJT36</t>
  </si>
  <si>
    <t>Z0YOBY</t>
  </si>
  <si>
    <t>GF5Y1L</t>
  </si>
  <si>
    <t>L3IQ1M</t>
  </si>
  <si>
    <t>B3MR82</t>
  </si>
  <si>
    <t>AA8SMG</t>
  </si>
  <si>
    <t>XGKIFY</t>
  </si>
  <si>
    <t>WWVFY5</t>
  </si>
  <si>
    <t>TBMUCI</t>
  </si>
  <si>
    <t>IYDXQG</t>
  </si>
  <si>
    <t>A51Q25</t>
  </si>
  <si>
    <t>ZDWEK1</t>
  </si>
  <si>
    <t>CHUWYK</t>
  </si>
  <si>
    <t>BWXH2G</t>
  </si>
  <si>
    <t>T92NO1</t>
  </si>
  <si>
    <t>KIFYQV</t>
  </si>
  <si>
    <t>LMKSEO</t>
  </si>
  <si>
    <t>UGD09B</t>
  </si>
  <si>
    <t>BYRJR3</t>
  </si>
  <si>
    <t>MCWW0C</t>
  </si>
  <si>
    <t>Z4UPT5</t>
  </si>
  <si>
    <t>MYX8RC</t>
  </si>
  <si>
    <t>ZZPUV0</t>
  </si>
  <si>
    <t>UQ2V0V</t>
  </si>
  <si>
    <t>OL4QPS</t>
  </si>
  <si>
    <t>N1VO52</t>
  </si>
  <si>
    <t>U4F87D</t>
  </si>
  <si>
    <t>IJ920Z</t>
  </si>
  <si>
    <t>ZX22QU</t>
  </si>
  <si>
    <t>YXPOZK</t>
  </si>
  <si>
    <t>KO4ZTU</t>
  </si>
  <si>
    <t>UYS00A</t>
  </si>
  <si>
    <t>S61WT8</t>
  </si>
  <si>
    <t>Q79NQH</t>
  </si>
  <si>
    <t>E6B7R0</t>
  </si>
  <si>
    <t>WU5FT2</t>
  </si>
  <si>
    <t>ZYJSUW</t>
  </si>
  <si>
    <t>F03O5B</t>
  </si>
  <si>
    <t>GVW1LB</t>
  </si>
  <si>
    <t>V2R7VK</t>
  </si>
  <si>
    <t>L3LP2I</t>
  </si>
  <si>
    <t>SX0O33</t>
  </si>
  <si>
    <t>SDMC1H</t>
  </si>
  <si>
    <t>WDTRRQ</t>
  </si>
  <si>
    <t>I5R70N</t>
  </si>
  <si>
    <t>M6ISQ0</t>
  </si>
  <si>
    <t>HCC21V</t>
  </si>
  <si>
    <t>L79YBI</t>
  </si>
  <si>
    <t>M94887</t>
  </si>
  <si>
    <t>D17FTE</t>
  </si>
  <si>
    <t>OG4I0H</t>
  </si>
  <si>
    <t>KPOQFY</t>
  </si>
  <si>
    <t>VUJ57N</t>
  </si>
  <si>
    <t>L2Y1B3</t>
  </si>
  <si>
    <t>QG4NZ9</t>
  </si>
  <si>
    <t>XK1FF1</t>
  </si>
  <si>
    <t>WAK30T</t>
  </si>
  <si>
    <t>DQ696H</t>
  </si>
  <si>
    <t>WQ7ORF</t>
  </si>
  <si>
    <t>IBA2WV</t>
  </si>
  <si>
    <t>FCM00E</t>
  </si>
  <si>
    <t>HXLGUY</t>
  </si>
  <si>
    <t>KYY1TN</t>
  </si>
  <si>
    <t>YL1CWI</t>
  </si>
  <si>
    <t>RPQNO4</t>
  </si>
  <si>
    <t>V3RCH5</t>
  </si>
  <si>
    <t>ZOEQ4J</t>
  </si>
  <si>
    <t>OXQOTC</t>
  </si>
  <si>
    <t>A7UZ8M</t>
  </si>
  <si>
    <t>ADCDWR</t>
  </si>
  <si>
    <t>EKSFIE</t>
  </si>
  <si>
    <t>TPKB22</t>
  </si>
  <si>
    <t>X3T6UN</t>
  </si>
  <si>
    <t>CPJBI3</t>
  </si>
  <si>
    <t>J6XIWU</t>
  </si>
  <si>
    <t>WJ06ZT</t>
  </si>
  <si>
    <t>TDMA1F</t>
  </si>
  <si>
    <t>IMEB0U</t>
  </si>
  <si>
    <t>YJCAOE</t>
  </si>
  <si>
    <t>N8QR2T</t>
  </si>
  <si>
    <t>VXP5LD</t>
  </si>
  <si>
    <t>QDJ93M</t>
  </si>
  <si>
    <t>AKF7JD</t>
  </si>
  <si>
    <t>KIJEQ4</t>
  </si>
  <si>
    <t>MG19AZ</t>
  </si>
  <si>
    <t>ZYEE1M</t>
  </si>
  <si>
    <t>SD7ERE</t>
  </si>
  <si>
    <t>TVUFSX</t>
  </si>
  <si>
    <t>F2V53V</t>
  </si>
  <si>
    <t>XRAR93</t>
  </si>
  <si>
    <t>CE5PLM</t>
  </si>
  <si>
    <t>TQKN4J</t>
  </si>
  <si>
    <t>KNXXCV</t>
  </si>
  <si>
    <t>ZGFBUP</t>
  </si>
  <si>
    <t>UIEM9J</t>
  </si>
  <si>
    <t>HP7V52</t>
  </si>
  <si>
    <t>UEAKOF</t>
  </si>
  <si>
    <t>JNRVPN</t>
  </si>
  <si>
    <t>VX0RVD</t>
  </si>
  <si>
    <t>SA918T</t>
  </si>
  <si>
    <t>OKP03H</t>
  </si>
  <si>
    <t>UXHRDF</t>
  </si>
  <si>
    <t>EOPZVB</t>
  </si>
  <si>
    <t>RIDWAC</t>
  </si>
  <si>
    <t>FC0Q1V</t>
  </si>
  <si>
    <t>VCDRC9</t>
  </si>
  <si>
    <t>W51U4S</t>
  </si>
  <si>
    <t>U4M2YS</t>
  </si>
  <si>
    <t>LOMVZY</t>
  </si>
  <si>
    <t>OOK9YT</t>
  </si>
  <si>
    <t>XS06DY</t>
  </si>
  <si>
    <t>HBBA95</t>
  </si>
  <si>
    <t>L3VB83</t>
  </si>
  <si>
    <t>SDH0N6</t>
  </si>
  <si>
    <t>ZA8GZP</t>
  </si>
  <si>
    <t>Z95VTX</t>
  </si>
  <si>
    <t>T5C9EQ</t>
  </si>
  <si>
    <t>NTLGAV</t>
  </si>
  <si>
    <t>VUVA50</t>
  </si>
  <si>
    <t>PO1OAX</t>
  </si>
  <si>
    <t>VS342W</t>
  </si>
  <si>
    <t>F2SONX</t>
  </si>
  <si>
    <t>W43G72</t>
  </si>
  <si>
    <t>IEK5XN</t>
  </si>
  <si>
    <t>SMLHW7</t>
  </si>
  <si>
    <t>KQDSW7</t>
  </si>
  <si>
    <t>R09R5N</t>
  </si>
  <si>
    <t>RGMS0R</t>
  </si>
  <si>
    <t>BRRWCS</t>
  </si>
  <si>
    <t>O8NSP7</t>
  </si>
  <si>
    <t>AWGC2M</t>
  </si>
  <si>
    <t>EIST48</t>
  </si>
  <si>
    <t>PEGVIW</t>
  </si>
  <si>
    <t>UA48X0</t>
  </si>
  <si>
    <t>J1GAEZ</t>
  </si>
  <si>
    <t>V89X3F</t>
  </si>
  <si>
    <t>I4E954</t>
  </si>
  <si>
    <t>K9YL7W</t>
  </si>
  <si>
    <t>KIEOGI</t>
  </si>
  <si>
    <t>D1556D</t>
  </si>
  <si>
    <t>B1G52K</t>
  </si>
  <si>
    <t>WM2EJ2</t>
  </si>
  <si>
    <t>IYOIYL</t>
  </si>
  <si>
    <t>Z4NW95</t>
  </si>
  <si>
    <t>LSCRM2</t>
  </si>
  <si>
    <t>VS84PW</t>
  </si>
  <si>
    <t>ZZJYVP</t>
  </si>
  <si>
    <t>A0VY43</t>
  </si>
  <si>
    <t>Z6IUDB</t>
  </si>
  <si>
    <t>HZPZQU</t>
  </si>
  <si>
    <t>ESCCN4</t>
  </si>
  <si>
    <t>DM66DA</t>
  </si>
  <si>
    <t>TX9IUN</t>
  </si>
  <si>
    <t>GKAT8K</t>
  </si>
  <si>
    <t>NHWU2N</t>
  </si>
  <si>
    <t>AEGD9Q</t>
  </si>
  <si>
    <t>KY48D3</t>
  </si>
  <si>
    <t>CTQ60P</t>
  </si>
  <si>
    <t>PJ4GSX</t>
  </si>
  <si>
    <t>ZH5GUU</t>
  </si>
  <si>
    <t>XHC2SV</t>
  </si>
  <si>
    <t>TNEGG6</t>
  </si>
  <si>
    <t>KINWEQ</t>
  </si>
  <si>
    <t>KPLHGA</t>
  </si>
  <si>
    <t>W0K6Y4</t>
  </si>
  <si>
    <t>RYBUY1</t>
  </si>
  <si>
    <t>XT1SC4</t>
  </si>
  <si>
    <t>SPM9YR</t>
  </si>
  <si>
    <t>OKDLSK</t>
  </si>
  <si>
    <t>LXS5LR</t>
  </si>
  <si>
    <t>VDICHW</t>
  </si>
  <si>
    <t>LP9XPT</t>
  </si>
  <si>
    <t>V4PZ47</t>
  </si>
  <si>
    <t>Q3FOKP</t>
  </si>
  <si>
    <t>S50JIH</t>
  </si>
  <si>
    <t>PHRBTN</t>
  </si>
  <si>
    <t>QJ64KO</t>
  </si>
  <si>
    <t>IZTJYO</t>
  </si>
  <si>
    <t>PQFSUF</t>
  </si>
  <si>
    <t>KQ2LJX</t>
  </si>
  <si>
    <t>Y3FY9U</t>
  </si>
  <si>
    <t>NW712U</t>
  </si>
  <si>
    <t>V8BFME</t>
  </si>
  <si>
    <t>SWTY3J</t>
  </si>
  <si>
    <t>C4ZAHO</t>
  </si>
  <si>
    <t>PJVE9D</t>
  </si>
  <si>
    <t>VA4H9D</t>
  </si>
  <si>
    <t>K20JZ2</t>
  </si>
  <si>
    <t>S8X16S</t>
  </si>
  <si>
    <t>HO8QIZ</t>
  </si>
  <si>
    <t>DWI45Y</t>
  </si>
  <si>
    <t>D9BINH</t>
  </si>
  <si>
    <t>FC4WH9</t>
  </si>
  <si>
    <t>XC67QV</t>
  </si>
  <si>
    <t>IF4U8E</t>
  </si>
  <si>
    <t>DDLTO1</t>
  </si>
  <si>
    <t>V55RWL</t>
  </si>
  <si>
    <t>M2FGUZ</t>
  </si>
  <si>
    <t>K5LEFU</t>
  </si>
  <si>
    <t>Z4RJ0S</t>
  </si>
  <si>
    <t>ZI5Z23</t>
  </si>
  <si>
    <t>XL4260</t>
  </si>
  <si>
    <t>Y0313W</t>
  </si>
  <si>
    <t>B3DSZT</t>
  </si>
  <si>
    <t>TLQGCC</t>
  </si>
  <si>
    <t>KIW32C</t>
  </si>
  <si>
    <t>O7FG3A</t>
  </si>
  <si>
    <t>YT2DYE</t>
  </si>
  <si>
    <t>ALX2TS</t>
  </si>
  <si>
    <t>I4GZO8</t>
  </si>
  <si>
    <t>F9WIPY</t>
  </si>
  <si>
    <t>RKMIXQ</t>
  </si>
  <si>
    <t>LF0P3Y</t>
  </si>
  <si>
    <t>Z1MZ36</t>
  </si>
  <si>
    <t>A0RF32</t>
  </si>
  <si>
    <t>OM6LEI</t>
  </si>
  <si>
    <t>AS3DP3</t>
  </si>
  <si>
    <t>WH20DI</t>
  </si>
  <si>
    <t>JQ60YP</t>
  </si>
  <si>
    <t>V7K3VH</t>
  </si>
  <si>
    <t>ACI66J</t>
  </si>
  <si>
    <t>NVWEQJ</t>
  </si>
  <si>
    <t>XV7RX4</t>
  </si>
  <si>
    <t>X1WZ68</t>
  </si>
  <si>
    <t>XZQ0UL</t>
  </si>
  <si>
    <t>WLONDU</t>
  </si>
  <si>
    <t>P70F9N</t>
  </si>
  <si>
    <t>Y3MBYA</t>
  </si>
  <si>
    <t>MDMJI0</t>
  </si>
  <si>
    <t>QF53VM</t>
  </si>
  <si>
    <t>W5HPQ4</t>
  </si>
  <si>
    <t>YGFS2T</t>
  </si>
  <si>
    <t>SH5I7U</t>
  </si>
  <si>
    <t>EY3Y0O</t>
  </si>
  <si>
    <t>R8VSS6</t>
  </si>
  <si>
    <t>BXGMVQ</t>
  </si>
  <si>
    <t>J9TYLB</t>
  </si>
  <si>
    <t>GS30I8</t>
  </si>
  <si>
    <t>VD62NK</t>
  </si>
  <si>
    <t>B9DPHH</t>
  </si>
  <si>
    <t>LA6J5F</t>
  </si>
  <si>
    <t>MGXY9R</t>
  </si>
  <si>
    <t>UBSH9Y</t>
  </si>
  <si>
    <t>BJ5L77</t>
  </si>
  <si>
    <t>YMO7Z1</t>
  </si>
  <si>
    <t>ZMER9L</t>
  </si>
  <si>
    <t>DB6Y7M</t>
  </si>
  <si>
    <t>JOWEQ5</t>
  </si>
  <si>
    <t>QM3XVW</t>
  </si>
  <si>
    <t>GCA51N</t>
  </si>
  <si>
    <t>AQLXVR</t>
  </si>
  <si>
    <t>MJPWE9</t>
  </si>
  <si>
    <t>PKY76P</t>
  </si>
  <si>
    <t>EVJJB3</t>
  </si>
  <si>
    <t>OI6316</t>
  </si>
  <si>
    <t>INI1IJ</t>
  </si>
  <si>
    <t>OXMID7</t>
  </si>
  <si>
    <t>E6R84Q</t>
  </si>
  <si>
    <t>IW0M5B</t>
  </si>
  <si>
    <t>BY5JMF</t>
  </si>
  <si>
    <t>DX36US</t>
  </si>
  <si>
    <t>MKWBBN</t>
  </si>
  <si>
    <t>O2QYB7</t>
  </si>
  <si>
    <t>VLP5ZE</t>
  </si>
  <si>
    <t>FSGNT2</t>
  </si>
  <si>
    <t>EMM6FP</t>
  </si>
  <si>
    <t>G5H6EB</t>
  </si>
  <si>
    <t>PYX55M</t>
  </si>
  <si>
    <t>D7A1TM</t>
  </si>
  <si>
    <t>KS7H4A</t>
  </si>
  <si>
    <t>PAD01U</t>
  </si>
  <si>
    <t>O3CZDB</t>
  </si>
  <si>
    <t>E0AMOR</t>
  </si>
  <si>
    <t>Z2NFBA</t>
  </si>
  <si>
    <t>PWFILL</t>
  </si>
  <si>
    <t>MB6JXY</t>
  </si>
  <si>
    <t>BTULIR</t>
  </si>
  <si>
    <t>TIPULQ</t>
  </si>
  <si>
    <t>FWY026</t>
  </si>
  <si>
    <t>P06N3M</t>
  </si>
  <si>
    <t>LRRKUI</t>
  </si>
  <si>
    <t>SW9444</t>
  </si>
  <si>
    <t>PITH8O</t>
  </si>
  <si>
    <t>ODJHP9</t>
  </si>
  <si>
    <t>EXMS69</t>
  </si>
  <si>
    <t>M0OBZI</t>
  </si>
  <si>
    <t>B3874Q</t>
  </si>
  <si>
    <t>NFB5YS</t>
  </si>
  <si>
    <t>CGKBYV</t>
  </si>
  <si>
    <t>VYU6YP</t>
  </si>
  <si>
    <t>GTLU8Q</t>
  </si>
  <si>
    <t>YIY6L7</t>
  </si>
  <si>
    <t>XQ398I</t>
  </si>
  <si>
    <t>YEMU9I</t>
  </si>
  <si>
    <t>TWUUSG</t>
  </si>
  <si>
    <t>JCTZC2</t>
  </si>
  <si>
    <t>DWPWW7</t>
  </si>
  <si>
    <t>JBUX1M</t>
  </si>
  <si>
    <t>SZHAMA</t>
  </si>
  <si>
    <t>QUQ347</t>
  </si>
  <si>
    <t>KNHULY</t>
  </si>
  <si>
    <t>G0RCOR</t>
  </si>
  <si>
    <t>ZNBUQD</t>
  </si>
  <si>
    <t>MXCIAF</t>
  </si>
  <si>
    <t>UZJXQC</t>
  </si>
  <si>
    <t>XCI5L2</t>
  </si>
  <si>
    <t>Y6C20W</t>
  </si>
  <si>
    <t>CZSN9Q</t>
  </si>
  <si>
    <t>D90ZD2</t>
  </si>
  <si>
    <t>YABRY2</t>
  </si>
  <si>
    <t>S1QHK2</t>
  </si>
  <si>
    <t>O9FX3U</t>
  </si>
  <si>
    <t>V98JH7</t>
  </si>
  <si>
    <t>B6BKK5</t>
  </si>
  <si>
    <t>EBLRDT</t>
  </si>
  <si>
    <t>PCWFL5</t>
  </si>
  <si>
    <t>B9G3KK</t>
  </si>
  <si>
    <t>VMOI1R</t>
  </si>
  <si>
    <t>GLVWU3</t>
  </si>
  <si>
    <t>PQ32A1</t>
  </si>
  <si>
    <t>DE31FY</t>
  </si>
  <si>
    <t>M7KT5F</t>
  </si>
  <si>
    <t>LTXA1Y</t>
  </si>
  <si>
    <t>TOFR4I</t>
  </si>
  <si>
    <t>WB7RF5</t>
  </si>
  <si>
    <t>F2KKAD</t>
  </si>
  <si>
    <t>H44FQ0</t>
  </si>
  <si>
    <t>B8LRKF</t>
  </si>
  <si>
    <t>Q3ET3K</t>
  </si>
  <si>
    <t>VY1U86</t>
  </si>
  <si>
    <t>CGCPRA</t>
  </si>
  <si>
    <t>QDGML4</t>
  </si>
  <si>
    <t>WD1PDY</t>
  </si>
  <si>
    <t>PIMCYV</t>
  </si>
  <si>
    <t>H1MDXE</t>
  </si>
  <si>
    <t>XMQJH2</t>
  </si>
  <si>
    <t>WIBK16</t>
  </si>
  <si>
    <t>THPUMW</t>
  </si>
  <si>
    <t>W5TQUH</t>
  </si>
  <si>
    <t>EISB0E</t>
  </si>
  <si>
    <t>Y9QODM</t>
  </si>
  <si>
    <t>O9S1F9</t>
  </si>
  <si>
    <t>QRZM8H</t>
  </si>
  <si>
    <t>K9PTSL</t>
  </si>
  <si>
    <t>AXYZOS</t>
  </si>
  <si>
    <t>ZWKLTX</t>
  </si>
  <si>
    <t>AVTRZH</t>
  </si>
  <si>
    <t>ZSW6TX</t>
  </si>
  <si>
    <t>OGMKR8</t>
  </si>
  <si>
    <t>QFGJLA</t>
  </si>
  <si>
    <t>MT7ORI</t>
  </si>
  <si>
    <t>K9D83M</t>
  </si>
  <si>
    <t>ROOPYT</t>
  </si>
  <si>
    <t>MH9AXV</t>
  </si>
  <si>
    <t>B668SA</t>
  </si>
  <si>
    <t>RR0S5B</t>
  </si>
  <si>
    <t>WBA3Y8</t>
  </si>
  <si>
    <t>CJBZN2</t>
  </si>
  <si>
    <t>TZBTI5</t>
  </si>
  <si>
    <t>I3XN7D</t>
  </si>
  <si>
    <t>NO4CHE</t>
  </si>
  <si>
    <t>XMA67L</t>
  </si>
  <si>
    <t>GL98RK</t>
  </si>
  <si>
    <t>XHBGQR</t>
  </si>
  <si>
    <t>L3P02V</t>
  </si>
  <si>
    <t>BAY778</t>
  </si>
  <si>
    <t>AEE3PU</t>
  </si>
  <si>
    <t>IQAT2S</t>
  </si>
  <si>
    <t>CDQYD9</t>
  </si>
  <si>
    <t>AP3RRQ</t>
  </si>
  <si>
    <t>UYI0SG</t>
  </si>
  <si>
    <t>KYEUW3</t>
  </si>
  <si>
    <t>WXUY8C</t>
  </si>
  <si>
    <t>QNBX2Y</t>
  </si>
  <si>
    <t>K49EXU</t>
  </si>
  <si>
    <t>EW3AZQ</t>
  </si>
  <si>
    <t>XXGG5G</t>
  </si>
  <si>
    <t>NKF2ZV</t>
  </si>
  <si>
    <t>BEY8F4</t>
  </si>
  <si>
    <t>P56ONT</t>
  </si>
  <si>
    <t>W9N27O</t>
  </si>
  <si>
    <t>Z1XO14</t>
  </si>
  <si>
    <t>W96EVL</t>
  </si>
  <si>
    <t>VJ7GTH</t>
  </si>
  <si>
    <t>QJT6N8</t>
  </si>
  <si>
    <t>QB9DPQ</t>
  </si>
  <si>
    <t>DHTEUL</t>
  </si>
  <si>
    <t>CDAGHO</t>
  </si>
  <si>
    <t>P6XIBR</t>
  </si>
  <si>
    <t>VDV7RO</t>
  </si>
  <si>
    <t>DO0URG</t>
  </si>
  <si>
    <t>Z4HORP</t>
  </si>
  <si>
    <t>CLD6OX</t>
  </si>
  <si>
    <t>T41OVF</t>
  </si>
  <si>
    <t>OP09D8</t>
  </si>
  <si>
    <t>MV0L7D</t>
  </si>
  <si>
    <t>FYIGOV</t>
  </si>
  <si>
    <t>A884J9</t>
  </si>
  <si>
    <t>LCYIP0</t>
  </si>
  <si>
    <t>KKSHQK</t>
  </si>
  <si>
    <t>GUYKYL</t>
  </si>
  <si>
    <t>KS83YW</t>
  </si>
  <si>
    <t>R5MT0G</t>
  </si>
  <si>
    <t>EFR7M8</t>
  </si>
  <si>
    <t>DMJNRA</t>
  </si>
  <si>
    <t>TR0JCL</t>
  </si>
  <si>
    <t>Y906DG</t>
  </si>
  <si>
    <t>O7VZNB</t>
  </si>
  <si>
    <t>RLGAO3</t>
  </si>
  <si>
    <t>SXEQVI</t>
  </si>
  <si>
    <t>XXYGNZ</t>
  </si>
  <si>
    <t>UQBBVQ</t>
  </si>
  <si>
    <t>UESOXM</t>
  </si>
  <si>
    <t>VYG7GL</t>
  </si>
  <si>
    <t>Z1EYH3</t>
  </si>
  <si>
    <t>ZF657Z</t>
  </si>
  <si>
    <t>SZACEQ</t>
  </si>
  <si>
    <t>WOH13R</t>
  </si>
  <si>
    <t>Z5SCLS</t>
  </si>
  <si>
    <t>NVF7UB</t>
  </si>
  <si>
    <t>WZ10Z4</t>
  </si>
  <si>
    <t>H602G6</t>
  </si>
  <si>
    <t>MNUWI2</t>
  </si>
  <si>
    <t>P9V5F8</t>
  </si>
  <si>
    <t>GBHAHF</t>
  </si>
  <si>
    <t>ZV3IAD</t>
  </si>
  <si>
    <t>TAG7W9</t>
  </si>
  <si>
    <t>TZWWVL</t>
  </si>
  <si>
    <t>HO5OW4</t>
  </si>
  <si>
    <t>A1FO7T</t>
  </si>
  <si>
    <t>NSJ2OF</t>
  </si>
  <si>
    <t>WAE8NJ</t>
  </si>
  <si>
    <t>BVJMVT</t>
  </si>
  <si>
    <t>OXZ2RT</t>
  </si>
  <si>
    <t>JPV2LW</t>
  </si>
  <si>
    <t>TRQEBL</t>
  </si>
  <si>
    <t>QNPL04</t>
  </si>
  <si>
    <t>EVGWY1</t>
  </si>
  <si>
    <t>I47X1H</t>
  </si>
  <si>
    <t>L6JRO0</t>
  </si>
  <si>
    <t>X42O19</t>
  </si>
  <si>
    <t>QKBBW1</t>
  </si>
  <si>
    <t>HNEINK</t>
  </si>
  <si>
    <t>GFK9DC</t>
  </si>
  <si>
    <t>SR38N3</t>
  </si>
  <si>
    <t>L3AKOP</t>
  </si>
  <si>
    <t>MO9OSG</t>
  </si>
  <si>
    <t>CLI0QZ</t>
  </si>
  <si>
    <t>FRJVIB</t>
  </si>
  <si>
    <t>A7CKTY</t>
  </si>
  <si>
    <t>X7OJH6</t>
  </si>
  <si>
    <t>R0GGGP</t>
  </si>
  <si>
    <t>HKDRCU</t>
  </si>
  <si>
    <t>FC0QGJ</t>
  </si>
  <si>
    <t>NVADSQ</t>
  </si>
  <si>
    <t>TDBVN7</t>
  </si>
  <si>
    <t>GA2JUB</t>
  </si>
  <si>
    <t>NLXOD9</t>
  </si>
  <si>
    <t>AUEEZ1</t>
  </si>
  <si>
    <t>GGUYW5</t>
  </si>
  <si>
    <t>F35LV8</t>
  </si>
  <si>
    <t>YPWNIN</t>
  </si>
  <si>
    <t>E4NADR</t>
  </si>
  <si>
    <t>DRBMU8</t>
  </si>
  <si>
    <t>TCKLHX</t>
  </si>
  <si>
    <t>S1QVP1</t>
  </si>
  <si>
    <t>SZZ1TF</t>
  </si>
  <si>
    <t>L72X93</t>
  </si>
  <si>
    <t>N6O4NJ</t>
  </si>
  <si>
    <t>QM6XXZ</t>
  </si>
  <si>
    <t>NWM761</t>
  </si>
  <si>
    <t>HAR7HL</t>
  </si>
  <si>
    <t>BQ55HA</t>
  </si>
  <si>
    <t>SGKRIN</t>
  </si>
  <si>
    <t>DT8AG5</t>
  </si>
  <si>
    <t>X8F67J</t>
  </si>
  <si>
    <t>WLY3NR</t>
  </si>
  <si>
    <t>YU9HXI</t>
  </si>
  <si>
    <t>N4K42K</t>
  </si>
  <si>
    <t>OVGCKI</t>
  </si>
  <si>
    <t>W8NS2T</t>
  </si>
  <si>
    <t>IWPKHJ</t>
  </si>
  <si>
    <t>WFX00N</t>
  </si>
  <si>
    <t>V3ZKJP</t>
  </si>
  <si>
    <t>TUR1CJ</t>
  </si>
  <si>
    <t>EW12OA</t>
  </si>
  <si>
    <t>BD3B05</t>
  </si>
  <si>
    <t>FUXRQI</t>
  </si>
  <si>
    <t>H9P4F7</t>
  </si>
  <si>
    <t>R66S0Z</t>
  </si>
  <si>
    <t>J0TFPF</t>
  </si>
  <si>
    <t>BI9RKO</t>
  </si>
  <si>
    <t>UK207P</t>
  </si>
  <si>
    <t>FNLEI8</t>
  </si>
  <si>
    <t>LIB9PG</t>
  </si>
  <si>
    <t>ZHW0KW</t>
  </si>
  <si>
    <t>YH4APT</t>
  </si>
  <si>
    <t>S65HXH</t>
  </si>
  <si>
    <t>RL9UOZ</t>
  </si>
  <si>
    <t>HHX9CS</t>
  </si>
  <si>
    <t>U1H183</t>
  </si>
  <si>
    <t>XK4ADZ</t>
  </si>
  <si>
    <t>PW7V7S</t>
  </si>
  <si>
    <t>TQNMKK</t>
  </si>
  <si>
    <t>RDZEUC</t>
  </si>
  <si>
    <t>GLTGVY</t>
  </si>
  <si>
    <t>J1UPZ4</t>
  </si>
  <si>
    <t>G5YHYN</t>
  </si>
  <si>
    <t>M0ZFT3</t>
  </si>
  <si>
    <t>FXW9PY</t>
  </si>
  <si>
    <t>BYKQCT</t>
  </si>
  <si>
    <t>Y8N3OE</t>
  </si>
  <si>
    <t>KL0985</t>
  </si>
  <si>
    <t>RM5SA5</t>
  </si>
  <si>
    <t>MFA8VA</t>
  </si>
  <si>
    <t>HHLNZ3</t>
  </si>
  <si>
    <t>WM6HW7</t>
  </si>
  <si>
    <t>BEJLJ9</t>
  </si>
  <si>
    <t>PX634N</t>
  </si>
  <si>
    <t>ANADVA</t>
  </si>
  <si>
    <t>TI8B73</t>
  </si>
  <si>
    <t>JZSR5V</t>
  </si>
  <si>
    <t>A3UKA7</t>
  </si>
  <si>
    <t>TCJEFN</t>
  </si>
  <si>
    <t>RQ8WDM</t>
  </si>
  <si>
    <t>VGTH86</t>
  </si>
  <si>
    <t>A9DP10</t>
  </si>
  <si>
    <t>I5Q9F9</t>
  </si>
  <si>
    <t>PQENLX</t>
  </si>
  <si>
    <t>SJ74M4</t>
  </si>
  <si>
    <t>TRBXBK</t>
  </si>
  <si>
    <t>GEUAYX</t>
  </si>
  <si>
    <t>O93AOB</t>
  </si>
  <si>
    <t>T81ZMI</t>
  </si>
  <si>
    <t>YD8727</t>
  </si>
  <si>
    <t>EONJD1</t>
  </si>
  <si>
    <t>M7N9CP</t>
  </si>
  <si>
    <t>G7Q0PT</t>
  </si>
  <si>
    <t>KSF40P</t>
  </si>
  <si>
    <t>R0M15L</t>
  </si>
  <si>
    <t>C8BL1D</t>
  </si>
  <si>
    <t>Q5CWSK</t>
  </si>
  <si>
    <t>V9CPKC</t>
  </si>
  <si>
    <t>UPML52</t>
  </si>
  <si>
    <t>TKU644</t>
  </si>
  <si>
    <t>LBARIU</t>
  </si>
  <si>
    <t>DGJJY6</t>
  </si>
  <si>
    <t>TWEWU9</t>
  </si>
  <si>
    <t>FM4W2R</t>
  </si>
  <si>
    <t>QD5CIR</t>
  </si>
  <si>
    <t>MMFY4V</t>
  </si>
  <si>
    <t>H518OF</t>
  </si>
  <si>
    <t>Z7CZVJ</t>
  </si>
  <si>
    <t>B5F3DJ</t>
  </si>
  <si>
    <t>BV114E</t>
  </si>
  <si>
    <t>C4NDAU</t>
  </si>
  <si>
    <t>G5K5CC</t>
  </si>
  <si>
    <t>STBBNJ</t>
  </si>
  <si>
    <t>UL57UV</t>
  </si>
  <si>
    <t>R8G05A</t>
  </si>
  <si>
    <t>ZJMC69</t>
  </si>
  <si>
    <t>H7H5YX</t>
  </si>
  <si>
    <t>Q5NV5K</t>
  </si>
  <si>
    <t>KTNHUQ</t>
  </si>
  <si>
    <t>CMKXEC</t>
  </si>
  <si>
    <t>V2CI33</t>
  </si>
  <si>
    <t>ON4SRB</t>
  </si>
  <si>
    <t>J1P33Q</t>
  </si>
  <si>
    <t>GGQW2E</t>
  </si>
  <si>
    <t>HB4KMK</t>
  </si>
  <si>
    <t>GL6AH6</t>
  </si>
  <si>
    <t>E9V7PJ</t>
  </si>
  <si>
    <t>EY8H4H</t>
  </si>
  <si>
    <t>ZRORH6</t>
  </si>
  <si>
    <t>JFSIW1</t>
  </si>
  <si>
    <t>K0QDUX</t>
  </si>
  <si>
    <t>MB7ITE</t>
  </si>
  <si>
    <t>SSWCKR</t>
  </si>
  <si>
    <t>CPQLCB</t>
  </si>
  <si>
    <t>MQ73GW</t>
  </si>
  <si>
    <t>RN1XOI</t>
  </si>
  <si>
    <t>LXDQP5</t>
  </si>
  <si>
    <t>VBILNQ</t>
  </si>
  <si>
    <t>P6G0QU</t>
  </si>
  <si>
    <t>QZJ5YS</t>
  </si>
  <si>
    <t>NI1U8Y</t>
  </si>
  <si>
    <t>PRODZJ</t>
  </si>
  <si>
    <t>YDNZIB</t>
  </si>
  <si>
    <t>N6DY6B</t>
  </si>
  <si>
    <t>LRN9VX</t>
  </si>
  <si>
    <t>SF8WTB</t>
  </si>
  <si>
    <t>W641G7</t>
  </si>
  <si>
    <t>BDBJS9</t>
  </si>
  <si>
    <t>NV99X7</t>
  </si>
  <si>
    <t>TRFKUG</t>
  </si>
  <si>
    <t>HO198G</t>
  </si>
  <si>
    <t>UFZHLZ</t>
  </si>
  <si>
    <t>F1R0M6</t>
  </si>
  <si>
    <t>TXJZXY</t>
  </si>
  <si>
    <t>LQ5YB1</t>
  </si>
  <si>
    <t>X4SO16</t>
  </si>
  <si>
    <t>L3TM5W</t>
  </si>
  <si>
    <t>IKI10D</t>
  </si>
  <si>
    <t>C5HD2G</t>
  </si>
  <si>
    <t>GU8KVN</t>
  </si>
  <si>
    <t>S69ULX</t>
  </si>
  <si>
    <t>EEH41L</t>
  </si>
  <si>
    <t>QOSWEL</t>
  </si>
  <si>
    <t>QOZOCC</t>
  </si>
  <si>
    <t>O7CRNI</t>
  </si>
  <si>
    <t>WCRBBT</t>
  </si>
  <si>
    <t>BHNUK2</t>
  </si>
  <si>
    <t>SRDVXW</t>
  </si>
  <si>
    <t>TNB51P</t>
  </si>
  <si>
    <t>NKI0GW</t>
  </si>
  <si>
    <t>KI6D3N</t>
  </si>
  <si>
    <t>TFNYHG</t>
  </si>
  <si>
    <t>HC2I2K</t>
  </si>
  <si>
    <t>MQUS3N</t>
  </si>
  <si>
    <t>EHJS3Z</t>
  </si>
  <si>
    <t>BT38KB</t>
  </si>
  <si>
    <t>L8SJ6F</t>
  </si>
  <si>
    <t>U12ZLX</t>
  </si>
  <si>
    <t>JGGR3T</t>
  </si>
  <si>
    <t>RDZ9YG</t>
  </si>
  <si>
    <t>OTVHLP</t>
  </si>
  <si>
    <t>O5HYNX</t>
  </si>
  <si>
    <t>OPG7Q6</t>
  </si>
  <si>
    <t>NPUJG0</t>
  </si>
  <si>
    <t>LEHQWG</t>
  </si>
  <si>
    <t>CZR6I3</t>
  </si>
  <si>
    <t>KATP74</t>
  </si>
  <si>
    <t>I2FPF5</t>
  </si>
  <si>
    <t>HXJY3J</t>
  </si>
  <si>
    <t>PZ7DQJ</t>
  </si>
  <si>
    <t>I9QA6Z</t>
  </si>
  <si>
    <t>GMD9GG</t>
  </si>
  <si>
    <t>L22ZNX</t>
  </si>
  <si>
    <t>N44HSN</t>
  </si>
  <si>
    <t>FXF0NO</t>
  </si>
  <si>
    <t>DKHB4N</t>
  </si>
  <si>
    <t>K9FL2F</t>
  </si>
  <si>
    <t>LSEO02</t>
  </si>
  <si>
    <t>SY2KAU</t>
  </si>
  <si>
    <t>O8MMZJ</t>
  </si>
  <si>
    <t>S9Z7A4</t>
  </si>
  <si>
    <t>NZY10P</t>
  </si>
  <si>
    <t>GOKJOG</t>
  </si>
  <si>
    <t>O0S80Z</t>
  </si>
  <si>
    <t>NDPJX1</t>
  </si>
  <si>
    <t>JLB8IK</t>
  </si>
  <si>
    <t>N7EQ9N</t>
  </si>
  <si>
    <t>MUI9Z6</t>
  </si>
  <si>
    <t>K5CLQA</t>
  </si>
  <si>
    <t>FQCI1K</t>
  </si>
  <si>
    <t>CFXZFB</t>
  </si>
  <si>
    <t>OOFA5S</t>
  </si>
  <si>
    <t>P0TB1W</t>
  </si>
  <si>
    <t>F5712K</t>
  </si>
  <si>
    <t>PIQM59</t>
  </si>
  <si>
    <t>PQLKM5</t>
  </si>
  <si>
    <t>T3DUIN</t>
  </si>
  <si>
    <t>R9SFRZ</t>
  </si>
  <si>
    <t>H0ZKFA</t>
  </si>
  <si>
    <t>G93DCW</t>
  </si>
  <si>
    <t>JU8YZD</t>
  </si>
  <si>
    <t>H8ARDU</t>
  </si>
  <si>
    <t>HEYIUM</t>
  </si>
  <si>
    <t>HZI454</t>
  </si>
  <si>
    <t>KIJ6CW</t>
  </si>
  <si>
    <t>P325XE</t>
  </si>
  <si>
    <t>PG5LWO</t>
  </si>
  <si>
    <t>KDPYS2</t>
  </si>
  <si>
    <t>HET4SW</t>
  </si>
  <si>
    <t>HA7MNN</t>
  </si>
  <si>
    <t>EOZT11</t>
  </si>
  <si>
    <t>ED8VZY</t>
  </si>
  <si>
    <t>GSTE5M</t>
  </si>
  <si>
    <t>Q8F9YJ</t>
  </si>
  <si>
    <t>PBNJCX</t>
  </si>
  <si>
    <t>EKPMUV</t>
  </si>
  <si>
    <t>APZORV</t>
  </si>
  <si>
    <t>GGNNT4</t>
  </si>
  <si>
    <t>M8C2BJ</t>
  </si>
  <si>
    <t>ZYMM97</t>
  </si>
  <si>
    <t>ODI69Y</t>
  </si>
  <si>
    <t>BPMHK5</t>
  </si>
  <si>
    <t>C2J24A</t>
  </si>
  <si>
    <t>QAZCS0</t>
  </si>
  <si>
    <t>ZTO55J</t>
  </si>
  <si>
    <t>YVL8U1</t>
  </si>
  <si>
    <t>IGQC6N</t>
  </si>
  <si>
    <t>UL0ZFG</t>
  </si>
  <si>
    <t>JZ1F7O</t>
  </si>
  <si>
    <t>C2WF8Z</t>
  </si>
  <si>
    <t>OISJS7</t>
  </si>
  <si>
    <t>IAJ27G</t>
  </si>
  <si>
    <t>YI85YZ</t>
  </si>
  <si>
    <t>MSW3GE</t>
  </si>
  <si>
    <t>XR3PY1</t>
  </si>
  <si>
    <t>IPS7J2</t>
  </si>
  <si>
    <t>RNGR44</t>
  </si>
  <si>
    <t>EO4TXM</t>
  </si>
  <si>
    <t>UV7H6A</t>
  </si>
  <si>
    <t>V1EJ0Q</t>
  </si>
  <si>
    <t>GJA3TN</t>
  </si>
  <si>
    <t>CD6B1I</t>
  </si>
  <si>
    <t>AXL4V6</t>
  </si>
  <si>
    <t>IKYGS7</t>
  </si>
  <si>
    <t>V6BG6F</t>
  </si>
  <si>
    <t>MIUGDT</t>
  </si>
  <si>
    <t>ATP8V5</t>
  </si>
  <si>
    <t>DYREZ0</t>
  </si>
  <si>
    <t>JGP5SW</t>
  </si>
  <si>
    <t>A0Y3ZX</t>
  </si>
  <si>
    <t>EMSDDR</t>
  </si>
  <si>
    <t>J4QPL3</t>
  </si>
  <si>
    <t>F6IA7B</t>
  </si>
  <si>
    <t>DFXZHN</t>
  </si>
  <si>
    <t>BZFM8M</t>
  </si>
  <si>
    <t>WFJ6H9</t>
  </si>
  <si>
    <t>C7DU5Z</t>
  </si>
  <si>
    <t>NM1KWQ</t>
  </si>
  <si>
    <t>FRKSXR</t>
  </si>
  <si>
    <t>GJRYMW</t>
  </si>
  <si>
    <t>GAL2TZ</t>
  </si>
  <si>
    <t>MU6MET</t>
  </si>
  <si>
    <t>UIJ1F5</t>
  </si>
  <si>
    <t>BX3MA8</t>
  </si>
  <si>
    <t>S18TAL</t>
  </si>
  <si>
    <t>B0XFTD</t>
  </si>
  <si>
    <t>GI0OXD</t>
  </si>
  <si>
    <t>EB7OE2</t>
  </si>
  <si>
    <t>HJOOY7</t>
  </si>
  <si>
    <t>WTDP3E</t>
  </si>
  <si>
    <t>N1KLWP</t>
  </si>
  <si>
    <t>CUED9Y</t>
  </si>
  <si>
    <t>BA9ES9</t>
  </si>
  <si>
    <t>PBUCF4</t>
  </si>
  <si>
    <t>HJKHUC</t>
  </si>
  <si>
    <t>VQ7VUN</t>
  </si>
  <si>
    <t>SW2ZEN</t>
  </si>
  <si>
    <t>DFMEAZ</t>
  </si>
  <si>
    <t>WJHBIA</t>
  </si>
  <si>
    <t>CA8P0D</t>
  </si>
  <si>
    <t>PXN0KV</t>
  </si>
  <si>
    <t>PH1E8X</t>
  </si>
  <si>
    <t>VMU9IY</t>
  </si>
  <si>
    <t>OPTF6X</t>
  </si>
  <si>
    <t>FIBRU5</t>
  </si>
  <si>
    <t>P57193</t>
  </si>
  <si>
    <t>IC5P8S</t>
  </si>
  <si>
    <t>DGSVI0</t>
  </si>
  <si>
    <t>IJ4UDY</t>
  </si>
  <si>
    <t>MT3E5G</t>
  </si>
  <si>
    <t>DEBH5W</t>
  </si>
  <si>
    <t>JG4F8N</t>
  </si>
  <si>
    <t>Y4N9QR</t>
  </si>
  <si>
    <t>ST3T6U</t>
  </si>
  <si>
    <t>KI0G6S</t>
  </si>
  <si>
    <t>YBXV87</t>
  </si>
  <si>
    <t>MO0Z6X</t>
  </si>
  <si>
    <t>NO5308</t>
  </si>
  <si>
    <t>BVHDH7</t>
  </si>
  <si>
    <t>N2VM9L</t>
  </si>
  <si>
    <t>HXBOWP</t>
  </si>
  <si>
    <t>DBKEPD</t>
  </si>
  <si>
    <t>NO9NOX</t>
  </si>
  <si>
    <t>HV0CRX</t>
  </si>
  <si>
    <t>MRGEH1</t>
  </si>
  <si>
    <t>G3BV0Y</t>
  </si>
  <si>
    <t>K87WG4</t>
  </si>
  <si>
    <t>UQ66QO</t>
  </si>
  <si>
    <t>A9RB0J</t>
  </si>
  <si>
    <t>BFEZWS</t>
  </si>
  <si>
    <t>ZQW8QY</t>
  </si>
  <si>
    <t>DDF233</t>
  </si>
  <si>
    <t>HBAU20</t>
  </si>
  <si>
    <t>HE9L3F</t>
  </si>
  <si>
    <t>LMHKQX</t>
  </si>
  <si>
    <t>VH1Y5G</t>
  </si>
  <si>
    <t>G1JK2O</t>
  </si>
  <si>
    <t>H7X0FW</t>
  </si>
  <si>
    <t>IOF60Q</t>
  </si>
  <si>
    <t>TS5C67</t>
  </si>
  <si>
    <t>YEI6HT</t>
  </si>
  <si>
    <t>W84E5T</t>
  </si>
  <si>
    <t>T1KP3Q</t>
  </si>
  <si>
    <t>HUSNHS</t>
  </si>
  <si>
    <t>JQZ65F</t>
  </si>
  <si>
    <t>D9N97I</t>
  </si>
  <si>
    <t>K01V5W</t>
  </si>
  <si>
    <t>YRTFXQ</t>
  </si>
  <si>
    <t>CECASP</t>
  </si>
  <si>
    <t>AJSIQG</t>
  </si>
  <si>
    <t>J7F7UL</t>
  </si>
  <si>
    <t>L0MH5B</t>
  </si>
  <si>
    <t>PXFVHA</t>
  </si>
  <si>
    <t>NWGPYA</t>
  </si>
  <si>
    <t>VCPPSM</t>
  </si>
  <si>
    <t>EDZ7KG</t>
  </si>
  <si>
    <t>E3VF1Z</t>
  </si>
  <si>
    <t>KSI4ZK</t>
  </si>
  <si>
    <t>L4BO0G</t>
  </si>
  <si>
    <t>P1YM3U</t>
  </si>
  <si>
    <t>NE7YFV</t>
  </si>
  <si>
    <t>PC6X9H</t>
  </si>
  <si>
    <t>DX53SV</t>
  </si>
  <si>
    <t>L1V4HB</t>
  </si>
  <si>
    <t>HDVTR7</t>
  </si>
  <si>
    <t>ZAFIIS</t>
  </si>
  <si>
    <t>HXGYRI</t>
  </si>
  <si>
    <t>KWJZS4</t>
  </si>
  <si>
    <t>BS0DQX</t>
  </si>
  <si>
    <t>VZXV1D</t>
  </si>
  <si>
    <t>Q78LQL</t>
  </si>
  <si>
    <t>CZYJJI</t>
  </si>
  <si>
    <t>ZUFT0Y</t>
  </si>
  <si>
    <t>GY4E8U</t>
  </si>
  <si>
    <t>Z0YQ87</t>
  </si>
  <si>
    <t>M3CC1M</t>
  </si>
  <si>
    <t>HL6DXZ</t>
  </si>
  <si>
    <t>J1B5LO</t>
  </si>
  <si>
    <t>OXA4B7</t>
  </si>
  <si>
    <t>LZPWUB</t>
  </si>
  <si>
    <t>QBFGJT</t>
  </si>
  <si>
    <t>NKURQJ</t>
  </si>
  <si>
    <t>TA2D8P</t>
  </si>
  <si>
    <t>JOD2OS</t>
  </si>
  <si>
    <t>C1HC6C</t>
  </si>
  <si>
    <t>U634QS</t>
  </si>
  <si>
    <t>YVCY7T</t>
  </si>
  <si>
    <t>JC8M5D</t>
  </si>
  <si>
    <t>RHD6G6</t>
  </si>
  <si>
    <t>ZVRD6W</t>
  </si>
  <si>
    <t>FYKVW9</t>
  </si>
  <si>
    <t>MXNYDT</t>
  </si>
  <si>
    <t>RM5QYZ</t>
  </si>
  <si>
    <t>BOCQY8</t>
  </si>
  <si>
    <t>CEZ66O</t>
  </si>
  <si>
    <t>GZKA38</t>
  </si>
  <si>
    <t>S37VOV</t>
  </si>
  <si>
    <t>RS0C4H</t>
  </si>
  <si>
    <t>AC5V0Y</t>
  </si>
  <si>
    <t>FV7Q8T</t>
  </si>
  <si>
    <t>WREBH5</t>
  </si>
  <si>
    <t>VE3CIA</t>
  </si>
  <si>
    <t>M47I1W</t>
  </si>
  <si>
    <t>RUBPNN</t>
  </si>
  <si>
    <t>QOKAQO</t>
  </si>
  <si>
    <t>L5JI5V</t>
  </si>
  <si>
    <t>T7LF5Q</t>
  </si>
  <si>
    <t>UI8U3L</t>
  </si>
  <si>
    <t>HL10IG</t>
  </si>
  <si>
    <t>MOV7UF</t>
  </si>
  <si>
    <t>IS84P6</t>
  </si>
  <si>
    <t>YGQXMC</t>
  </si>
  <si>
    <t>GTPYJ5</t>
  </si>
  <si>
    <t>GDF8KA</t>
  </si>
  <si>
    <t>YD5B6F</t>
  </si>
  <si>
    <t>PXR6XX</t>
  </si>
  <si>
    <t>W5F3UB</t>
  </si>
  <si>
    <t>VJ2Z3E</t>
  </si>
  <si>
    <t>LA62WH</t>
  </si>
  <si>
    <t>GOJGXA</t>
  </si>
  <si>
    <t>XC44FZ</t>
  </si>
  <si>
    <t>TMRXKX</t>
  </si>
  <si>
    <t>INAZMU</t>
  </si>
  <si>
    <t>R3BV5F</t>
  </si>
  <si>
    <t>L1LH3P</t>
  </si>
  <si>
    <t>HBN63H</t>
  </si>
  <si>
    <t>VJK12W</t>
  </si>
  <si>
    <t>BQPXKR</t>
  </si>
  <si>
    <t>B8IWKQ</t>
  </si>
  <si>
    <t>OH9M3G</t>
  </si>
  <si>
    <t>E83T4F</t>
  </si>
  <si>
    <t>QEIGXB</t>
  </si>
  <si>
    <t>ES8M1C</t>
  </si>
  <si>
    <t>H2YV55</t>
  </si>
  <si>
    <t>OH3R6M</t>
  </si>
  <si>
    <t>K9ML1E</t>
  </si>
  <si>
    <t>E2QJ0X</t>
  </si>
  <si>
    <t>P1BNC7</t>
  </si>
  <si>
    <t>P6TU2F</t>
  </si>
  <si>
    <t>SFAUJ8</t>
  </si>
  <si>
    <t>G1O6EL</t>
  </si>
  <si>
    <t>HDA5P5</t>
  </si>
  <si>
    <t>HJLQ9W</t>
  </si>
  <si>
    <t>DNFZJB</t>
  </si>
  <si>
    <t>HPY3DH</t>
  </si>
  <si>
    <t>K103VB</t>
  </si>
  <si>
    <t>V7OYMB</t>
  </si>
  <si>
    <t>JKN6J7</t>
  </si>
  <si>
    <t>Q1UY8Q</t>
  </si>
  <si>
    <t>IE4O0V</t>
  </si>
  <si>
    <t>FO4H2R</t>
  </si>
  <si>
    <t>MYDNCL</t>
  </si>
  <si>
    <t>L61QCI</t>
  </si>
  <si>
    <t>J6SY6G</t>
  </si>
  <si>
    <t>K6MGWA</t>
  </si>
  <si>
    <t>KFEXUU</t>
  </si>
  <si>
    <t>KTOEVN</t>
  </si>
  <si>
    <t>DBB0RQ</t>
  </si>
  <si>
    <t>J8LM7C</t>
  </si>
  <si>
    <t>BOOP1C</t>
  </si>
  <si>
    <t>HOI8IL</t>
  </si>
  <si>
    <t>FDGOZQ</t>
  </si>
  <si>
    <t>J753V8</t>
  </si>
  <si>
    <t>BL4L3U</t>
  </si>
  <si>
    <t>P8ZC6D</t>
  </si>
  <si>
    <t>XDQRN0</t>
  </si>
  <si>
    <t>D5V3VO</t>
  </si>
  <si>
    <t>IQ8W6I</t>
  </si>
  <si>
    <t>HG2B0N</t>
  </si>
  <si>
    <t>PHZBZQ</t>
  </si>
  <si>
    <t>VB8W0Y</t>
  </si>
  <si>
    <t>UPYWWD</t>
  </si>
  <si>
    <t>GRKBW9</t>
  </si>
  <si>
    <t>T7G32S</t>
  </si>
  <si>
    <t>JW28F1</t>
  </si>
  <si>
    <t>SO8M6L</t>
  </si>
  <si>
    <t>IORMSX</t>
  </si>
  <si>
    <t>HPGGQK</t>
  </si>
  <si>
    <t>HY23TL</t>
  </si>
  <si>
    <t>WI0J0L</t>
  </si>
  <si>
    <t>LU3Z5J</t>
  </si>
  <si>
    <t>M0LS6W</t>
  </si>
  <si>
    <t>DP6UT1</t>
  </si>
  <si>
    <t>Q2HQFE</t>
  </si>
  <si>
    <t>V21L4N</t>
  </si>
  <si>
    <t>PG8K4U</t>
  </si>
  <si>
    <t>W0ZL4F</t>
  </si>
  <si>
    <t>W6E9B7</t>
  </si>
  <si>
    <t>O2Q05H</t>
  </si>
  <si>
    <t>FS68K4</t>
  </si>
  <si>
    <t>F1TC7L</t>
  </si>
  <si>
    <t>CB5Y9K</t>
  </si>
  <si>
    <t>AN7C7T</t>
  </si>
  <si>
    <t>ILK0OQ</t>
  </si>
  <si>
    <t>M5ZZGV</t>
  </si>
  <si>
    <t>NMDLFU</t>
  </si>
  <si>
    <t>BL0E4J</t>
  </si>
  <si>
    <t>UIOFRD</t>
  </si>
  <si>
    <t>VSPZEJ</t>
  </si>
  <si>
    <t>QKSU92</t>
  </si>
  <si>
    <t>OGK830</t>
  </si>
  <si>
    <t>GQ6Z69</t>
  </si>
  <si>
    <t>B4AI6X</t>
  </si>
  <si>
    <t>ACK3EM</t>
  </si>
  <si>
    <t>T0NU6E</t>
  </si>
  <si>
    <t>E83KX4</t>
  </si>
  <si>
    <t>YIS13X</t>
  </si>
  <si>
    <t>O32VGR</t>
  </si>
  <si>
    <t>TNH9YZ</t>
  </si>
  <si>
    <t>PB6AGF</t>
  </si>
  <si>
    <t>KDWPYX</t>
  </si>
  <si>
    <t>IO7K1U</t>
  </si>
  <si>
    <t>Q5PRXE</t>
  </si>
  <si>
    <t>J14E4R</t>
  </si>
  <si>
    <t>SA0D9C</t>
  </si>
  <si>
    <t>Z0Z2Q5</t>
  </si>
  <si>
    <t>DP9D4P</t>
  </si>
  <si>
    <t>IF0Q8L</t>
  </si>
  <si>
    <t>L7RV5Y</t>
  </si>
  <si>
    <t>TCN1MZ</t>
  </si>
  <si>
    <t>VSTIWT</t>
  </si>
  <si>
    <t>D8DU2B</t>
  </si>
  <si>
    <t>J1D60E</t>
  </si>
  <si>
    <t>DMQUQF</t>
  </si>
  <si>
    <t>VY3S0U</t>
  </si>
  <si>
    <t>G7Z2P6</t>
  </si>
  <si>
    <t>Z8H7EN</t>
  </si>
  <si>
    <t>FJ2T5P</t>
  </si>
  <si>
    <t>VA9H5F</t>
  </si>
  <si>
    <t>RPCMDQ</t>
  </si>
  <si>
    <t>QW4K2K</t>
  </si>
  <si>
    <t>BVDS0A</t>
  </si>
  <si>
    <t>MK0P7N</t>
  </si>
  <si>
    <t>B3VDKN</t>
  </si>
  <si>
    <t>TW9EK5</t>
  </si>
  <si>
    <t>RVCWPY</t>
  </si>
  <si>
    <t>Y8DO7L</t>
  </si>
  <si>
    <t>V14WUZ</t>
  </si>
  <si>
    <t>RMMF6E</t>
  </si>
  <si>
    <t>I8AWPM</t>
  </si>
  <si>
    <t>S88KV7</t>
  </si>
  <si>
    <t>YK7LVQ</t>
  </si>
  <si>
    <t>Q3359S</t>
  </si>
  <si>
    <t>D3X4RH</t>
  </si>
  <si>
    <t>XQ3P8L</t>
  </si>
  <si>
    <t>CLLEPJ</t>
  </si>
  <si>
    <t>J8KG9P</t>
  </si>
  <si>
    <t>GO1PZA</t>
  </si>
  <si>
    <t>LGDU40</t>
  </si>
  <si>
    <t>NFX2UP</t>
  </si>
  <si>
    <t>VMZK56</t>
  </si>
  <si>
    <t>NXI9GS</t>
  </si>
  <si>
    <t>ULR4DQ</t>
  </si>
  <si>
    <t>TQAMKV</t>
  </si>
  <si>
    <t>KPS60V</t>
  </si>
  <si>
    <t>DJ8F3V</t>
  </si>
  <si>
    <t>I022Y2</t>
  </si>
  <si>
    <t>O4IHTE</t>
  </si>
  <si>
    <t>L6H7V1</t>
  </si>
  <si>
    <t>OV4VJ8</t>
  </si>
  <si>
    <t>DA5HU7</t>
  </si>
  <si>
    <t>TFKFUM</t>
  </si>
  <si>
    <t>JC9QED</t>
  </si>
  <si>
    <t>ATALDL</t>
  </si>
  <si>
    <t>DW9E4Y</t>
  </si>
  <si>
    <t>RA27OD</t>
  </si>
  <si>
    <t>U5BX8G</t>
  </si>
  <si>
    <t>RZ2D9U</t>
  </si>
  <si>
    <t>T1L7XP</t>
  </si>
  <si>
    <t>UVIF4N</t>
  </si>
  <si>
    <t>GGN861</t>
  </si>
  <si>
    <t>T3DTZP</t>
  </si>
  <si>
    <t>GUYV8O</t>
  </si>
  <si>
    <t>RNZ5EV</t>
  </si>
  <si>
    <t>N0PO9Z</t>
  </si>
  <si>
    <t>O7UNDM</t>
  </si>
  <si>
    <t>B2Q33G</t>
  </si>
  <si>
    <t>IM7E8H</t>
  </si>
  <si>
    <t>CDLTJC</t>
  </si>
  <si>
    <t>X6UB2K</t>
  </si>
  <si>
    <t>QW9FXB</t>
  </si>
  <si>
    <t>A4BG68</t>
  </si>
  <si>
    <t>A5TQ1Y</t>
  </si>
  <si>
    <t>HO2SO6</t>
  </si>
  <si>
    <t>EOHMTT</t>
  </si>
  <si>
    <t>DUFSKP</t>
  </si>
  <si>
    <t>ET0K9D</t>
  </si>
  <si>
    <t>HH3S4L</t>
  </si>
  <si>
    <t>DC0S0I</t>
  </si>
  <si>
    <t>M5IC9F</t>
  </si>
  <si>
    <t>RIIZQF</t>
  </si>
  <si>
    <t>XM9I4D</t>
  </si>
  <si>
    <t>KR3J8U</t>
  </si>
  <si>
    <t>X5OPUJ</t>
  </si>
  <si>
    <t>GHRQ1G</t>
  </si>
  <si>
    <t>M13B77</t>
  </si>
  <si>
    <t>O7XA3C</t>
  </si>
  <si>
    <t>NO1BMQ</t>
  </si>
  <si>
    <t>UHFP9T</t>
  </si>
  <si>
    <t>BO7J8V</t>
  </si>
  <si>
    <t>UK1H9L</t>
  </si>
  <si>
    <t>T3PY3R</t>
  </si>
  <si>
    <t>BLKVT0</t>
  </si>
  <si>
    <t>N4AX5W</t>
  </si>
  <si>
    <t>Z3ZR2V</t>
  </si>
  <si>
    <t>PZPX99</t>
  </si>
  <si>
    <t>FJ267G</t>
  </si>
  <si>
    <t>CK4XE3</t>
  </si>
  <si>
    <t>O9TLDZ</t>
  </si>
  <si>
    <t>L8YY2J</t>
  </si>
  <si>
    <t>W138Y9</t>
  </si>
  <si>
    <t>DQ1G2O</t>
  </si>
  <si>
    <t>W8UVG6</t>
  </si>
  <si>
    <t>MMD1B7</t>
  </si>
  <si>
    <t>R0LM3N</t>
  </si>
  <si>
    <t>HHBAHJ</t>
  </si>
  <si>
    <t>U0WJ8L</t>
  </si>
  <si>
    <t>LZ5Y1T</t>
  </si>
  <si>
    <t>ES9SZC</t>
  </si>
  <si>
    <t>WKPHFH</t>
  </si>
  <si>
    <t>MGIQNI</t>
  </si>
  <si>
    <t>HR9WYT</t>
  </si>
  <si>
    <t>AH2GTP</t>
  </si>
  <si>
    <t>F1YH6P</t>
  </si>
  <si>
    <t>AG9Y4E</t>
  </si>
  <si>
    <t>T3XV32</t>
  </si>
  <si>
    <t>ZODMQ6</t>
  </si>
  <si>
    <t>AMQAOY</t>
  </si>
  <si>
    <t>GS1AX6</t>
  </si>
  <si>
    <t>IECH8Z</t>
  </si>
  <si>
    <t>TS7ZRS</t>
  </si>
  <si>
    <t>J2SK3Z</t>
  </si>
  <si>
    <t>QC6L7O</t>
  </si>
  <si>
    <t>Z61UWS</t>
  </si>
  <si>
    <t>TE5QF8</t>
  </si>
  <si>
    <t>RU8682</t>
  </si>
  <si>
    <t>SAWR7C</t>
  </si>
  <si>
    <t>ATF4PV</t>
  </si>
  <si>
    <t>X1T97M</t>
  </si>
  <si>
    <t>U1QX7K</t>
  </si>
  <si>
    <t>X605I7</t>
  </si>
  <si>
    <t>AE4I8A</t>
  </si>
  <si>
    <t>H286BT</t>
  </si>
  <si>
    <t>K1AP1A</t>
  </si>
  <si>
    <t>SC3QU1</t>
  </si>
  <si>
    <t>JADE2S</t>
  </si>
  <si>
    <t>PX4N8A</t>
  </si>
  <si>
    <t>NKJYOD</t>
  </si>
  <si>
    <t>MK9B7O</t>
  </si>
  <si>
    <t>G7LB0F</t>
  </si>
  <si>
    <t>OZ8FZ4</t>
  </si>
  <si>
    <t>OY8H1G</t>
  </si>
  <si>
    <t>ORCMN2</t>
  </si>
  <si>
    <t>IKFDQE</t>
  </si>
  <si>
    <t>FD1J1W</t>
  </si>
  <si>
    <t>YLJKF6</t>
  </si>
  <si>
    <t>GH81SK</t>
  </si>
  <si>
    <t>CTJRML</t>
  </si>
  <si>
    <t>F0V2XH</t>
  </si>
  <si>
    <t>FD88NM</t>
  </si>
  <si>
    <t>V3BX5F</t>
  </si>
  <si>
    <t>MUI0KN</t>
  </si>
  <si>
    <t>I2MJYB</t>
  </si>
  <si>
    <t>FMGAK7</t>
  </si>
  <si>
    <t>F3SC8W</t>
  </si>
  <si>
    <t>W2VH4L</t>
  </si>
  <si>
    <t>Y65VWF</t>
  </si>
  <si>
    <t>L92GSY</t>
  </si>
  <si>
    <t>D3PW35</t>
  </si>
  <si>
    <t>TLYS5Q</t>
  </si>
  <si>
    <t>ST105O</t>
  </si>
  <si>
    <t>DSLJAP</t>
  </si>
  <si>
    <t>F7DQM6</t>
  </si>
  <si>
    <t>KDGC18</t>
  </si>
  <si>
    <t>BU2Y4X</t>
  </si>
  <si>
    <t>ND48E7</t>
  </si>
  <si>
    <t>IIDHJ0</t>
  </si>
  <si>
    <t>MU4E4Z</t>
  </si>
  <si>
    <t>OYX7M1</t>
  </si>
  <si>
    <t>L41VQC</t>
  </si>
  <si>
    <t>WV5Y6B</t>
  </si>
  <si>
    <t>BC8LR0</t>
  </si>
  <si>
    <t>A9XX7M</t>
  </si>
  <si>
    <t>J7F6KU</t>
  </si>
  <si>
    <t>Z4Z5NH</t>
  </si>
  <si>
    <t>CD9V1U</t>
  </si>
  <si>
    <t>O2VP8W</t>
  </si>
  <si>
    <t>ZM3BOV</t>
  </si>
  <si>
    <t>S6QH0G</t>
  </si>
  <si>
    <t>LXO2XP</t>
  </si>
  <si>
    <t>I5AUPT</t>
  </si>
  <si>
    <t>CALQYF</t>
  </si>
  <si>
    <t>XW3HEM</t>
  </si>
  <si>
    <t>L5IGDT</t>
  </si>
  <si>
    <t>Q8P5OA</t>
  </si>
  <si>
    <t>IYJBQR</t>
  </si>
  <si>
    <t>CT8JG0</t>
  </si>
  <si>
    <t>MG9Z2S</t>
  </si>
  <si>
    <t>A3YG9Z</t>
  </si>
  <si>
    <t>J4J3AF</t>
  </si>
  <si>
    <t>TJBZCY</t>
  </si>
  <si>
    <t>CVV2V3</t>
  </si>
  <si>
    <t>ZTY8CD</t>
  </si>
  <si>
    <t>F5O5VM</t>
  </si>
  <si>
    <t>X66IFA</t>
  </si>
  <si>
    <t>DMOFQV</t>
  </si>
  <si>
    <t>Origin</t>
  </si>
  <si>
    <t>Destination</t>
  </si>
  <si>
    <t>SIN</t>
  </si>
  <si>
    <t>JFK</t>
  </si>
  <si>
    <t>LHR</t>
  </si>
  <si>
    <t>LAS</t>
  </si>
  <si>
    <t>BOM</t>
  </si>
  <si>
    <t>MIA</t>
  </si>
  <si>
    <t>ATL</t>
  </si>
  <si>
    <t>LGW</t>
  </si>
  <si>
    <t>HND</t>
  </si>
  <si>
    <t>KUL</t>
  </si>
  <si>
    <t>PVG</t>
  </si>
  <si>
    <t>PEK</t>
  </si>
  <si>
    <t>SEA</t>
  </si>
  <si>
    <t>BKK</t>
  </si>
  <si>
    <t>CGK</t>
  </si>
  <si>
    <t>DXB</t>
  </si>
  <si>
    <t>ICN</t>
  </si>
  <si>
    <t>SYD</t>
  </si>
  <si>
    <t>ORD</t>
  </si>
  <si>
    <t>FCO</t>
  </si>
  <si>
    <t>EWR</t>
  </si>
  <si>
    <t>SHA</t>
  </si>
  <si>
    <t>IST</t>
  </si>
  <si>
    <t>CTU</t>
  </si>
  <si>
    <t>MEL</t>
  </si>
  <si>
    <t>IAH</t>
  </si>
  <si>
    <t>SZX</t>
  </si>
  <si>
    <t>DOH</t>
  </si>
  <si>
    <t>MCO</t>
  </si>
  <si>
    <t>PHX</t>
  </si>
  <si>
    <t>LGA</t>
  </si>
  <si>
    <t>MAD</t>
  </si>
  <si>
    <t>KMG</t>
  </si>
  <si>
    <t>DEL</t>
  </si>
  <si>
    <t>FRA</t>
  </si>
  <si>
    <t>DEN</t>
  </si>
  <si>
    <t>LAX</t>
  </si>
  <si>
    <t>BCN</t>
  </si>
  <si>
    <t>DFW</t>
  </si>
  <si>
    <t>GRU</t>
  </si>
  <si>
    <t>CLT</t>
  </si>
  <si>
    <t>HKG</t>
  </si>
  <si>
    <t>CAN</t>
  </si>
  <si>
    <t>SFO</t>
  </si>
  <si>
    <t>MEX</t>
  </si>
  <si>
    <t>XIY</t>
  </si>
  <si>
    <t>MNL</t>
  </si>
  <si>
    <t>MUC</t>
  </si>
  <si>
    <t>SVO</t>
  </si>
  <si>
    <t>CDG</t>
  </si>
  <si>
    <t>AMS</t>
  </si>
  <si>
    <t>YYZ</t>
  </si>
  <si>
    <t>Booking Date</t>
  </si>
  <si>
    <t>Departure Date</t>
  </si>
  <si>
    <t>Distance (km)</t>
  </si>
  <si>
    <t>Total Cost</t>
  </si>
  <si>
    <t>Hours</t>
  </si>
  <si>
    <t>Travel Class</t>
  </si>
  <si>
    <t>Business</t>
  </si>
  <si>
    <t>Economy</t>
  </si>
  <si>
    <t>EmpID</t>
  </si>
  <si>
    <t xml:space="preserve">Return Date </t>
  </si>
  <si>
    <t>EID</t>
  </si>
  <si>
    <t>first_name</t>
  </si>
  <si>
    <t>last_name</t>
  </si>
  <si>
    <t>gender</t>
  </si>
  <si>
    <t>Department</t>
  </si>
  <si>
    <t>Job Level</t>
  </si>
  <si>
    <t>Location</t>
  </si>
  <si>
    <t>Alt ID</t>
  </si>
  <si>
    <t>Chelsey</t>
  </si>
  <si>
    <t>Loftie</t>
  </si>
  <si>
    <t>Female</t>
  </si>
  <si>
    <t>HR</t>
  </si>
  <si>
    <t>New York</t>
  </si>
  <si>
    <t>Weston</t>
  </si>
  <si>
    <t>Gubbin</t>
  </si>
  <si>
    <t>Male</t>
  </si>
  <si>
    <t>Consulting</t>
  </si>
  <si>
    <t>London</t>
  </si>
  <si>
    <t>Carolynn</t>
  </si>
  <si>
    <t>Stradling</t>
  </si>
  <si>
    <t>Helga</t>
  </si>
  <si>
    <t>Gheorghe</t>
  </si>
  <si>
    <t>Ker</t>
  </si>
  <si>
    <t>Linde</t>
  </si>
  <si>
    <t>Curran</t>
  </si>
  <si>
    <t>Berard</t>
  </si>
  <si>
    <t>Wilden</t>
  </si>
  <si>
    <t>Jerman</t>
  </si>
  <si>
    <t>Frasier</t>
  </si>
  <si>
    <t>Fallanche</t>
  </si>
  <si>
    <t>Mora</t>
  </si>
  <si>
    <t>Hebdon</t>
  </si>
  <si>
    <t>IT</t>
  </si>
  <si>
    <t>Freddi</t>
  </si>
  <si>
    <t>Luppitt</t>
  </si>
  <si>
    <t>Stacie</t>
  </si>
  <si>
    <t>Eble</t>
  </si>
  <si>
    <t>Ealasaid</t>
  </si>
  <si>
    <t>Huby</t>
  </si>
  <si>
    <t>Quincey</t>
  </si>
  <si>
    <t>Carthew</t>
  </si>
  <si>
    <t>Johna</t>
  </si>
  <si>
    <t>Willimott</t>
  </si>
  <si>
    <t>Bailie</t>
  </si>
  <si>
    <t>Kesten</t>
  </si>
  <si>
    <t>Amelia</t>
  </si>
  <si>
    <t>Hopkyns</t>
  </si>
  <si>
    <t>Singapore</t>
  </si>
  <si>
    <t>Kylynn</t>
  </si>
  <si>
    <t>Birkwood</t>
  </si>
  <si>
    <t>Rudy</t>
  </si>
  <si>
    <t>Doree</t>
  </si>
  <si>
    <t>Susan</t>
  </si>
  <si>
    <t>Sharma</t>
  </si>
  <si>
    <t>Kylie</t>
  </si>
  <si>
    <t>Dumphrey</t>
  </si>
  <si>
    <t>Janis</t>
  </si>
  <si>
    <t>Morman</t>
  </si>
  <si>
    <t>Aharon</t>
  </si>
  <si>
    <t>Bedle</t>
  </si>
  <si>
    <t>Marketing</t>
  </si>
  <si>
    <t>Cornie</t>
  </si>
  <si>
    <t>Critoph</t>
  </si>
  <si>
    <t>Darryl</t>
  </si>
  <si>
    <t>Bergeon</t>
  </si>
  <si>
    <t>Jermain</t>
  </si>
  <si>
    <t>Cheston</t>
  </si>
  <si>
    <t>Finance</t>
  </si>
  <si>
    <t>Sigismundo</t>
  </si>
  <si>
    <t>O'Growgane</t>
  </si>
  <si>
    <t>Tommi</t>
  </si>
  <si>
    <t>Fautley</t>
  </si>
  <si>
    <t>Trip</t>
  </si>
  <si>
    <t>Franks</t>
  </si>
  <si>
    <t>Bartholomeo</t>
  </si>
  <si>
    <t>Vynall</t>
  </si>
  <si>
    <t>Gard</t>
  </si>
  <si>
    <t>MacGowing</t>
  </si>
  <si>
    <t>Gaile</t>
  </si>
  <si>
    <t>Stolle</t>
  </si>
  <si>
    <t>Fredric</t>
  </si>
  <si>
    <t>Baal</t>
  </si>
  <si>
    <t>Hadleigh</t>
  </si>
  <si>
    <t>Clewarth</t>
  </si>
  <si>
    <t>Jard</t>
  </si>
  <si>
    <t>Lawlor</t>
  </si>
  <si>
    <t>Lonny</t>
  </si>
  <si>
    <t>Coiley</t>
  </si>
  <si>
    <t>Cassie</t>
  </si>
  <si>
    <t>Ludvigsen</t>
  </si>
  <si>
    <t>Starlin</t>
  </si>
  <si>
    <t>Lambricht</t>
  </si>
  <si>
    <t>May</t>
  </si>
  <si>
    <t>Brickstock</t>
  </si>
  <si>
    <t>Roxana</t>
  </si>
  <si>
    <t>Ovens</t>
  </si>
  <si>
    <t>Yulma</t>
  </si>
  <si>
    <t>Sloss</t>
  </si>
  <si>
    <t>Whitney</t>
  </si>
  <si>
    <t>Langran</t>
  </si>
  <si>
    <t>Dale</t>
  </si>
  <si>
    <t>Burrage</t>
  </si>
  <si>
    <t>Derrick</t>
  </si>
  <si>
    <t>Gurnett</t>
  </si>
  <si>
    <t>Frances</t>
  </si>
  <si>
    <t>Hakonsen</t>
  </si>
  <si>
    <t>Dael</t>
  </si>
  <si>
    <t>Bodman</t>
  </si>
  <si>
    <t>Ariadne</t>
  </si>
  <si>
    <t>Oldfield</t>
  </si>
  <si>
    <t>Kermy</t>
  </si>
  <si>
    <t>Tanti</t>
  </si>
  <si>
    <t>Stanislaw</t>
  </si>
  <si>
    <t>Catterall</t>
  </si>
  <si>
    <t>De</t>
  </si>
  <si>
    <t>Durbin</t>
  </si>
  <si>
    <t>Edgard</t>
  </si>
  <si>
    <t>Ridolfo</t>
  </si>
  <si>
    <t>Lissy</t>
  </si>
  <si>
    <t>Merlin</t>
  </si>
  <si>
    <t>Barny</t>
  </si>
  <si>
    <t>Dollman</t>
  </si>
  <si>
    <t>Anna-diana</t>
  </si>
  <si>
    <t>Pavitt</t>
  </si>
  <si>
    <t>Maggy</t>
  </si>
  <si>
    <t>Matyugin</t>
  </si>
  <si>
    <t>Herbert</t>
  </si>
  <si>
    <t>Aizikovitz</t>
  </si>
  <si>
    <t>Reggi</t>
  </si>
  <si>
    <t>Wanstall</t>
  </si>
  <si>
    <t>Allie</t>
  </si>
  <si>
    <t>Gonning</t>
  </si>
  <si>
    <t>Waly</t>
  </si>
  <si>
    <t>Barsby</t>
  </si>
  <si>
    <t>Clem</t>
  </si>
  <si>
    <t>Attwood</t>
  </si>
  <si>
    <t>Camila</t>
  </si>
  <si>
    <t>Rantoull</t>
  </si>
  <si>
    <t>Leo</t>
  </si>
  <si>
    <t>Marcu</t>
  </si>
  <si>
    <t>Coleman</t>
  </si>
  <si>
    <t>Chittock</t>
  </si>
  <si>
    <t>Tildie</t>
  </si>
  <si>
    <t>Veeler</t>
  </si>
  <si>
    <t>Elvin</t>
  </si>
  <si>
    <t>Vigors</t>
  </si>
  <si>
    <t>Allister</t>
  </si>
  <si>
    <t>Wandrey</t>
  </si>
  <si>
    <t>Pansy</t>
  </si>
  <si>
    <t>Bithany</t>
  </si>
  <si>
    <t>Bank</t>
  </si>
  <si>
    <t>Micah</t>
  </si>
  <si>
    <t>Scarsbrooke</t>
  </si>
  <si>
    <t>Conchita</t>
  </si>
  <si>
    <t>Dunn</t>
  </si>
  <si>
    <t>Verena</t>
  </si>
  <si>
    <t>Vannah</t>
  </si>
  <si>
    <t>Ariela</t>
  </si>
  <si>
    <t>Danilenko</t>
  </si>
  <si>
    <t>Dayna</t>
  </si>
  <si>
    <t>Willmett</t>
  </si>
  <si>
    <t>Celestina</t>
  </si>
  <si>
    <t>Shreenan</t>
  </si>
  <si>
    <t>Winonah</t>
  </si>
  <si>
    <t>Hartnell</t>
  </si>
  <si>
    <t>Upton</t>
  </si>
  <si>
    <t>Garnson</t>
  </si>
  <si>
    <t>Gun</t>
  </si>
  <si>
    <t>Glassup</t>
  </si>
  <si>
    <t>Artemus</t>
  </si>
  <si>
    <t>Prescot</t>
  </si>
  <si>
    <t>Elijah</t>
  </si>
  <si>
    <t>Eglese</t>
  </si>
  <si>
    <t>Sharron</t>
  </si>
  <si>
    <t>Lenihan</t>
  </si>
  <si>
    <t>Jane</t>
  </si>
  <si>
    <t>McGriff</t>
  </si>
  <si>
    <t>Annalise</t>
  </si>
  <si>
    <t>Alu</t>
  </si>
  <si>
    <t>Dolores</t>
  </si>
  <si>
    <t>Rasher</t>
  </si>
  <si>
    <t>Cobby</t>
  </si>
  <si>
    <t>Swatten</t>
  </si>
  <si>
    <t>Krishnah</t>
  </si>
  <si>
    <t>Sowthcote</t>
  </si>
  <si>
    <t>Nike</t>
  </si>
  <si>
    <t>Nethercott</t>
  </si>
  <si>
    <t>Rosemonde</t>
  </si>
  <si>
    <t>Sallarie</t>
  </si>
  <si>
    <t>Florette</t>
  </si>
  <si>
    <t>Squibbes</t>
  </si>
  <si>
    <t>Aretha</t>
  </si>
  <si>
    <t>Paszak</t>
  </si>
  <si>
    <t>Kris</t>
  </si>
  <si>
    <t>Perotti</t>
  </si>
  <si>
    <t>Tore</t>
  </si>
  <si>
    <t>Westmoreland</t>
  </si>
  <si>
    <t>Lelia</t>
  </si>
  <si>
    <t>Cunrado</t>
  </si>
  <si>
    <t>Corabella</t>
  </si>
  <si>
    <t>Janowski</t>
  </si>
  <si>
    <t>Quint</t>
  </si>
  <si>
    <t>Vedikhov</t>
  </si>
  <si>
    <t>Gayle</t>
  </si>
  <si>
    <t>Thorrington</t>
  </si>
  <si>
    <t>Dolorita</t>
  </si>
  <si>
    <t>Robbeke</t>
  </si>
  <si>
    <t>Merv</t>
  </si>
  <si>
    <t>Bonus</t>
  </si>
  <si>
    <t>Haydon</t>
  </si>
  <si>
    <t>Skeemor</t>
  </si>
  <si>
    <t>Tyler</t>
  </si>
  <si>
    <t>Druett</t>
  </si>
  <si>
    <t>Celinda</t>
  </si>
  <si>
    <t>Mendus</t>
  </si>
  <si>
    <t>Nevile</t>
  </si>
  <si>
    <t>Grigori</t>
  </si>
  <si>
    <t>Federico</t>
  </si>
  <si>
    <t>Pattenden</t>
  </si>
  <si>
    <t>Amber</t>
  </si>
  <si>
    <t>Playford</t>
  </si>
  <si>
    <t>Cchaddie</t>
  </si>
  <si>
    <t>Westbury</t>
  </si>
  <si>
    <t>Edgar</t>
  </si>
  <si>
    <t>Phillott</t>
  </si>
  <si>
    <t>Catherina</t>
  </si>
  <si>
    <t>Melody</t>
  </si>
  <si>
    <t>Brackenbury</t>
  </si>
  <si>
    <t>Hewitt</t>
  </si>
  <si>
    <t>Cryer</t>
  </si>
  <si>
    <t>Corbett</t>
  </si>
  <si>
    <t>Clout</t>
  </si>
  <si>
    <t>Erin</t>
  </si>
  <si>
    <t>Vassel</t>
  </si>
  <si>
    <t>Christabel</t>
  </si>
  <si>
    <t>Tunstall</t>
  </si>
  <si>
    <t>Alden</t>
  </si>
  <si>
    <t>Cristou</t>
  </si>
  <si>
    <t>Dolder</t>
  </si>
  <si>
    <t>Giusto</t>
  </si>
  <si>
    <t>Escale</t>
  </si>
  <si>
    <t>Ado</t>
  </si>
  <si>
    <t>Gentiry</t>
  </si>
  <si>
    <t>Jesselyn</t>
  </si>
  <si>
    <t>Merriton</t>
  </si>
  <si>
    <t>Alec</t>
  </si>
  <si>
    <t>Kaszper</t>
  </si>
  <si>
    <t>Kerk</t>
  </si>
  <si>
    <t>Barthod</t>
  </si>
  <si>
    <t>Kara</t>
  </si>
  <si>
    <t>Grinaugh</t>
  </si>
  <si>
    <t>Elianora</t>
  </si>
  <si>
    <t>MacFie</t>
  </si>
  <si>
    <t>Nathalie</t>
  </si>
  <si>
    <t>Newsome</t>
  </si>
  <si>
    <t>Natasha</t>
  </si>
  <si>
    <t>Nayak</t>
  </si>
  <si>
    <t>Pauly</t>
  </si>
  <si>
    <t>Grieg</t>
  </si>
  <si>
    <t>Michell</t>
  </si>
  <si>
    <t>Bleackley</t>
  </si>
  <si>
    <t>Lacee</t>
  </si>
  <si>
    <t>Stainton</t>
  </si>
  <si>
    <t>Melinde</t>
  </si>
  <si>
    <t>Couves</t>
  </si>
  <si>
    <t>Justinian</t>
  </si>
  <si>
    <t>Roches</t>
  </si>
  <si>
    <t>Ivett</t>
  </si>
  <si>
    <t>Horick</t>
  </si>
  <si>
    <t>Ricardin</t>
  </si>
  <si>
    <t>Veronike</t>
  </si>
  <si>
    <t>Kuller</t>
  </si>
  <si>
    <t>Ole</t>
  </si>
  <si>
    <t>Brugh</t>
  </si>
  <si>
    <t>Alonzo</t>
  </si>
  <si>
    <t>Eilert</t>
  </si>
  <si>
    <t>Gaston</t>
  </si>
  <si>
    <t>Caldera</t>
  </si>
  <si>
    <t>Miltie</t>
  </si>
  <si>
    <t>Carpmile</t>
  </si>
  <si>
    <t>Dion</t>
  </si>
  <si>
    <t>Deignan</t>
  </si>
  <si>
    <t>Guido</t>
  </si>
  <si>
    <t>Whitehouse</t>
  </si>
  <si>
    <t>George</t>
  </si>
  <si>
    <t>Pleass</t>
  </si>
  <si>
    <t>Anjanette</t>
  </si>
  <si>
    <t>Lenton</t>
  </si>
  <si>
    <t>Maddi</t>
  </si>
  <si>
    <t>Brazur</t>
  </si>
  <si>
    <t>Sven</t>
  </si>
  <si>
    <t>Fahy</t>
  </si>
  <si>
    <t>Rhea</t>
  </si>
  <si>
    <t>Cobbald</t>
  </si>
  <si>
    <t>Scottie</t>
  </si>
  <si>
    <t>Bernardt</t>
  </si>
  <si>
    <t>Marietta</t>
  </si>
  <si>
    <t>Dikelin</t>
  </si>
  <si>
    <t>Westleigh</t>
  </si>
  <si>
    <t>Ager</t>
  </si>
  <si>
    <t>Brenda</t>
  </si>
  <si>
    <t>Fiveash</t>
  </si>
  <si>
    <t>Anatollo</t>
  </si>
  <si>
    <t>Brezlaw</t>
  </si>
  <si>
    <t>Tyrus</t>
  </si>
  <si>
    <t>Pellew</t>
  </si>
  <si>
    <t>Joe</t>
  </si>
  <si>
    <t>Bloggs</t>
  </si>
  <si>
    <t>Gabby</t>
  </si>
  <si>
    <t>Targett</t>
  </si>
  <si>
    <t>Mariana</t>
  </si>
  <si>
    <t>Bartalin</t>
  </si>
  <si>
    <t>Thayne</t>
  </si>
  <si>
    <t>Bassham</t>
  </si>
  <si>
    <t>Bathsheba</t>
  </si>
  <si>
    <t>Mold</t>
  </si>
  <si>
    <t>Katya</t>
  </si>
  <si>
    <t>Cready</t>
  </si>
  <si>
    <t>Penelope</t>
  </si>
  <si>
    <t>Cudiff</t>
  </si>
  <si>
    <t>Nikos</t>
  </si>
  <si>
    <t>Blaber</t>
  </si>
  <si>
    <t>Talya</t>
  </si>
  <si>
    <t>Beveridge</t>
  </si>
  <si>
    <t>Nadya</t>
  </si>
  <si>
    <t>Danielot</t>
  </si>
  <si>
    <t>Warner</t>
  </si>
  <si>
    <t>Cashley</t>
  </si>
  <si>
    <t>Imogen</t>
  </si>
  <si>
    <t>Kisbey</t>
  </si>
  <si>
    <t>Callery</t>
  </si>
  <si>
    <t>Cesaro</t>
  </si>
  <si>
    <t>Andreu</t>
  </si>
  <si>
    <t>Gray</t>
  </si>
  <si>
    <t>Kingswoode</t>
  </si>
  <si>
    <t>Teddie</t>
  </si>
  <si>
    <t>Whiten</t>
  </si>
  <si>
    <t>Zane</t>
  </si>
  <si>
    <t>Dyster</t>
  </si>
  <si>
    <t>Page</t>
  </si>
  <si>
    <t>Finnick</t>
  </si>
  <si>
    <t>Reade</t>
  </si>
  <si>
    <t>Chmiel</t>
  </si>
  <si>
    <t>Mellicent</t>
  </si>
  <si>
    <t>Danilovic</t>
  </si>
  <si>
    <t>Tom</t>
  </si>
  <si>
    <t>Ilott</t>
  </si>
  <si>
    <t>Dita</t>
  </si>
  <si>
    <t>Lorenzo</t>
  </si>
  <si>
    <t>Wes</t>
  </si>
  <si>
    <t>Lanktree</t>
  </si>
  <si>
    <t>Monica</t>
  </si>
  <si>
    <t>Rowlinson</t>
  </si>
  <si>
    <t>Missing?</t>
  </si>
  <si>
    <t>No</t>
  </si>
  <si>
    <t>Yes</t>
  </si>
  <si>
    <t>Year</t>
  </si>
  <si>
    <t>Category</t>
  </si>
  <si>
    <t>Expenditure</t>
  </si>
  <si>
    <t>Meals</t>
  </si>
  <si>
    <t>Laundry</t>
  </si>
  <si>
    <t>Taxi - Local</t>
  </si>
  <si>
    <t>Taxi - International</t>
  </si>
  <si>
    <t>Accomodation</t>
  </si>
  <si>
    <t>Car Rental</t>
  </si>
  <si>
    <t>Transport - Other</t>
  </si>
  <si>
    <t>Telecommunications</t>
  </si>
  <si>
    <t>Miscellaneous</t>
  </si>
  <si>
    <t>Flights</t>
  </si>
  <si>
    <t>Revenue</t>
  </si>
  <si>
    <t>Americas</t>
  </si>
  <si>
    <t>Europe &amp; Middle East</t>
  </si>
  <si>
    <t>Asia Pacific</t>
  </si>
  <si>
    <t>Expenses</t>
  </si>
  <si>
    <t>Salaries</t>
  </si>
  <si>
    <t>Other</t>
  </si>
  <si>
    <t>Travel and Entertainment</t>
  </si>
  <si>
    <t>Net Profit</t>
  </si>
  <si>
    <t>Headcount</t>
  </si>
  <si>
    <t>Average travel/ent. costs per employee</t>
  </si>
  <si>
    <t>Model Name - enter short title</t>
  </si>
  <si>
    <t>Sheet Name</t>
  </si>
  <si>
    <t>Sheet Description</t>
  </si>
  <si>
    <t>Sheet Type</t>
  </si>
  <si>
    <t>P&amp;L</t>
  </si>
  <si>
    <t>Summarized Profit and Loss (P&amp;L) statements from Techava's year end audited financial statements.</t>
  </si>
  <si>
    <t>Data</t>
  </si>
  <si>
    <t>Employees</t>
  </si>
  <si>
    <t>List of active employees extracted from Techava's core HR system. Most columns such as date of birth and salary etc. have been hidden to protect the employees' privacy.</t>
  </si>
  <si>
    <t>Regions</t>
  </si>
  <si>
    <t>Regional classifications of countries with current or previous client engagement.</t>
  </si>
  <si>
    <t>All flights are booked through the company's travel management partner, and they have provided you with an extract showing three years worth of data. All flights in the data set are return flights as per the company’s policy.</t>
  </si>
  <si>
    <t>CreditCard</t>
  </si>
  <si>
    <t>All staff that travel are issued corporate credit cards for incurring any expenses while travelling other than flights, such as hotels and car rentals.
You have received a summary of the data grouped by transaction type, and the employees cost center.</t>
  </si>
  <si>
    <t>IATA</t>
  </si>
  <si>
    <t>3 letter airport codes. From: https://www.ccra.com/airport-codes/</t>
  </si>
  <si>
    <t>FlightsDictionary</t>
  </si>
  <si>
    <t xml:space="preserve">Data Dictionary provided by corporate travel manager defining the contents of the fields in the "Flights" dataset. </t>
  </si>
  <si>
    <t>Reference</t>
  </si>
  <si>
    <t>Flights_C</t>
  </si>
  <si>
    <t>Calculation</t>
  </si>
  <si>
    <t>Imputation_C</t>
  </si>
  <si>
    <t>Calculations for imputations of flights costs in Flights_C.</t>
  </si>
  <si>
    <t>Copy of Flights sheet but with cleaned data and calculations. Imputed values in orange.</t>
  </si>
  <si>
    <t>Total travel</t>
  </si>
  <si>
    <t>P&amp;L Difference</t>
  </si>
  <si>
    <t>Rent and Utilities</t>
  </si>
  <si>
    <t>Slope</t>
  </si>
  <si>
    <t>Intercept</t>
  </si>
  <si>
    <t>Imputed</t>
  </si>
  <si>
    <t>Advance</t>
  </si>
  <si>
    <t>Length</t>
  </si>
  <si>
    <t>Job level</t>
  </si>
  <si>
    <t>Violation</t>
  </si>
  <si>
    <t>Row Labels</t>
  </si>
  <si>
    <t>Grand Total</t>
  </si>
  <si>
    <t>Sum of Total Cost</t>
  </si>
  <si>
    <t>Cost/km</t>
  </si>
  <si>
    <t>Average of Cost/km</t>
  </si>
  <si>
    <t>Column Labels</t>
  </si>
  <si>
    <t>0-6</t>
  </si>
  <si>
    <t>7-13</t>
  </si>
  <si>
    <t>14-20</t>
  </si>
  <si>
    <t>21-27</t>
  </si>
  <si>
    <t>28-34</t>
  </si>
  <si>
    <t>35-41</t>
  </si>
  <si>
    <t>42-48</t>
  </si>
  <si>
    <t>49-55</t>
  </si>
  <si>
    <t>56-62</t>
  </si>
  <si>
    <t>63-69</t>
  </si>
  <si>
    <t>70-76</t>
  </si>
  <si>
    <t>77-83</t>
  </si>
  <si>
    <t>84-90</t>
  </si>
  <si>
    <t>91-97</t>
  </si>
  <si>
    <t>98-104</t>
  </si>
  <si>
    <t>105-111</t>
  </si>
  <si>
    <t>112-118</t>
  </si>
  <si>
    <t>119-125</t>
  </si>
  <si>
    <t>126-132</t>
  </si>
  <si>
    <t>133-139</t>
  </si>
  <si>
    <t>140-146</t>
  </si>
  <si>
    <t>147-153</t>
  </si>
  <si>
    <t>154-160</t>
  </si>
  <si>
    <t>161-167</t>
  </si>
  <si>
    <t>168-174</t>
  </si>
  <si>
    <t>175-181</t>
  </si>
  <si>
    <t>182-188</t>
  </si>
  <si>
    <t>189-195</t>
  </si>
  <si>
    <t>203-209</t>
  </si>
  <si>
    <t>210-216</t>
  </si>
  <si>
    <t>217-223</t>
  </si>
  <si>
    <t>224-230</t>
  </si>
  <si>
    <t>238-244</t>
  </si>
  <si>
    <t>280-286</t>
  </si>
  <si>
    <t>294-300</t>
  </si>
  <si>
    <t>Allowance</t>
  </si>
  <si>
    <t>2017</t>
  </si>
  <si>
    <t>2018</t>
  </si>
  <si>
    <t>2019</t>
  </si>
  <si>
    <t>Count of Violation</t>
  </si>
  <si>
    <t>Sum of Distance (km)</t>
  </si>
  <si>
    <t>Cost</t>
  </si>
  <si>
    <t>Economy estimate</t>
  </si>
  <si>
    <t>Estimated saving</t>
  </si>
  <si>
    <t>City</t>
  </si>
  <si>
    <t>Country</t>
  </si>
  <si>
    <t>Code</t>
  </si>
  <si>
    <t>Aalborg</t>
  </si>
  <si>
    <t>Denmark</t>
  </si>
  <si>
    <t>AAL</t>
  </si>
  <si>
    <t>Aalesund</t>
  </si>
  <si>
    <t>Norway</t>
  </si>
  <si>
    <t>AES</t>
  </si>
  <si>
    <t>Aarhus</t>
  </si>
  <si>
    <t>AAR</t>
  </si>
  <si>
    <t>Abbotsford, BC</t>
  </si>
  <si>
    <t>Canada</t>
  </si>
  <si>
    <t>YXX</t>
  </si>
  <si>
    <t>Aberdeen</t>
  </si>
  <si>
    <t>Scotland</t>
  </si>
  <si>
    <t>ABZ</t>
  </si>
  <si>
    <t>Aberdeen, SD</t>
  </si>
  <si>
    <t>USA</t>
  </si>
  <si>
    <t>ABR</t>
  </si>
  <si>
    <t>Abidjan</t>
  </si>
  <si>
    <t>Ivory Coast</t>
  </si>
  <si>
    <t>ABJ</t>
  </si>
  <si>
    <t>Abilene, TX</t>
  </si>
  <si>
    <t>ABI</t>
  </si>
  <si>
    <t>Abu Dhabi</t>
  </si>
  <si>
    <t>United Arab Emirates</t>
  </si>
  <si>
    <t>AUH</t>
  </si>
  <si>
    <t>Abuja</t>
  </si>
  <si>
    <t>Nigeria</t>
  </si>
  <si>
    <t>ABV</t>
  </si>
  <si>
    <t>Acapulco</t>
  </si>
  <si>
    <t>Mexico</t>
  </si>
  <si>
    <t>ACA</t>
  </si>
  <si>
    <t>Accra</t>
  </si>
  <si>
    <t>Ghana</t>
  </si>
  <si>
    <t>ACC</t>
  </si>
  <si>
    <t>Adana</t>
  </si>
  <si>
    <t>Turkey</t>
  </si>
  <si>
    <t>ADA</t>
  </si>
  <si>
    <t>Addis Ababa</t>
  </si>
  <si>
    <t>Ethiopia</t>
  </si>
  <si>
    <t>ADD</t>
  </si>
  <si>
    <t>Adelaide, S.A.</t>
  </si>
  <si>
    <t>Australia</t>
  </si>
  <si>
    <t>ADL</t>
  </si>
  <si>
    <t>Aden</t>
  </si>
  <si>
    <t>Yemen</t>
  </si>
  <si>
    <t>ADE</t>
  </si>
  <si>
    <t>Adiyaman</t>
  </si>
  <si>
    <t>ADF</t>
  </si>
  <si>
    <t>Agadir</t>
  </si>
  <si>
    <t>Morocco</t>
  </si>
  <si>
    <t>AGA</t>
  </si>
  <si>
    <t>Agana</t>
  </si>
  <si>
    <t>Guam</t>
  </si>
  <si>
    <t>GUM</t>
  </si>
  <si>
    <t>Aguadilla</t>
  </si>
  <si>
    <t>Puerto Rico</t>
  </si>
  <si>
    <t>BQN</t>
  </si>
  <si>
    <t>Aguascalientes</t>
  </si>
  <si>
    <t>AGU</t>
  </si>
  <si>
    <t>Ahe</t>
  </si>
  <si>
    <t>French Polynesia</t>
  </si>
  <si>
    <t>AHE</t>
  </si>
  <si>
    <t>Ahmedabad</t>
  </si>
  <si>
    <t>India</t>
  </si>
  <si>
    <t>AMD</t>
  </si>
  <si>
    <t>Ajaccio, Corsica</t>
  </si>
  <si>
    <t>France</t>
  </si>
  <si>
    <t>AJA</t>
  </si>
  <si>
    <t>Akita</t>
  </si>
  <si>
    <t>Japan</t>
  </si>
  <si>
    <t>AXT</t>
  </si>
  <si>
    <t>Akron, OH</t>
  </si>
  <si>
    <t>CAK</t>
  </si>
  <si>
    <t>Alamosa, CO</t>
  </si>
  <si>
    <t>ALS</t>
  </si>
  <si>
    <t>Albany, GA</t>
  </si>
  <si>
    <t>ABY</t>
  </si>
  <si>
    <t>Albany, NY</t>
  </si>
  <si>
    <t>ALB</t>
  </si>
  <si>
    <t>Albenga</t>
  </si>
  <si>
    <t>Italy</t>
  </si>
  <si>
    <t>ALL</t>
  </si>
  <si>
    <t>Albuquerque, NM</t>
  </si>
  <si>
    <t>ABQ</t>
  </si>
  <si>
    <t>Albury, N.S.W.</t>
  </si>
  <si>
    <t>ABX</t>
  </si>
  <si>
    <t>Alexandria</t>
  </si>
  <si>
    <t>Egypt</t>
  </si>
  <si>
    <t>ALY</t>
  </si>
  <si>
    <t>HBE</t>
  </si>
  <si>
    <t>Alexandria, LA</t>
  </si>
  <si>
    <t>AEX</t>
  </si>
  <si>
    <t>Alexandroupolis</t>
  </si>
  <si>
    <t>Greece</t>
  </si>
  <si>
    <t>AXD</t>
  </si>
  <si>
    <t>Alghero, Sardinia</t>
  </si>
  <si>
    <t>AHO</t>
  </si>
  <si>
    <t>Algiers</t>
  </si>
  <si>
    <t>Algeria</t>
  </si>
  <si>
    <t>ALG</t>
  </si>
  <si>
    <t>Alicante</t>
  </si>
  <si>
    <t>Spain</t>
  </si>
  <si>
    <t>ALC</t>
  </si>
  <si>
    <t>Alice Springs, N.T.</t>
  </si>
  <si>
    <t>ASP</t>
  </si>
  <si>
    <t>Alice Town, North Bimini Island</t>
  </si>
  <si>
    <t>Bahamas</t>
  </si>
  <si>
    <t>NSB</t>
  </si>
  <si>
    <t>Allentown, PA</t>
  </si>
  <si>
    <t>ABE</t>
  </si>
  <si>
    <t>Alliance, NE</t>
  </si>
  <si>
    <t>AIA</t>
  </si>
  <si>
    <t>Almaty</t>
  </si>
  <si>
    <t>Kazakhstan</t>
  </si>
  <si>
    <t>ALA</t>
  </si>
  <si>
    <t>Almeria</t>
  </si>
  <si>
    <t>LEI</t>
  </si>
  <si>
    <t>Alor Setar</t>
  </si>
  <si>
    <t>Malaysia</t>
  </si>
  <si>
    <t>AOR</t>
  </si>
  <si>
    <t>Alpena, MI</t>
  </si>
  <si>
    <t>APN</t>
  </si>
  <si>
    <t>Alta</t>
  </si>
  <si>
    <t>ALF</t>
  </si>
  <si>
    <t>Altenrhein</t>
  </si>
  <si>
    <t>Switzerland</t>
  </si>
  <si>
    <t>ACH</t>
  </si>
  <si>
    <t>Altoona, PA</t>
  </si>
  <si>
    <t>AOO</t>
  </si>
  <si>
    <t>Amarillo, TX</t>
  </si>
  <si>
    <t>AMA</t>
  </si>
  <si>
    <t>Amman</t>
  </si>
  <si>
    <t>Jordan</t>
  </si>
  <si>
    <t>AMM</t>
  </si>
  <si>
    <t>Amsterdam</t>
  </si>
  <si>
    <t>Netherlands</t>
  </si>
  <si>
    <t>Anahim Lake, BC</t>
  </si>
  <si>
    <t>YAA</t>
  </si>
  <si>
    <t>Anchorage, AK</t>
  </si>
  <si>
    <t>ANC</t>
  </si>
  <si>
    <t>Ancona</t>
  </si>
  <si>
    <t>AOI</t>
  </si>
  <si>
    <t>Andros Town</t>
  </si>
  <si>
    <t>ASD</t>
  </si>
  <si>
    <t>Angeles City</t>
  </si>
  <si>
    <t>Philippines</t>
  </si>
  <si>
    <t>CRK</t>
  </si>
  <si>
    <t>Angra do Heroismo, Terceira Island</t>
  </si>
  <si>
    <t>Azores</t>
  </si>
  <si>
    <t>TER</t>
  </si>
  <si>
    <t>Ankara</t>
  </si>
  <si>
    <t>ESB</t>
  </si>
  <si>
    <t>Annaba</t>
  </si>
  <si>
    <t>AAE</t>
  </si>
  <si>
    <t>Annecy</t>
  </si>
  <si>
    <t>NCY</t>
  </si>
  <si>
    <t>Antalya</t>
  </si>
  <si>
    <t>AYT</t>
  </si>
  <si>
    <t>Antananarivo</t>
  </si>
  <si>
    <t>Madagascar</t>
  </si>
  <si>
    <t>TNR</t>
  </si>
  <si>
    <t>Antofagasta</t>
  </si>
  <si>
    <t>Chile</t>
  </si>
  <si>
    <t>ANF</t>
  </si>
  <si>
    <t>Antwerp</t>
  </si>
  <si>
    <t>Belgium</t>
  </si>
  <si>
    <t>ANR</t>
  </si>
  <si>
    <t>Aomori</t>
  </si>
  <si>
    <t>AOJ</t>
  </si>
  <si>
    <t>Aosta</t>
  </si>
  <si>
    <t>AOT</t>
  </si>
  <si>
    <t>Appleton, WI</t>
  </si>
  <si>
    <t>ATW</t>
  </si>
  <si>
    <t>Ardabil</t>
  </si>
  <si>
    <t>Iran</t>
  </si>
  <si>
    <t>ADU</t>
  </si>
  <si>
    <t>Arequipa</t>
  </si>
  <si>
    <t>Peru</t>
  </si>
  <si>
    <t>AQP</t>
  </si>
  <si>
    <t>Argostoli, Kefalonia Island</t>
  </si>
  <si>
    <t>EFL</t>
  </si>
  <si>
    <t>Arica</t>
  </si>
  <si>
    <t>ARI</t>
  </si>
  <si>
    <t>Arkhangelsk</t>
  </si>
  <si>
    <t>Russia</t>
  </si>
  <si>
    <t>ARH</t>
  </si>
  <si>
    <t>Armidale, N.S.W.</t>
  </si>
  <si>
    <t>ARM</t>
  </si>
  <si>
    <t>Arrecife, Lanzarote Island</t>
  </si>
  <si>
    <t>Canary Islands</t>
  </si>
  <si>
    <t>ACE</t>
  </si>
  <si>
    <t>Arusha</t>
  </si>
  <si>
    <t>Tanzania</t>
  </si>
  <si>
    <t>ARK</t>
  </si>
  <si>
    <t>Arviat, NWT</t>
  </si>
  <si>
    <t>YEK</t>
  </si>
  <si>
    <t>Arvidsjaur</t>
  </si>
  <si>
    <t>Sweden</t>
  </si>
  <si>
    <t>AJR</t>
  </si>
  <si>
    <t>Asheville, NC</t>
  </si>
  <si>
    <t>AVL</t>
  </si>
  <si>
    <t>Asmara</t>
  </si>
  <si>
    <t>Eritrea</t>
  </si>
  <si>
    <t>ASM</t>
  </si>
  <si>
    <t>Aspen, CO</t>
  </si>
  <si>
    <t>ASE</t>
  </si>
  <si>
    <t>Astana</t>
  </si>
  <si>
    <t>TSE</t>
  </si>
  <si>
    <t>Asuncion</t>
  </si>
  <si>
    <t>Paraguay</t>
  </si>
  <si>
    <t>ASU</t>
  </si>
  <si>
    <t>Aswan</t>
  </si>
  <si>
    <t>ASW</t>
  </si>
  <si>
    <t>Athens</t>
  </si>
  <si>
    <t>ATH</t>
  </si>
  <si>
    <t>Athens, GA</t>
  </si>
  <si>
    <t>AHN</t>
  </si>
  <si>
    <t>Atlanta, GA</t>
  </si>
  <si>
    <t>Atlantic City, NJ</t>
  </si>
  <si>
    <t>ACY</t>
  </si>
  <si>
    <t>Auckland</t>
  </si>
  <si>
    <t>New Zealand</t>
  </si>
  <si>
    <t>AKL</t>
  </si>
  <si>
    <t>Augusta, GA</t>
  </si>
  <si>
    <t>AGS</t>
  </si>
  <si>
    <t>Augusta, ME</t>
  </si>
  <si>
    <t>AUG</t>
  </si>
  <si>
    <t>Austin, TX</t>
  </si>
  <si>
    <t>AUS</t>
  </si>
  <si>
    <t>Avarua, Rarotonga Island</t>
  </si>
  <si>
    <t>Cook Islands</t>
  </si>
  <si>
    <t>RAR</t>
  </si>
  <si>
    <t>Ayers Rock, N.T.</t>
  </si>
  <si>
    <t>AYQ</t>
  </si>
  <si>
    <t>Bacolod</t>
  </si>
  <si>
    <t>BCD</t>
  </si>
  <si>
    <t>Badajoz</t>
  </si>
  <si>
    <t>BJZ</t>
  </si>
  <si>
    <t>Baghdad</t>
  </si>
  <si>
    <t>Iraq</t>
  </si>
  <si>
    <t>SDA</t>
  </si>
  <si>
    <t>Bagotville, PQ</t>
  </si>
  <si>
    <t>YBG</t>
  </si>
  <si>
    <t>Baie-Comeau, PQ</t>
  </si>
  <si>
    <t>YBC</t>
  </si>
  <si>
    <t>Bakersfield, CA</t>
  </si>
  <si>
    <t>BFL</t>
  </si>
  <si>
    <t>Baku</t>
  </si>
  <si>
    <t>Azerbaijan</t>
  </si>
  <si>
    <t>BAK</t>
  </si>
  <si>
    <t>GYD</t>
  </si>
  <si>
    <t>Balaton</t>
  </si>
  <si>
    <t>Hungary</t>
  </si>
  <si>
    <t>SOB</t>
  </si>
  <si>
    <t>Balephuil</t>
  </si>
  <si>
    <t>TRE</t>
  </si>
  <si>
    <t>Balikpapan, Kalimantan</t>
  </si>
  <si>
    <t>Indonesia</t>
  </si>
  <si>
    <t>BPN</t>
  </si>
  <si>
    <t>Ballina, N.S.W.</t>
  </si>
  <si>
    <t>BNK</t>
  </si>
  <si>
    <t>Balmaceda</t>
  </si>
  <si>
    <t>BBA</t>
  </si>
  <si>
    <t>Baltimore, MD</t>
  </si>
  <si>
    <t>BWI</t>
  </si>
  <si>
    <t>Ban Me Thuot</t>
  </si>
  <si>
    <t>Vietnam</t>
  </si>
  <si>
    <t>BMV</t>
  </si>
  <si>
    <t>Bandar Seri Begawan</t>
  </si>
  <si>
    <t>Brunei</t>
  </si>
  <si>
    <t>BWN</t>
  </si>
  <si>
    <t>Bangalore</t>
  </si>
  <si>
    <t>BLR</t>
  </si>
  <si>
    <t>Bangda</t>
  </si>
  <si>
    <t>China</t>
  </si>
  <si>
    <t>BPX</t>
  </si>
  <si>
    <t>Bangkok</t>
  </si>
  <si>
    <t>Thailand</t>
  </si>
  <si>
    <t>Bangor, ME</t>
  </si>
  <si>
    <t>BGR</t>
  </si>
  <si>
    <t>Bangui</t>
  </si>
  <si>
    <t>Central African Republic</t>
  </si>
  <si>
    <t>BGF</t>
  </si>
  <si>
    <t>Banjul</t>
  </si>
  <si>
    <t>Gambia</t>
  </si>
  <si>
    <t>BJL</t>
  </si>
  <si>
    <t>Bar Harbor, ME</t>
  </si>
  <si>
    <t>BHB</t>
  </si>
  <si>
    <t>Barcelona</t>
  </si>
  <si>
    <t>Bardufoss</t>
  </si>
  <si>
    <t>BDU</t>
  </si>
  <si>
    <t>Bari</t>
  </si>
  <si>
    <t>BRI</t>
  </si>
  <si>
    <t>Barisal</t>
  </si>
  <si>
    <t>Bangladesh</t>
  </si>
  <si>
    <t>BZL</t>
  </si>
  <si>
    <t>Barranquilla</t>
  </si>
  <si>
    <t>Colombia</t>
  </si>
  <si>
    <t>BAQ</t>
  </si>
  <si>
    <t>Barrow, AK</t>
  </si>
  <si>
    <t>BRW</t>
  </si>
  <si>
    <t>Basel</t>
  </si>
  <si>
    <t>BSL</t>
  </si>
  <si>
    <t>Basseterre</t>
  </si>
  <si>
    <t>St. Kitts</t>
  </si>
  <si>
    <t>SKB</t>
  </si>
  <si>
    <t>Bastia, Corsica</t>
  </si>
  <si>
    <t>BIA</t>
  </si>
  <si>
    <t>Bathurst, N.S.W.</t>
  </si>
  <si>
    <t>BHS</t>
  </si>
  <si>
    <t>Baton Rouge, LA</t>
  </si>
  <si>
    <t>BTR</t>
  </si>
  <si>
    <t>Bauru</t>
  </si>
  <si>
    <t>Brazil</t>
  </si>
  <si>
    <t>BAU</t>
  </si>
  <si>
    <t>Beaumont, TX</t>
  </si>
  <si>
    <t>BPT</t>
  </si>
  <si>
    <t>Beauvais</t>
  </si>
  <si>
    <t>BVA</t>
  </si>
  <si>
    <t>Beckley, WV</t>
  </si>
  <si>
    <t>BKW</t>
  </si>
  <si>
    <t>Bedford, MA</t>
  </si>
  <si>
    <t>BED</t>
  </si>
  <si>
    <t>Beef Island, Tortola</t>
  </si>
  <si>
    <t>British Virgin Islands</t>
  </si>
  <si>
    <t>EIS</t>
  </si>
  <si>
    <t>Beijing</t>
  </si>
  <si>
    <t>BJS</t>
  </si>
  <si>
    <t>Beirut</t>
  </si>
  <si>
    <t>Lebanon</t>
  </si>
  <si>
    <t>BEY</t>
  </si>
  <si>
    <t>Belem</t>
  </si>
  <si>
    <t>BEL</t>
  </si>
  <si>
    <t>Belfast</t>
  </si>
  <si>
    <t>Northern Ireland</t>
  </si>
  <si>
    <t>BFS</t>
  </si>
  <si>
    <t>BHD</t>
  </si>
  <si>
    <t>Belgrade</t>
  </si>
  <si>
    <t>Serbia and Montenegro</t>
  </si>
  <si>
    <t>BEG</t>
  </si>
  <si>
    <t>Belize City</t>
  </si>
  <si>
    <t>Belize</t>
  </si>
  <si>
    <t>BZE</t>
  </si>
  <si>
    <t>Bellingham, WA</t>
  </si>
  <si>
    <t>BLI</t>
  </si>
  <si>
    <t>Belo Horizonte</t>
  </si>
  <si>
    <t>CNF</t>
  </si>
  <si>
    <t>Bemidji, MN</t>
  </si>
  <si>
    <t>BJI</t>
  </si>
  <si>
    <t>Benbecula</t>
  </si>
  <si>
    <t>BEB</t>
  </si>
  <si>
    <t>Benguela</t>
  </si>
  <si>
    <t>Angola</t>
  </si>
  <si>
    <t>BUG</t>
  </si>
  <si>
    <t>Bergen</t>
  </si>
  <si>
    <t>BGO</t>
  </si>
  <si>
    <t>Berlin</t>
  </si>
  <si>
    <t>Germany</t>
  </si>
  <si>
    <t>BER - All Airports</t>
  </si>
  <si>
    <t>SXF</t>
  </si>
  <si>
    <t>THF</t>
  </si>
  <si>
    <t>TXL</t>
  </si>
  <si>
    <t>Berne</t>
  </si>
  <si>
    <t>BRN</t>
  </si>
  <si>
    <t>Bethel, AK</t>
  </si>
  <si>
    <t>BET</t>
  </si>
  <si>
    <t>Bettles, AK</t>
  </si>
  <si>
    <t>BTT</t>
  </si>
  <si>
    <t>Biak, Papua</t>
  </si>
  <si>
    <t>BIK</t>
  </si>
  <si>
    <t>Biarritz</t>
  </si>
  <si>
    <t>BIQ</t>
  </si>
  <si>
    <t>Bilbao</t>
  </si>
  <si>
    <t>BIO</t>
  </si>
  <si>
    <t>Billings, MT</t>
  </si>
  <si>
    <t>BIL</t>
  </si>
  <si>
    <t>Billund</t>
  </si>
  <si>
    <t>BLL</t>
  </si>
  <si>
    <t>Binghamton, NY</t>
  </si>
  <si>
    <t>BGM</t>
  </si>
  <si>
    <t>Bintulu, Sarawak</t>
  </si>
  <si>
    <t>BTU</t>
  </si>
  <si>
    <t>Birmingham</t>
  </si>
  <si>
    <t>England</t>
  </si>
  <si>
    <t>BHX</t>
  </si>
  <si>
    <t>Birmingham, AL</t>
  </si>
  <si>
    <t>BHM</t>
  </si>
  <si>
    <t>Bishkek</t>
  </si>
  <si>
    <t>Kyrgyzstan</t>
  </si>
  <si>
    <t>FRU</t>
  </si>
  <si>
    <t>Bismarck, ND</t>
  </si>
  <si>
    <t>BIS</t>
  </si>
  <si>
    <t>Bissau</t>
  </si>
  <si>
    <t>Guinea-Bissau</t>
  </si>
  <si>
    <t>OXB</t>
  </si>
  <si>
    <t>Blantyre</t>
  </si>
  <si>
    <t>Malawi</t>
  </si>
  <si>
    <t>BLZ</t>
  </si>
  <si>
    <t>Blenheim</t>
  </si>
  <si>
    <t>BHE</t>
  </si>
  <si>
    <t>Bloemfontein</t>
  </si>
  <si>
    <t>South Africa</t>
  </si>
  <si>
    <t>BFN</t>
  </si>
  <si>
    <t>Bloomington, IL</t>
  </si>
  <si>
    <t>BMI</t>
  </si>
  <si>
    <t>Bloomington, IN</t>
  </si>
  <si>
    <t>BMG</t>
  </si>
  <si>
    <t>Bluefield, WV</t>
  </si>
  <si>
    <t>BLF</t>
  </si>
  <si>
    <t>Bodo</t>
  </si>
  <si>
    <t>BOO</t>
  </si>
  <si>
    <t>Bogota</t>
  </si>
  <si>
    <t>BOG</t>
  </si>
  <si>
    <t>Boise, ID</t>
  </si>
  <si>
    <t>BOI</t>
  </si>
  <si>
    <t>Bologna</t>
  </si>
  <si>
    <t>BLQ</t>
  </si>
  <si>
    <t>Bolzano</t>
  </si>
  <si>
    <t>BZO</t>
  </si>
  <si>
    <t>Bordeaux</t>
  </si>
  <si>
    <t>BOD</t>
  </si>
  <si>
    <t>Borlange</t>
  </si>
  <si>
    <t>BLE</t>
  </si>
  <si>
    <t>Boston, MA</t>
  </si>
  <si>
    <t>BOS</t>
  </si>
  <si>
    <t>Bozeman, MT</t>
  </si>
  <si>
    <t>BZN</t>
  </si>
  <si>
    <t>Brasilia</t>
  </si>
  <si>
    <t>BSB</t>
  </si>
  <si>
    <t>Bratislava</t>
  </si>
  <si>
    <t>Slovakia</t>
  </si>
  <si>
    <t>BTS</t>
  </si>
  <si>
    <t>Brazzaville</t>
  </si>
  <si>
    <t>Congo</t>
  </si>
  <si>
    <t>BZV</t>
  </si>
  <si>
    <t>Bremen</t>
  </si>
  <si>
    <t>BRE</t>
  </si>
  <si>
    <t>Brest</t>
  </si>
  <si>
    <t>BES</t>
  </si>
  <si>
    <t>Bridgetown</t>
  </si>
  <si>
    <t>Barbados</t>
  </si>
  <si>
    <t>BGI</t>
  </si>
  <si>
    <t>Brindisi</t>
  </si>
  <si>
    <t>BDS</t>
  </si>
  <si>
    <t>Brisbane, Qld.</t>
  </si>
  <si>
    <t>BNE</t>
  </si>
  <si>
    <t>Bristol</t>
  </si>
  <si>
    <t>BRS</t>
  </si>
  <si>
    <t>Broken Hill, N.S.W.</t>
  </si>
  <si>
    <t>BHQ</t>
  </si>
  <si>
    <t>Brookings, SD</t>
  </si>
  <si>
    <t>BKX</t>
  </si>
  <si>
    <t>Broome, W.A.</t>
  </si>
  <si>
    <t>BME</t>
  </si>
  <si>
    <t>Brownsville, TX</t>
  </si>
  <si>
    <t>BRO</t>
  </si>
  <si>
    <t>Brunswick, GA</t>
  </si>
  <si>
    <t>BQK</t>
  </si>
  <si>
    <t>Brussels</t>
  </si>
  <si>
    <t>BRU</t>
  </si>
  <si>
    <t>Bucharest</t>
  </si>
  <si>
    <t>Romania</t>
  </si>
  <si>
    <t>OTP</t>
  </si>
  <si>
    <t>Budapest</t>
  </si>
  <si>
    <t>BUD</t>
  </si>
  <si>
    <t>Buenos Aires</t>
  </si>
  <si>
    <t>Argentina</t>
  </si>
  <si>
    <t>EZE</t>
  </si>
  <si>
    <t>Buffalo, NY</t>
  </si>
  <si>
    <t>BUF</t>
  </si>
  <si>
    <t>Bujumbura</t>
  </si>
  <si>
    <t>Burundi</t>
  </si>
  <si>
    <t>BJM</t>
  </si>
  <si>
    <t>Bulawayo</t>
  </si>
  <si>
    <t>Zimbabwe</t>
  </si>
  <si>
    <t>BUQ</t>
  </si>
  <si>
    <t>Bundaberg, Qld.</t>
  </si>
  <si>
    <t>BDB</t>
  </si>
  <si>
    <t>Burbank, CA</t>
  </si>
  <si>
    <t>BUR</t>
  </si>
  <si>
    <t>Buri Ram</t>
  </si>
  <si>
    <t>BFV</t>
  </si>
  <si>
    <t>Burlington, IA</t>
  </si>
  <si>
    <t>BRL</t>
  </si>
  <si>
    <t>Burlington, MA</t>
  </si>
  <si>
    <t>BBF</t>
  </si>
  <si>
    <t>Burlington, VT</t>
  </si>
  <si>
    <t>BTV</t>
  </si>
  <si>
    <t>Busan, Korea</t>
  </si>
  <si>
    <t>Republic of</t>
  </si>
  <si>
    <t>PUS</t>
  </si>
  <si>
    <t>Butte, MT</t>
  </si>
  <si>
    <t>BTM</t>
  </si>
  <si>
    <t>Butuan</t>
  </si>
  <si>
    <t>BXU</t>
  </si>
  <si>
    <t>Bydgoszcz</t>
  </si>
  <si>
    <t>Poland</t>
  </si>
  <si>
    <t>BZG</t>
  </si>
  <si>
    <t>Caen</t>
  </si>
  <si>
    <t>CFR</t>
  </si>
  <si>
    <t>Cagayan de Oro</t>
  </si>
  <si>
    <t>CGY</t>
  </si>
  <si>
    <t>Cagliari, Sardinia</t>
  </si>
  <si>
    <t>CAG</t>
  </si>
  <si>
    <t>Cairns, Qld.</t>
  </si>
  <si>
    <t>CNS</t>
  </si>
  <si>
    <t>Cairo</t>
  </si>
  <si>
    <t>CAI</t>
  </si>
  <si>
    <t>Calcutta</t>
  </si>
  <si>
    <t>CCU</t>
  </si>
  <si>
    <t>Calgary, AB</t>
  </si>
  <si>
    <t>YYC</t>
  </si>
  <si>
    <t>Cali</t>
  </si>
  <si>
    <t>CLO</t>
  </si>
  <si>
    <t>Calvi, Corsica</t>
  </si>
  <si>
    <t>CLY</t>
  </si>
  <si>
    <t>Campbell River, BC</t>
  </si>
  <si>
    <t>YBL</t>
  </si>
  <si>
    <t>Campbeltown</t>
  </si>
  <si>
    <t>CAL</t>
  </si>
  <si>
    <t>Campeche</t>
  </si>
  <si>
    <t>CPE</t>
  </si>
  <si>
    <t>Canberra, A.C.T.</t>
  </si>
  <si>
    <t>CBR</t>
  </si>
  <si>
    <t>Cancun</t>
  </si>
  <si>
    <t>CUN</t>
  </si>
  <si>
    <t>Cap-aux-Meules,</t>
  </si>
  <si>
    <t>YGR</t>
  </si>
  <si>
    <t>Cap-aux-Meules, Magdalens Islands, PQ</t>
  </si>
  <si>
    <t>Cape Girardeau, MO</t>
  </si>
  <si>
    <t>CGI</t>
  </si>
  <si>
    <t>Cape Town</t>
  </si>
  <si>
    <t>CPT</t>
  </si>
  <si>
    <t>Caracas</t>
  </si>
  <si>
    <t>Venezuela</t>
  </si>
  <si>
    <t>CCS</t>
  </si>
  <si>
    <t>Cardiff</t>
  </si>
  <si>
    <t>Wales</t>
  </si>
  <si>
    <t>CWL</t>
  </si>
  <si>
    <t>Carlsbad, CA</t>
  </si>
  <si>
    <t>CLD</t>
  </si>
  <si>
    <t>Carlsbad, NM</t>
  </si>
  <si>
    <t>CNM</t>
  </si>
  <si>
    <t>Cartagena</t>
  </si>
  <si>
    <t>CTG</t>
  </si>
  <si>
    <t>Casablanca</t>
  </si>
  <si>
    <t>CMN</t>
  </si>
  <si>
    <t>Casper, WY</t>
  </si>
  <si>
    <t>CPR</t>
  </si>
  <si>
    <t>Castlegar, BC</t>
  </si>
  <si>
    <t>YCG</t>
  </si>
  <si>
    <t>Castries</t>
  </si>
  <si>
    <t>St. Lucia</t>
  </si>
  <si>
    <t>SLU</t>
  </si>
  <si>
    <t>Catania, Sicily</t>
  </si>
  <si>
    <t>CTA</t>
  </si>
  <si>
    <t>Cayenne</t>
  </si>
  <si>
    <t>French Guiana</t>
  </si>
  <si>
    <t>CAY</t>
  </si>
  <si>
    <t>Cayman Brac</t>
  </si>
  <si>
    <t>Cayman Islands</t>
  </si>
  <si>
    <t>CYB</t>
  </si>
  <si>
    <t>Cebu</t>
  </si>
  <si>
    <t>CEB</t>
  </si>
  <si>
    <t>Cedar Rapids, IA</t>
  </si>
  <si>
    <t>CID</t>
  </si>
  <si>
    <t>Ceduna, S.A.</t>
  </si>
  <si>
    <t>CED</t>
  </si>
  <si>
    <t>Champaign, IL</t>
  </si>
  <si>
    <t>CMI</t>
  </si>
  <si>
    <t>Changchun</t>
  </si>
  <si>
    <t>CGQ</t>
  </si>
  <si>
    <t>Changsha</t>
  </si>
  <si>
    <t>CSX</t>
  </si>
  <si>
    <t>Chania, Crete</t>
  </si>
  <si>
    <t>CHQ</t>
  </si>
  <si>
    <t>Charleston, SC</t>
  </si>
  <si>
    <t>CHS</t>
  </si>
  <si>
    <t>Charleston, WV</t>
  </si>
  <si>
    <t>CRW</t>
  </si>
  <si>
    <t>Charleville, Qld.</t>
  </si>
  <si>
    <t>CTL</t>
  </si>
  <si>
    <t>Charlotte Amalie, St. Thomas</t>
  </si>
  <si>
    <t>U.S. Virgin Islands</t>
  </si>
  <si>
    <t>STT</t>
  </si>
  <si>
    <t>Charlotte, NC</t>
  </si>
  <si>
    <t>Charlottesville, VA</t>
  </si>
  <si>
    <t>CHO</t>
  </si>
  <si>
    <t>Charlottetown, PEI</t>
  </si>
  <si>
    <t>YYG</t>
  </si>
  <si>
    <t>Chattanooga, TN</t>
  </si>
  <si>
    <t>CHA</t>
  </si>
  <si>
    <t>Chengdu</t>
  </si>
  <si>
    <t>Chennai (Madras)</t>
  </si>
  <si>
    <t>MAA</t>
  </si>
  <si>
    <t>Chetumal</t>
  </si>
  <si>
    <t>CTM</t>
  </si>
  <si>
    <t>Cheyenne, WY</t>
  </si>
  <si>
    <t>CYS</t>
  </si>
  <si>
    <t>Chiang Mai</t>
  </si>
  <si>
    <t>CNX</t>
  </si>
  <si>
    <t>Chiang Rai</t>
  </si>
  <si>
    <t>CEI</t>
  </si>
  <si>
    <t>Chibougamau, PQ</t>
  </si>
  <si>
    <t>YMT</t>
  </si>
  <si>
    <t>Chicago, IL</t>
  </si>
  <si>
    <t>CHI - All</t>
  </si>
  <si>
    <t>MDW</t>
  </si>
  <si>
    <t>Chico, CA</t>
  </si>
  <si>
    <t>CIC</t>
  </si>
  <si>
    <t>Chihuahua</t>
  </si>
  <si>
    <t>CUU</t>
  </si>
  <si>
    <t>Chios</t>
  </si>
  <si>
    <t>JKH</t>
  </si>
  <si>
    <t>Chisinau</t>
  </si>
  <si>
    <t>Moldova</t>
  </si>
  <si>
    <t>KIV</t>
  </si>
  <si>
    <t>Chongqing</t>
  </si>
  <si>
    <t>CKG</t>
  </si>
  <si>
    <t>Christchurch</t>
  </si>
  <si>
    <t>CHC</t>
  </si>
  <si>
    <t>Christiansted, St. Croix</t>
  </si>
  <si>
    <t>STX</t>
  </si>
  <si>
    <t>Churchill, MB</t>
  </si>
  <si>
    <t>YYQ</t>
  </si>
  <si>
    <t>Cincinnati, OH</t>
  </si>
  <si>
    <t>CVG</t>
  </si>
  <si>
    <t>Ciudad Bolivar</t>
  </si>
  <si>
    <t>CBL</t>
  </si>
  <si>
    <t>Ciudad Del Carmen</t>
  </si>
  <si>
    <t>CME</t>
  </si>
  <si>
    <t>Ciudad del Este</t>
  </si>
  <si>
    <t>AGT</t>
  </si>
  <si>
    <t>Ciudad Juarez</t>
  </si>
  <si>
    <t>CJS</t>
  </si>
  <si>
    <t>Ciudad Obregon</t>
  </si>
  <si>
    <t>CEN</t>
  </si>
  <si>
    <t>Ciudad Victoria</t>
  </si>
  <si>
    <t>CVM</t>
  </si>
  <si>
    <t>Clarksburg, WV</t>
  </si>
  <si>
    <t>CKB</t>
  </si>
  <si>
    <t>Clermont-Ferrand</t>
  </si>
  <si>
    <t>CFE</t>
  </si>
  <si>
    <t>Cleveland, OH</t>
  </si>
  <si>
    <t>CLE</t>
  </si>
  <si>
    <t>Clovis, NM</t>
  </si>
  <si>
    <t>CVN</t>
  </si>
  <si>
    <t>Cockburn Town, San Salvador Island</t>
  </si>
  <si>
    <t>ZSA</t>
  </si>
  <si>
    <t>Cody, WY</t>
  </si>
  <si>
    <t>COD</t>
  </si>
  <si>
    <t>Coffs Harbour, N.S.W.</t>
  </si>
  <si>
    <t>CFS</t>
  </si>
  <si>
    <t>Colima</t>
  </si>
  <si>
    <t>CLQ</t>
  </si>
  <si>
    <t>College Station, TX</t>
  </si>
  <si>
    <t>CLL</t>
  </si>
  <si>
    <t>Cologne</t>
  </si>
  <si>
    <t>CGN</t>
  </si>
  <si>
    <t>Colombo</t>
  </si>
  <si>
    <t>Sri Lanka</t>
  </si>
  <si>
    <t>CMB</t>
  </si>
  <si>
    <t>Colorado Springs, CO</t>
  </si>
  <si>
    <t>COS</t>
  </si>
  <si>
    <t>Columbia, MO</t>
  </si>
  <si>
    <t>COU</t>
  </si>
  <si>
    <t>Columbia, SC</t>
  </si>
  <si>
    <t>CAE</t>
  </si>
  <si>
    <t>Columbus, GA</t>
  </si>
  <si>
    <t>CSG</t>
  </si>
  <si>
    <t>Columbus, IN</t>
  </si>
  <si>
    <t>CLU</t>
  </si>
  <si>
    <t>Columbus, MS</t>
  </si>
  <si>
    <t>GTR</t>
  </si>
  <si>
    <t>Columbus, NE</t>
  </si>
  <si>
    <t>OLU</t>
  </si>
  <si>
    <t>Columbus, OH</t>
  </si>
  <si>
    <t>CMH</t>
  </si>
  <si>
    <t>Conakry</t>
  </si>
  <si>
    <t>Guinea</t>
  </si>
  <si>
    <t>CKY</t>
  </si>
  <si>
    <t>Concepcion</t>
  </si>
  <si>
    <t>CCP</t>
  </si>
  <si>
    <t>Connaught</t>
  </si>
  <si>
    <t>Ireland</t>
  </si>
  <si>
    <t>NOC</t>
  </si>
  <si>
    <t>Coober Pedy, S.A.</t>
  </si>
  <si>
    <t>CPD</t>
  </si>
  <si>
    <t>Copenhagen</t>
  </si>
  <si>
    <t>CPH</t>
  </si>
  <si>
    <t>Copiapo</t>
  </si>
  <si>
    <t>CPO</t>
  </si>
  <si>
    <t>Cordoba</t>
  </si>
  <si>
    <t>COR</t>
  </si>
  <si>
    <t>Cordova, AK</t>
  </si>
  <si>
    <t>CDV</t>
  </si>
  <si>
    <t>Cork</t>
  </si>
  <si>
    <t>ORK</t>
  </si>
  <si>
    <t>Corpus Christi, TX</t>
  </si>
  <si>
    <t>CRP</t>
  </si>
  <si>
    <t>Cotabato</t>
  </si>
  <si>
    <t>CBO</t>
  </si>
  <si>
    <t>Cozumel</t>
  </si>
  <si>
    <t>CZM</t>
  </si>
  <si>
    <t>Cranbrook, BC</t>
  </si>
  <si>
    <t>YXC</t>
  </si>
  <si>
    <t>Crotone</t>
  </si>
  <si>
    <t>CRV</t>
  </si>
  <si>
    <t>Cubi Point Nas</t>
  </si>
  <si>
    <t>NCP</t>
  </si>
  <si>
    <t>Culiacan</t>
  </si>
  <si>
    <t>CUL</t>
  </si>
  <si>
    <t>Curitiba</t>
  </si>
  <si>
    <t>CWB</t>
  </si>
  <si>
    <t>Cusco</t>
  </si>
  <si>
    <t>CUZ</t>
  </si>
  <si>
    <t>Da Nang</t>
  </si>
  <si>
    <t>DAD</t>
  </si>
  <si>
    <t>Dakar</t>
  </si>
  <si>
    <t>Senegal</t>
  </si>
  <si>
    <t>DKR</t>
  </si>
  <si>
    <t>Dalaman</t>
  </si>
  <si>
    <t>DLM</t>
  </si>
  <si>
    <t>Dali City</t>
  </si>
  <si>
    <t>DLU</t>
  </si>
  <si>
    <t>Dalian</t>
  </si>
  <si>
    <t>DLC</t>
  </si>
  <si>
    <t>Dallas, TX</t>
  </si>
  <si>
    <t>DAL</t>
  </si>
  <si>
    <t>Damascus</t>
  </si>
  <si>
    <t>Syria</t>
  </si>
  <si>
    <t>DAM</t>
  </si>
  <si>
    <t>Dangriga</t>
  </si>
  <si>
    <t>DGA</t>
  </si>
  <si>
    <t>Dar es Salaam</t>
  </si>
  <si>
    <t>DAR</t>
  </si>
  <si>
    <t>Darwin, N.T.</t>
  </si>
  <si>
    <t>DRW</t>
  </si>
  <si>
    <t>Davao</t>
  </si>
  <si>
    <t>DVO</t>
  </si>
  <si>
    <t>Dawadmi</t>
  </si>
  <si>
    <t>Saudi Arabia</t>
  </si>
  <si>
    <t>DWD</t>
  </si>
  <si>
    <t>Dayong</t>
  </si>
  <si>
    <t>DYG</t>
  </si>
  <si>
    <t>Dayton, OH</t>
  </si>
  <si>
    <t>DAY</t>
  </si>
  <si>
    <t>Daytona Beach, FL</t>
  </si>
  <si>
    <t>DAB</t>
  </si>
  <si>
    <t>Deadmans Cay, Long Island</t>
  </si>
  <si>
    <t>LGI</t>
  </si>
  <si>
    <t>Deboyne</t>
  </si>
  <si>
    <t>Papua-New Guinea</t>
  </si>
  <si>
    <t>DOY</t>
  </si>
  <si>
    <t>Decatur, IL</t>
  </si>
  <si>
    <t>DEC</t>
  </si>
  <si>
    <t>Deer Lake, NF</t>
  </si>
  <si>
    <t>YDF</t>
  </si>
  <si>
    <t>Delhi</t>
  </si>
  <si>
    <t>Denpasar, Bali</t>
  </si>
  <si>
    <t>DPS</t>
  </si>
  <si>
    <t>Denver, CO</t>
  </si>
  <si>
    <t>Des Moines, IA</t>
  </si>
  <si>
    <t>DSM</t>
  </si>
  <si>
    <t>Detroit, MI</t>
  </si>
  <si>
    <t>DTT - All</t>
  </si>
  <si>
    <t>DTW</t>
  </si>
  <si>
    <t>Devils Lake, ND</t>
  </si>
  <si>
    <t>DVL</t>
  </si>
  <si>
    <t>Devonport, Tas.</t>
  </si>
  <si>
    <t>DPO</t>
  </si>
  <si>
    <t>Dhahran</t>
  </si>
  <si>
    <t>DHA</t>
  </si>
  <si>
    <t>Dhaka</t>
  </si>
  <si>
    <t>DAC</t>
  </si>
  <si>
    <t>Dickinson, ND</t>
  </si>
  <si>
    <t>DIK</t>
  </si>
  <si>
    <t>Dien-Bien-Phu</t>
  </si>
  <si>
    <t>DIN</t>
  </si>
  <si>
    <t>Dillingham, AK</t>
  </si>
  <si>
    <t>DLG</t>
  </si>
  <si>
    <t>Dipolog</t>
  </si>
  <si>
    <t>DPL</t>
  </si>
  <si>
    <t>Djibouti</t>
  </si>
  <si>
    <t>JIB</t>
  </si>
  <si>
    <t>Dnepropetrovsk</t>
  </si>
  <si>
    <t>Ukraine</t>
  </si>
  <si>
    <t>DNK</t>
  </si>
  <si>
    <t>Dodge City, KS</t>
  </si>
  <si>
    <t>DDC</t>
  </si>
  <si>
    <t>Doha</t>
  </si>
  <si>
    <t>Qatar</t>
  </si>
  <si>
    <t>Doncaster</t>
  </si>
  <si>
    <t>DSA</t>
  </si>
  <si>
    <t>Donetsk</t>
  </si>
  <si>
    <t>DOK</t>
  </si>
  <si>
    <t>Dortmund</t>
  </si>
  <si>
    <t>DTM</t>
  </si>
  <si>
    <t>Dothan, AL</t>
  </si>
  <si>
    <t>DHN</t>
  </si>
  <si>
    <t>Douala</t>
  </si>
  <si>
    <t>Cameroon</t>
  </si>
  <si>
    <t>DLA</t>
  </si>
  <si>
    <t>Dresden</t>
  </si>
  <si>
    <t>DRS</t>
  </si>
  <si>
    <t>Dryden, ON</t>
  </si>
  <si>
    <t>YHD</t>
  </si>
  <si>
    <t>Du Bois, PA</t>
  </si>
  <si>
    <t>DUJ</t>
  </si>
  <si>
    <t>Dubai</t>
  </si>
  <si>
    <t>Dubbo, N.S.W.</t>
  </si>
  <si>
    <t>DBO</t>
  </si>
  <si>
    <t>Dublin</t>
  </si>
  <si>
    <t>DUB</t>
  </si>
  <si>
    <t>Dubrovnik</t>
  </si>
  <si>
    <t>Croatia</t>
  </si>
  <si>
    <t>DBV</t>
  </si>
  <si>
    <t>Dubuque, IA</t>
  </si>
  <si>
    <t>DBQ</t>
  </si>
  <si>
    <t>Duluth, MN</t>
  </si>
  <si>
    <t>DLH</t>
  </si>
  <si>
    <t>Dumaguete</t>
  </si>
  <si>
    <t>DGT</t>
  </si>
  <si>
    <t>Dunedin</t>
  </si>
  <si>
    <t>DUD</t>
  </si>
  <si>
    <t>Durango</t>
  </si>
  <si>
    <t>DGO</t>
  </si>
  <si>
    <t>Durango, CO</t>
  </si>
  <si>
    <t>DRO</t>
  </si>
  <si>
    <t>Durban</t>
  </si>
  <si>
    <t>DUR</t>
  </si>
  <si>
    <t>Dushanbe</t>
  </si>
  <si>
    <t>Tajikistan</t>
  </si>
  <si>
    <t>DYU</t>
  </si>
  <si>
    <t>Dusseldorf</t>
  </si>
  <si>
    <t>DUS</t>
  </si>
  <si>
    <t>Dutch Harbor, Un Island, AK</t>
  </si>
  <si>
    <t>DUT</t>
  </si>
  <si>
    <t>East London</t>
  </si>
  <si>
    <t>ELS</t>
  </si>
  <si>
    <t>East Midlands</t>
  </si>
  <si>
    <t>EMA</t>
  </si>
  <si>
    <t>Eau Claire, WI</t>
  </si>
  <si>
    <t>EAU</t>
  </si>
  <si>
    <t>Edinburgh</t>
  </si>
  <si>
    <t>EDI</t>
  </si>
  <si>
    <t>Edmonton, AB</t>
  </si>
  <si>
    <t>YEG</t>
  </si>
  <si>
    <t>Eek, AK</t>
  </si>
  <si>
    <t>EEK</t>
  </si>
  <si>
    <t>Ekaterinburg, Siberia</t>
  </si>
  <si>
    <t>SVX</t>
  </si>
  <si>
    <t>El Calafate</t>
  </si>
  <si>
    <t>FTE</t>
  </si>
  <si>
    <t>El Centro, CA</t>
  </si>
  <si>
    <t>IPL</t>
  </si>
  <si>
    <t>El Dorado, AR</t>
  </si>
  <si>
    <t>ELD</t>
  </si>
  <si>
    <t>El Paso, TX</t>
  </si>
  <si>
    <t>ELP</t>
  </si>
  <si>
    <t>El Salvador</t>
  </si>
  <si>
    <t>ESR</t>
  </si>
  <si>
    <t>Elko, NV</t>
  </si>
  <si>
    <t>EKO</t>
  </si>
  <si>
    <t>Elmira, NY</t>
  </si>
  <si>
    <t>ELM</t>
  </si>
  <si>
    <t>Emerald, Qld.</t>
  </si>
  <si>
    <t>EMD</t>
  </si>
  <si>
    <t>Enid, OK</t>
  </si>
  <si>
    <t>WDG</t>
  </si>
  <si>
    <t>Entebbe</t>
  </si>
  <si>
    <t>Uganda</t>
  </si>
  <si>
    <t>EBB</t>
  </si>
  <si>
    <t>Erfurt</t>
  </si>
  <si>
    <t>ERF</t>
  </si>
  <si>
    <t>Erie, PA</t>
  </si>
  <si>
    <t>ERI</t>
  </si>
  <si>
    <t>Esbjerg</t>
  </si>
  <si>
    <t>EBJ</t>
  </si>
  <si>
    <t>Escanaba, MI</t>
  </si>
  <si>
    <t>ESC</t>
  </si>
  <si>
    <t>Eugene, OR</t>
  </si>
  <si>
    <t>EUG</t>
  </si>
  <si>
    <t>Eureka, CA</t>
  </si>
  <si>
    <t>ACV</t>
  </si>
  <si>
    <t>Evansville, IN</t>
  </si>
  <si>
    <t>EVV</t>
  </si>
  <si>
    <t>Evenes</t>
  </si>
  <si>
    <t>EVE</t>
  </si>
  <si>
    <t>Fairbanks, AK</t>
  </si>
  <si>
    <t>FAI</t>
  </si>
  <si>
    <t>Fargo, ND</t>
  </si>
  <si>
    <t>FAR</t>
  </si>
  <si>
    <t>Farmington, NM</t>
  </si>
  <si>
    <t>FMN</t>
  </si>
  <si>
    <t>Faro</t>
  </si>
  <si>
    <t>Portugal</t>
  </si>
  <si>
    <t>FAO</t>
  </si>
  <si>
    <t>Fayetteville, AR</t>
  </si>
  <si>
    <t>XNA</t>
  </si>
  <si>
    <t>Fayetteville, NC</t>
  </si>
  <si>
    <t>FAY</t>
  </si>
  <si>
    <t>Fernando de Noronha</t>
  </si>
  <si>
    <t>FEN</t>
  </si>
  <si>
    <t>Figari, Corsica</t>
  </si>
  <si>
    <t>FSC</t>
  </si>
  <si>
    <t>Flagstaff, AZ</t>
  </si>
  <si>
    <t>FLG</t>
  </si>
  <si>
    <t>Flin Flon, MB</t>
  </si>
  <si>
    <t>YFO</t>
  </si>
  <si>
    <t>Flint, MI</t>
  </si>
  <si>
    <t>FNT</t>
  </si>
  <si>
    <t>Florence</t>
  </si>
  <si>
    <t>FLR</t>
  </si>
  <si>
    <t>Florence, SC</t>
  </si>
  <si>
    <t>FLO</t>
  </si>
  <si>
    <t>Flores</t>
  </si>
  <si>
    <t>Guatemala</t>
  </si>
  <si>
    <t>FRS</t>
  </si>
  <si>
    <t>Fort Dodge, IA</t>
  </si>
  <si>
    <t>FOD</t>
  </si>
  <si>
    <t>Fort Lauderdale, FL</t>
  </si>
  <si>
    <t>FLL</t>
  </si>
  <si>
    <t>Fort Leonard Wood, MO</t>
  </si>
  <si>
    <t>TBN</t>
  </si>
  <si>
    <t>Fort McMurray, AB</t>
  </si>
  <si>
    <t>YMM</t>
  </si>
  <si>
    <t>Fort Myers, FL</t>
  </si>
  <si>
    <t>RSW</t>
  </si>
  <si>
    <t>Fort Nelson, BC</t>
  </si>
  <si>
    <t>YYE</t>
  </si>
  <si>
    <t>Fort Saint John, BC</t>
  </si>
  <si>
    <t>YXJ</t>
  </si>
  <si>
    <t>Fort Smith, AR</t>
  </si>
  <si>
    <t>FSM</t>
  </si>
  <si>
    <t>Fort Smith, NWT</t>
  </si>
  <si>
    <t>YSM</t>
  </si>
  <si>
    <t>Fort Walton Beach, FL</t>
  </si>
  <si>
    <t>VPS</t>
  </si>
  <si>
    <t>Fort Wayne, IN</t>
  </si>
  <si>
    <t>FWA</t>
  </si>
  <si>
    <t>Fort Yukon, AK</t>
  </si>
  <si>
    <t>FYU</t>
  </si>
  <si>
    <t>Fort-de-France</t>
  </si>
  <si>
    <t>Martinique</t>
  </si>
  <si>
    <t>FDF</t>
  </si>
  <si>
    <t>Frankfurt</t>
  </si>
  <si>
    <t>Fredericton, NB</t>
  </si>
  <si>
    <t>YFC</t>
  </si>
  <si>
    <t>Freeport, Grand Bahama Island</t>
  </si>
  <si>
    <t>FPO</t>
  </si>
  <si>
    <t>Freetown</t>
  </si>
  <si>
    <t>Sierra Leone</t>
  </si>
  <si>
    <t>FNA</t>
  </si>
  <si>
    <t>Fresno, CA</t>
  </si>
  <si>
    <t>FAT</t>
  </si>
  <si>
    <t>Friedrichshafen</t>
  </si>
  <si>
    <t>FDH</t>
  </si>
  <si>
    <t>Fukuoka</t>
  </si>
  <si>
    <t>FUK</t>
  </si>
  <si>
    <t>Fukushima</t>
  </si>
  <si>
    <t>FKS</t>
  </si>
  <si>
    <t>Funchal</t>
  </si>
  <si>
    <t>Madeira</t>
  </si>
  <si>
    <t>FNC</t>
  </si>
  <si>
    <t>Fuzhou</t>
  </si>
  <si>
    <t>FOC</t>
  </si>
  <si>
    <t>Gainesville, FL</t>
  </si>
  <si>
    <t>GNV</t>
  </si>
  <si>
    <t>Gander, NF</t>
  </si>
  <si>
    <t>YQX</t>
  </si>
  <si>
    <t>Garden City, KS</t>
  </si>
  <si>
    <t>GCK</t>
  </si>
  <si>
    <t>Gaspe, PQ</t>
  </si>
  <si>
    <t>YGP</t>
  </si>
  <si>
    <t>Gdansk</t>
  </si>
  <si>
    <t>GDN</t>
  </si>
  <si>
    <t>General Santos</t>
  </si>
  <si>
    <t>GES</t>
  </si>
  <si>
    <t>Geneva</t>
  </si>
  <si>
    <t>GVA</t>
  </si>
  <si>
    <t>Genoa</t>
  </si>
  <si>
    <t>GOA</t>
  </si>
  <si>
    <t>George Town, Great Exuma Island</t>
  </si>
  <si>
    <t>GGT</t>
  </si>
  <si>
    <t>Georgetown</t>
  </si>
  <si>
    <t>Guyana</t>
  </si>
  <si>
    <t>GEO</t>
  </si>
  <si>
    <t>Georgetown, Grand Cayman Island</t>
  </si>
  <si>
    <t>GCM</t>
  </si>
  <si>
    <t>Gillette, WY</t>
  </si>
  <si>
    <t>GCC</t>
  </si>
  <si>
    <t>Gisborne</t>
  </si>
  <si>
    <t>GIS</t>
  </si>
  <si>
    <t>Gladstone, Qld.</t>
  </si>
  <si>
    <t>GLT</t>
  </si>
  <si>
    <t>Glasgow</t>
  </si>
  <si>
    <t>GLA</t>
  </si>
  <si>
    <t>PIK</t>
  </si>
  <si>
    <t>Glendive, MT</t>
  </si>
  <si>
    <t>GDV</t>
  </si>
  <si>
    <t>Gold Coast, Qld.</t>
  </si>
  <si>
    <t>OOL</t>
  </si>
  <si>
    <t>Gothenburg</t>
  </si>
  <si>
    <t>GOT</t>
  </si>
  <si>
    <t>Gove, N.T.</t>
  </si>
  <si>
    <t>GOV</t>
  </si>
  <si>
    <t>Governor's Harbour, Eleuthera Island</t>
  </si>
  <si>
    <t>GHB</t>
  </si>
  <si>
    <t>Granada</t>
  </si>
  <si>
    <t>GRX</t>
  </si>
  <si>
    <t>Grand Forks, ND</t>
  </si>
  <si>
    <t>GFK</t>
  </si>
  <si>
    <t>Grand Island, NE</t>
  </si>
  <si>
    <t>GRI</t>
  </si>
  <si>
    <t>Grand Junction, CO</t>
  </si>
  <si>
    <t>GJT</t>
  </si>
  <si>
    <t>Grand Rapids, MI</t>
  </si>
  <si>
    <t>GRR</t>
  </si>
  <si>
    <t>Grande Prairie, AB</t>
  </si>
  <si>
    <t>YQU</t>
  </si>
  <si>
    <t>Graz</t>
  </si>
  <si>
    <t>Austria</t>
  </si>
  <si>
    <t>GRZ</t>
  </si>
  <si>
    <t>Great Bend, KS</t>
  </si>
  <si>
    <t>GBD</t>
  </si>
  <si>
    <t>Great Falls, MT</t>
  </si>
  <si>
    <t>GTF</t>
  </si>
  <si>
    <t>Green Bay, WI</t>
  </si>
  <si>
    <t>GRB</t>
  </si>
  <si>
    <t>Greenbrier, WV</t>
  </si>
  <si>
    <t>LWB</t>
  </si>
  <si>
    <t>Greensboro, NC</t>
  </si>
  <si>
    <t>GSO</t>
  </si>
  <si>
    <t>Greenville, MS</t>
  </si>
  <si>
    <t>GLH</t>
  </si>
  <si>
    <t>Greenville, NC</t>
  </si>
  <si>
    <t>PGV</t>
  </si>
  <si>
    <t>Greenville, SC</t>
  </si>
  <si>
    <t>GSP</t>
  </si>
  <si>
    <t>Griffith, N.S.W.</t>
  </si>
  <si>
    <t>GFF</t>
  </si>
  <si>
    <t>Guadalajara</t>
  </si>
  <si>
    <t>GDL</t>
  </si>
  <si>
    <t>Guangzhou</t>
  </si>
  <si>
    <t>Guatemala City</t>
  </si>
  <si>
    <t>GUA</t>
  </si>
  <si>
    <t>Guayaquil</t>
  </si>
  <si>
    <t>Ecuador</t>
  </si>
  <si>
    <t>GYE</t>
  </si>
  <si>
    <t>Guaymas</t>
  </si>
  <si>
    <t>GYM</t>
  </si>
  <si>
    <t>Guernsey</t>
  </si>
  <si>
    <t>Channel Islands</t>
  </si>
  <si>
    <t>GCI</t>
  </si>
  <si>
    <t>Guilin</t>
  </si>
  <si>
    <t>KWL</t>
  </si>
  <si>
    <t>Gulfport, MS</t>
  </si>
  <si>
    <t>GPT</t>
  </si>
  <si>
    <t>Gunnison, CO</t>
  </si>
  <si>
    <t>GUC</t>
  </si>
  <si>
    <t>Gustavia</t>
  </si>
  <si>
    <t>St. Barts</t>
  </si>
  <si>
    <t>SBH</t>
  </si>
  <si>
    <t>Hagerstown, MD</t>
  </si>
  <si>
    <t>HGR</t>
  </si>
  <si>
    <t>Haikou, Hainan Island</t>
  </si>
  <si>
    <t>HAK</t>
  </si>
  <si>
    <t>Hailar</t>
  </si>
  <si>
    <t>HLD</t>
  </si>
  <si>
    <t>Hakodate</t>
  </si>
  <si>
    <t>HKD</t>
  </si>
  <si>
    <t>Halifax, NS</t>
  </si>
  <si>
    <t>YHZ</t>
  </si>
  <si>
    <t>Halmstad</t>
  </si>
  <si>
    <t>HAD</t>
  </si>
  <si>
    <t>Hamburg</t>
  </si>
  <si>
    <t>HAM</t>
  </si>
  <si>
    <t>Hamilton</t>
  </si>
  <si>
    <t>Bermuda</t>
  </si>
  <si>
    <t>BDA</t>
  </si>
  <si>
    <t>HLZ</t>
  </si>
  <si>
    <t>Hamilton Island, Whitsunday Island, Qld.</t>
  </si>
  <si>
    <t>HTI</t>
  </si>
  <si>
    <t>Hamilton, ON</t>
  </si>
  <si>
    <t>YHM</t>
  </si>
  <si>
    <t>Hammerfest</t>
  </si>
  <si>
    <t>HFT</t>
  </si>
  <si>
    <t>Hana, Maui, HI</t>
  </si>
  <si>
    <t>HNM</t>
  </si>
  <si>
    <t>Hancock, MI</t>
  </si>
  <si>
    <t>CMX</t>
  </si>
  <si>
    <t>Hanga Roa, Easter Island</t>
  </si>
  <si>
    <t>IPC</t>
  </si>
  <si>
    <t>Hangzhou</t>
  </si>
  <si>
    <t>HGH</t>
  </si>
  <si>
    <t>Hannover</t>
  </si>
  <si>
    <t>HAJ</t>
  </si>
  <si>
    <t>Hanoi</t>
  </si>
  <si>
    <t>HAN</t>
  </si>
  <si>
    <t>Harare</t>
  </si>
  <si>
    <t>HRE</t>
  </si>
  <si>
    <t>Harbin</t>
  </si>
  <si>
    <t>HRB</t>
  </si>
  <si>
    <t>Harlingen, TX</t>
  </si>
  <si>
    <t>HRL</t>
  </si>
  <si>
    <t>Harrisburg, PA</t>
  </si>
  <si>
    <t>MDT</t>
  </si>
  <si>
    <t>Harrison, AR</t>
  </si>
  <si>
    <t>HRO</t>
  </si>
  <si>
    <t>Hartford, CT</t>
  </si>
  <si>
    <t>BDL</t>
  </si>
  <si>
    <t>Hat Yai</t>
  </si>
  <si>
    <t>HDY</t>
  </si>
  <si>
    <t>Haugesund</t>
  </si>
  <si>
    <t>HAU</t>
  </si>
  <si>
    <t>Havana</t>
  </si>
  <si>
    <t>Cuba</t>
  </si>
  <si>
    <t>HAV</t>
  </si>
  <si>
    <t>Havre, MT</t>
  </si>
  <si>
    <t>HVR</t>
  </si>
  <si>
    <t>Hays, KS</t>
  </si>
  <si>
    <t>HYS</t>
  </si>
  <si>
    <t>Hefei</t>
  </si>
  <si>
    <t>HFE</t>
  </si>
  <si>
    <t>Helena, MT</t>
  </si>
  <si>
    <t>HLN</t>
  </si>
  <si>
    <t>Helsingborg</t>
  </si>
  <si>
    <t>AGH</t>
  </si>
  <si>
    <t>Helsinki</t>
  </si>
  <si>
    <t>Finland</t>
  </si>
  <si>
    <t>HEL</t>
  </si>
  <si>
    <t>Hemavan</t>
  </si>
  <si>
    <t>HMV</t>
  </si>
  <si>
    <t>Hengchun</t>
  </si>
  <si>
    <t>Taiwan</t>
  </si>
  <si>
    <t>HCN</t>
  </si>
  <si>
    <t>Heraklion, Crete</t>
  </si>
  <si>
    <t>HER</t>
  </si>
  <si>
    <t>Hermosillo</t>
  </si>
  <si>
    <t>HMO</t>
  </si>
  <si>
    <t>Hibbing, MN</t>
  </si>
  <si>
    <t>HIB</t>
  </si>
  <si>
    <t>Hilo, Hawaii</t>
  </si>
  <si>
    <t>Big</t>
  </si>
  <si>
    <t>Hilton Head Island, SC</t>
  </si>
  <si>
    <t>HHH</t>
  </si>
  <si>
    <t>Ho Chi Minh City (Saigon)</t>
  </si>
  <si>
    <t>SGN</t>
  </si>
  <si>
    <t>Hobart, Tas.</t>
  </si>
  <si>
    <t>HBA</t>
  </si>
  <si>
    <t>Hobbs, NM</t>
  </si>
  <si>
    <t>HOB</t>
  </si>
  <si>
    <t>Hof</t>
  </si>
  <si>
    <t>HOQ</t>
  </si>
  <si>
    <t>Hohhot</t>
  </si>
  <si>
    <t>HET</t>
  </si>
  <si>
    <t>Hokitika</t>
  </si>
  <si>
    <t>HKK</t>
  </si>
  <si>
    <t>Homer, AK</t>
  </si>
  <si>
    <t>HOM</t>
  </si>
  <si>
    <t>Hong Kong</t>
  </si>
  <si>
    <t>Honiara, Guadalcanal</t>
  </si>
  <si>
    <t>Solomon Islands</t>
  </si>
  <si>
    <t>HIR</t>
  </si>
  <si>
    <t>Honolulu, Oahu, HI</t>
  </si>
  <si>
    <t>HNL</t>
  </si>
  <si>
    <t>Hoolehua, Molokai, HI</t>
  </si>
  <si>
    <t>MKK</t>
  </si>
  <si>
    <t>Horn Island, Qld.</t>
  </si>
  <si>
    <t>HID</t>
  </si>
  <si>
    <t>Hot Springs, AR</t>
  </si>
  <si>
    <t>HOT</t>
  </si>
  <si>
    <t>Houmt Souk</t>
  </si>
  <si>
    <t>Tunisia</t>
  </si>
  <si>
    <t>DJE</t>
  </si>
  <si>
    <t>Houston, TX</t>
  </si>
  <si>
    <t>EFD</t>
  </si>
  <si>
    <t>HOU</t>
  </si>
  <si>
    <t>Hualien</t>
  </si>
  <si>
    <t>HUN</t>
  </si>
  <si>
    <t>Hue</t>
  </si>
  <si>
    <t>HUI</t>
  </si>
  <si>
    <t>Humberside</t>
  </si>
  <si>
    <t>HUY</t>
  </si>
  <si>
    <t>Huntington, WV</t>
  </si>
  <si>
    <t>HTS</t>
  </si>
  <si>
    <t>Huntsville, AL</t>
  </si>
  <si>
    <t>HSV</t>
  </si>
  <si>
    <t>Hurghada</t>
  </si>
  <si>
    <t>HRG</t>
  </si>
  <si>
    <t>Huron, SD</t>
  </si>
  <si>
    <t>HON</t>
  </si>
  <si>
    <t>Hyannis, MA</t>
  </si>
  <si>
    <t>HYA</t>
  </si>
  <si>
    <t>Hyderabad</t>
  </si>
  <si>
    <t>HYD</t>
  </si>
  <si>
    <t>Ibadan</t>
  </si>
  <si>
    <t>IBA</t>
  </si>
  <si>
    <t>Ibiza</t>
  </si>
  <si>
    <t>IBZ</t>
  </si>
  <si>
    <t>Idaho Falls, ID</t>
  </si>
  <si>
    <t>IDA</t>
  </si>
  <si>
    <t>Ikaria Island</t>
  </si>
  <si>
    <t>JIK</t>
  </si>
  <si>
    <t>Iloilo</t>
  </si>
  <si>
    <t>ILO</t>
  </si>
  <si>
    <t>Indianapolis, IN</t>
  </si>
  <si>
    <t>IND</t>
  </si>
  <si>
    <t>Innsbruck</t>
  </si>
  <si>
    <t>INN</t>
  </si>
  <si>
    <t>International Falls, MN</t>
  </si>
  <si>
    <t>INL</t>
  </si>
  <si>
    <t>Invercargill</t>
  </si>
  <si>
    <t>IVC</t>
  </si>
  <si>
    <t>Inverness</t>
  </si>
  <si>
    <t>INV</t>
  </si>
  <si>
    <t>Inyokern, CA</t>
  </si>
  <si>
    <t>IYK</t>
  </si>
  <si>
    <t>Ioannina</t>
  </si>
  <si>
    <t>IOA</t>
  </si>
  <si>
    <t>Ipoh</t>
  </si>
  <si>
    <t>IPH</t>
  </si>
  <si>
    <t>Iqaluit, Nunavut</t>
  </si>
  <si>
    <t>YFB</t>
  </si>
  <si>
    <t>Irkutsk, Siberia</t>
  </si>
  <si>
    <t>IKT</t>
  </si>
  <si>
    <t>Iron Mountain, MI</t>
  </si>
  <si>
    <t>IMT</t>
  </si>
  <si>
    <t>Ironwood, MI</t>
  </si>
  <si>
    <t>IWD</t>
  </si>
  <si>
    <t>Islamabad-Rawalpindi</t>
  </si>
  <si>
    <t>Pakistan</t>
  </si>
  <si>
    <t>ISB</t>
  </si>
  <si>
    <t>Islay Island</t>
  </si>
  <si>
    <t>ILY</t>
  </si>
  <si>
    <t>Islip, NY</t>
  </si>
  <si>
    <t>ISP</t>
  </si>
  <si>
    <t>Istanbul</t>
  </si>
  <si>
    <t>SAW</t>
  </si>
  <si>
    <t>Ithaca, NY</t>
  </si>
  <si>
    <t>ITH</t>
  </si>
  <si>
    <t>Ivalo</t>
  </si>
  <si>
    <t>IVL</t>
  </si>
  <si>
    <t>Iwami</t>
  </si>
  <si>
    <t>IWJ</t>
  </si>
  <si>
    <t>Ixtapa</t>
  </si>
  <si>
    <t>ZIH</t>
  </si>
  <si>
    <t>Izmir</t>
  </si>
  <si>
    <t>ADB</t>
  </si>
  <si>
    <t>Izumo</t>
  </si>
  <si>
    <t>IZO</t>
  </si>
  <si>
    <t>Jackson Hole, WY</t>
  </si>
  <si>
    <t>JAC</t>
  </si>
  <si>
    <t>Jackson, MS</t>
  </si>
  <si>
    <t>JAN</t>
  </si>
  <si>
    <t>Jackson, TN</t>
  </si>
  <si>
    <t>MKL</t>
  </si>
  <si>
    <t>Jacksonville, FL</t>
  </si>
  <si>
    <t>JAX</t>
  </si>
  <si>
    <t>Jacksonville, NC</t>
  </si>
  <si>
    <t>OAJ</t>
  </si>
  <si>
    <t>Jakarta, Java</t>
  </si>
  <si>
    <t>JKT - All Airports</t>
  </si>
  <si>
    <t>Jalapa</t>
  </si>
  <si>
    <t>JAL</t>
  </si>
  <si>
    <t>Jamestown, ND</t>
  </si>
  <si>
    <t>JMS</t>
  </si>
  <si>
    <t>Jamestown, NY</t>
  </si>
  <si>
    <t>JHW</t>
  </si>
  <si>
    <t>Jeddah</t>
  </si>
  <si>
    <t>JED</t>
  </si>
  <si>
    <t>Jeju, Korea</t>
  </si>
  <si>
    <t>CJU</t>
  </si>
  <si>
    <t>Jerez de La Frontera</t>
  </si>
  <si>
    <t>XRY</t>
  </si>
  <si>
    <t>Jersey</t>
  </si>
  <si>
    <t>JER</t>
  </si>
  <si>
    <t>Jiamusi</t>
  </si>
  <si>
    <t>JMU</t>
  </si>
  <si>
    <t>Jijiga</t>
  </si>
  <si>
    <t>JIJ</t>
  </si>
  <si>
    <t>Joensuu</t>
  </si>
  <si>
    <t>JOE</t>
  </si>
  <si>
    <t>Johannesburg</t>
  </si>
  <si>
    <t>JNB</t>
  </si>
  <si>
    <t>Johnstown, PA</t>
  </si>
  <si>
    <t>JST</t>
  </si>
  <si>
    <t>Johor Bahru</t>
  </si>
  <si>
    <t>JHB</t>
  </si>
  <si>
    <t>Jonesboro, AR</t>
  </si>
  <si>
    <t>JBR</t>
  </si>
  <si>
    <t>Jonkoping</t>
  </si>
  <si>
    <t>JKG</t>
  </si>
  <si>
    <t>Joplin, MO</t>
  </si>
  <si>
    <t>JLN</t>
  </si>
  <si>
    <t>Juneau, AK</t>
  </si>
  <si>
    <t>JNU</t>
  </si>
  <si>
    <t>Jyvaskyla</t>
  </si>
  <si>
    <t>JYV</t>
  </si>
  <si>
    <t>Kabul</t>
  </si>
  <si>
    <t>Afghanistan</t>
  </si>
  <si>
    <t>KBL</t>
  </si>
  <si>
    <t>Kagoshima</t>
  </si>
  <si>
    <t>KOJ</t>
  </si>
  <si>
    <t>Kahului, Maui, HI</t>
  </si>
  <si>
    <t>OGG</t>
  </si>
  <si>
    <t>Kailua-Kona, HI</t>
  </si>
  <si>
    <t>KOA</t>
  </si>
  <si>
    <t>Kaitaia</t>
  </si>
  <si>
    <t>KAT</t>
  </si>
  <si>
    <t>Kajaani</t>
  </si>
  <si>
    <t>KAJ</t>
  </si>
  <si>
    <t>Kalamazoo, MI</t>
  </si>
  <si>
    <t>AZO</t>
  </si>
  <si>
    <t>Kalaupapa, Molokai, HI</t>
  </si>
  <si>
    <t>LUP</t>
  </si>
  <si>
    <t>Kalgoorlie, W.A.</t>
  </si>
  <si>
    <t>KGI</t>
  </si>
  <si>
    <t>Kalibo</t>
  </si>
  <si>
    <t>KLO</t>
  </si>
  <si>
    <t>Kaliningrad</t>
  </si>
  <si>
    <t>KGD</t>
  </si>
  <si>
    <t>Kalispell, MT</t>
  </si>
  <si>
    <t>FCA</t>
  </si>
  <si>
    <t>Kalmar</t>
  </si>
  <si>
    <t>KLR</t>
  </si>
  <si>
    <t>Kamloops, BC</t>
  </si>
  <si>
    <t>YKA</t>
  </si>
  <si>
    <t>Kamuela, Hawaii</t>
  </si>
  <si>
    <t>Kansas City, MO</t>
  </si>
  <si>
    <t>MCI</t>
  </si>
  <si>
    <t>Kaohsiung</t>
  </si>
  <si>
    <t>KHH</t>
  </si>
  <si>
    <t>Kapalua, Maui, HI</t>
  </si>
  <si>
    <t>JHM</t>
  </si>
  <si>
    <t>Karachi</t>
  </si>
  <si>
    <t>KHI</t>
  </si>
  <si>
    <t>Karaganda</t>
  </si>
  <si>
    <t>KGF</t>
  </si>
  <si>
    <t>Karlstad</t>
  </si>
  <si>
    <t>KSD</t>
  </si>
  <si>
    <t>Karratha, W.A.</t>
  </si>
  <si>
    <t>KTA</t>
  </si>
  <si>
    <t>Karup</t>
  </si>
  <si>
    <t>KRP</t>
  </si>
  <si>
    <t>Kashi</t>
  </si>
  <si>
    <t>KHG</t>
  </si>
  <si>
    <t>Kathmandu</t>
  </si>
  <si>
    <t>Nepal</t>
  </si>
  <si>
    <t>KTM</t>
  </si>
  <si>
    <t>Katowice</t>
  </si>
  <si>
    <t>KTW</t>
  </si>
  <si>
    <t>Kearney, NE</t>
  </si>
  <si>
    <t>EAR</t>
  </si>
  <si>
    <t>Kelowna, BC</t>
  </si>
  <si>
    <t>YLW</t>
  </si>
  <si>
    <t>Kenai, AK</t>
  </si>
  <si>
    <t>ENA</t>
  </si>
  <si>
    <t>Kenora, ON</t>
  </si>
  <si>
    <t>YQK</t>
  </si>
  <si>
    <t>Kerikeri</t>
  </si>
  <si>
    <t>KKE</t>
  </si>
  <si>
    <t>Ketchikan, AK</t>
  </si>
  <si>
    <t>KTN</t>
  </si>
  <si>
    <t>Key West, FL</t>
  </si>
  <si>
    <t>EYW</t>
  </si>
  <si>
    <t>Kharkov</t>
  </si>
  <si>
    <t>HRK</t>
  </si>
  <si>
    <t>Khartoum</t>
  </si>
  <si>
    <t>Sudan</t>
  </si>
  <si>
    <t>KRT</t>
  </si>
  <si>
    <t>Khon Kaen</t>
  </si>
  <si>
    <t>KKC</t>
  </si>
  <si>
    <t>Kiel</t>
  </si>
  <si>
    <t>KEL</t>
  </si>
  <si>
    <t>Kiev</t>
  </si>
  <si>
    <t>KBP</t>
  </si>
  <si>
    <t>Kigali</t>
  </si>
  <si>
    <t>Rwanda</t>
  </si>
  <si>
    <t>KGL</t>
  </si>
  <si>
    <t>Killeen, TX</t>
  </si>
  <si>
    <t>GRK</t>
  </si>
  <si>
    <t>King Salmon, AK</t>
  </si>
  <si>
    <t>AKN</t>
  </si>
  <si>
    <t>Kingman, AZ</t>
  </si>
  <si>
    <t>IGM</t>
  </si>
  <si>
    <t>Kingscote, Kangaroo Island, S.A.</t>
  </si>
  <si>
    <t>KGC</t>
  </si>
  <si>
    <t>Kingston</t>
  </si>
  <si>
    <t>Jamaica</t>
  </si>
  <si>
    <t>KIN</t>
  </si>
  <si>
    <t>KTP</t>
  </si>
  <si>
    <t>Kingston, ON</t>
  </si>
  <si>
    <t>YGK</t>
  </si>
  <si>
    <t>Kingstown</t>
  </si>
  <si>
    <t>St. Vincent</t>
  </si>
  <si>
    <t>SVD</t>
  </si>
  <si>
    <t>Kinshasa</t>
  </si>
  <si>
    <t>Zaire</t>
  </si>
  <si>
    <t>FIH</t>
  </si>
  <si>
    <t>Kirksville, MO</t>
  </si>
  <si>
    <t>IRK</t>
  </si>
  <si>
    <t>Kirkwall, Orkney Islands</t>
  </si>
  <si>
    <t>KOI</t>
  </si>
  <si>
    <t>Kiruna</t>
  </si>
  <si>
    <t>KRN</t>
  </si>
  <si>
    <t>Kisangani</t>
  </si>
  <si>
    <t>FKI</t>
  </si>
  <si>
    <t>Kittila</t>
  </si>
  <si>
    <t>KTT</t>
  </si>
  <si>
    <t>Klagenfurt</t>
  </si>
  <si>
    <t>KLU</t>
  </si>
  <si>
    <t>Klamath Falls, OR</t>
  </si>
  <si>
    <t>LMT</t>
  </si>
  <si>
    <t>Knoxville, TN</t>
  </si>
  <si>
    <t>TYS</t>
  </si>
  <si>
    <t>Kodiak, AK</t>
  </si>
  <si>
    <t>ADQ</t>
  </si>
  <si>
    <t>Koh Samui</t>
  </si>
  <si>
    <t>USM</t>
  </si>
  <si>
    <t>Kokkola</t>
  </si>
  <si>
    <t>KOK</t>
  </si>
  <si>
    <t>Komatsu</t>
  </si>
  <si>
    <t>KMQ</t>
  </si>
  <si>
    <t>Koror</t>
  </si>
  <si>
    <t>Palau</t>
  </si>
  <si>
    <t>ROR</t>
  </si>
  <si>
    <t>Kos</t>
  </si>
  <si>
    <t>KGS</t>
  </si>
  <si>
    <t>Kosrae</t>
  </si>
  <si>
    <t>Micronesia</t>
  </si>
  <si>
    <t>KSA</t>
  </si>
  <si>
    <t>Kota Bharu</t>
  </si>
  <si>
    <t>KBR</t>
  </si>
  <si>
    <t>Kota Kinabalu, Sabah</t>
  </si>
  <si>
    <t>BKI</t>
  </si>
  <si>
    <t>Krabi</t>
  </si>
  <si>
    <t>KBV</t>
  </si>
  <si>
    <t>Krakow</t>
  </si>
  <si>
    <t>KRK</t>
  </si>
  <si>
    <t>Kralendijk</t>
  </si>
  <si>
    <t>Bonaire</t>
  </si>
  <si>
    <t>BON</t>
  </si>
  <si>
    <t>Kramfors</t>
  </si>
  <si>
    <t>KRF</t>
  </si>
  <si>
    <t>Kristiansand</t>
  </si>
  <si>
    <t>KRS</t>
  </si>
  <si>
    <t>Kristianstad</t>
  </si>
  <si>
    <t>KID</t>
  </si>
  <si>
    <t>Kuala Lumpur</t>
  </si>
  <si>
    <t>Kuala Terengganu</t>
  </si>
  <si>
    <t>TGG</t>
  </si>
  <si>
    <t>Kuantan</t>
  </si>
  <si>
    <t>KUA</t>
  </si>
  <si>
    <t>Kuching, Sarawak</t>
  </si>
  <si>
    <t>KCH</t>
  </si>
  <si>
    <t>Kumamoto</t>
  </si>
  <si>
    <t>KMJ</t>
  </si>
  <si>
    <t>Kunming</t>
  </si>
  <si>
    <t>Kuopio</t>
  </si>
  <si>
    <t>KUO</t>
  </si>
  <si>
    <t>Kushiro</t>
  </si>
  <si>
    <t>KUH</t>
  </si>
  <si>
    <t>Kuwait</t>
  </si>
  <si>
    <t>KWI</t>
  </si>
  <si>
    <t>Kzyl Orda</t>
  </si>
  <si>
    <t>KZO</t>
  </si>
  <si>
    <t>La Coruna</t>
  </si>
  <si>
    <t>LCG</t>
  </si>
  <si>
    <t>La Crosse, WI</t>
  </si>
  <si>
    <t>LSE</t>
  </si>
  <si>
    <t>La Paz</t>
  </si>
  <si>
    <t>LAP</t>
  </si>
  <si>
    <t>Bolivia</t>
  </si>
  <si>
    <t>LPB</t>
  </si>
  <si>
    <t>La Romana</t>
  </si>
  <si>
    <t>Dominican Republic</t>
  </si>
  <si>
    <t>LRM</t>
  </si>
  <si>
    <t>La Serena</t>
  </si>
  <si>
    <t>LSC</t>
  </si>
  <si>
    <t>Lafayette, LA</t>
  </si>
  <si>
    <t>LFT</t>
  </si>
  <si>
    <t>Lagos</t>
  </si>
  <si>
    <t>LOS</t>
  </si>
  <si>
    <t>Lahad Datu, Sabah</t>
  </si>
  <si>
    <t>LDU</t>
  </si>
  <si>
    <t>Lahore</t>
  </si>
  <si>
    <t>LHE</t>
  </si>
  <si>
    <t>Lake Charles, LA</t>
  </si>
  <si>
    <t>LCH</t>
  </si>
  <si>
    <t>Lake Havasu City, AZ</t>
  </si>
  <si>
    <t>HII</t>
  </si>
  <si>
    <t>Lamezia Terme</t>
  </si>
  <si>
    <t>SUF</t>
  </si>
  <si>
    <t>Lanai City, Lanai, HI</t>
  </si>
  <si>
    <t>LNY</t>
  </si>
  <si>
    <t>Lancaster, PA</t>
  </si>
  <si>
    <t>LNS</t>
  </si>
  <si>
    <t>Langkawi</t>
  </si>
  <si>
    <t>LGK</t>
  </si>
  <si>
    <t>Lannion</t>
  </si>
  <si>
    <t>LAI</t>
  </si>
  <si>
    <t>Lansing, MI</t>
  </si>
  <si>
    <t>LAN</t>
  </si>
  <si>
    <t>Lanzhou</t>
  </si>
  <si>
    <t>LHW</t>
  </si>
  <si>
    <t>Laramie, WY</t>
  </si>
  <si>
    <t>LAR</t>
  </si>
  <si>
    <t>Laredo, TX</t>
  </si>
  <si>
    <t>LRD</t>
  </si>
  <si>
    <t>Larnaca</t>
  </si>
  <si>
    <t>Cyprus</t>
  </si>
  <si>
    <t>LCA</t>
  </si>
  <si>
    <t>Las Cruces, NM</t>
  </si>
  <si>
    <t>LRU</t>
  </si>
  <si>
    <t>Las Palmas, Grand Canary Island</t>
  </si>
  <si>
    <t>LPA</t>
  </si>
  <si>
    <t>Las Vegas, NV</t>
  </si>
  <si>
    <t>Latrobe, PA</t>
  </si>
  <si>
    <t>LBE</t>
  </si>
  <si>
    <t>Launceston, Tas.</t>
  </si>
  <si>
    <t>LST</t>
  </si>
  <si>
    <t>Laurel, MS</t>
  </si>
  <si>
    <t>PIB</t>
  </si>
  <si>
    <t>Lawton, OK</t>
  </si>
  <si>
    <t>LAW</t>
  </si>
  <si>
    <t>Lazaro Cardenas</t>
  </si>
  <si>
    <t>LZC</t>
  </si>
  <si>
    <t>Le Havre</t>
  </si>
  <si>
    <t>LEH</t>
  </si>
  <si>
    <t>Lebanon, NH</t>
  </si>
  <si>
    <t>LEB</t>
  </si>
  <si>
    <t>Leeds</t>
  </si>
  <si>
    <t>LBA</t>
  </si>
  <si>
    <t>Legaspi</t>
  </si>
  <si>
    <t>LGP</t>
  </si>
  <si>
    <t>Leipzig</t>
  </si>
  <si>
    <t>LEJ</t>
  </si>
  <si>
    <t>Leon</t>
  </si>
  <si>
    <t>BJX</t>
  </si>
  <si>
    <t>LEN</t>
  </si>
  <si>
    <t>Lerwick, Shetland Islands</t>
  </si>
  <si>
    <t>LSI</t>
  </si>
  <si>
    <t>Lethbridge, AB</t>
  </si>
  <si>
    <t>YQL</t>
  </si>
  <si>
    <t>Lewiston, ID</t>
  </si>
  <si>
    <t>LWS</t>
  </si>
  <si>
    <t>Lewiston, ME</t>
  </si>
  <si>
    <t>LEW</t>
  </si>
  <si>
    <t>Lewistown, MT</t>
  </si>
  <si>
    <t>LWT</t>
  </si>
  <si>
    <t>Lexington, KY</t>
  </si>
  <si>
    <t>LEX</t>
  </si>
  <si>
    <t>Lhasa, Tibet</t>
  </si>
  <si>
    <t>LXA</t>
  </si>
  <si>
    <t>Liberal, KS</t>
  </si>
  <si>
    <t>LBL</t>
  </si>
  <si>
    <t>Liberia</t>
  </si>
  <si>
    <t>Costa Rica</t>
  </si>
  <si>
    <t>LIR</t>
  </si>
  <si>
    <t>Libreville</t>
  </si>
  <si>
    <t>Gabon</t>
  </si>
  <si>
    <t>LBV</t>
  </si>
  <si>
    <t>Lihue, Kauai, HI</t>
  </si>
  <si>
    <t>LIH</t>
  </si>
  <si>
    <t>Lijiang City</t>
  </si>
  <si>
    <t>LJG</t>
  </si>
  <si>
    <t>Lille</t>
  </si>
  <si>
    <t>LIL</t>
  </si>
  <si>
    <t>Lilongwe</t>
  </si>
  <si>
    <t>LLW</t>
  </si>
  <si>
    <t>Lima</t>
  </si>
  <si>
    <t>LIM</t>
  </si>
  <si>
    <t>Limoges</t>
  </si>
  <si>
    <t>LIG</t>
  </si>
  <si>
    <t>Lincang</t>
  </si>
  <si>
    <t>LNJ</t>
  </si>
  <si>
    <t>Lincoln, NE</t>
  </si>
  <si>
    <t>LNK</t>
  </si>
  <si>
    <t>Linkoping</t>
  </si>
  <si>
    <t>LPI</t>
  </si>
  <si>
    <t>Linz</t>
  </si>
  <si>
    <t>LNZ</t>
  </si>
  <si>
    <t>Lisbon</t>
  </si>
  <si>
    <t>LIS</t>
  </si>
  <si>
    <t>Little Rock, AR</t>
  </si>
  <si>
    <t>LIT</t>
  </si>
  <si>
    <t>Liverpool</t>
  </si>
  <si>
    <t>LPL</t>
  </si>
  <si>
    <t>Ljubljana</t>
  </si>
  <si>
    <t>Slovenia</t>
  </si>
  <si>
    <t>LJU</t>
  </si>
  <si>
    <t>Logrono</t>
  </si>
  <si>
    <t>RJL</t>
  </si>
  <si>
    <t>Lome</t>
  </si>
  <si>
    <t>Togo</t>
  </si>
  <si>
    <t>LFW</t>
  </si>
  <si>
    <t>LCY</t>
  </si>
  <si>
    <t>LON - All Airports</t>
  </si>
  <si>
    <t>STN</t>
  </si>
  <si>
    <t>London, ON</t>
  </si>
  <si>
    <t>YXU</t>
  </si>
  <si>
    <t>Londonderry</t>
  </si>
  <si>
    <t>LDY</t>
  </si>
  <si>
    <t>Long Banga</t>
  </si>
  <si>
    <t>LBP</t>
  </si>
  <si>
    <t>Long Beach, CA</t>
  </si>
  <si>
    <t>LGB</t>
  </si>
  <si>
    <t>Longreach, Qld.</t>
  </si>
  <si>
    <t>LRE</t>
  </si>
  <si>
    <t>Longview, TX</t>
  </si>
  <si>
    <t>GGG</t>
  </si>
  <si>
    <t>Longyearbyen, Svalbard</t>
  </si>
  <si>
    <t>LYR</t>
  </si>
  <si>
    <t>Loreto</t>
  </si>
  <si>
    <t>LTO</t>
  </si>
  <si>
    <t>Lorient</t>
  </si>
  <si>
    <t>LRT</t>
  </si>
  <si>
    <t>Los Angeles, CA</t>
  </si>
  <si>
    <t>QLA-All</t>
  </si>
  <si>
    <t>Los Cabos</t>
  </si>
  <si>
    <t>SJD</t>
  </si>
  <si>
    <t>Louisville, KY, USA</t>
  </si>
  <si>
    <t>SDF</t>
  </si>
  <si>
    <t>Lourdes</t>
  </si>
  <si>
    <t>LDE</t>
  </si>
  <si>
    <t>Luanda</t>
  </si>
  <si>
    <t>LAD</t>
  </si>
  <si>
    <t>Lubbock, TX</t>
  </si>
  <si>
    <t>LBB</t>
  </si>
  <si>
    <t>Lubumbashi</t>
  </si>
  <si>
    <t>FBM</t>
  </si>
  <si>
    <t>Lugano</t>
  </si>
  <si>
    <t>LUG</t>
  </si>
  <si>
    <t>Lugansk</t>
  </si>
  <si>
    <t>VSG</t>
  </si>
  <si>
    <t>Lukla</t>
  </si>
  <si>
    <t>LUA</t>
  </si>
  <si>
    <t>Lulea</t>
  </si>
  <si>
    <t>LLA</t>
  </si>
  <si>
    <t>Lusaka</t>
  </si>
  <si>
    <t>Zambia</t>
  </si>
  <si>
    <t>LUN</t>
  </si>
  <si>
    <t>Luton</t>
  </si>
  <si>
    <t>LTN</t>
  </si>
  <si>
    <t>Luxembourg</t>
  </si>
  <si>
    <t>LUX</t>
  </si>
  <si>
    <t>Luxor</t>
  </si>
  <si>
    <t>LXR</t>
  </si>
  <si>
    <t>Lycksele</t>
  </si>
  <si>
    <t>LYC</t>
  </si>
  <si>
    <t>Lynchburg, VA</t>
  </si>
  <si>
    <t>LYH</t>
  </si>
  <si>
    <t>Lyon</t>
  </si>
  <si>
    <t>LYS</t>
  </si>
  <si>
    <t>Mackay, Qld.</t>
  </si>
  <si>
    <t>MKY</t>
  </si>
  <si>
    <t>Macon, GA</t>
  </si>
  <si>
    <t>MCN</t>
  </si>
  <si>
    <t>Madison, WI</t>
  </si>
  <si>
    <t>MSN</t>
  </si>
  <si>
    <t>Madrid</t>
  </si>
  <si>
    <t>Mae Hong Son</t>
  </si>
  <si>
    <t>HGN</t>
  </si>
  <si>
    <t>Magdalens Islands, PQ</t>
  </si>
  <si>
    <t>Mahebourg</t>
  </si>
  <si>
    <t>Mauritius</t>
  </si>
  <si>
    <t>MRU</t>
  </si>
  <si>
    <t>Majuro</t>
  </si>
  <si>
    <t>Marshall Islands</t>
  </si>
  <si>
    <t>MAJ</t>
  </si>
  <si>
    <t>Mala Mala</t>
  </si>
  <si>
    <t>AAM</t>
  </si>
  <si>
    <t>Malabo, Bioko Island</t>
  </si>
  <si>
    <t>Equatorial Guinea</t>
  </si>
  <si>
    <t>SSG</t>
  </si>
  <si>
    <t>Malaga</t>
  </si>
  <si>
    <t>AGP</t>
  </si>
  <si>
    <t>Maldives</t>
  </si>
  <si>
    <t>MLE</t>
  </si>
  <si>
    <t>Malmo</t>
  </si>
  <si>
    <t>MMA - All Airports</t>
  </si>
  <si>
    <t>MMX</t>
  </si>
  <si>
    <t>Managua</t>
  </si>
  <si>
    <t>Nicaragua</t>
  </si>
  <si>
    <t>MGA</t>
  </si>
  <si>
    <t>Manama</t>
  </si>
  <si>
    <t>Bahrain</t>
  </si>
  <si>
    <t>BAH</t>
  </si>
  <si>
    <t>Manaus</t>
  </si>
  <si>
    <t>MAO</t>
  </si>
  <si>
    <t>Manchester</t>
  </si>
  <si>
    <t>MAN</t>
  </si>
  <si>
    <t>Manchester, NH</t>
  </si>
  <si>
    <t>MHT</t>
  </si>
  <si>
    <t>Mangrove Cay, Andros Island</t>
  </si>
  <si>
    <t>MAY</t>
  </si>
  <si>
    <t>Manhattan, KS</t>
  </si>
  <si>
    <t>MHK</t>
  </si>
  <si>
    <t>Manila</t>
  </si>
  <si>
    <t>Manistee, MI</t>
  </si>
  <si>
    <t>MBL</t>
  </si>
  <si>
    <t>Manzanillo</t>
  </si>
  <si>
    <t>ZLO</t>
  </si>
  <si>
    <t>Manzini</t>
  </si>
  <si>
    <t>Swaziland</t>
  </si>
  <si>
    <t>MTS</t>
  </si>
  <si>
    <t>Mao, Minorca</t>
  </si>
  <si>
    <t>MAH</t>
  </si>
  <si>
    <t>Maputo</t>
  </si>
  <si>
    <t>Mozambique</t>
  </si>
  <si>
    <t>MPM</t>
  </si>
  <si>
    <t>Maracaibo</t>
  </si>
  <si>
    <t>MAR</t>
  </si>
  <si>
    <t>Mariehamn, Aland</t>
  </si>
  <si>
    <t>MHQ</t>
  </si>
  <si>
    <t>Marilia</t>
  </si>
  <si>
    <t>MII</t>
  </si>
  <si>
    <t>Marion, IL</t>
  </si>
  <si>
    <t>MWA</t>
  </si>
  <si>
    <t>Mariupol</t>
  </si>
  <si>
    <t>MPW</t>
  </si>
  <si>
    <t>Maroochydore, Qld.</t>
  </si>
  <si>
    <t>MCY</t>
  </si>
  <si>
    <t>Marquette, MI</t>
  </si>
  <si>
    <t>MQT</t>
  </si>
  <si>
    <t>Marrakech</t>
  </si>
  <si>
    <t>RAK</t>
  </si>
  <si>
    <t>Marseille</t>
  </si>
  <si>
    <t>MRS</t>
  </si>
  <si>
    <t>Marsh Harbour, Abaco Island</t>
  </si>
  <si>
    <t>MHH</t>
  </si>
  <si>
    <t>Martha's Vineyard, MA</t>
  </si>
  <si>
    <t>MVY</t>
  </si>
  <si>
    <t>Maseru</t>
  </si>
  <si>
    <t>Lesotho</t>
  </si>
  <si>
    <t>MSU</t>
  </si>
  <si>
    <t>Mason City, IA</t>
  </si>
  <si>
    <t>MCW</t>
  </si>
  <si>
    <t>Massena, NY</t>
  </si>
  <si>
    <t>MSS</t>
  </si>
  <si>
    <t>Matsu</t>
  </si>
  <si>
    <t>MFK</t>
  </si>
  <si>
    <t>Matsuyama</t>
  </si>
  <si>
    <t>MYJ</t>
  </si>
  <si>
    <t>Mazatlan</t>
  </si>
  <si>
    <t>MZT</t>
  </si>
  <si>
    <t>McAllen, TX</t>
  </si>
  <si>
    <t>MFE</t>
  </si>
  <si>
    <t>McCook, NE</t>
  </si>
  <si>
    <t>MCK</t>
  </si>
  <si>
    <t>Medan, Sumatra</t>
  </si>
  <si>
    <t>MES</t>
  </si>
  <si>
    <t>Medellin</t>
  </si>
  <si>
    <t>MDE</t>
  </si>
  <si>
    <t>Medford, OR</t>
  </si>
  <si>
    <t>MFR</t>
  </si>
  <si>
    <t>Medicine Hat, AB</t>
  </si>
  <si>
    <t>YXH</t>
  </si>
  <si>
    <t>Melbourne, FL</t>
  </si>
  <si>
    <t>MLB</t>
  </si>
  <si>
    <t>Melbourne, Vic.</t>
  </si>
  <si>
    <t>AVV</t>
  </si>
  <si>
    <t>Melilla</t>
  </si>
  <si>
    <t>MLN</t>
  </si>
  <si>
    <t>Memanbetsu</t>
  </si>
  <si>
    <t>MMB</t>
  </si>
  <si>
    <t>Memphis, TN</t>
  </si>
  <si>
    <t>MEM</t>
  </si>
  <si>
    <t>Mendoza</t>
  </si>
  <si>
    <t>MDZ</t>
  </si>
  <si>
    <t>Merida</t>
  </si>
  <si>
    <t>MID</t>
  </si>
  <si>
    <t>Meridian, MS</t>
  </si>
  <si>
    <t>MEI</t>
  </si>
  <si>
    <t>Merimbula, N.S.W.</t>
  </si>
  <si>
    <t>MIM</t>
  </si>
  <si>
    <t>Metz</t>
  </si>
  <si>
    <t>ETZ</t>
  </si>
  <si>
    <t>Mexicali</t>
  </si>
  <si>
    <t>MXL</t>
  </si>
  <si>
    <t>Mexico City</t>
  </si>
  <si>
    <t>Miami, FL</t>
  </si>
  <si>
    <t>Mian Yang</t>
  </si>
  <si>
    <t>MIG</t>
  </si>
  <si>
    <t>Midland, TX</t>
  </si>
  <si>
    <t>MAF</t>
  </si>
  <si>
    <t>Mikonos</t>
  </si>
  <si>
    <t>JMK</t>
  </si>
  <si>
    <t>Milan</t>
  </si>
  <si>
    <t>LIN</t>
  </si>
  <si>
    <t>MIL - All</t>
  </si>
  <si>
    <t>MXP</t>
  </si>
  <si>
    <t>Mildura, Vic.</t>
  </si>
  <si>
    <t>MQL</t>
  </si>
  <si>
    <t>Miles City, MT</t>
  </si>
  <si>
    <t>MLS</t>
  </si>
  <si>
    <t>Milwaukee, WI</t>
  </si>
  <si>
    <t>MKE</t>
  </si>
  <si>
    <t>Minneapolis, MN</t>
  </si>
  <si>
    <t>MSP</t>
  </si>
  <si>
    <t>Minot, ND</t>
  </si>
  <si>
    <t>MOT</t>
  </si>
  <si>
    <t>Minsk</t>
  </si>
  <si>
    <t>Belarus</t>
  </si>
  <si>
    <t>MHP</t>
  </si>
  <si>
    <t>MSQ</t>
  </si>
  <si>
    <t>Miri, Sarawak</t>
  </si>
  <si>
    <t>MYY</t>
  </si>
  <si>
    <t>Misawa</t>
  </si>
  <si>
    <t>MSJ</t>
  </si>
  <si>
    <t>Missoula, MT</t>
  </si>
  <si>
    <t>MSO</t>
  </si>
  <si>
    <t>Miyazaki</t>
  </si>
  <si>
    <t>KMI</t>
  </si>
  <si>
    <t>Mobile, AL</t>
  </si>
  <si>
    <t>MOB</t>
  </si>
  <si>
    <t>Modesto, CA</t>
  </si>
  <si>
    <t>MOD</t>
  </si>
  <si>
    <t>Mogadishu</t>
  </si>
  <si>
    <t>Somalia</t>
  </si>
  <si>
    <t>MGQ</t>
  </si>
  <si>
    <t>Moline, IL</t>
  </si>
  <si>
    <t>MLI</t>
  </si>
  <si>
    <t>Mombasa</t>
  </si>
  <si>
    <t>Kenya</t>
  </si>
  <si>
    <t>MBA</t>
  </si>
  <si>
    <t>Monastir</t>
  </si>
  <si>
    <t>MIR</t>
  </si>
  <si>
    <t>Monclova</t>
  </si>
  <si>
    <t>LOV</t>
  </si>
  <si>
    <t>Moncton, NB</t>
  </si>
  <si>
    <t>YQM</t>
  </si>
  <si>
    <t>Monroe, LA</t>
  </si>
  <si>
    <t>MLU</t>
  </si>
  <si>
    <t>Monrovia</t>
  </si>
  <si>
    <t>ROB</t>
  </si>
  <si>
    <t>Mont-Joli, PQ</t>
  </si>
  <si>
    <t>YYY</t>
  </si>
  <si>
    <t>Montego Bay</t>
  </si>
  <si>
    <t>MBJ</t>
  </si>
  <si>
    <t>Monterey, CA</t>
  </si>
  <si>
    <t>MRY</t>
  </si>
  <si>
    <t>Monterrey</t>
  </si>
  <si>
    <t>MTY</t>
  </si>
  <si>
    <t>Montevideo</t>
  </si>
  <si>
    <t>Uruguay</t>
  </si>
  <si>
    <t>MVD</t>
  </si>
  <si>
    <t>Montgomery, AL</t>
  </si>
  <si>
    <t>MGM</t>
  </si>
  <si>
    <t>Montpellier</t>
  </si>
  <si>
    <t>MPL</t>
  </si>
  <si>
    <t>Montreal, PQ</t>
  </si>
  <si>
    <t>YMQ-All</t>
  </si>
  <si>
    <t>YUL</t>
  </si>
  <si>
    <t>YMQ All</t>
  </si>
  <si>
    <t>Montrose, CO</t>
  </si>
  <si>
    <t>MTJ</t>
  </si>
  <si>
    <t>MXX</t>
  </si>
  <si>
    <t>Moree, N.S.W.</t>
  </si>
  <si>
    <t>MRZ</t>
  </si>
  <si>
    <t>Morelia</t>
  </si>
  <si>
    <t>MLM</t>
  </si>
  <si>
    <t>Morgantown, WV</t>
  </si>
  <si>
    <t>MGW</t>
  </si>
  <si>
    <t>Moroni</t>
  </si>
  <si>
    <t>Comoro Islands</t>
  </si>
  <si>
    <t>HAH</t>
  </si>
  <si>
    <t>Moruya, N.S.W.</t>
  </si>
  <si>
    <t>MYA</t>
  </si>
  <si>
    <t>Moscow</t>
  </si>
  <si>
    <t>MOW All</t>
  </si>
  <si>
    <t>VKO</t>
  </si>
  <si>
    <t>Moses Lake, WA</t>
  </si>
  <si>
    <t>MWH</t>
  </si>
  <si>
    <t>Mount Gambier, S.A.</t>
  </si>
  <si>
    <t>MGB</t>
  </si>
  <si>
    <t>Mount Isa, Qld.</t>
  </si>
  <si>
    <t>ISA</t>
  </si>
  <si>
    <t>Mudanjiang</t>
  </si>
  <si>
    <t>MDG</t>
  </si>
  <si>
    <t>Mulhouse</t>
  </si>
  <si>
    <t>EAP - All</t>
  </si>
  <si>
    <t>MLH</t>
  </si>
  <si>
    <t>Mulu</t>
  </si>
  <si>
    <t>MZV</t>
  </si>
  <si>
    <t>Mumbai (Bombay)</t>
  </si>
  <si>
    <t>Munich</t>
  </si>
  <si>
    <t>Munster</t>
  </si>
  <si>
    <t>FMO</t>
  </si>
  <si>
    <t>Murcia</t>
  </si>
  <si>
    <t>MJV</t>
  </si>
  <si>
    <t>Murmansk</t>
  </si>
  <si>
    <t>MMK</t>
  </si>
  <si>
    <t>Muscat</t>
  </si>
  <si>
    <t>Oman</t>
  </si>
  <si>
    <t>MCT</t>
  </si>
  <si>
    <t>Muscle Shoals, AL</t>
  </si>
  <si>
    <t>MSL</t>
  </si>
  <si>
    <t>Muskegon, MI</t>
  </si>
  <si>
    <t>MKG</t>
  </si>
  <si>
    <t>Myrtle Beach, SC</t>
  </si>
  <si>
    <t>MYR</t>
  </si>
  <si>
    <t>Mytilene, Lesbos Island</t>
  </si>
  <si>
    <t>MJT</t>
  </si>
  <si>
    <t>N'Djamena</t>
  </si>
  <si>
    <t>Chad</t>
  </si>
  <si>
    <t>NDJ</t>
  </si>
  <si>
    <t>Nadi</t>
  </si>
  <si>
    <t>Fiji</t>
  </si>
  <si>
    <t>NAN</t>
  </si>
  <si>
    <t>Nador</t>
  </si>
  <si>
    <t>NDR</t>
  </si>
  <si>
    <t>Nagasaki</t>
  </si>
  <si>
    <t>NGS</t>
  </si>
  <si>
    <t>Nagoya</t>
  </si>
  <si>
    <t>NGO</t>
  </si>
  <si>
    <t>NKM</t>
  </si>
  <si>
    <t>Naha, Okinawa</t>
  </si>
  <si>
    <t>OKA</t>
  </si>
  <si>
    <t>Nairobi</t>
  </si>
  <si>
    <t>NBO</t>
  </si>
  <si>
    <t>Nakhon Si Thammarat</t>
  </si>
  <si>
    <t>NST</t>
  </si>
  <si>
    <t>Nanaimo, BC</t>
  </si>
  <si>
    <t>YCD</t>
  </si>
  <si>
    <t>Nanchang</t>
  </si>
  <si>
    <t>KHN</t>
  </si>
  <si>
    <t>Nangen</t>
  </si>
  <si>
    <t>LZN</t>
  </si>
  <si>
    <t>Nanjing</t>
  </si>
  <si>
    <t>NKG</t>
  </si>
  <si>
    <t>Nanki Shirahama</t>
  </si>
  <si>
    <t>SHM</t>
  </si>
  <si>
    <t>Nanning</t>
  </si>
  <si>
    <t>NNG</t>
  </si>
  <si>
    <t>Nantes</t>
  </si>
  <si>
    <t>NTE</t>
  </si>
  <si>
    <t>Nantucket, MA</t>
  </si>
  <si>
    <t>ACK</t>
  </si>
  <si>
    <t>Napier</t>
  </si>
  <si>
    <t>NPE</t>
  </si>
  <si>
    <t>Naples</t>
  </si>
  <si>
    <t>NAP</t>
  </si>
  <si>
    <t>Naples, FL</t>
  </si>
  <si>
    <t>APF</t>
  </si>
  <si>
    <t>Narrabri, N.S.W.</t>
  </si>
  <si>
    <t>NAA</t>
  </si>
  <si>
    <t>Narrandera, N.S.W.</t>
  </si>
  <si>
    <t>NRA</t>
  </si>
  <si>
    <t>Narvik</t>
  </si>
  <si>
    <t>NVK</t>
  </si>
  <si>
    <t>Naryan Mar</t>
  </si>
  <si>
    <t>NNM</t>
  </si>
  <si>
    <t>Nashville, TN</t>
  </si>
  <si>
    <t>BNA</t>
  </si>
  <si>
    <t>Nassau</t>
  </si>
  <si>
    <t>NAS</t>
  </si>
  <si>
    <t>PID</t>
  </si>
  <si>
    <t>Naze, Amami-O Island</t>
  </si>
  <si>
    <t>ASJ</t>
  </si>
  <si>
    <t>Nelson</t>
  </si>
  <si>
    <t>NSN</t>
  </si>
  <si>
    <t>Nelspruit</t>
  </si>
  <si>
    <t>MQP</t>
  </si>
  <si>
    <t>New Bern, NC</t>
  </si>
  <si>
    <t>EWN</t>
  </si>
  <si>
    <t>New Haven, CT</t>
  </si>
  <si>
    <t>HVN</t>
  </si>
  <si>
    <t>New Orleans, LA</t>
  </si>
  <si>
    <t>MSY</t>
  </si>
  <si>
    <t>New York, NY</t>
  </si>
  <si>
    <t>NYC -All</t>
  </si>
  <si>
    <t>Newark, NJ</t>
  </si>
  <si>
    <t>Newburgh, NY</t>
  </si>
  <si>
    <t>SWF</t>
  </si>
  <si>
    <t>Newcastle</t>
  </si>
  <si>
    <t>NCL</t>
  </si>
  <si>
    <t>Newcastle, N.S.W.</t>
  </si>
  <si>
    <t>NTL</t>
  </si>
  <si>
    <t>Newman, W.A.</t>
  </si>
  <si>
    <t>ZNE</t>
  </si>
  <si>
    <t>Newport News, VA</t>
  </si>
  <si>
    <t>PHF</t>
  </si>
  <si>
    <t>Niamey</t>
  </si>
  <si>
    <t>Niger</t>
  </si>
  <si>
    <t>NIM</t>
  </si>
  <si>
    <t>Nice</t>
  </si>
  <si>
    <t>NCE</t>
  </si>
  <si>
    <t>Niigata</t>
  </si>
  <si>
    <t>KIJ</t>
  </si>
  <si>
    <t>Ningbo</t>
  </si>
  <si>
    <t>NGB</t>
  </si>
  <si>
    <t>Nizhniy Novgorod</t>
  </si>
  <si>
    <t>GOJ</t>
  </si>
  <si>
    <t>Nome, AK</t>
  </si>
  <si>
    <t>OME</t>
  </si>
  <si>
    <t>Norfolk, VA</t>
  </si>
  <si>
    <t>ORF</t>
  </si>
  <si>
    <t>Norrkoping</t>
  </si>
  <si>
    <t>NRK</t>
  </si>
  <si>
    <t>North Bay, ON</t>
  </si>
  <si>
    <t>YYB</t>
  </si>
  <si>
    <t>North Bend, OR</t>
  </si>
  <si>
    <t>OTH</t>
  </si>
  <si>
    <t>North Eleuthera</t>
  </si>
  <si>
    <t>ELH</t>
  </si>
  <si>
    <t>North Platte, NE</t>
  </si>
  <si>
    <t>LBF</t>
  </si>
  <si>
    <t>Norwich</t>
  </si>
  <si>
    <t>NWI</t>
  </si>
  <si>
    <t>Nouakchott</t>
  </si>
  <si>
    <t>Mauritania</t>
  </si>
  <si>
    <t>NKC</t>
  </si>
  <si>
    <t>Noumea</t>
  </si>
  <si>
    <t>New Caledonia</t>
  </si>
  <si>
    <t>GEA</t>
  </si>
  <si>
    <t>NOU</t>
  </si>
  <si>
    <t>Novosibirsk, Siberia</t>
  </si>
  <si>
    <t>OVB</t>
  </si>
  <si>
    <t>Nuevo Laredo</t>
  </si>
  <si>
    <t>NLD</t>
  </si>
  <si>
    <t>Nuremberg</t>
  </si>
  <si>
    <t>NUE</t>
  </si>
  <si>
    <t>Oakland, CA</t>
  </si>
  <si>
    <t>OAK</t>
  </si>
  <si>
    <t>Oaxaca</t>
  </si>
  <si>
    <t>OAX</t>
  </si>
  <si>
    <t>Obihiro</t>
  </si>
  <si>
    <t>OBO</t>
  </si>
  <si>
    <t>Ocho Rios</t>
  </si>
  <si>
    <t>OCJ</t>
  </si>
  <si>
    <t>Odate Noshiro</t>
  </si>
  <si>
    <t>ONJ</t>
  </si>
  <si>
    <t>Odessa</t>
  </si>
  <si>
    <t>ODS</t>
  </si>
  <si>
    <t>Ogdensburg, NY</t>
  </si>
  <si>
    <t>OGS</t>
  </si>
  <si>
    <t>Oita</t>
  </si>
  <si>
    <t>OIT</t>
  </si>
  <si>
    <t>Oklahoma City, OK</t>
  </si>
  <si>
    <t>OKC</t>
  </si>
  <si>
    <t>Olbia, Sardinia</t>
  </si>
  <si>
    <t>OLB</t>
  </si>
  <si>
    <t>Olympic Dam, S.A.</t>
  </si>
  <si>
    <t>OLP</t>
  </si>
  <si>
    <t>Omaha, NE</t>
  </si>
  <si>
    <t>OMA</t>
  </si>
  <si>
    <t>Omsk, Siberia</t>
  </si>
  <si>
    <t>OMS</t>
  </si>
  <si>
    <t>Ontario, CA</t>
  </si>
  <si>
    <t>ONT</t>
  </si>
  <si>
    <t>Orange County, CA</t>
  </si>
  <si>
    <t>SNA</t>
  </si>
  <si>
    <t>Orange, N.S.W.</t>
  </si>
  <si>
    <t>OAG</t>
  </si>
  <si>
    <t>Oranjestad</t>
  </si>
  <si>
    <t>Aruba</t>
  </si>
  <si>
    <t>AUA</t>
  </si>
  <si>
    <t>St. Eustatius</t>
  </si>
  <si>
    <t>EUX</t>
  </si>
  <si>
    <t>Orebro</t>
  </si>
  <si>
    <t>ORB</t>
  </si>
  <si>
    <t>Orlando, FL</t>
  </si>
  <si>
    <t>Ornskoldsvik</t>
  </si>
  <si>
    <t>OER</t>
  </si>
  <si>
    <t>Osaka</t>
  </si>
  <si>
    <t>ITM</t>
  </si>
  <si>
    <t>KIX</t>
  </si>
  <si>
    <t>OSA - All Airports</t>
  </si>
  <si>
    <t>Oshkosh, WI</t>
  </si>
  <si>
    <t>OSH</t>
  </si>
  <si>
    <t>Oslo</t>
  </si>
  <si>
    <t>OSL</t>
  </si>
  <si>
    <t>Osorno</t>
  </si>
  <si>
    <t>ZOS</t>
  </si>
  <si>
    <t>Ostersund</t>
  </si>
  <si>
    <t>OSD</t>
  </si>
  <si>
    <t>Ostrava</t>
  </si>
  <si>
    <t>Czech Republic</t>
  </si>
  <si>
    <t>OSR</t>
  </si>
  <si>
    <t>Ottawa, ON</t>
  </si>
  <si>
    <t>YOW</t>
  </si>
  <si>
    <t>Ouagadougou</t>
  </si>
  <si>
    <t>Burkina Faso</t>
  </si>
  <si>
    <t>OUA</t>
  </si>
  <si>
    <t>Oulu</t>
  </si>
  <si>
    <t>OUL</t>
  </si>
  <si>
    <t>Owensboro, KY</t>
  </si>
  <si>
    <t>OWB</t>
  </si>
  <si>
    <t>Oxnard, CA</t>
  </si>
  <si>
    <t>OXR</t>
  </si>
  <si>
    <t>Paderborn</t>
  </si>
  <si>
    <t>PAD</t>
  </si>
  <si>
    <t>Paducah, KY</t>
  </si>
  <si>
    <t>PAH</t>
  </si>
  <si>
    <t>Page, AZ</t>
  </si>
  <si>
    <t>PGA</t>
  </si>
  <si>
    <t>Pago Pago, Tutuila</t>
  </si>
  <si>
    <t>American Samoa</t>
  </si>
  <si>
    <t>PPG</t>
  </si>
  <si>
    <t>Pajala</t>
  </si>
  <si>
    <t>PJA</t>
  </si>
  <si>
    <t>Palembang, Sumatra</t>
  </si>
  <si>
    <t>PLM</t>
  </si>
  <si>
    <t>Palermo, Sicily</t>
  </si>
  <si>
    <t>PMO</t>
  </si>
  <si>
    <t>Palm Springs, CA</t>
  </si>
  <si>
    <t>PSP</t>
  </si>
  <si>
    <t>Palma, Mallorca</t>
  </si>
  <si>
    <t>PMI</t>
  </si>
  <si>
    <t>Palmas</t>
  </si>
  <si>
    <t>PMW</t>
  </si>
  <si>
    <t>Palmerston North</t>
  </si>
  <si>
    <t>PMR</t>
  </si>
  <si>
    <t>Pamplona</t>
  </si>
  <si>
    <t>PNA</t>
  </si>
  <si>
    <t>Panama City</t>
  </si>
  <si>
    <t>Panama</t>
  </si>
  <si>
    <t>PTY</t>
  </si>
  <si>
    <t>Panama City, FL</t>
  </si>
  <si>
    <t>PFN</t>
  </si>
  <si>
    <t>Papeete, Tahiti</t>
  </si>
  <si>
    <t>PPT</t>
  </si>
  <si>
    <t>Paphos</t>
  </si>
  <si>
    <t>PFO</t>
  </si>
  <si>
    <t>Paraburdoo, W.A.</t>
  </si>
  <si>
    <t>PBO</t>
  </si>
  <si>
    <t>Paramaribo</t>
  </si>
  <si>
    <t>Suriname</t>
  </si>
  <si>
    <t>PBM</t>
  </si>
  <si>
    <t>Paris</t>
  </si>
  <si>
    <t>ORY</t>
  </si>
  <si>
    <t>PAR -All</t>
  </si>
  <si>
    <t>Parkersburg, WV</t>
  </si>
  <si>
    <t>PKB</t>
  </si>
  <si>
    <t>Parkes, N.S.W.</t>
  </si>
  <si>
    <t>PKE</t>
  </si>
  <si>
    <t>Pasco, WA</t>
  </si>
  <si>
    <t>PSC</t>
  </si>
  <si>
    <t>Pau</t>
  </si>
  <si>
    <t>PUF</t>
  </si>
  <si>
    <t>Pellston, MI</t>
  </si>
  <si>
    <t>PLN</t>
  </si>
  <si>
    <t>Penang, Penang Island</t>
  </si>
  <si>
    <t>PEN</t>
  </si>
  <si>
    <t>Pendleton, OR</t>
  </si>
  <si>
    <t>PDT</t>
  </si>
  <si>
    <t>Pensacola, FL</t>
  </si>
  <si>
    <t>PNS</t>
  </si>
  <si>
    <t>Penticton, BC</t>
  </si>
  <si>
    <t>YYF</t>
  </si>
  <si>
    <t>Peoria, IL</t>
  </si>
  <si>
    <t>PIA</t>
  </si>
  <si>
    <t>Perpignan</t>
  </si>
  <si>
    <t>PGF</t>
  </si>
  <si>
    <t>Perth, W.A.</t>
  </si>
  <si>
    <t>PER</t>
  </si>
  <si>
    <t>Perugia</t>
  </si>
  <si>
    <t>PEG</t>
  </si>
  <si>
    <t>Peshawar</t>
  </si>
  <si>
    <t>PEW</t>
  </si>
  <si>
    <t>Petropavlovsk-Kamchatsky, Siberia</t>
  </si>
  <si>
    <t>PKC</t>
  </si>
  <si>
    <t>Philadelphia, PA</t>
  </si>
  <si>
    <t>PHL</t>
  </si>
  <si>
    <t>Philipsburg</t>
  </si>
  <si>
    <t>St. Maarten</t>
  </si>
  <si>
    <t>SXM</t>
  </si>
  <si>
    <t>Phitsanulok</t>
  </si>
  <si>
    <t>PHS</t>
  </si>
  <si>
    <t>Phnom Penh</t>
  </si>
  <si>
    <t>Cambodia</t>
  </si>
  <si>
    <t>PNH</t>
  </si>
  <si>
    <t>Phoenix, AZ</t>
  </si>
  <si>
    <t>Phuket</t>
  </si>
  <si>
    <t>HKT</t>
  </si>
  <si>
    <t>Piedras Negras</t>
  </si>
  <si>
    <t>PDS</t>
  </si>
  <si>
    <t>Pierre, SD</t>
  </si>
  <si>
    <t>PIR</t>
  </si>
  <si>
    <t>Pinehurst, NC</t>
  </si>
  <si>
    <t>SOP</t>
  </si>
  <si>
    <t>Pisa</t>
  </si>
  <si>
    <t>PSA</t>
  </si>
  <si>
    <t>Pittsburgh, PA</t>
  </si>
  <si>
    <t>PIT</t>
  </si>
  <si>
    <t>Placencia</t>
  </si>
  <si>
    <t>PLJ</t>
  </si>
  <si>
    <t>Plattsburgh, NY</t>
  </si>
  <si>
    <t>PLB</t>
  </si>
  <si>
    <t>Pleiku</t>
  </si>
  <si>
    <t>PXU</t>
  </si>
  <si>
    <t>Pocatello, ID</t>
  </si>
  <si>
    <t>PIH</t>
  </si>
  <si>
    <t>Pohnpei</t>
  </si>
  <si>
    <t>PNI</t>
  </si>
  <si>
    <t>Pointe-A-Pitre, Grande-Terre</t>
  </si>
  <si>
    <t>Guadeloupe</t>
  </si>
  <si>
    <t>PTP</t>
  </si>
  <si>
    <t>Ponca City, OK</t>
  </si>
  <si>
    <t>PNC</t>
  </si>
  <si>
    <t>Ponta Delgada, Sao Miguel Island</t>
  </si>
  <si>
    <t>PDL</t>
  </si>
  <si>
    <t>Port Hardy, BC</t>
  </si>
  <si>
    <t>YZT</t>
  </si>
  <si>
    <t>Port Hedland, W.A.</t>
  </si>
  <si>
    <t>PHE</t>
  </si>
  <si>
    <t>Port Lincoln, S.A.</t>
  </si>
  <si>
    <t>PLO</t>
  </si>
  <si>
    <t>Port Macquarie, N.S.W.</t>
  </si>
  <si>
    <t>PQQ</t>
  </si>
  <si>
    <t>Port Moresby</t>
  </si>
  <si>
    <t>POM</t>
  </si>
  <si>
    <t>Port of Spain</t>
  </si>
  <si>
    <t>Trinidad and Tobago</t>
  </si>
  <si>
    <t>POS</t>
  </si>
  <si>
    <t>Port Vila, Efate Island</t>
  </si>
  <si>
    <t>Vanuatu</t>
  </si>
  <si>
    <t>VLI</t>
  </si>
  <si>
    <t>Port-au-Prince</t>
  </si>
  <si>
    <t>Haiti</t>
  </si>
  <si>
    <t>PAP</t>
  </si>
  <si>
    <t>Portland, ME</t>
  </si>
  <si>
    <t>PWM</t>
  </si>
  <si>
    <t>Portland, OR</t>
  </si>
  <si>
    <t>PDX</t>
  </si>
  <si>
    <t>Portland, Vic.</t>
  </si>
  <si>
    <t>PTJ</t>
  </si>
  <si>
    <t>Porto</t>
  </si>
  <si>
    <t>OPO</t>
  </si>
  <si>
    <t>Porto Alegre</t>
  </si>
  <si>
    <t>POA</t>
  </si>
  <si>
    <t>Porto Santo</t>
  </si>
  <si>
    <t>PXO</t>
  </si>
  <si>
    <t>Portsmouth, NH</t>
  </si>
  <si>
    <t>PSM</t>
  </si>
  <si>
    <t>Powell River, BC</t>
  </si>
  <si>
    <t>YPW</t>
  </si>
  <si>
    <t>Poznan</t>
  </si>
  <si>
    <t>POZ</t>
  </si>
  <si>
    <t>Prague</t>
  </si>
  <si>
    <t>PRG</t>
  </si>
  <si>
    <t>Prescott, AZ</t>
  </si>
  <si>
    <t>PRC</t>
  </si>
  <si>
    <t>Presque Isle, ME</t>
  </si>
  <si>
    <t>PQI</t>
  </si>
  <si>
    <t>Prince George, BC</t>
  </si>
  <si>
    <t>YXS</t>
  </si>
  <si>
    <t>Prince Rupert, BC</t>
  </si>
  <si>
    <t>YPR</t>
  </si>
  <si>
    <t>Proserpine, Qld.</t>
  </si>
  <si>
    <t>PPP</t>
  </si>
  <si>
    <t>Providence, RI</t>
  </si>
  <si>
    <t>PVD</t>
  </si>
  <si>
    <t>Providenciales Island</t>
  </si>
  <si>
    <t>Turks and Caicos Islands</t>
  </si>
  <si>
    <t>PLS</t>
  </si>
  <si>
    <t>Provincetown, MA</t>
  </si>
  <si>
    <t>PVC</t>
  </si>
  <si>
    <t>Pucon</t>
  </si>
  <si>
    <t>ZPC</t>
  </si>
  <si>
    <t>Puebla</t>
  </si>
  <si>
    <t>PBC</t>
  </si>
  <si>
    <t>Pueblo, CO</t>
  </si>
  <si>
    <t>PUB</t>
  </si>
  <si>
    <t>Puerto del Rosario, Fuerteventura Island</t>
  </si>
  <si>
    <t>FUE</t>
  </si>
  <si>
    <t>Puerto Escondido</t>
  </si>
  <si>
    <t>PXM</t>
  </si>
  <si>
    <t>Puerto Montt</t>
  </si>
  <si>
    <t>PMC</t>
  </si>
  <si>
    <t>Puerto Plata</t>
  </si>
  <si>
    <t>POP</t>
  </si>
  <si>
    <t>Puerto Princesa</t>
  </si>
  <si>
    <t>PPS</t>
  </si>
  <si>
    <t>Puerto Vallarta</t>
  </si>
  <si>
    <t>PVR</t>
  </si>
  <si>
    <t>Pullman, WA</t>
  </si>
  <si>
    <t>PUW</t>
  </si>
  <si>
    <t>Punta Arenas, Tierra del Fuego</t>
  </si>
  <si>
    <t>PUQ</t>
  </si>
  <si>
    <t>Punta Cana</t>
  </si>
  <si>
    <t>PUJ</t>
  </si>
  <si>
    <t>Punta Gorda</t>
  </si>
  <si>
    <t>PND</t>
  </si>
  <si>
    <t>Puttaparthi</t>
  </si>
  <si>
    <t>PUT</t>
  </si>
  <si>
    <t>Pyongyang</t>
  </si>
  <si>
    <t>North Korea</t>
  </si>
  <si>
    <t>FNJ</t>
  </si>
  <si>
    <t>Qingdao</t>
  </si>
  <si>
    <t>TAO</t>
  </si>
  <si>
    <t>Quebec, PQ</t>
  </si>
  <si>
    <t>YQB</t>
  </si>
  <si>
    <t>Queenstown</t>
  </si>
  <si>
    <t>ZQN</t>
  </si>
  <si>
    <t>Queretaro</t>
  </si>
  <si>
    <t>QRO</t>
  </si>
  <si>
    <t>Quesnel, BC</t>
  </si>
  <si>
    <t>YQZ</t>
  </si>
  <si>
    <t>Quimper</t>
  </si>
  <si>
    <t>UIP</t>
  </si>
  <si>
    <t>Quincy, IL</t>
  </si>
  <si>
    <t>UIN</t>
  </si>
  <si>
    <t>Quito</t>
  </si>
  <si>
    <t>UIO</t>
  </si>
  <si>
    <t>Rach Gia</t>
  </si>
  <si>
    <t>VKG</t>
  </si>
  <si>
    <t>Raleigh, NC</t>
  </si>
  <si>
    <t>RDU</t>
  </si>
  <si>
    <t>Rangoon</t>
  </si>
  <si>
    <t>Myanmar (Burma)</t>
  </si>
  <si>
    <t>RGN</t>
  </si>
  <si>
    <t>Rankin Inlet, NWT</t>
  </si>
  <si>
    <t>YRT</t>
  </si>
  <si>
    <t>Ranong</t>
  </si>
  <si>
    <t>UNN</t>
  </si>
  <si>
    <t>Rapid City, SD</t>
  </si>
  <si>
    <t>RAP</t>
  </si>
  <si>
    <t>Recife</t>
  </si>
  <si>
    <t>REC</t>
  </si>
  <si>
    <t>Red Lake, ON</t>
  </si>
  <si>
    <t>YRL</t>
  </si>
  <si>
    <t>Redding, CA</t>
  </si>
  <si>
    <t>RDD</t>
  </si>
  <si>
    <t>Redmond, OR</t>
  </si>
  <si>
    <t>RDM</t>
  </si>
  <si>
    <t>Reggio di Calabria</t>
  </si>
  <si>
    <t>REG</t>
  </si>
  <si>
    <t>Regina, SK</t>
  </si>
  <si>
    <t>YQR</t>
  </si>
  <si>
    <t>Rennes</t>
  </si>
  <si>
    <t>RNS</t>
  </si>
  <si>
    <t>Reno, NV</t>
  </si>
  <si>
    <t>RNO</t>
  </si>
  <si>
    <t>Reykjavik</t>
  </si>
  <si>
    <t>Iceland</t>
  </si>
  <si>
    <t>KEF</t>
  </si>
  <si>
    <t>REK - All Airports</t>
  </si>
  <si>
    <t>RKV</t>
  </si>
  <si>
    <t>Reynosa</t>
  </si>
  <si>
    <t>REX</t>
  </si>
  <si>
    <t>Rhinelander, WI</t>
  </si>
  <si>
    <t>RHI</t>
  </si>
  <si>
    <t>Rhodes</t>
  </si>
  <si>
    <t>RHO</t>
  </si>
  <si>
    <t>Richmond, VA</t>
  </si>
  <si>
    <t>RIC</t>
  </si>
  <si>
    <t>Riga</t>
  </si>
  <si>
    <t>Latvia</t>
  </si>
  <si>
    <t>RIX</t>
  </si>
  <si>
    <t>Rimini</t>
  </si>
  <si>
    <t>RMI</t>
  </si>
  <si>
    <t>Rio de Janeiro</t>
  </si>
  <si>
    <t>GIG</t>
  </si>
  <si>
    <t>RIO - All Airports</t>
  </si>
  <si>
    <t>SDU</t>
  </si>
  <si>
    <t>Riverton, WY</t>
  </si>
  <si>
    <t>RIW</t>
  </si>
  <si>
    <t>Riyadh</t>
  </si>
  <si>
    <t>RUH</t>
  </si>
  <si>
    <t>Roanoke, VA</t>
  </si>
  <si>
    <t>ROA</t>
  </si>
  <si>
    <t>Roberval, PQ</t>
  </si>
  <si>
    <t>YRJ</t>
  </si>
  <si>
    <t>Rochester, MN</t>
  </si>
  <si>
    <t>RST</t>
  </si>
  <si>
    <t>Rochester, NY</t>
  </si>
  <si>
    <t>ROC</t>
  </si>
  <si>
    <t>Rock Sound</t>
  </si>
  <si>
    <t>RSD</t>
  </si>
  <si>
    <t>Rock Springs, WY</t>
  </si>
  <si>
    <t>RKS</t>
  </si>
  <si>
    <t>Rockford, IL</t>
  </si>
  <si>
    <t>RFD</t>
  </si>
  <si>
    <t>Rockhampton, Qld.</t>
  </si>
  <si>
    <t>ROK</t>
  </si>
  <si>
    <t>Rockland, ME</t>
  </si>
  <si>
    <t>RKD</t>
  </si>
  <si>
    <t>Rodez</t>
  </si>
  <si>
    <t>RDZ</t>
  </si>
  <si>
    <t>Roma, Qld.</t>
  </si>
  <si>
    <t>RMA</t>
  </si>
  <si>
    <t>Rome</t>
  </si>
  <si>
    <t>CIA</t>
  </si>
  <si>
    <t>ROM-All</t>
  </si>
  <si>
    <t>Ronne</t>
  </si>
  <si>
    <t>RNN</t>
  </si>
  <si>
    <t>Ronneby</t>
  </si>
  <si>
    <t>RNB</t>
  </si>
  <si>
    <t>Roseau</t>
  </si>
  <si>
    <t>Dominica</t>
  </si>
  <si>
    <t>DOM</t>
  </si>
  <si>
    <t>Rostov</t>
  </si>
  <si>
    <t>ROV</t>
  </si>
  <si>
    <t>Roswell, NM</t>
  </si>
  <si>
    <t>ROW</t>
  </si>
  <si>
    <t>Rotorua</t>
  </si>
  <si>
    <t>ROT</t>
  </si>
  <si>
    <t>Rotterdam</t>
  </si>
  <si>
    <t>RTM</t>
  </si>
  <si>
    <t>Rouen</t>
  </si>
  <si>
    <t>URO</t>
  </si>
  <si>
    <t>Rouyn-Noranda, PQ</t>
  </si>
  <si>
    <t>YUY</t>
  </si>
  <si>
    <t>Rovaniemi</t>
  </si>
  <si>
    <t>RVN</t>
  </si>
  <si>
    <t>Roxas City</t>
  </si>
  <si>
    <t>RXS</t>
  </si>
  <si>
    <t>Rutland, VT</t>
  </si>
  <si>
    <t>RUT</t>
  </si>
  <si>
    <t>Rzeszow</t>
  </si>
  <si>
    <t>RZE</t>
  </si>
  <si>
    <t>Saba Island</t>
  </si>
  <si>
    <t>Saba</t>
  </si>
  <si>
    <t>SAB</t>
  </si>
  <si>
    <t>Sacramento, CA</t>
  </si>
  <si>
    <t>SMF</t>
  </si>
  <si>
    <t>Saga</t>
  </si>
  <si>
    <t>HSG</t>
  </si>
  <si>
    <t>Saginaw, MI</t>
  </si>
  <si>
    <t>MBS</t>
  </si>
  <si>
    <t>Saint John, NB</t>
  </si>
  <si>
    <t>YSJ</t>
  </si>
  <si>
    <t>Saint-Denis</t>
  </si>
  <si>
    <t>Reunion</t>
  </si>
  <si>
    <t>RUN</t>
  </si>
  <si>
    <t>Saint-Pierre</t>
  </si>
  <si>
    <t>ZSE</t>
  </si>
  <si>
    <t>Saipan</t>
  </si>
  <si>
    <t>Northern Mariana Islands</t>
  </si>
  <si>
    <t>SPN</t>
  </si>
  <si>
    <t>Salina, KS</t>
  </si>
  <si>
    <t>SLN</t>
  </si>
  <si>
    <t>Salisbury, MD</t>
  </si>
  <si>
    <t>SBY</t>
  </si>
  <si>
    <t>Salt Lake City, UT</t>
  </si>
  <si>
    <t>SLC</t>
  </si>
  <si>
    <t>Saltillo</t>
  </si>
  <si>
    <t>SLW</t>
  </si>
  <si>
    <t>Salvador</t>
  </si>
  <si>
    <t>SSA</t>
  </si>
  <si>
    <t>Salzburg</t>
  </si>
  <si>
    <t>SZG</t>
  </si>
  <si>
    <t>Samsun</t>
  </si>
  <si>
    <t>SZF</t>
  </si>
  <si>
    <t>San Andres</t>
  </si>
  <si>
    <t>ADZ</t>
  </si>
  <si>
    <t>San Andros</t>
  </si>
  <si>
    <t>SAQ</t>
  </si>
  <si>
    <t>San Angelo, TX</t>
  </si>
  <si>
    <t>SJT</t>
  </si>
  <si>
    <t>San Antonio, TX</t>
  </si>
  <si>
    <t>SAT</t>
  </si>
  <si>
    <t>San Carlos de Bariloche</t>
  </si>
  <si>
    <t>BRC</t>
  </si>
  <si>
    <t>San Diego, CA</t>
  </si>
  <si>
    <t>SAN</t>
  </si>
  <si>
    <t>San Francisco, CA</t>
  </si>
  <si>
    <t>QSF -All</t>
  </si>
  <si>
    <t>San Jose</t>
  </si>
  <si>
    <t>SJO</t>
  </si>
  <si>
    <t>San Jose, CA</t>
  </si>
  <si>
    <t>SJC</t>
  </si>
  <si>
    <t>San Juan</t>
  </si>
  <si>
    <t>SJU</t>
  </si>
  <si>
    <t>San Luis Obispo, CA</t>
  </si>
  <si>
    <t>SBP</t>
  </si>
  <si>
    <t>San Luis Potosi</t>
  </si>
  <si>
    <t>SLP</t>
  </si>
  <si>
    <t>San Salvador</t>
  </si>
  <si>
    <t>SAL</t>
  </si>
  <si>
    <t>San Sebastian</t>
  </si>
  <si>
    <t>EAS</t>
  </si>
  <si>
    <t>Sanaa</t>
  </si>
  <si>
    <t>SAH</t>
  </si>
  <si>
    <t>Sand Point, AK</t>
  </si>
  <si>
    <t>SDP</t>
  </si>
  <si>
    <t>Sandakan, Sabah</t>
  </si>
  <si>
    <t>SDK</t>
  </si>
  <si>
    <t>Sandefjord</t>
  </si>
  <si>
    <t>TRF</t>
  </si>
  <si>
    <t>Sandspit, Queen Charlotte Islands, BC</t>
  </si>
  <si>
    <t>YZP</t>
  </si>
  <si>
    <t>Santa Barbara, CA</t>
  </si>
  <si>
    <t>SBA</t>
  </si>
  <si>
    <t>Santa Cruz</t>
  </si>
  <si>
    <t>SPC</t>
  </si>
  <si>
    <t>Santa Cruz de Tenerife</t>
  </si>
  <si>
    <t>TFN</t>
  </si>
  <si>
    <t>Santa Fe, NM</t>
  </si>
  <si>
    <t>SAF</t>
  </si>
  <si>
    <t>Santa Maria, CA</t>
  </si>
  <si>
    <t>SMX</t>
  </si>
  <si>
    <t>Santa Maria, Sal Island</t>
  </si>
  <si>
    <t>Cape Verde</t>
  </si>
  <si>
    <t>SID</t>
  </si>
  <si>
    <t>Santa Rosa</t>
  </si>
  <si>
    <t>RSA</t>
  </si>
  <si>
    <t>Santa Rosa, CA</t>
  </si>
  <si>
    <t>STS</t>
  </si>
  <si>
    <t>Santander</t>
  </si>
  <si>
    <t>SDR</t>
  </si>
  <si>
    <t>Santiago</t>
  </si>
  <si>
    <t>SCL</t>
  </si>
  <si>
    <t>STI</t>
  </si>
  <si>
    <t>Santo Domingo</t>
  </si>
  <si>
    <t>SDQ</t>
  </si>
  <si>
    <t>Sanya</t>
  </si>
  <si>
    <t>SYX</t>
  </si>
  <si>
    <t>Sao Jose So Rio Preto</t>
  </si>
  <si>
    <t>SJP</t>
  </si>
  <si>
    <t>Sao Paulo</t>
  </si>
  <si>
    <t>CGH</t>
  </si>
  <si>
    <t>SAO - All Airports</t>
  </si>
  <si>
    <t>Sapporo</t>
  </si>
  <si>
    <t>CTS</t>
  </si>
  <si>
    <t>OKD</t>
  </si>
  <si>
    <t>Sarajevo</t>
  </si>
  <si>
    <t>Bosnia and Herzegovina</t>
  </si>
  <si>
    <t>SJJ</t>
  </si>
  <si>
    <t>Saranac Lake, NY</t>
  </si>
  <si>
    <t>SLK</t>
  </si>
  <si>
    <t>Sarasota, FL</t>
  </si>
  <si>
    <t>SRQ</t>
  </si>
  <si>
    <t>Sarnia, ON</t>
  </si>
  <si>
    <t>YZR</t>
  </si>
  <si>
    <t>Saskatoon, SK</t>
  </si>
  <si>
    <t>YXE</t>
  </si>
  <si>
    <t>Sault Ste. Marie, MI</t>
  </si>
  <si>
    <t>CIU</t>
  </si>
  <si>
    <t>Sault Ste. Marie, ON</t>
  </si>
  <si>
    <t>YAM</t>
  </si>
  <si>
    <t>Savannah, GA</t>
  </si>
  <si>
    <t>SAV</t>
  </si>
  <si>
    <t>Scottsbluff, NE</t>
  </si>
  <si>
    <t>BFF</t>
  </si>
  <si>
    <t>Seattle, WA</t>
  </si>
  <si>
    <t>Semipalatinsk</t>
  </si>
  <si>
    <t>PLX</t>
  </si>
  <si>
    <t>Seoul, Korea</t>
  </si>
  <si>
    <t>GMP</t>
  </si>
  <si>
    <t>Sept-Iles, PQ</t>
  </si>
  <si>
    <t>YZV</t>
  </si>
  <si>
    <t>Seville</t>
  </si>
  <si>
    <t>SVQ</t>
  </si>
  <si>
    <t>Shanghai</t>
  </si>
  <si>
    <t>Shannon</t>
  </si>
  <si>
    <t>SNN</t>
  </si>
  <si>
    <t>Shantou</t>
  </si>
  <si>
    <t>SWA</t>
  </si>
  <si>
    <t>Sharjah</t>
  </si>
  <si>
    <t>SHJ</t>
  </si>
  <si>
    <t>Sharm El Sheikh</t>
  </si>
  <si>
    <t>SSH</t>
  </si>
  <si>
    <t>Shenandoah Valley Airport, VA</t>
  </si>
  <si>
    <t>SHD</t>
  </si>
  <si>
    <t>Shenyang</t>
  </si>
  <si>
    <t>SHE</t>
  </si>
  <si>
    <t>Shenzhen</t>
  </si>
  <si>
    <t>Sheridan, WY</t>
  </si>
  <si>
    <t>SHR</t>
  </si>
  <si>
    <t>Shijiazhuang</t>
  </si>
  <si>
    <t>SJW</t>
  </si>
  <si>
    <t>Shreveport, LA</t>
  </si>
  <si>
    <t>SHV</t>
  </si>
  <si>
    <t>Sibu, Sarawak</t>
  </si>
  <si>
    <t>SBW</t>
  </si>
  <si>
    <t>Sidney, MT</t>
  </si>
  <si>
    <t>SDY</t>
  </si>
  <si>
    <t>Silver City, NM</t>
  </si>
  <si>
    <t>SVC</t>
  </si>
  <si>
    <t>Sioux City, IA</t>
  </si>
  <si>
    <t>SUX</t>
  </si>
  <si>
    <t>Sioux Falls, SD</t>
  </si>
  <si>
    <t>FSD</t>
  </si>
  <si>
    <t>Sioux Lookout, ON</t>
  </si>
  <si>
    <t>YXL</t>
  </si>
  <si>
    <t>Sitka, AK</t>
  </si>
  <si>
    <t>SIT</t>
  </si>
  <si>
    <t>Skagway, AK</t>
  </si>
  <si>
    <t>SGY</t>
  </si>
  <si>
    <t>Skelleftea</t>
  </si>
  <si>
    <t>SFT</t>
  </si>
  <si>
    <t>Skopje</t>
  </si>
  <si>
    <t>Macedonia</t>
  </si>
  <si>
    <t>SKP</t>
  </si>
  <si>
    <t>Smithers, BC</t>
  </si>
  <si>
    <t>YYD</t>
  </si>
  <si>
    <t>Sofia</t>
  </si>
  <si>
    <t>Bulgaria</t>
  </si>
  <si>
    <t>SOF</t>
  </si>
  <si>
    <t>Sonderborg</t>
  </si>
  <si>
    <t>SGD</t>
  </si>
  <si>
    <t>Songpan Jiuzhai Huanglong</t>
  </si>
  <si>
    <t>JZH</t>
  </si>
  <si>
    <t>South Andros</t>
  </si>
  <si>
    <t>TZN</t>
  </si>
  <si>
    <t>South Bend, IN</t>
  </si>
  <si>
    <t>SBN</t>
  </si>
  <si>
    <t>Southampton</t>
  </si>
  <si>
    <t>SOU</t>
  </si>
  <si>
    <t>Split</t>
  </si>
  <si>
    <t>SPU</t>
  </si>
  <si>
    <t>Spokane, WA</t>
  </si>
  <si>
    <t>GEG</t>
  </si>
  <si>
    <t>Springfield, IL</t>
  </si>
  <si>
    <t>SPI</t>
  </si>
  <si>
    <t>Springfield, MA</t>
  </si>
  <si>
    <t>CEF</t>
  </si>
  <si>
    <t>Springfield, MO</t>
  </si>
  <si>
    <t>SGF</t>
  </si>
  <si>
    <t>Springfield, VT</t>
  </si>
  <si>
    <t>VSF</t>
  </si>
  <si>
    <t>St. Cloud, MN</t>
  </si>
  <si>
    <t>STC</t>
  </si>
  <si>
    <t>St. George, UT</t>
  </si>
  <si>
    <t>SGU</t>
  </si>
  <si>
    <t>St. George's</t>
  </si>
  <si>
    <t>Grenada</t>
  </si>
  <si>
    <t>GND</t>
  </si>
  <si>
    <t>St. John's</t>
  </si>
  <si>
    <t>Antigua</t>
  </si>
  <si>
    <t>ANU</t>
  </si>
  <si>
    <t>St. John's, NF</t>
  </si>
  <si>
    <t>YYT</t>
  </si>
  <si>
    <t>St. Louis, MO</t>
  </si>
  <si>
    <t>STL</t>
  </si>
  <si>
    <t>St. Petersburg</t>
  </si>
  <si>
    <t>LED</t>
  </si>
  <si>
    <t>St. Petersburg, FL</t>
  </si>
  <si>
    <t>PIE</t>
  </si>
  <si>
    <t>State College, PA</t>
  </si>
  <si>
    <t>SCE</t>
  </si>
  <si>
    <t>Stavanger</t>
  </si>
  <si>
    <t>SVG</t>
  </si>
  <si>
    <t>Steamboat Springs, CO</t>
  </si>
  <si>
    <t>SBS</t>
  </si>
  <si>
    <t>Stella Maris, Long Island</t>
  </si>
  <si>
    <t>SML</t>
  </si>
  <si>
    <t>Stockholm</t>
  </si>
  <si>
    <t>ARN</t>
  </si>
  <si>
    <t>BMA</t>
  </si>
  <si>
    <t>STO-All</t>
  </si>
  <si>
    <t>Stornoway, Isle of Lewis</t>
  </si>
  <si>
    <t>SYY</t>
  </si>
  <si>
    <t>Storuman</t>
  </si>
  <si>
    <t>SQO</t>
  </si>
  <si>
    <t>Strasbourg</t>
  </si>
  <si>
    <t>SXB</t>
  </si>
  <si>
    <t>Stuttgart</t>
  </si>
  <si>
    <t>STR</t>
  </si>
  <si>
    <t>Subic Bay</t>
  </si>
  <si>
    <t>SFS</t>
  </si>
  <si>
    <t>Sudbury, ON</t>
  </si>
  <si>
    <t>YSB</t>
  </si>
  <si>
    <t>Sukhothai</t>
  </si>
  <si>
    <t>THS</t>
  </si>
  <si>
    <t>Sun Valley, ID</t>
  </si>
  <si>
    <t>SUN</t>
  </si>
  <si>
    <t>Sundsvall</t>
  </si>
  <si>
    <t>SDL</t>
  </si>
  <si>
    <t>Surabaya, Java</t>
  </si>
  <si>
    <t>SUB</t>
  </si>
  <si>
    <t>Surat Thani</t>
  </si>
  <si>
    <t>URT</t>
  </si>
  <si>
    <t>Suva</t>
  </si>
  <si>
    <t>SUV</t>
  </si>
  <si>
    <t>Sydney, Cape Breton Island, NS</t>
  </si>
  <si>
    <t>YQY</t>
  </si>
  <si>
    <t>Sydney, N.S.W.</t>
  </si>
  <si>
    <t>Syracuse, NY</t>
  </si>
  <si>
    <t>SYR</t>
  </si>
  <si>
    <t>Szczecin</t>
  </si>
  <si>
    <t>SZZ</t>
  </si>
  <si>
    <t>Taba</t>
  </si>
  <si>
    <t>TCP</t>
  </si>
  <si>
    <t>Tabriz</t>
  </si>
  <si>
    <t>TBZ</t>
  </si>
  <si>
    <t>Tacloban</t>
  </si>
  <si>
    <t>TAC</t>
  </si>
  <si>
    <t>Taegu</t>
  </si>
  <si>
    <t>South Korea</t>
  </si>
  <si>
    <t>TAE</t>
  </si>
  <si>
    <t>Tagbilaran</t>
  </si>
  <si>
    <t>TAG</t>
  </si>
  <si>
    <t>Taichung</t>
  </si>
  <si>
    <t>RMQ</t>
  </si>
  <si>
    <t>Taipei</t>
  </si>
  <si>
    <t>TPE</t>
  </si>
  <si>
    <t>TSA</t>
  </si>
  <si>
    <t>Taiyuan</t>
  </si>
  <si>
    <t>TYN</t>
  </si>
  <si>
    <t>Takamatsu</t>
  </si>
  <si>
    <t>TAK</t>
  </si>
  <si>
    <t>Tallahassee, FL</t>
  </si>
  <si>
    <t>TLH</t>
  </si>
  <si>
    <t>Tallinn</t>
  </si>
  <si>
    <t>Estonia</t>
  </si>
  <si>
    <t>TLL</t>
  </si>
  <si>
    <t>Tampa, FL</t>
  </si>
  <si>
    <t>TPA</t>
  </si>
  <si>
    <t>Tampere</t>
  </si>
  <si>
    <t>TMP</t>
  </si>
  <si>
    <t>Tampico</t>
  </si>
  <si>
    <t>TAM</t>
  </si>
  <si>
    <t>Tamworth, N.S.W.</t>
  </si>
  <si>
    <t>TMW</t>
  </si>
  <si>
    <t>Tangier</t>
  </si>
  <si>
    <t>TNG</t>
  </si>
  <si>
    <t>Tapachula</t>
  </si>
  <si>
    <t>TAP</t>
  </si>
  <si>
    <t>Tashkent</t>
  </si>
  <si>
    <t>Uzbekistan</t>
  </si>
  <si>
    <t>TAS</t>
  </si>
  <si>
    <t>Taupo</t>
  </si>
  <si>
    <t>TUO</t>
  </si>
  <si>
    <t>Tauranga</t>
  </si>
  <si>
    <t>TRG</t>
  </si>
  <si>
    <t>Tawau, Sabah</t>
  </si>
  <si>
    <t>TWU</t>
  </si>
  <si>
    <t>Tbilisi</t>
  </si>
  <si>
    <t>Georgia</t>
  </si>
  <si>
    <t>TBS</t>
  </si>
  <si>
    <t>Teesside</t>
  </si>
  <si>
    <t>MME</t>
  </si>
  <si>
    <t>Tegucigalpa</t>
  </si>
  <si>
    <t>Honduras</t>
  </si>
  <si>
    <t>TGU</t>
  </si>
  <si>
    <t>Tehran</t>
  </si>
  <si>
    <t>THR</t>
  </si>
  <si>
    <t>Tel Aviv</t>
  </si>
  <si>
    <t>Israel</t>
  </si>
  <si>
    <t>TLV</t>
  </si>
  <si>
    <t>Telluride, CO</t>
  </si>
  <si>
    <t>TEX</t>
  </si>
  <si>
    <t>Temuco</t>
  </si>
  <si>
    <t>ZCO</t>
  </si>
  <si>
    <t>Tenerife Island</t>
  </si>
  <si>
    <t>TCI - All Airports</t>
  </si>
  <si>
    <t>TFS</t>
  </si>
  <si>
    <t>TVI - All Airports</t>
  </si>
  <si>
    <t>Tepic</t>
  </si>
  <si>
    <t>TPQ</t>
  </si>
  <si>
    <t>Termez</t>
  </si>
  <si>
    <t>TMJ</t>
  </si>
  <si>
    <t>Terrace, BC</t>
  </si>
  <si>
    <t>YXT</t>
  </si>
  <si>
    <t>Texarkana, AR</t>
  </si>
  <si>
    <t>TXK</t>
  </si>
  <si>
    <t>The Valley</t>
  </si>
  <si>
    <t>Anguilla</t>
  </si>
  <si>
    <t>AXA</t>
  </si>
  <si>
    <t>Thessaloniki</t>
  </si>
  <si>
    <t>SKG</t>
  </si>
  <si>
    <t>Thief River Falls, MN</t>
  </si>
  <si>
    <t>TVF</t>
  </si>
  <si>
    <t>Thira, Santorini Island</t>
  </si>
  <si>
    <t>JTR</t>
  </si>
  <si>
    <t>Thompson, MB</t>
  </si>
  <si>
    <t>YTH</t>
  </si>
  <si>
    <t>Thunder Bay, ON</t>
  </si>
  <si>
    <t>YQT</t>
  </si>
  <si>
    <t>Tianjin</t>
  </si>
  <si>
    <t>TSN</t>
  </si>
  <si>
    <t>Tijuana</t>
  </si>
  <si>
    <t>TIJ</t>
  </si>
  <si>
    <t>Timaru</t>
  </si>
  <si>
    <t>TIU</t>
  </si>
  <si>
    <t>Timmins, ON</t>
  </si>
  <si>
    <t>YTS</t>
  </si>
  <si>
    <t>Tirana</t>
  </si>
  <si>
    <t>Albania</t>
  </si>
  <si>
    <t>TIA</t>
  </si>
  <si>
    <t>Tobago</t>
  </si>
  <si>
    <t>TAB</t>
  </si>
  <si>
    <t>Toksook Bay, AK</t>
  </si>
  <si>
    <t>OOK</t>
  </si>
  <si>
    <t>Tokyo</t>
  </si>
  <si>
    <t>NRT</t>
  </si>
  <si>
    <t>TYO - All Airports</t>
  </si>
  <si>
    <t>Toledo, OH</t>
  </si>
  <si>
    <t>TOL</t>
  </si>
  <si>
    <t>Toluca</t>
  </si>
  <si>
    <t>TLC</t>
  </si>
  <si>
    <t>Tongren</t>
  </si>
  <si>
    <t>TEN</t>
  </si>
  <si>
    <t>Topeka, KS</t>
  </si>
  <si>
    <t>TOP</t>
  </si>
  <si>
    <t>Toronto, ON</t>
  </si>
  <si>
    <t>YTO - All Airports</t>
  </si>
  <si>
    <t>YTZ</t>
  </si>
  <si>
    <t>YTO -All</t>
  </si>
  <si>
    <t>Torreon</t>
  </si>
  <si>
    <t>TRC</t>
  </si>
  <si>
    <t>Toulon</t>
  </si>
  <si>
    <t>TLN</t>
  </si>
  <si>
    <t>Toulouse</t>
  </si>
  <si>
    <t>TLS</t>
  </si>
  <si>
    <t>Townsville, Qld.</t>
  </si>
  <si>
    <t>TSV</t>
  </si>
  <si>
    <t>Trang</t>
  </si>
  <si>
    <t>TST</t>
  </si>
  <si>
    <t>Trat</t>
  </si>
  <si>
    <t>TDX</t>
  </si>
  <si>
    <t>Traverse City, MI</t>
  </si>
  <si>
    <t>TVC</t>
  </si>
  <si>
    <t>Treasure Cay, Abaco Island</t>
  </si>
  <si>
    <t>TCB</t>
  </si>
  <si>
    <t>Trenton, NJ</t>
  </si>
  <si>
    <t>TTN</t>
  </si>
  <si>
    <t>Tri-City Airport, TN</t>
  </si>
  <si>
    <t>TRI</t>
  </si>
  <si>
    <t>Trieste</t>
  </si>
  <si>
    <t>TRS</t>
  </si>
  <si>
    <t>Tripoli</t>
  </si>
  <si>
    <t>Libya</t>
  </si>
  <si>
    <t>TIP</t>
  </si>
  <si>
    <t>Tromso</t>
  </si>
  <si>
    <t>TOS</t>
  </si>
  <si>
    <t>Trondheim</t>
  </si>
  <si>
    <t>TRD</t>
  </si>
  <si>
    <t>Truk</t>
  </si>
  <si>
    <t>TKK</t>
  </si>
  <si>
    <t>Tucson, AZ</t>
  </si>
  <si>
    <t>TUS</t>
  </si>
  <si>
    <t>Tulsa, OK</t>
  </si>
  <si>
    <t>TUL</t>
  </si>
  <si>
    <t>Tunis</t>
  </si>
  <si>
    <t>TUN</t>
  </si>
  <si>
    <t>Tupelo, MS</t>
  </si>
  <si>
    <t>TUP</t>
  </si>
  <si>
    <t>Turin</t>
  </si>
  <si>
    <t>TRN</t>
  </si>
  <si>
    <t>Turku</t>
  </si>
  <si>
    <t>TKU</t>
  </si>
  <si>
    <t>Tuxtla Gutierrez</t>
  </si>
  <si>
    <t>TGZ</t>
  </si>
  <si>
    <t>Twin Falls, ID</t>
  </si>
  <si>
    <t>TWF</t>
  </si>
  <si>
    <t>Tyler, TX</t>
  </si>
  <si>
    <t>TYR</t>
  </si>
  <si>
    <t>Ubon Ratchathani</t>
  </si>
  <si>
    <t>UBP</t>
  </si>
  <si>
    <t>Udon Thani</t>
  </si>
  <si>
    <t>UTH</t>
  </si>
  <si>
    <t>Ujung Pandang, Sulawesi</t>
  </si>
  <si>
    <t>UPG</t>
  </si>
  <si>
    <t>Ulan Bator</t>
  </si>
  <si>
    <t>Mongolia</t>
  </si>
  <si>
    <t>ULN</t>
  </si>
  <si>
    <t>Umea</t>
  </si>
  <si>
    <t>UME</t>
  </si>
  <si>
    <t>Una</t>
  </si>
  <si>
    <t>UNA</t>
  </si>
  <si>
    <t>Unalakleet, AK</t>
  </si>
  <si>
    <t>UNK</t>
  </si>
  <si>
    <t>Urumqi, Sinkiang</t>
  </si>
  <si>
    <t>URC</t>
  </si>
  <si>
    <t>Ushuaia, Tierra del Fuego</t>
  </si>
  <si>
    <t>USH</t>
  </si>
  <si>
    <t>Ust Kamenogorsk</t>
  </si>
  <si>
    <t>UKK</t>
  </si>
  <si>
    <t>Utapao</t>
  </si>
  <si>
    <t>UTP</t>
  </si>
  <si>
    <t>Vaasa</t>
  </si>
  <si>
    <t>VAA</t>
  </si>
  <si>
    <t>Vail, CO</t>
  </si>
  <si>
    <t>EGE</t>
  </si>
  <si>
    <t>Val-d'Or, PQ</t>
  </si>
  <si>
    <t>YVO</t>
  </si>
  <si>
    <t>Valdez, AK</t>
  </si>
  <si>
    <t>VDZ</t>
  </si>
  <si>
    <t>Valdivia</t>
  </si>
  <si>
    <t>ZAL</t>
  </si>
  <si>
    <t>Valdosta, GA</t>
  </si>
  <si>
    <t>VLD</t>
  </si>
  <si>
    <t>Valencia</t>
  </si>
  <si>
    <t>VLC</t>
  </si>
  <si>
    <t>Valladolid</t>
  </si>
  <si>
    <t>VLL</t>
  </si>
  <si>
    <t>Valletta</t>
  </si>
  <si>
    <t>Malta</t>
  </si>
  <si>
    <t>MLA</t>
  </si>
  <si>
    <t>Vancouver, BC</t>
  </si>
  <si>
    <t>YVR</t>
  </si>
  <si>
    <t>Varanasi</t>
  </si>
  <si>
    <t>VNS</t>
  </si>
  <si>
    <t>Varna</t>
  </si>
  <si>
    <t>VAR</t>
  </si>
  <si>
    <t>Vasteras</t>
  </si>
  <si>
    <t>VST</t>
  </si>
  <si>
    <t>Vaxjo</t>
  </si>
  <si>
    <t>VXO</t>
  </si>
  <si>
    <t>Venice</t>
  </si>
  <si>
    <t>VCE</t>
  </si>
  <si>
    <t>Veracruz</t>
  </si>
  <si>
    <t>VER</t>
  </si>
  <si>
    <t>Verona</t>
  </si>
  <si>
    <t>VRN</t>
  </si>
  <si>
    <t>Victoria, BC</t>
  </si>
  <si>
    <t>YYJ</t>
  </si>
  <si>
    <t>Victoria, Mahe Island</t>
  </si>
  <si>
    <t>Seychelles</t>
  </si>
  <si>
    <t>SEZ</t>
  </si>
  <si>
    <t>Victoria, TX</t>
  </si>
  <si>
    <t>VCT</t>
  </si>
  <si>
    <t>Vienna</t>
  </si>
  <si>
    <t>VIE</t>
  </si>
  <si>
    <t>Vientiane</t>
  </si>
  <si>
    <t>Laos</t>
  </si>
  <si>
    <t>VTE</t>
  </si>
  <si>
    <t>Vieques</t>
  </si>
  <si>
    <t>VQS</t>
  </si>
  <si>
    <t>Vieux Fort</t>
  </si>
  <si>
    <t>UVF</t>
  </si>
  <si>
    <t>Vigo</t>
  </si>
  <si>
    <t>VGO</t>
  </si>
  <si>
    <t>Vilhelmina</t>
  </si>
  <si>
    <t>VHM</t>
  </si>
  <si>
    <t>Villahermosa</t>
  </si>
  <si>
    <t>VSA</t>
  </si>
  <si>
    <t>Vilnius</t>
  </si>
  <si>
    <t>Lithuania</t>
  </si>
  <si>
    <t>VNO</t>
  </si>
  <si>
    <t>Vinh City</t>
  </si>
  <si>
    <t>VII</t>
  </si>
  <si>
    <t>Visalia, CA</t>
  </si>
  <si>
    <t>VIS</t>
  </si>
  <si>
    <t>Visby</t>
  </si>
  <si>
    <t>VBY</t>
  </si>
  <si>
    <t>Vitoria</t>
  </si>
  <si>
    <t>VIT</t>
  </si>
  <si>
    <t>Vladivostok, Siberia</t>
  </si>
  <si>
    <t>VVO</t>
  </si>
  <si>
    <t>Volgograd</t>
  </si>
  <si>
    <t>VOG</t>
  </si>
  <si>
    <t>Wabush, Labrador, NF</t>
  </si>
  <si>
    <t>YWK</t>
  </si>
  <si>
    <t>Waco, TX</t>
  </si>
  <si>
    <t>ACT</t>
  </si>
  <si>
    <t>Wagga-Wagga, N.S.W.</t>
  </si>
  <si>
    <t>WGA</t>
  </si>
  <si>
    <t>Wajima</t>
  </si>
  <si>
    <t>NTQ</t>
  </si>
  <si>
    <t>Walla Walla, WA</t>
  </si>
  <si>
    <t>ALW</t>
  </si>
  <si>
    <t>Wanganui</t>
  </si>
  <si>
    <t>WAG</t>
  </si>
  <si>
    <t>Warri</t>
  </si>
  <si>
    <t>QRW</t>
  </si>
  <si>
    <t>Warsaw</t>
  </si>
  <si>
    <t>WAW</t>
  </si>
  <si>
    <t>Washington DC</t>
  </si>
  <si>
    <t>DCA</t>
  </si>
  <si>
    <t>IAD</t>
  </si>
  <si>
    <t>WAS - All Airports</t>
  </si>
  <si>
    <t>Waterloo, IA</t>
  </si>
  <si>
    <t>ALO</t>
  </si>
  <si>
    <t>Watertown, NY</t>
  </si>
  <si>
    <t>ART</t>
  </si>
  <si>
    <t>Watertown, SD</t>
  </si>
  <si>
    <t>ATY</t>
  </si>
  <si>
    <t>Wausau, WI</t>
  </si>
  <si>
    <t>CWA</t>
  </si>
  <si>
    <t>Weipa, Qld.</t>
  </si>
  <si>
    <t>WEI</t>
  </si>
  <si>
    <t>Wellington</t>
  </si>
  <si>
    <t>WLG</t>
  </si>
  <si>
    <t>Wenatchee, WA</t>
  </si>
  <si>
    <t>EAT</t>
  </si>
  <si>
    <t>West Palm Beach, FL</t>
  </si>
  <si>
    <t>PBI</t>
  </si>
  <si>
    <t>West Yellowstone, MT</t>
  </si>
  <si>
    <t>WYS</t>
  </si>
  <si>
    <t>Westport</t>
  </si>
  <si>
    <t>WSZ</t>
  </si>
  <si>
    <t>Whakatane</t>
  </si>
  <si>
    <t>WHK</t>
  </si>
  <si>
    <t>Whangarei</t>
  </si>
  <si>
    <t>WRE</t>
  </si>
  <si>
    <t>White Plains, NY</t>
  </si>
  <si>
    <t>HPN</t>
  </si>
  <si>
    <t>Whitehorse, YT</t>
  </si>
  <si>
    <t>YXY</t>
  </si>
  <si>
    <t>Whyalla, S.A.</t>
  </si>
  <si>
    <t>WYA</t>
  </si>
  <si>
    <t>Wichita Falls, TX</t>
  </si>
  <si>
    <t>SPS</t>
  </si>
  <si>
    <t>Wichita, KS</t>
  </si>
  <si>
    <t>ICT</t>
  </si>
  <si>
    <t>Wick</t>
  </si>
  <si>
    <t>WIC</t>
  </si>
  <si>
    <t>Wilkes-Barre, PA</t>
  </si>
  <si>
    <t>AVP</t>
  </si>
  <si>
    <t>Willemstad</t>
  </si>
  <si>
    <t>Curacao</t>
  </si>
  <si>
    <t>CUR</t>
  </si>
  <si>
    <t>Williams Lake, BC</t>
  </si>
  <si>
    <t>YWL</t>
  </si>
  <si>
    <t>Williamsport, PA</t>
  </si>
  <si>
    <t>IPT</t>
  </si>
  <si>
    <t>Williston, ND</t>
  </si>
  <si>
    <t>ISN</t>
  </si>
  <si>
    <t>Wilmington, DE</t>
  </si>
  <si>
    <t>ILG</t>
  </si>
  <si>
    <t>Wilmington, NC</t>
  </si>
  <si>
    <t>ILM</t>
  </si>
  <si>
    <t>Windsor, ON</t>
  </si>
  <si>
    <t>YQG</t>
  </si>
  <si>
    <t>Winnipeg, MB</t>
  </si>
  <si>
    <t>YWG</t>
  </si>
  <si>
    <t>Wolf Point, MT</t>
  </si>
  <si>
    <t>OLF</t>
  </si>
  <si>
    <t>Worland, WY</t>
  </si>
  <si>
    <t>WRL</t>
  </si>
  <si>
    <t>Wrangell, AK</t>
  </si>
  <si>
    <t>WRG</t>
  </si>
  <si>
    <t>Wroclaw</t>
  </si>
  <si>
    <t>WRO</t>
  </si>
  <si>
    <t>Wuhan</t>
  </si>
  <si>
    <t>WUH</t>
  </si>
  <si>
    <t>Xi'an</t>
  </si>
  <si>
    <t>Xiamen</t>
  </si>
  <si>
    <t>XMN</t>
  </si>
  <si>
    <t>Xichang</t>
  </si>
  <si>
    <t>XIC</t>
  </si>
  <si>
    <t>Yakima, WA</t>
  </si>
  <si>
    <t>YKM</t>
  </si>
  <si>
    <t>Yakutat, AK</t>
  </si>
  <si>
    <t>YAK</t>
  </si>
  <si>
    <t>Yamagata</t>
  </si>
  <si>
    <t>GAJ</t>
  </si>
  <si>
    <t>Yangyang, Korea</t>
  </si>
  <si>
    <t>YNY</t>
  </si>
  <si>
    <t>Yanji</t>
  </si>
  <si>
    <t>YNJ</t>
  </si>
  <si>
    <t>Yantai</t>
  </si>
  <si>
    <t>YNT</t>
  </si>
  <si>
    <t>Yaounde</t>
  </si>
  <si>
    <t>NSI</t>
  </si>
  <si>
    <t>YAO</t>
  </si>
  <si>
    <t>Yap</t>
  </si>
  <si>
    <t>YAP</t>
  </si>
  <si>
    <t>Yellowknife, NWT</t>
  </si>
  <si>
    <t>YZF</t>
  </si>
  <si>
    <t>Yerevan</t>
  </si>
  <si>
    <t>Armenia</t>
  </si>
  <si>
    <t>EVN</t>
  </si>
  <si>
    <t>Yogyakarta, Java</t>
  </si>
  <si>
    <t>JOG</t>
  </si>
  <si>
    <t>Yuma, AZ</t>
  </si>
  <si>
    <t>YUM</t>
  </si>
  <si>
    <t>Zacatecas</t>
  </si>
  <si>
    <t>ZCL</t>
  </si>
  <si>
    <t>Zadar</t>
  </si>
  <si>
    <t>ZAD</t>
  </si>
  <si>
    <t>Zagreb</t>
  </si>
  <si>
    <t>ZAG</t>
  </si>
  <si>
    <t>Zamboanga</t>
  </si>
  <si>
    <t>ZAM</t>
  </si>
  <si>
    <t>Zanzibar</t>
  </si>
  <si>
    <t>ZNZ</t>
  </si>
  <si>
    <t>Zaragoza</t>
  </si>
  <si>
    <t>ZAZ</t>
  </si>
  <si>
    <t>Zhengzhou</t>
  </si>
  <si>
    <t>CGO</t>
  </si>
  <si>
    <t>Zhoushan</t>
  </si>
  <si>
    <t>HSN</t>
  </si>
  <si>
    <t>Zurich</t>
  </si>
  <si>
    <t>ZRH</t>
  </si>
  <si>
    <t>Origin_country</t>
  </si>
  <si>
    <t>Destination_country</t>
  </si>
  <si>
    <t>Origin_region</t>
  </si>
  <si>
    <t>Destination_region</t>
  </si>
  <si>
    <t>Republic of Korea</t>
  </si>
  <si>
    <t>Region</t>
  </si>
  <si>
    <t>Count of Reservation Code</t>
  </si>
  <si>
    <t>Sum of Expenditure</t>
  </si>
  <si>
    <t>Cost per day</t>
  </si>
  <si>
    <t>Sum of 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</si>
</sst>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quot;$&quot;* #,##0.00_-;_-&quot;$&quot;* &quot;-&quot;??_-;_-@_-"/>
    <numFmt numFmtId="164" formatCode="_(&quot;$&quot;* #,##0.00_);_(&quot;$&quot;* \(#,##0.00\);_(&quot;$&quot;* &quot;-&quot;??_);_(@_)"/>
    <numFmt numFmtId="165" formatCode="0.0"/>
    <numFmt numFmtId="166" formatCode="_(&quot;$&quot;* #,##0_);_(&quot;$&quot;* \(#,##0\);_(&quot;$&quot;* &quot;-&quot;??_);_(@_)"/>
    <numFmt numFmtId="167" formatCode="_-&quot;$&quot;* #,##0_-;\-&quot;$&quot;* #,##0_-;_-&quot;$&quot;* &quot;-&quot;??_-;_-@_-"/>
    <numFmt numFmtId="168" formatCode="0.0%"/>
  </numFmts>
  <fonts count="23" x14ac:knownFonts="1">
    <font>
      <sz val="11"/>
      <color theme="1"/>
      <name val="Calibri"/>
      <family val="2"/>
      <scheme val="minor"/>
    </font>
    <font>
      <sz val="11"/>
      <color theme="1"/>
      <name val="Calibri"/>
      <family val="2"/>
      <scheme val="minor"/>
    </font>
    <font>
      <b/>
      <sz val="11"/>
      <color theme="0"/>
      <name val="Calibri"/>
      <family val="2"/>
      <scheme val="minor"/>
    </font>
    <font>
      <b/>
      <u/>
      <sz val="10"/>
      <color theme="1"/>
      <name val="Arial"/>
      <family val="2"/>
    </font>
    <font>
      <sz val="10"/>
      <color theme="1"/>
      <name val="Arial"/>
      <family val="2"/>
    </font>
    <font>
      <sz val="11"/>
      <color theme="5" tint="-0.249977111117893"/>
      <name val="Calibri"/>
      <family val="2"/>
      <scheme val="minor"/>
    </font>
    <font>
      <b/>
      <sz val="10"/>
      <color theme="1"/>
      <name val="Arial"/>
      <family val="2"/>
    </font>
    <font>
      <u/>
      <sz val="11"/>
      <color theme="10"/>
      <name val="Calibri"/>
      <family val="2"/>
      <scheme val="minor"/>
    </font>
    <font>
      <sz val="10"/>
      <color theme="1"/>
      <name val="Calibri"/>
      <family val="2"/>
      <scheme val="minor"/>
    </font>
    <font>
      <b/>
      <sz val="14"/>
      <color theme="1"/>
      <name val="Arial"/>
      <family val="2"/>
    </font>
    <font>
      <sz val="10"/>
      <name val="Arial"/>
      <family val="2"/>
    </font>
    <font>
      <sz val="11"/>
      <name val="Calibri"/>
      <family val="2"/>
      <scheme val="minor"/>
    </font>
    <font>
      <b/>
      <sz val="11"/>
      <color theme="1"/>
      <name val="Arial"/>
      <family val="2"/>
    </font>
    <font>
      <u/>
      <sz val="11"/>
      <color theme="10"/>
      <name val="Arial"/>
      <family val="2"/>
    </font>
    <font>
      <sz val="11"/>
      <color theme="1"/>
      <name val="Arial"/>
      <family val="2"/>
    </font>
    <font>
      <sz val="11"/>
      <color rgb="FFFF0000"/>
      <name val="Arial"/>
      <family val="2"/>
    </font>
    <font>
      <sz val="10"/>
      <color rgb="FFFFC000"/>
      <name val="Arial"/>
      <family val="2"/>
    </font>
    <font>
      <b/>
      <sz val="10"/>
      <name val="Arial"/>
      <family val="2"/>
    </font>
    <font>
      <sz val="10"/>
      <color theme="7"/>
      <name val="Arial"/>
      <family val="2"/>
    </font>
    <font>
      <sz val="11"/>
      <color rgb="FFFF0000"/>
      <name val="Calibri"/>
      <family val="2"/>
      <scheme val="minor"/>
    </font>
    <font>
      <b/>
      <sz val="10"/>
      <color theme="7"/>
      <name val="Arial"/>
      <family val="2"/>
    </font>
    <font>
      <b/>
      <sz val="11"/>
      <name val="Calibri"/>
      <family val="2"/>
      <scheme val="minor"/>
    </font>
    <font>
      <b/>
      <sz val="11"/>
      <color theme="1"/>
      <name val="Calibri"/>
      <family val="2"/>
      <scheme val="minor"/>
    </font>
  </fonts>
  <fills count="8">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9" tint="0.79998168889431442"/>
        <bgColor indexed="64"/>
      </patternFill>
    </fill>
  </fills>
  <borders count="10">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s>
  <cellStyleXfs count="6">
    <xf numFmtId="0" fontId="0" fillId="0" borderId="0"/>
    <xf numFmtId="16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7" fillId="0" borderId="0" applyNumberFormat="0" applyFill="0" applyBorder="0" applyAlignment="0" applyProtection="0"/>
    <xf numFmtId="0" fontId="8" fillId="0" borderId="0"/>
  </cellStyleXfs>
  <cellXfs count="78">
    <xf numFmtId="0" fontId="0" fillId="0" borderId="0" xfId="0"/>
    <xf numFmtId="14" fontId="0" fillId="0" borderId="0" xfId="0" applyNumberFormat="1"/>
    <xf numFmtId="165" fontId="0" fillId="0" borderId="0" xfId="0" applyNumberFormat="1"/>
    <xf numFmtId="0" fontId="0" fillId="0" borderId="1" xfId="0" applyFont="1" applyBorder="1"/>
    <xf numFmtId="0" fontId="0" fillId="0" borderId="2" xfId="0" applyFont="1" applyBorder="1"/>
    <xf numFmtId="0" fontId="0" fillId="0" borderId="3" xfId="0" applyFont="1" applyBorder="1"/>
    <xf numFmtId="0" fontId="2" fillId="2" borderId="4" xfId="0" applyFont="1" applyFill="1" applyBorder="1"/>
    <xf numFmtId="0" fontId="2" fillId="2" borderId="5" xfId="0" applyFont="1" applyFill="1" applyBorder="1"/>
    <xf numFmtId="0" fontId="2" fillId="2" borderId="6" xfId="0" applyFont="1" applyFill="1" applyBorder="1"/>
    <xf numFmtId="0" fontId="0" fillId="3" borderId="4" xfId="0" applyFont="1" applyFill="1" applyBorder="1"/>
    <xf numFmtId="0" fontId="0" fillId="3" borderId="5" xfId="0" applyFont="1" applyFill="1" applyBorder="1"/>
    <xf numFmtId="0" fontId="0" fillId="3" borderId="6" xfId="0" applyFont="1" applyFill="1" applyBorder="1"/>
    <xf numFmtId="0" fontId="0" fillId="0" borderId="4" xfId="0" applyFont="1" applyBorder="1"/>
    <xf numFmtId="0" fontId="0" fillId="0" borderId="5" xfId="0" applyFont="1" applyBorder="1"/>
    <xf numFmtId="0" fontId="0" fillId="0" borderId="6" xfId="0" applyFont="1" applyBorder="1"/>
    <xf numFmtId="166" fontId="0" fillId="0" borderId="0" xfId="1" applyNumberFormat="1" applyFont="1"/>
    <xf numFmtId="0" fontId="3" fillId="0" borderId="0" xfId="0" applyFont="1"/>
    <xf numFmtId="0" fontId="4" fillId="0" borderId="0" xfId="0" applyFont="1"/>
    <xf numFmtId="44" fontId="4" fillId="0" borderId="0" xfId="3" applyFont="1"/>
    <xf numFmtId="0" fontId="5" fillId="0" borderId="0" xfId="0" applyFont="1"/>
    <xf numFmtId="0" fontId="0" fillId="0" borderId="0" xfId="0" applyAlignment="1">
      <alignment horizontal="left"/>
    </xf>
    <xf numFmtId="0" fontId="0" fillId="0" borderId="0" xfId="0" applyNumberFormat="1"/>
    <xf numFmtId="0" fontId="4" fillId="4" borderId="0" xfId="0" applyFont="1" applyFill="1"/>
    <xf numFmtId="0" fontId="6" fillId="4" borderId="0" xfId="0" applyFont="1" applyFill="1"/>
    <xf numFmtId="0" fontId="4" fillId="4" borderId="0" xfId="0" applyFont="1" applyFill="1" applyAlignment="1">
      <alignment horizontal="left" indent="1"/>
    </xf>
    <xf numFmtId="0" fontId="4" fillId="4" borderId="0" xfId="5" applyFont="1" applyFill="1"/>
    <xf numFmtId="0" fontId="9" fillId="4" borderId="0" xfId="5" applyFont="1" applyFill="1"/>
    <xf numFmtId="0" fontId="4" fillId="4" borderId="0" xfId="5" applyFont="1" applyFill="1" applyAlignment="1">
      <alignment vertical="top"/>
    </xf>
    <xf numFmtId="0" fontId="4" fillId="4" borderId="8" xfId="5" applyFont="1" applyFill="1" applyBorder="1" applyAlignment="1">
      <alignment vertical="top"/>
    </xf>
    <xf numFmtId="0" fontId="0" fillId="4" borderId="0" xfId="0" applyFill="1"/>
    <xf numFmtId="0" fontId="12" fillId="5" borderId="8" xfId="5" applyFont="1" applyFill="1" applyBorder="1" applyAlignment="1">
      <alignment wrapText="1"/>
    </xf>
    <xf numFmtId="0" fontId="12" fillId="5" borderId="9" xfId="5" applyFont="1" applyFill="1" applyBorder="1" applyAlignment="1">
      <alignment wrapText="1"/>
    </xf>
    <xf numFmtId="0" fontId="13" fillId="4" borderId="0" xfId="4" applyFont="1" applyFill="1" applyAlignment="1">
      <alignment vertical="top" wrapText="1"/>
    </xf>
    <xf numFmtId="0" fontId="14" fillId="4" borderId="8" xfId="5" applyFont="1" applyFill="1" applyBorder="1" applyAlignment="1">
      <alignment vertical="top" wrapText="1"/>
    </xf>
    <xf numFmtId="0" fontId="14" fillId="4" borderId="8" xfId="5" applyFont="1" applyFill="1" applyBorder="1" applyAlignment="1">
      <alignment vertical="top"/>
    </xf>
    <xf numFmtId="0" fontId="15" fillId="4" borderId="0" xfId="5" applyFont="1" applyFill="1" applyAlignment="1">
      <alignment vertical="top" wrapText="1"/>
    </xf>
    <xf numFmtId="0" fontId="15" fillId="4" borderId="0" xfId="5" applyFont="1" applyFill="1" applyAlignment="1">
      <alignment vertical="top"/>
    </xf>
    <xf numFmtId="9" fontId="16" fillId="4" borderId="0" xfId="2" applyFont="1" applyFill="1"/>
    <xf numFmtId="167" fontId="16" fillId="4" borderId="0" xfId="0" applyNumberFormat="1" applyFont="1" applyFill="1"/>
    <xf numFmtId="0" fontId="16" fillId="4" borderId="0" xfId="0" applyFont="1" applyFill="1"/>
    <xf numFmtId="49" fontId="16" fillId="4" borderId="0" xfId="0" applyNumberFormat="1" applyFont="1" applyFill="1"/>
    <xf numFmtId="168" fontId="0" fillId="4" borderId="0" xfId="2" applyNumberFormat="1" applyFont="1" applyFill="1"/>
    <xf numFmtId="44" fontId="10" fillId="4" borderId="0" xfId="0" applyNumberFormat="1" applyFont="1" applyFill="1"/>
    <xf numFmtId="167" fontId="10" fillId="4" borderId="0" xfId="0" applyNumberFormat="1" applyFont="1" applyFill="1"/>
    <xf numFmtId="167" fontId="17" fillId="4" borderId="0" xfId="0" applyNumberFormat="1" applyFont="1" applyFill="1"/>
    <xf numFmtId="0" fontId="17" fillId="4" borderId="0" xfId="0" applyFont="1" applyFill="1"/>
    <xf numFmtId="0" fontId="10" fillId="4" borderId="0" xfId="0" applyFont="1" applyFill="1" applyAlignment="1">
      <alignment horizontal="left" indent="1"/>
    </xf>
    <xf numFmtId="0" fontId="18" fillId="4" borderId="0" xfId="0" applyFont="1" applyFill="1"/>
    <xf numFmtId="167" fontId="19" fillId="4" borderId="0" xfId="0" applyNumberFormat="1" applyFont="1" applyFill="1"/>
    <xf numFmtId="0" fontId="20" fillId="4" borderId="0" xfId="0" applyFont="1" applyFill="1"/>
    <xf numFmtId="44" fontId="20" fillId="4" borderId="0" xfId="0" applyNumberFormat="1" applyFont="1" applyFill="1"/>
    <xf numFmtId="9" fontId="0" fillId="4" borderId="0" xfId="2" applyFont="1" applyFill="1"/>
    <xf numFmtId="44" fontId="0" fillId="4" borderId="0" xfId="0" applyNumberFormat="1" applyFill="1"/>
    <xf numFmtId="0" fontId="19" fillId="4" borderId="0" xfId="0" applyFont="1" applyFill="1"/>
    <xf numFmtId="0" fontId="17" fillId="4" borderId="7" xfId="0" applyFont="1" applyFill="1" applyBorder="1" applyAlignment="1">
      <alignment horizontal="right"/>
    </xf>
    <xf numFmtId="44" fontId="11" fillId="4" borderId="0" xfId="0" applyNumberFormat="1" applyFont="1" applyFill="1"/>
    <xf numFmtId="44" fontId="17" fillId="4" borderId="0" xfId="0" applyNumberFormat="1" applyFont="1" applyFill="1"/>
    <xf numFmtId="167" fontId="17" fillId="4" borderId="0" xfId="3" applyNumberFormat="1" applyFont="1" applyFill="1"/>
    <xf numFmtId="10" fontId="16" fillId="4" borderId="0" xfId="2" applyNumberFormat="1" applyFont="1" applyFill="1"/>
    <xf numFmtId="0" fontId="17" fillId="4" borderId="0" xfId="0" applyFont="1" applyFill="1" applyAlignment="1">
      <alignment horizontal="right"/>
    </xf>
    <xf numFmtId="0" fontId="20" fillId="4" borderId="0" xfId="0" applyFont="1" applyFill="1" applyBorder="1"/>
    <xf numFmtId="44" fontId="21" fillId="4" borderId="0" xfId="0" applyNumberFormat="1" applyFont="1" applyFill="1" applyBorder="1"/>
    <xf numFmtId="0" fontId="0" fillId="4" borderId="0" xfId="0" applyFill="1" applyBorder="1"/>
    <xf numFmtId="0" fontId="0" fillId="0" borderId="0" xfId="0" pivotButton="1"/>
    <xf numFmtId="0" fontId="0" fillId="3" borderId="1" xfId="0" applyFill="1" applyBorder="1"/>
    <xf numFmtId="0" fontId="0" fillId="3" borderId="2" xfId="0" applyFill="1" applyBorder="1"/>
    <xf numFmtId="0" fontId="0" fillId="0" borderId="1" xfId="0" applyBorder="1"/>
    <xf numFmtId="0" fontId="0" fillId="0" borderId="2" xfId="0" applyBorder="1"/>
    <xf numFmtId="0" fontId="0" fillId="0" borderId="0" xfId="0" applyAlignment="1">
      <alignment horizontal="left" indent="1"/>
    </xf>
    <xf numFmtId="0" fontId="0" fillId="6" borderId="0" xfId="0" applyNumberFormat="1" applyFill="1"/>
    <xf numFmtId="164" fontId="0" fillId="0" borderId="0" xfId="1" applyFont="1"/>
    <xf numFmtId="0" fontId="22" fillId="0" borderId="0" xfId="0" applyFont="1"/>
    <xf numFmtId="166" fontId="22" fillId="0" borderId="0" xfId="1" applyNumberFormat="1" applyFont="1"/>
    <xf numFmtId="164" fontId="0" fillId="0" borderId="0" xfId="0" applyNumberFormat="1"/>
    <xf numFmtId="164" fontId="0" fillId="6" borderId="0" xfId="0" applyNumberFormat="1" applyFill="1"/>
    <xf numFmtId="164" fontId="0" fillId="7" borderId="0" xfId="0" applyNumberFormat="1" applyFill="1"/>
    <xf numFmtId="1" fontId="0" fillId="0" borderId="0" xfId="0" applyNumberFormat="1"/>
    <xf numFmtId="164" fontId="0" fillId="6" borderId="0" xfId="1" applyFont="1" applyFill="1"/>
  </cellXfs>
  <cellStyles count="6">
    <cellStyle name="Currency" xfId="1" builtinId="4"/>
    <cellStyle name="Currency 2" xfId="3" xr:uid="{C5F0DA00-F482-4FFC-BB01-62C5B8BAEF4C}"/>
    <cellStyle name="Hyperlink" xfId="4" builtinId="8"/>
    <cellStyle name="Normal" xfId="0" builtinId="0"/>
    <cellStyle name="Normal 3 2" xfId="5" xr:uid="{85987B75-A77F-4DAE-A832-5A7689483AE7}"/>
    <cellStyle name="Percent" xfId="2" builtinId="5"/>
  </cellStyles>
  <dxfs count="176">
    <dxf>
      <numFmt numFmtId="165" formatCode="0.0"/>
    </dxf>
    <dxf>
      <numFmt numFmtId="1" formatCode="0"/>
    </dxf>
    <dxf>
      <numFmt numFmtId="164" formatCode="_(&quot;$&quot;* #,##0.00_);_(&quot;$&quot;* \(#,##0.00\);_(&quot;$&quot;* &quot;-&quot;??_);_(@_)"/>
    </dxf>
    <dxf>
      <numFmt numFmtId="164" formatCode="_(&quot;$&quot;* #,##0.00_);_(&quot;$&quot;* \(#,##0.00\);_(&quot;$&quot;* &quot;-&quot;??_);_(@_)"/>
    </dxf>
    <dxf>
      <numFmt numFmtId="165" formatCode="0.0"/>
    </dxf>
    <dxf>
      <numFmt numFmtId="2" formatCode="0.00"/>
    </dxf>
    <dxf>
      <numFmt numFmtId="164" formatCode="_(&quot;$&quot;* #,##0.00_);_(&quot;$&quot;* \(#,##0.00\);_(&quot;$&quot;* &quot;-&quot;??_);_(@_)"/>
    </dxf>
    <dxf>
      <numFmt numFmtId="164" formatCode="_(&quot;$&quot;* #,##0.00_);_(&quot;$&quot;* \(#,##0.00\);_(&quot;$&quot;* &quot;-&quot;??_);_(@_)"/>
    </dxf>
    <dxf>
      <numFmt numFmtId="2" formatCode="0.00"/>
    </dxf>
    <dxf>
      <numFmt numFmtId="164" formatCode="_(&quot;$&quot;* #,##0.00_);_(&quot;$&quot;* \(#,##0.00\);_(&quot;$&quot;* &quot;-&quot;??_);_(@_)"/>
    </dxf>
    <dxf>
      <numFmt numFmtId="164" formatCode="_(&quot;$&quot;* #,##0.00_);_(&quot;$&quot;* \(#,##0.00\);_(&quot;$&quot;* &quot;-&quot;??_);_(@_)"/>
    </dxf>
    <dxf>
      <font>
        <color theme="0"/>
      </font>
      <fill>
        <patternFill>
          <bgColor theme="1"/>
        </patternFill>
      </fill>
    </dxf>
    <dxf>
      <font>
        <color auto="1"/>
      </font>
      <fill>
        <patternFill>
          <bgColor theme="0" tint="-4.9989318521683403E-2"/>
        </patternFill>
      </fill>
    </dxf>
    <dxf>
      <font>
        <color theme="4" tint="-0.499984740745262"/>
      </font>
      <fill>
        <patternFill>
          <bgColor theme="4" tint="0.79998168889431442"/>
        </patternFill>
      </fill>
    </dxf>
    <dxf>
      <font>
        <color theme="1"/>
      </font>
      <fill>
        <patternFill>
          <bgColor theme="5" tint="0.39994506668294322"/>
        </patternFill>
      </fill>
    </dxf>
    <dxf>
      <font>
        <b val="0"/>
        <i val="0"/>
        <color auto="1"/>
      </font>
      <fill>
        <patternFill>
          <bgColor theme="9" tint="0.39994506668294322"/>
        </patternFill>
      </fill>
    </dxf>
    <dxf>
      <font>
        <color theme="0"/>
      </font>
      <fill>
        <patternFill>
          <bgColor theme="1"/>
        </patternFill>
      </fill>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fill>
        <patternFill patternType="solid">
          <bgColor rgb="FFFFFF00"/>
        </patternFill>
      </fill>
    </dxf>
    <dxf>
      <fill>
        <patternFill patternType="solid">
          <bgColor rgb="FFFFFF00"/>
        </patternFill>
      </fill>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fill>
        <patternFill patternType="solid">
          <bgColor rgb="FFFFFF00"/>
        </patternFill>
      </fill>
    </dxf>
    <dxf>
      <fill>
        <patternFill patternType="solid">
          <bgColor rgb="FFFFFF00"/>
        </patternFill>
      </fill>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fill>
        <patternFill patternType="solid">
          <bgColor rgb="FFFFFF00"/>
        </patternFill>
      </fill>
    </dxf>
    <dxf>
      <fill>
        <patternFill patternType="solid">
          <bgColor rgb="FFFFFF00"/>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fill>
        <patternFill patternType="solid">
          <bgColor rgb="FFFFFF00"/>
        </patternFill>
      </fill>
    </dxf>
    <dxf>
      <fill>
        <patternFill patternType="solid">
          <bgColor rgb="FFFFFF00"/>
        </patternFill>
      </fill>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fill>
        <patternFill patternType="solid">
          <bgColor rgb="FFFFFF00"/>
        </patternFill>
      </fill>
    </dxf>
    <dxf>
      <fill>
        <patternFill patternType="solid">
          <bgColor rgb="FFFFFF00"/>
        </patternFill>
      </fill>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fill>
        <patternFill patternType="solid">
          <bgColor rgb="FFFFFF00"/>
        </patternFill>
      </fill>
    </dxf>
    <dxf>
      <fill>
        <patternFill patternType="solid">
          <bgColor rgb="FFFFFF00"/>
        </patternFill>
      </fill>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fill>
        <patternFill patternType="solid">
          <bgColor rgb="FFFFFF00"/>
        </patternFill>
      </fill>
    </dxf>
    <dxf>
      <fill>
        <patternFill patternType="solid">
          <bgColor rgb="FFFFFF00"/>
        </patternFill>
      </fill>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fill>
        <patternFill patternType="solid">
          <bgColor rgb="FFFFFF00"/>
        </patternFill>
      </fill>
    </dxf>
    <dxf>
      <fill>
        <patternFill patternType="solid">
          <bgColor rgb="FFFFFF00"/>
        </patternFill>
      </fill>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0" formatCode="General"/>
    </dxf>
    <dxf>
      <numFmt numFmtId="0" formatCode="General"/>
    </dxf>
    <dxf>
      <numFmt numFmtId="0" formatCode="General"/>
    </dxf>
    <dxf>
      <fill>
        <patternFill patternType="solid">
          <bgColor rgb="FFFFFF00"/>
        </patternFill>
      </fill>
    </dxf>
    <dxf>
      <fill>
        <patternFill patternType="solid">
          <bgColor rgb="FFFFFF00"/>
        </patternFill>
      </fill>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flights_c!$I$1</c:f>
              <c:strCache>
                <c:ptCount val="1"/>
                <c:pt idx="0">
                  <c:v>Total Cost</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44450" cap="rnd">
                <a:solidFill>
                  <a:schemeClr val="accent2">
                    <a:lumMod val="75000"/>
                  </a:schemeClr>
                </a:solidFill>
                <a:prstDash val="solid"/>
              </a:ln>
              <a:effectLst/>
            </c:spPr>
            <c:trendlineType val="linear"/>
            <c:dispRSqr val="0"/>
            <c:dispEq val="1"/>
            <c:trendlineLbl>
              <c:layout>
                <c:manualLayout>
                  <c:x val="-0.57358179153986122"/>
                  <c:y val="-0.47783429365752317"/>
                </c:manualLayout>
              </c:layout>
              <c:numFmt formatCode="General" sourceLinked="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rendlineLbl>
          </c:trendline>
          <c:xVal>
            <c:numRef>
              <c:f>flights_c!$G$2:$G$1158</c:f>
              <c:numCache>
                <c:formatCode>General</c:formatCode>
                <c:ptCount val="1157"/>
                <c:pt idx="0">
                  <c:v>307</c:v>
                </c:pt>
                <c:pt idx="1">
                  <c:v>370</c:v>
                </c:pt>
                <c:pt idx="2">
                  <c:v>370</c:v>
                </c:pt>
                <c:pt idx="3">
                  <c:v>307</c:v>
                </c:pt>
                <c:pt idx="4">
                  <c:v>370</c:v>
                </c:pt>
                <c:pt idx="5">
                  <c:v>370</c:v>
                </c:pt>
                <c:pt idx="6">
                  <c:v>913</c:v>
                </c:pt>
                <c:pt idx="7">
                  <c:v>1226</c:v>
                </c:pt>
                <c:pt idx="8">
                  <c:v>1180</c:v>
                </c:pt>
                <c:pt idx="9">
                  <c:v>347</c:v>
                </c:pt>
                <c:pt idx="10">
                  <c:v>307</c:v>
                </c:pt>
                <c:pt idx="11">
                  <c:v>347</c:v>
                </c:pt>
                <c:pt idx="12">
                  <c:v>654</c:v>
                </c:pt>
                <c:pt idx="13">
                  <c:v>347</c:v>
                </c:pt>
                <c:pt idx="14">
                  <c:v>364</c:v>
                </c:pt>
                <c:pt idx="15">
                  <c:v>370</c:v>
                </c:pt>
                <c:pt idx="16">
                  <c:v>370</c:v>
                </c:pt>
                <c:pt idx="17">
                  <c:v>2235</c:v>
                </c:pt>
                <c:pt idx="18">
                  <c:v>364</c:v>
                </c:pt>
                <c:pt idx="19">
                  <c:v>1226</c:v>
                </c:pt>
                <c:pt idx="20">
                  <c:v>1226</c:v>
                </c:pt>
                <c:pt idx="21">
                  <c:v>654</c:v>
                </c:pt>
                <c:pt idx="22">
                  <c:v>370</c:v>
                </c:pt>
                <c:pt idx="23">
                  <c:v>1180</c:v>
                </c:pt>
                <c:pt idx="24">
                  <c:v>307</c:v>
                </c:pt>
                <c:pt idx="25">
                  <c:v>1147</c:v>
                </c:pt>
                <c:pt idx="26">
                  <c:v>364</c:v>
                </c:pt>
                <c:pt idx="27">
                  <c:v>307</c:v>
                </c:pt>
                <c:pt idx="28">
                  <c:v>1180</c:v>
                </c:pt>
                <c:pt idx="29">
                  <c:v>1245</c:v>
                </c:pt>
                <c:pt idx="30">
                  <c:v>630</c:v>
                </c:pt>
                <c:pt idx="31">
                  <c:v>1180</c:v>
                </c:pt>
                <c:pt idx="32">
                  <c:v>589</c:v>
                </c:pt>
                <c:pt idx="33">
                  <c:v>882</c:v>
                </c:pt>
                <c:pt idx="34">
                  <c:v>347</c:v>
                </c:pt>
                <c:pt idx="35">
                  <c:v>630</c:v>
                </c:pt>
                <c:pt idx="36">
                  <c:v>364</c:v>
                </c:pt>
                <c:pt idx="37">
                  <c:v>654</c:v>
                </c:pt>
                <c:pt idx="38">
                  <c:v>630</c:v>
                </c:pt>
                <c:pt idx="39">
                  <c:v>1109</c:v>
                </c:pt>
                <c:pt idx="40">
                  <c:v>2606</c:v>
                </c:pt>
                <c:pt idx="41">
                  <c:v>364</c:v>
                </c:pt>
                <c:pt idx="42">
                  <c:v>307</c:v>
                </c:pt>
                <c:pt idx="43">
                  <c:v>1416</c:v>
                </c:pt>
                <c:pt idx="44">
                  <c:v>941</c:v>
                </c:pt>
                <c:pt idx="45">
                  <c:v>2279</c:v>
                </c:pt>
                <c:pt idx="46">
                  <c:v>364</c:v>
                </c:pt>
                <c:pt idx="47">
                  <c:v>654</c:v>
                </c:pt>
                <c:pt idx="48">
                  <c:v>1443</c:v>
                </c:pt>
                <c:pt idx="49">
                  <c:v>913</c:v>
                </c:pt>
                <c:pt idx="50">
                  <c:v>654</c:v>
                </c:pt>
                <c:pt idx="51">
                  <c:v>1765</c:v>
                </c:pt>
                <c:pt idx="52">
                  <c:v>589</c:v>
                </c:pt>
                <c:pt idx="53">
                  <c:v>1443</c:v>
                </c:pt>
                <c:pt idx="54">
                  <c:v>1765</c:v>
                </c:pt>
                <c:pt idx="55">
                  <c:v>630</c:v>
                </c:pt>
                <c:pt idx="56">
                  <c:v>1405</c:v>
                </c:pt>
                <c:pt idx="57">
                  <c:v>941</c:v>
                </c:pt>
                <c:pt idx="58">
                  <c:v>1529</c:v>
                </c:pt>
                <c:pt idx="59">
                  <c:v>2235</c:v>
                </c:pt>
                <c:pt idx="60">
                  <c:v>630</c:v>
                </c:pt>
                <c:pt idx="61">
                  <c:v>2235</c:v>
                </c:pt>
                <c:pt idx="62">
                  <c:v>654</c:v>
                </c:pt>
                <c:pt idx="63">
                  <c:v>2508</c:v>
                </c:pt>
                <c:pt idx="64">
                  <c:v>1180</c:v>
                </c:pt>
                <c:pt idx="65">
                  <c:v>1226</c:v>
                </c:pt>
                <c:pt idx="66">
                  <c:v>1405</c:v>
                </c:pt>
                <c:pt idx="67">
                  <c:v>370</c:v>
                </c:pt>
                <c:pt idx="68">
                  <c:v>941</c:v>
                </c:pt>
                <c:pt idx="69">
                  <c:v>882</c:v>
                </c:pt>
                <c:pt idx="70">
                  <c:v>882</c:v>
                </c:pt>
                <c:pt idx="71">
                  <c:v>882</c:v>
                </c:pt>
                <c:pt idx="72">
                  <c:v>1226</c:v>
                </c:pt>
                <c:pt idx="73">
                  <c:v>1109</c:v>
                </c:pt>
                <c:pt idx="74">
                  <c:v>630</c:v>
                </c:pt>
                <c:pt idx="75">
                  <c:v>2643</c:v>
                </c:pt>
                <c:pt idx="76">
                  <c:v>2461</c:v>
                </c:pt>
                <c:pt idx="77">
                  <c:v>1405</c:v>
                </c:pt>
                <c:pt idx="78">
                  <c:v>1245</c:v>
                </c:pt>
                <c:pt idx="79">
                  <c:v>307</c:v>
                </c:pt>
                <c:pt idx="80">
                  <c:v>1180</c:v>
                </c:pt>
                <c:pt idx="81">
                  <c:v>630</c:v>
                </c:pt>
                <c:pt idx="82">
                  <c:v>2235</c:v>
                </c:pt>
                <c:pt idx="83">
                  <c:v>882</c:v>
                </c:pt>
                <c:pt idx="84">
                  <c:v>1147</c:v>
                </c:pt>
                <c:pt idx="85">
                  <c:v>1245</c:v>
                </c:pt>
                <c:pt idx="86">
                  <c:v>370</c:v>
                </c:pt>
                <c:pt idx="87">
                  <c:v>1147</c:v>
                </c:pt>
                <c:pt idx="88">
                  <c:v>2235</c:v>
                </c:pt>
                <c:pt idx="89">
                  <c:v>1765</c:v>
                </c:pt>
                <c:pt idx="90">
                  <c:v>1109</c:v>
                </c:pt>
                <c:pt idx="91">
                  <c:v>1180</c:v>
                </c:pt>
                <c:pt idx="92">
                  <c:v>2374</c:v>
                </c:pt>
                <c:pt idx="93">
                  <c:v>941</c:v>
                </c:pt>
                <c:pt idx="94">
                  <c:v>2235</c:v>
                </c:pt>
                <c:pt idx="95">
                  <c:v>1147</c:v>
                </c:pt>
                <c:pt idx="96">
                  <c:v>2235</c:v>
                </c:pt>
                <c:pt idx="97">
                  <c:v>347</c:v>
                </c:pt>
                <c:pt idx="98">
                  <c:v>654</c:v>
                </c:pt>
                <c:pt idx="99">
                  <c:v>913</c:v>
                </c:pt>
                <c:pt idx="100">
                  <c:v>913</c:v>
                </c:pt>
                <c:pt idx="101">
                  <c:v>1529</c:v>
                </c:pt>
                <c:pt idx="102">
                  <c:v>1180</c:v>
                </c:pt>
                <c:pt idx="103">
                  <c:v>2488</c:v>
                </c:pt>
                <c:pt idx="104">
                  <c:v>2279</c:v>
                </c:pt>
                <c:pt idx="105">
                  <c:v>2235</c:v>
                </c:pt>
                <c:pt idx="106">
                  <c:v>1529</c:v>
                </c:pt>
                <c:pt idx="107">
                  <c:v>347</c:v>
                </c:pt>
                <c:pt idx="108">
                  <c:v>2508</c:v>
                </c:pt>
                <c:pt idx="109">
                  <c:v>1529</c:v>
                </c:pt>
                <c:pt idx="110">
                  <c:v>370</c:v>
                </c:pt>
                <c:pt idx="111">
                  <c:v>1416</c:v>
                </c:pt>
                <c:pt idx="112">
                  <c:v>1215</c:v>
                </c:pt>
                <c:pt idx="113">
                  <c:v>1529</c:v>
                </c:pt>
                <c:pt idx="114">
                  <c:v>1765</c:v>
                </c:pt>
                <c:pt idx="115">
                  <c:v>1405</c:v>
                </c:pt>
                <c:pt idx="116">
                  <c:v>1226</c:v>
                </c:pt>
                <c:pt idx="117">
                  <c:v>2235</c:v>
                </c:pt>
                <c:pt idx="118">
                  <c:v>3368</c:v>
                </c:pt>
                <c:pt idx="119">
                  <c:v>2565</c:v>
                </c:pt>
                <c:pt idx="120">
                  <c:v>2279</c:v>
                </c:pt>
                <c:pt idx="121">
                  <c:v>1443</c:v>
                </c:pt>
                <c:pt idx="122">
                  <c:v>913</c:v>
                </c:pt>
                <c:pt idx="123">
                  <c:v>1109</c:v>
                </c:pt>
                <c:pt idx="124">
                  <c:v>1226</c:v>
                </c:pt>
                <c:pt idx="125">
                  <c:v>4490</c:v>
                </c:pt>
                <c:pt idx="126">
                  <c:v>1416</c:v>
                </c:pt>
                <c:pt idx="127">
                  <c:v>630</c:v>
                </c:pt>
                <c:pt idx="128">
                  <c:v>2565</c:v>
                </c:pt>
                <c:pt idx="129">
                  <c:v>2508</c:v>
                </c:pt>
                <c:pt idx="130">
                  <c:v>2461</c:v>
                </c:pt>
                <c:pt idx="131">
                  <c:v>307</c:v>
                </c:pt>
                <c:pt idx="132">
                  <c:v>2488</c:v>
                </c:pt>
                <c:pt idx="133">
                  <c:v>913</c:v>
                </c:pt>
                <c:pt idx="134">
                  <c:v>2565</c:v>
                </c:pt>
                <c:pt idx="135">
                  <c:v>2507</c:v>
                </c:pt>
                <c:pt idx="136">
                  <c:v>913</c:v>
                </c:pt>
                <c:pt idx="137">
                  <c:v>364</c:v>
                </c:pt>
                <c:pt idx="138">
                  <c:v>2279</c:v>
                </c:pt>
                <c:pt idx="139">
                  <c:v>4151</c:v>
                </c:pt>
                <c:pt idx="140">
                  <c:v>307</c:v>
                </c:pt>
                <c:pt idx="141">
                  <c:v>654</c:v>
                </c:pt>
                <c:pt idx="142">
                  <c:v>2461</c:v>
                </c:pt>
                <c:pt idx="143">
                  <c:v>2565</c:v>
                </c:pt>
                <c:pt idx="144">
                  <c:v>6495</c:v>
                </c:pt>
                <c:pt idx="145">
                  <c:v>2488</c:v>
                </c:pt>
                <c:pt idx="146">
                  <c:v>654</c:v>
                </c:pt>
                <c:pt idx="147">
                  <c:v>1405</c:v>
                </c:pt>
                <c:pt idx="148">
                  <c:v>1765</c:v>
                </c:pt>
                <c:pt idx="149">
                  <c:v>1405</c:v>
                </c:pt>
                <c:pt idx="150">
                  <c:v>2461</c:v>
                </c:pt>
                <c:pt idx="151">
                  <c:v>2488</c:v>
                </c:pt>
                <c:pt idx="152">
                  <c:v>2508</c:v>
                </c:pt>
                <c:pt idx="153">
                  <c:v>4490</c:v>
                </c:pt>
                <c:pt idx="154">
                  <c:v>364</c:v>
                </c:pt>
                <c:pt idx="155">
                  <c:v>2374</c:v>
                </c:pt>
                <c:pt idx="156">
                  <c:v>2461</c:v>
                </c:pt>
                <c:pt idx="157">
                  <c:v>2235</c:v>
                </c:pt>
                <c:pt idx="158">
                  <c:v>3368</c:v>
                </c:pt>
                <c:pt idx="159">
                  <c:v>347</c:v>
                </c:pt>
                <c:pt idx="160">
                  <c:v>2235</c:v>
                </c:pt>
                <c:pt idx="161">
                  <c:v>2461</c:v>
                </c:pt>
                <c:pt idx="162">
                  <c:v>2461</c:v>
                </c:pt>
                <c:pt idx="163">
                  <c:v>2461</c:v>
                </c:pt>
                <c:pt idx="164">
                  <c:v>347</c:v>
                </c:pt>
                <c:pt idx="165">
                  <c:v>1109</c:v>
                </c:pt>
                <c:pt idx="166">
                  <c:v>307</c:v>
                </c:pt>
                <c:pt idx="167">
                  <c:v>2235</c:v>
                </c:pt>
                <c:pt idx="168">
                  <c:v>2594</c:v>
                </c:pt>
                <c:pt idx="169">
                  <c:v>3805</c:v>
                </c:pt>
                <c:pt idx="170">
                  <c:v>1443</c:v>
                </c:pt>
                <c:pt idx="171">
                  <c:v>2235</c:v>
                </c:pt>
                <c:pt idx="172">
                  <c:v>3250</c:v>
                </c:pt>
                <c:pt idx="173">
                  <c:v>2235</c:v>
                </c:pt>
                <c:pt idx="174">
                  <c:v>2565</c:v>
                </c:pt>
                <c:pt idx="175">
                  <c:v>6033</c:v>
                </c:pt>
                <c:pt idx="176">
                  <c:v>2606</c:v>
                </c:pt>
                <c:pt idx="177">
                  <c:v>364</c:v>
                </c:pt>
                <c:pt idx="178">
                  <c:v>2648</c:v>
                </c:pt>
                <c:pt idx="179">
                  <c:v>1529</c:v>
                </c:pt>
                <c:pt idx="180">
                  <c:v>8432</c:v>
                </c:pt>
                <c:pt idx="181">
                  <c:v>1443</c:v>
                </c:pt>
                <c:pt idx="182">
                  <c:v>370</c:v>
                </c:pt>
                <c:pt idx="183">
                  <c:v>6498</c:v>
                </c:pt>
                <c:pt idx="184">
                  <c:v>2235</c:v>
                </c:pt>
                <c:pt idx="185">
                  <c:v>3883</c:v>
                </c:pt>
                <c:pt idx="186">
                  <c:v>1529</c:v>
                </c:pt>
                <c:pt idx="187">
                  <c:v>1765</c:v>
                </c:pt>
                <c:pt idx="188">
                  <c:v>2565</c:v>
                </c:pt>
                <c:pt idx="189">
                  <c:v>654</c:v>
                </c:pt>
                <c:pt idx="190">
                  <c:v>3921</c:v>
                </c:pt>
                <c:pt idx="191">
                  <c:v>364</c:v>
                </c:pt>
                <c:pt idx="192">
                  <c:v>2606</c:v>
                </c:pt>
                <c:pt idx="193">
                  <c:v>1147</c:v>
                </c:pt>
                <c:pt idx="194">
                  <c:v>1147</c:v>
                </c:pt>
                <c:pt idx="195">
                  <c:v>370</c:v>
                </c:pt>
                <c:pt idx="196">
                  <c:v>1443</c:v>
                </c:pt>
                <c:pt idx="197">
                  <c:v>4359</c:v>
                </c:pt>
                <c:pt idx="198">
                  <c:v>913</c:v>
                </c:pt>
                <c:pt idx="199">
                  <c:v>2594</c:v>
                </c:pt>
                <c:pt idx="200">
                  <c:v>2643</c:v>
                </c:pt>
                <c:pt idx="201">
                  <c:v>1180</c:v>
                </c:pt>
                <c:pt idx="202">
                  <c:v>4159</c:v>
                </c:pt>
                <c:pt idx="203">
                  <c:v>2643</c:v>
                </c:pt>
                <c:pt idx="204">
                  <c:v>5480</c:v>
                </c:pt>
                <c:pt idx="205">
                  <c:v>1109</c:v>
                </c:pt>
                <c:pt idx="206">
                  <c:v>6498</c:v>
                </c:pt>
                <c:pt idx="207">
                  <c:v>2606</c:v>
                </c:pt>
                <c:pt idx="208">
                  <c:v>2594</c:v>
                </c:pt>
                <c:pt idx="209">
                  <c:v>6293</c:v>
                </c:pt>
                <c:pt idx="210">
                  <c:v>941</c:v>
                </c:pt>
                <c:pt idx="211">
                  <c:v>2565</c:v>
                </c:pt>
                <c:pt idx="212">
                  <c:v>2235</c:v>
                </c:pt>
                <c:pt idx="213">
                  <c:v>1180</c:v>
                </c:pt>
                <c:pt idx="214">
                  <c:v>630</c:v>
                </c:pt>
                <c:pt idx="215">
                  <c:v>2594</c:v>
                </c:pt>
                <c:pt idx="216">
                  <c:v>307</c:v>
                </c:pt>
                <c:pt idx="217">
                  <c:v>3608</c:v>
                </c:pt>
                <c:pt idx="218">
                  <c:v>2508</c:v>
                </c:pt>
                <c:pt idx="219">
                  <c:v>2507</c:v>
                </c:pt>
                <c:pt idx="220">
                  <c:v>654</c:v>
                </c:pt>
                <c:pt idx="221">
                  <c:v>2507</c:v>
                </c:pt>
                <c:pt idx="222">
                  <c:v>1180</c:v>
                </c:pt>
                <c:pt idx="223">
                  <c:v>4151</c:v>
                </c:pt>
                <c:pt idx="224">
                  <c:v>3883</c:v>
                </c:pt>
                <c:pt idx="225">
                  <c:v>1109</c:v>
                </c:pt>
                <c:pt idx="226">
                  <c:v>913</c:v>
                </c:pt>
                <c:pt idx="227">
                  <c:v>654</c:v>
                </c:pt>
                <c:pt idx="228">
                  <c:v>4151</c:v>
                </c:pt>
                <c:pt idx="229">
                  <c:v>1215</c:v>
                </c:pt>
                <c:pt idx="230">
                  <c:v>630</c:v>
                </c:pt>
                <c:pt idx="231">
                  <c:v>6205</c:v>
                </c:pt>
                <c:pt idx="232">
                  <c:v>630</c:v>
                </c:pt>
                <c:pt idx="233">
                  <c:v>3608</c:v>
                </c:pt>
                <c:pt idx="234">
                  <c:v>654</c:v>
                </c:pt>
                <c:pt idx="235">
                  <c:v>3883</c:v>
                </c:pt>
                <c:pt idx="236">
                  <c:v>3883</c:v>
                </c:pt>
                <c:pt idx="237">
                  <c:v>1109</c:v>
                </c:pt>
                <c:pt idx="238">
                  <c:v>913</c:v>
                </c:pt>
                <c:pt idx="239">
                  <c:v>1765</c:v>
                </c:pt>
                <c:pt idx="240">
                  <c:v>2235</c:v>
                </c:pt>
                <c:pt idx="241">
                  <c:v>5775</c:v>
                </c:pt>
                <c:pt idx="242">
                  <c:v>1443</c:v>
                </c:pt>
                <c:pt idx="243">
                  <c:v>3368</c:v>
                </c:pt>
                <c:pt idx="244">
                  <c:v>2488</c:v>
                </c:pt>
                <c:pt idx="245">
                  <c:v>3883</c:v>
                </c:pt>
                <c:pt idx="246">
                  <c:v>1405</c:v>
                </c:pt>
                <c:pt idx="247">
                  <c:v>941</c:v>
                </c:pt>
                <c:pt idx="248">
                  <c:v>913</c:v>
                </c:pt>
                <c:pt idx="249">
                  <c:v>4490</c:v>
                </c:pt>
                <c:pt idx="250">
                  <c:v>3974</c:v>
                </c:pt>
                <c:pt idx="251">
                  <c:v>8677</c:v>
                </c:pt>
                <c:pt idx="252">
                  <c:v>2606</c:v>
                </c:pt>
                <c:pt idx="253">
                  <c:v>2488</c:v>
                </c:pt>
                <c:pt idx="254">
                  <c:v>3608</c:v>
                </c:pt>
                <c:pt idx="255">
                  <c:v>3974</c:v>
                </c:pt>
                <c:pt idx="256">
                  <c:v>2461</c:v>
                </c:pt>
                <c:pt idx="257">
                  <c:v>307</c:v>
                </c:pt>
                <c:pt idx="258">
                  <c:v>5555</c:v>
                </c:pt>
                <c:pt idx="259">
                  <c:v>1215</c:v>
                </c:pt>
                <c:pt idx="260">
                  <c:v>4359</c:v>
                </c:pt>
                <c:pt idx="261">
                  <c:v>5299</c:v>
                </c:pt>
                <c:pt idx="262">
                  <c:v>6033</c:v>
                </c:pt>
                <c:pt idx="263">
                  <c:v>1443</c:v>
                </c:pt>
                <c:pt idx="264">
                  <c:v>1405</c:v>
                </c:pt>
                <c:pt idx="265">
                  <c:v>7627</c:v>
                </c:pt>
                <c:pt idx="266">
                  <c:v>2235</c:v>
                </c:pt>
                <c:pt idx="267">
                  <c:v>4151</c:v>
                </c:pt>
                <c:pt idx="268">
                  <c:v>3608</c:v>
                </c:pt>
                <c:pt idx="269">
                  <c:v>913</c:v>
                </c:pt>
                <c:pt idx="270">
                  <c:v>4151</c:v>
                </c:pt>
                <c:pt idx="271">
                  <c:v>2648</c:v>
                </c:pt>
                <c:pt idx="272">
                  <c:v>5843</c:v>
                </c:pt>
                <c:pt idx="273">
                  <c:v>3974</c:v>
                </c:pt>
                <c:pt idx="274">
                  <c:v>6033</c:v>
                </c:pt>
                <c:pt idx="275">
                  <c:v>2461</c:v>
                </c:pt>
                <c:pt idx="276">
                  <c:v>6033</c:v>
                </c:pt>
                <c:pt idx="277">
                  <c:v>913</c:v>
                </c:pt>
                <c:pt idx="278">
                  <c:v>8615</c:v>
                </c:pt>
                <c:pt idx="279">
                  <c:v>3883</c:v>
                </c:pt>
                <c:pt idx="280">
                  <c:v>2488</c:v>
                </c:pt>
                <c:pt idx="281">
                  <c:v>5536</c:v>
                </c:pt>
                <c:pt idx="282">
                  <c:v>7627</c:v>
                </c:pt>
                <c:pt idx="283">
                  <c:v>5536</c:v>
                </c:pt>
                <c:pt idx="284">
                  <c:v>1443</c:v>
                </c:pt>
                <c:pt idx="285">
                  <c:v>3883</c:v>
                </c:pt>
                <c:pt idx="286">
                  <c:v>370</c:v>
                </c:pt>
                <c:pt idx="287">
                  <c:v>1215</c:v>
                </c:pt>
                <c:pt idx="288">
                  <c:v>307</c:v>
                </c:pt>
                <c:pt idx="289">
                  <c:v>6377</c:v>
                </c:pt>
                <c:pt idx="290">
                  <c:v>5536</c:v>
                </c:pt>
                <c:pt idx="291">
                  <c:v>370</c:v>
                </c:pt>
                <c:pt idx="292">
                  <c:v>1215</c:v>
                </c:pt>
                <c:pt idx="293">
                  <c:v>5555</c:v>
                </c:pt>
                <c:pt idx="294">
                  <c:v>3883</c:v>
                </c:pt>
                <c:pt idx="295">
                  <c:v>3883</c:v>
                </c:pt>
                <c:pt idx="296">
                  <c:v>1245</c:v>
                </c:pt>
                <c:pt idx="297">
                  <c:v>6293</c:v>
                </c:pt>
                <c:pt idx="298">
                  <c:v>1109</c:v>
                </c:pt>
                <c:pt idx="299">
                  <c:v>5830</c:v>
                </c:pt>
                <c:pt idx="300">
                  <c:v>3921</c:v>
                </c:pt>
                <c:pt idx="301">
                  <c:v>2235</c:v>
                </c:pt>
                <c:pt idx="302">
                  <c:v>2235</c:v>
                </c:pt>
                <c:pt idx="303">
                  <c:v>3883</c:v>
                </c:pt>
                <c:pt idx="304">
                  <c:v>7660</c:v>
                </c:pt>
                <c:pt idx="305">
                  <c:v>7762</c:v>
                </c:pt>
                <c:pt idx="306">
                  <c:v>5536</c:v>
                </c:pt>
                <c:pt idx="307">
                  <c:v>1147</c:v>
                </c:pt>
                <c:pt idx="308">
                  <c:v>5555</c:v>
                </c:pt>
                <c:pt idx="309">
                  <c:v>6033</c:v>
                </c:pt>
                <c:pt idx="310">
                  <c:v>6033</c:v>
                </c:pt>
                <c:pt idx="311">
                  <c:v>5536</c:v>
                </c:pt>
                <c:pt idx="312">
                  <c:v>6033</c:v>
                </c:pt>
                <c:pt idx="313">
                  <c:v>3883</c:v>
                </c:pt>
                <c:pt idx="314">
                  <c:v>3921</c:v>
                </c:pt>
                <c:pt idx="315">
                  <c:v>630</c:v>
                </c:pt>
                <c:pt idx="316">
                  <c:v>3608</c:v>
                </c:pt>
                <c:pt idx="317">
                  <c:v>4159</c:v>
                </c:pt>
                <c:pt idx="318">
                  <c:v>6377</c:v>
                </c:pt>
                <c:pt idx="319">
                  <c:v>5536</c:v>
                </c:pt>
                <c:pt idx="320">
                  <c:v>5539</c:v>
                </c:pt>
                <c:pt idx="321">
                  <c:v>654</c:v>
                </c:pt>
                <c:pt idx="322">
                  <c:v>1405</c:v>
                </c:pt>
                <c:pt idx="323">
                  <c:v>5561</c:v>
                </c:pt>
                <c:pt idx="324">
                  <c:v>2508</c:v>
                </c:pt>
                <c:pt idx="325">
                  <c:v>5555</c:v>
                </c:pt>
                <c:pt idx="326">
                  <c:v>6453</c:v>
                </c:pt>
                <c:pt idx="327">
                  <c:v>3805</c:v>
                </c:pt>
                <c:pt idx="328">
                  <c:v>4159</c:v>
                </c:pt>
                <c:pt idx="329">
                  <c:v>941</c:v>
                </c:pt>
                <c:pt idx="330">
                  <c:v>654</c:v>
                </c:pt>
                <c:pt idx="331">
                  <c:v>4359</c:v>
                </c:pt>
                <c:pt idx="332">
                  <c:v>3713</c:v>
                </c:pt>
                <c:pt idx="333">
                  <c:v>5555</c:v>
                </c:pt>
                <c:pt idx="334">
                  <c:v>2488</c:v>
                </c:pt>
                <c:pt idx="335">
                  <c:v>4627</c:v>
                </c:pt>
                <c:pt idx="336">
                  <c:v>1147</c:v>
                </c:pt>
                <c:pt idx="337">
                  <c:v>3713</c:v>
                </c:pt>
                <c:pt idx="338">
                  <c:v>3883</c:v>
                </c:pt>
                <c:pt idx="339">
                  <c:v>8395</c:v>
                </c:pt>
                <c:pt idx="340">
                  <c:v>3974</c:v>
                </c:pt>
                <c:pt idx="341">
                  <c:v>3883</c:v>
                </c:pt>
                <c:pt idx="342">
                  <c:v>654</c:v>
                </c:pt>
                <c:pt idx="343">
                  <c:v>3883</c:v>
                </c:pt>
                <c:pt idx="344">
                  <c:v>1245</c:v>
                </c:pt>
                <c:pt idx="345">
                  <c:v>654</c:v>
                </c:pt>
                <c:pt idx="346">
                  <c:v>913</c:v>
                </c:pt>
                <c:pt idx="347">
                  <c:v>6453</c:v>
                </c:pt>
                <c:pt idx="348">
                  <c:v>3608</c:v>
                </c:pt>
                <c:pt idx="349">
                  <c:v>1405</c:v>
                </c:pt>
                <c:pt idx="350">
                  <c:v>7762</c:v>
                </c:pt>
                <c:pt idx="351">
                  <c:v>5568</c:v>
                </c:pt>
                <c:pt idx="352">
                  <c:v>3250</c:v>
                </c:pt>
                <c:pt idx="353">
                  <c:v>7496</c:v>
                </c:pt>
                <c:pt idx="354">
                  <c:v>7005</c:v>
                </c:pt>
                <c:pt idx="355">
                  <c:v>3805</c:v>
                </c:pt>
                <c:pt idx="356">
                  <c:v>8047</c:v>
                </c:pt>
                <c:pt idx="357">
                  <c:v>3608</c:v>
                </c:pt>
                <c:pt idx="358">
                  <c:v>4627</c:v>
                </c:pt>
                <c:pt idx="359">
                  <c:v>5299</c:v>
                </c:pt>
                <c:pt idx="360">
                  <c:v>1443</c:v>
                </c:pt>
                <c:pt idx="361">
                  <c:v>1245</c:v>
                </c:pt>
                <c:pt idx="362">
                  <c:v>2507</c:v>
                </c:pt>
                <c:pt idx="363">
                  <c:v>4151</c:v>
                </c:pt>
                <c:pt idx="364">
                  <c:v>4151</c:v>
                </c:pt>
                <c:pt idx="365">
                  <c:v>6790</c:v>
                </c:pt>
                <c:pt idx="366">
                  <c:v>4151</c:v>
                </c:pt>
                <c:pt idx="367">
                  <c:v>2507</c:v>
                </c:pt>
                <c:pt idx="368">
                  <c:v>7627</c:v>
                </c:pt>
                <c:pt idx="369">
                  <c:v>5539</c:v>
                </c:pt>
                <c:pt idx="370">
                  <c:v>6884</c:v>
                </c:pt>
                <c:pt idx="371">
                  <c:v>5775</c:v>
                </c:pt>
                <c:pt idx="372">
                  <c:v>7660</c:v>
                </c:pt>
                <c:pt idx="373">
                  <c:v>5539</c:v>
                </c:pt>
                <c:pt idx="374">
                  <c:v>3974</c:v>
                </c:pt>
                <c:pt idx="375">
                  <c:v>6343</c:v>
                </c:pt>
                <c:pt idx="376">
                  <c:v>4159</c:v>
                </c:pt>
                <c:pt idx="377">
                  <c:v>7494</c:v>
                </c:pt>
                <c:pt idx="378">
                  <c:v>2508</c:v>
                </c:pt>
                <c:pt idx="379">
                  <c:v>2507</c:v>
                </c:pt>
                <c:pt idx="380">
                  <c:v>3883</c:v>
                </c:pt>
                <c:pt idx="381">
                  <c:v>5536</c:v>
                </c:pt>
                <c:pt idx="382">
                  <c:v>7627</c:v>
                </c:pt>
                <c:pt idx="383">
                  <c:v>3883</c:v>
                </c:pt>
                <c:pt idx="384">
                  <c:v>941</c:v>
                </c:pt>
                <c:pt idx="385">
                  <c:v>3883</c:v>
                </c:pt>
                <c:pt idx="386">
                  <c:v>3713</c:v>
                </c:pt>
                <c:pt idx="387">
                  <c:v>4151</c:v>
                </c:pt>
                <c:pt idx="388">
                  <c:v>5555</c:v>
                </c:pt>
                <c:pt idx="389">
                  <c:v>3608</c:v>
                </c:pt>
                <c:pt idx="390">
                  <c:v>8303</c:v>
                </c:pt>
                <c:pt idx="391">
                  <c:v>7660</c:v>
                </c:pt>
                <c:pt idx="392">
                  <c:v>3608</c:v>
                </c:pt>
                <c:pt idx="393">
                  <c:v>9252</c:v>
                </c:pt>
                <c:pt idx="394">
                  <c:v>4490</c:v>
                </c:pt>
                <c:pt idx="395">
                  <c:v>5568</c:v>
                </c:pt>
                <c:pt idx="396">
                  <c:v>1443</c:v>
                </c:pt>
                <c:pt idx="397">
                  <c:v>4151</c:v>
                </c:pt>
                <c:pt idx="398">
                  <c:v>6343</c:v>
                </c:pt>
                <c:pt idx="399">
                  <c:v>3608</c:v>
                </c:pt>
                <c:pt idx="400">
                  <c:v>9577</c:v>
                </c:pt>
                <c:pt idx="401">
                  <c:v>11708</c:v>
                </c:pt>
                <c:pt idx="402">
                  <c:v>3713</c:v>
                </c:pt>
                <c:pt idx="403">
                  <c:v>3805</c:v>
                </c:pt>
                <c:pt idx="404">
                  <c:v>9495</c:v>
                </c:pt>
                <c:pt idx="405">
                  <c:v>7627</c:v>
                </c:pt>
                <c:pt idx="406">
                  <c:v>5555</c:v>
                </c:pt>
                <c:pt idx="407">
                  <c:v>5606</c:v>
                </c:pt>
                <c:pt idx="408">
                  <c:v>6150</c:v>
                </c:pt>
                <c:pt idx="409">
                  <c:v>1215</c:v>
                </c:pt>
                <c:pt idx="410">
                  <c:v>7108</c:v>
                </c:pt>
                <c:pt idx="411">
                  <c:v>5863</c:v>
                </c:pt>
                <c:pt idx="412">
                  <c:v>8303</c:v>
                </c:pt>
                <c:pt idx="413">
                  <c:v>9570</c:v>
                </c:pt>
                <c:pt idx="414">
                  <c:v>2507</c:v>
                </c:pt>
                <c:pt idx="415">
                  <c:v>3786</c:v>
                </c:pt>
                <c:pt idx="416">
                  <c:v>2488</c:v>
                </c:pt>
                <c:pt idx="417">
                  <c:v>4490</c:v>
                </c:pt>
                <c:pt idx="418">
                  <c:v>5775</c:v>
                </c:pt>
                <c:pt idx="419">
                  <c:v>10877</c:v>
                </c:pt>
                <c:pt idx="420">
                  <c:v>9597</c:v>
                </c:pt>
                <c:pt idx="421">
                  <c:v>5763</c:v>
                </c:pt>
                <c:pt idx="422">
                  <c:v>3883</c:v>
                </c:pt>
                <c:pt idx="423">
                  <c:v>10883</c:v>
                </c:pt>
                <c:pt idx="424">
                  <c:v>7794</c:v>
                </c:pt>
                <c:pt idx="425">
                  <c:v>6409</c:v>
                </c:pt>
                <c:pt idx="426">
                  <c:v>10593</c:v>
                </c:pt>
                <c:pt idx="427">
                  <c:v>6884</c:v>
                </c:pt>
                <c:pt idx="428">
                  <c:v>6864</c:v>
                </c:pt>
                <c:pt idx="429">
                  <c:v>7213</c:v>
                </c:pt>
                <c:pt idx="430">
                  <c:v>5555</c:v>
                </c:pt>
                <c:pt idx="431">
                  <c:v>7496</c:v>
                </c:pt>
                <c:pt idx="432">
                  <c:v>7762</c:v>
                </c:pt>
                <c:pt idx="433">
                  <c:v>5539</c:v>
                </c:pt>
                <c:pt idx="434">
                  <c:v>9597</c:v>
                </c:pt>
                <c:pt idx="435">
                  <c:v>14584</c:v>
                </c:pt>
                <c:pt idx="436">
                  <c:v>7108</c:v>
                </c:pt>
                <c:pt idx="437">
                  <c:v>6377</c:v>
                </c:pt>
                <c:pt idx="438">
                  <c:v>5568</c:v>
                </c:pt>
                <c:pt idx="439">
                  <c:v>3974</c:v>
                </c:pt>
                <c:pt idx="440">
                  <c:v>4151</c:v>
                </c:pt>
                <c:pt idx="441">
                  <c:v>6864</c:v>
                </c:pt>
                <c:pt idx="442">
                  <c:v>13964</c:v>
                </c:pt>
                <c:pt idx="443">
                  <c:v>5584</c:v>
                </c:pt>
                <c:pt idx="444">
                  <c:v>941</c:v>
                </c:pt>
                <c:pt idx="445">
                  <c:v>11115</c:v>
                </c:pt>
                <c:pt idx="446">
                  <c:v>630</c:v>
                </c:pt>
                <c:pt idx="447">
                  <c:v>8615</c:v>
                </c:pt>
                <c:pt idx="448">
                  <c:v>5539</c:v>
                </c:pt>
                <c:pt idx="449">
                  <c:v>2606</c:v>
                </c:pt>
                <c:pt idx="450">
                  <c:v>3883</c:v>
                </c:pt>
                <c:pt idx="451">
                  <c:v>9252</c:v>
                </c:pt>
                <c:pt idx="452">
                  <c:v>6495</c:v>
                </c:pt>
                <c:pt idx="453">
                  <c:v>941</c:v>
                </c:pt>
                <c:pt idx="454">
                  <c:v>3921</c:v>
                </c:pt>
                <c:pt idx="455">
                  <c:v>4627</c:v>
                </c:pt>
                <c:pt idx="456">
                  <c:v>5568</c:v>
                </c:pt>
                <c:pt idx="457">
                  <c:v>5568</c:v>
                </c:pt>
                <c:pt idx="458">
                  <c:v>11115</c:v>
                </c:pt>
                <c:pt idx="459">
                  <c:v>2461</c:v>
                </c:pt>
                <c:pt idx="460">
                  <c:v>8716</c:v>
                </c:pt>
                <c:pt idx="461">
                  <c:v>7741</c:v>
                </c:pt>
                <c:pt idx="462">
                  <c:v>9223</c:v>
                </c:pt>
                <c:pt idx="463">
                  <c:v>3786</c:v>
                </c:pt>
                <c:pt idx="464">
                  <c:v>5830</c:v>
                </c:pt>
                <c:pt idx="465">
                  <c:v>5555</c:v>
                </c:pt>
                <c:pt idx="466">
                  <c:v>7213</c:v>
                </c:pt>
                <c:pt idx="467">
                  <c:v>5565</c:v>
                </c:pt>
                <c:pt idx="468">
                  <c:v>10883</c:v>
                </c:pt>
                <c:pt idx="469">
                  <c:v>9241</c:v>
                </c:pt>
                <c:pt idx="470">
                  <c:v>9241</c:v>
                </c:pt>
                <c:pt idx="471">
                  <c:v>5561</c:v>
                </c:pt>
                <c:pt idx="472">
                  <c:v>5539</c:v>
                </c:pt>
                <c:pt idx="473">
                  <c:v>7193</c:v>
                </c:pt>
                <c:pt idx="474">
                  <c:v>9591</c:v>
                </c:pt>
                <c:pt idx="475">
                  <c:v>6884</c:v>
                </c:pt>
                <c:pt idx="476">
                  <c:v>6731</c:v>
                </c:pt>
                <c:pt idx="477">
                  <c:v>8432</c:v>
                </c:pt>
                <c:pt idx="478">
                  <c:v>8797</c:v>
                </c:pt>
                <c:pt idx="479">
                  <c:v>5849</c:v>
                </c:pt>
                <c:pt idx="480">
                  <c:v>7146</c:v>
                </c:pt>
                <c:pt idx="481">
                  <c:v>7741</c:v>
                </c:pt>
                <c:pt idx="482">
                  <c:v>6293</c:v>
                </c:pt>
                <c:pt idx="483">
                  <c:v>9594</c:v>
                </c:pt>
                <c:pt idx="484">
                  <c:v>11115</c:v>
                </c:pt>
                <c:pt idx="485">
                  <c:v>7627</c:v>
                </c:pt>
                <c:pt idx="486">
                  <c:v>5606</c:v>
                </c:pt>
                <c:pt idx="487">
                  <c:v>8187</c:v>
                </c:pt>
                <c:pt idx="488">
                  <c:v>16013</c:v>
                </c:pt>
                <c:pt idx="489">
                  <c:v>5536</c:v>
                </c:pt>
                <c:pt idx="490">
                  <c:v>3883</c:v>
                </c:pt>
                <c:pt idx="491">
                  <c:v>15349</c:v>
                </c:pt>
                <c:pt idx="492">
                  <c:v>5568</c:v>
                </c:pt>
                <c:pt idx="493">
                  <c:v>15178</c:v>
                </c:pt>
                <c:pt idx="494">
                  <c:v>6884</c:v>
                </c:pt>
                <c:pt idx="495">
                  <c:v>5568</c:v>
                </c:pt>
                <c:pt idx="496">
                  <c:v>7794</c:v>
                </c:pt>
                <c:pt idx="497">
                  <c:v>9212</c:v>
                </c:pt>
                <c:pt idx="498">
                  <c:v>8432</c:v>
                </c:pt>
                <c:pt idx="499">
                  <c:v>6965</c:v>
                </c:pt>
                <c:pt idx="500">
                  <c:v>10899</c:v>
                </c:pt>
                <c:pt idx="501">
                  <c:v>5539</c:v>
                </c:pt>
                <c:pt idx="502">
                  <c:v>8047</c:v>
                </c:pt>
                <c:pt idx="503">
                  <c:v>5539</c:v>
                </c:pt>
                <c:pt idx="504">
                  <c:v>11115</c:v>
                </c:pt>
                <c:pt idx="505">
                  <c:v>13964</c:v>
                </c:pt>
                <c:pt idx="506">
                  <c:v>5536</c:v>
                </c:pt>
                <c:pt idx="507">
                  <c:v>2507</c:v>
                </c:pt>
                <c:pt idx="508">
                  <c:v>15178</c:v>
                </c:pt>
                <c:pt idx="509">
                  <c:v>10899</c:v>
                </c:pt>
                <c:pt idx="510">
                  <c:v>13964</c:v>
                </c:pt>
                <c:pt idx="511">
                  <c:v>15349</c:v>
                </c:pt>
                <c:pt idx="512">
                  <c:v>5539</c:v>
                </c:pt>
                <c:pt idx="513">
                  <c:v>7005</c:v>
                </c:pt>
                <c:pt idx="514">
                  <c:v>15178</c:v>
                </c:pt>
                <c:pt idx="515">
                  <c:v>11721</c:v>
                </c:pt>
                <c:pt idx="516">
                  <c:v>5539</c:v>
                </c:pt>
                <c:pt idx="517">
                  <c:v>10883</c:v>
                </c:pt>
                <c:pt idx="518">
                  <c:v>5830</c:v>
                </c:pt>
                <c:pt idx="519">
                  <c:v>15178</c:v>
                </c:pt>
                <c:pt idx="520">
                  <c:v>11004</c:v>
                </c:pt>
                <c:pt idx="521">
                  <c:v>10877</c:v>
                </c:pt>
                <c:pt idx="522">
                  <c:v>7762</c:v>
                </c:pt>
                <c:pt idx="523">
                  <c:v>5584</c:v>
                </c:pt>
                <c:pt idx="524">
                  <c:v>11115</c:v>
                </c:pt>
                <c:pt idx="525">
                  <c:v>5561</c:v>
                </c:pt>
                <c:pt idx="526">
                  <c:v>5568</c:v>
                </c:pt>
                <c:pt idx="527">
                  <c:v>5707</c:v>
                </c:pt>
                <c:pt idx="528">
                  <c:v>11004</c:v>
                </c:pt>
                <c:pt idx="529">
                  <c:v>5561</c:v>
                </c:pt>
                <c:pt idx="530">
                  <c:v>5565</c:v>
                </c:pt>
                <c:pt idx="531">
                  <c:v>9577</c:v>
                </c:pt>
                <c:pt idx="532">
                  <c:v>5565</c:v>
                </c:pt>
                <c:pt idx="533">
                  <c:v>10593</c:v>
                </c:pt>
                <c:pt idx="534">
                  <c:v>5561</c:v>
                </c:pt>
                <c:pt idx="535">
                  <c:v>5584</c:v>
                </c:pt>
                <c:pt idx="536">
                  <c:v>8395</c:v>
                </c:pt>
                <c:pt idx="537">
                  <c:v>10877</c:v>
                </c:pt>
                <c:pt idx="538">
                  <c:v>7627</c:v>
                </c:pt>
                <c:pt idx="539">
                  <c:v>12979</c:v>
                </c:pt>
                <c:pt idx="540">
                  <c:v>5863</c:v>
                </c:pt>
                <c:pt idx="541">
                  <c:v>5539</c:v>
                </c:pt>
                <c:pt idx="542">
                  <c:v>11004</c:v>
                </c:pt>
                <c:pt idx="543">
                  <c:v>4151</c:v>
                </c:pt>
                <c:pt idx="544">
                  <c:v>10877</c:v>
                </c:pt>
                <c:pt idx="545">
                  <c:v>6409</c:v>
                </c:pt>
                <c:pt idx="546">
                  <c:v>7627</c:v>
                </c:pt>
                <c:pt idx="547">
                  <c:v>15349</c:v>
                </c:pt>
                <c:pt idx="548">
                  <c:v>11004</c:v>
                </c:pt>
                <c:pt idx="549">
                  <c:v>9597</c:v>
                </c:pt>
                <c:pt idx="550">
                  <c:v>15349</c:v>
                </c:pt>
                <c:pt idx="551">
                  <c:v>9499</c:v>
                </c:pt>
                <c:pt idx="552">
                  <c:v>7627</c:v>
                </c:pt>
                <c:pt idx="553">
                  <c:v>8153</c:v>
                </c:pt>
                <c:pt idx="554">
                  <c:v>13964</c:v>
                </c:pt>
                <c:pt idx="555">
                  <c:v>5536</c:v>
                </c:pt>
                <c:pt idx="556">
                  <c:v>5555</c:v>
                </c:pt>
                <c:pt idx="557">
                  <c:v>11721</c:v>
                </c:pt>
                <c:pt idx="558">
                  <c:v>9634</c:v>
                </c:pt>
                <c:pt idx="559">
                  <c:v>9577</c:v>
                </c:pt>
                <c:pt idx="560">
                  <c:v>10883</c:v>
                </c:pt>
                <c:pt idx="561">
                  <c:v>7627</c:v>
                </c:pt>
                <c:pt idx="562">
                  <c:v>15349</c:v>
                </c:pt>
                <c:pt idx="563">
                  <c:v>15349</c:v>
                </c:pt>
                <c:pt idx="564">
                  <c:v>10899</c:v>
                </c:pt>
                <c:pt idx="565">
                  <c:v>7213</c:v>
                </c:pt>
                <c:pt idx="566">
                  <c:v>8462</c:v>
                </c:pt>
                <c:pt idx="567">
                  <c:v>10789</c:v>
                </c:pt>
                <c:pt idx="568">
                  <c:v>5536</c:v>
                </c:pt>
                <c:pt idx="569">
                  <c:v>7702</c:v>
                </c:pt>
                <c:pt idx="570">
                  <c:v>10899</c:v>
                </c:pt>
                <c:pt idx="571">
                  <c:v>7213</c:v>
                </c:pt>
                <c:pt idx="572">
                  <c:v>9212</c:v>
                </c:pt>
                <c:pt idx="573">
                  <c:v>11115</c:v>
                </c:pt>
                <c:pt idx="574">
                  <c:v>13964</c:v>
                </c:pt>
                <c:pt idx="575">
                  <c:v>15349</c:v>
                </c:pt>
                <c:pt idx="576">
                  <c:v>15336</c:v>
                </c:pt>
                <c:pt idx="577">
                  <c:v>11004</c:v>
                </c:pt>
                <c:pt idx="578">
                  <c:v>9252</c:v>
                </c:pt>
                <c:pt idx="579">
                  <c:v>8797</c:v>
                </c:pt>
                <c:pt idx="580">
                  <c:v>9495</c:v>
                </c:pt>
                <c:pt idx="581">
                  <c:v>6377</c:v>
                </c:pt>
                <c:pt idx="582">
                  <c:v>13964</c:v>
                </c:pt>
                <c:pt idx="583">
                  <c:v>8303</c:v>
                </c:pt>
                <c:pt idx="584">
                  <c:v>16026</c:v>
                </c:pt>
                <c:pt idx="585">
                  <c:v>13964</c:v>
                </c:pt>
                <c:pt idx="586">
                  <c:v>10899</c:v>
                </c:pt>
                <c:pt idx="587">
                  <c:v>5536</c:v>
                </c:pt>
                <c:pt idx="588">
                  <c:v>11004</c:v>
                </c:pt>
                <c:pt idx="589">
                  <c:v>8248</c:v>
                </c:pt>
                <c:pt idx="590">
                  <c:v>3974</c:v>
                </c:pt>
                <c:pt idx="591">
                  <c:v>11115</c:v>
                </c:pt>
                <c:pt idx="592">
                  <c:v>8395</c:v>
                </c:pt>
                <c:pt idx="593">
                  <c:v>13964</c:v>
                </c:pt>
                <c:pt idx="594">
                  <c:v>11022</c:v>
                </c:pt>
                <c:pt idx="595">
                  <c:v>10899</c:v>
                </c:pt>
                <c:pt idx="596">
                  <c:v>2507</c:v>
                </c:pt>
                <c:pt idx="597">
                  <c:v>5555</c:v>
                </c:pt>
                <c:pt idx="598">
                  <c:v>9570</c:v>
                </c:pt>
                <c:pt idx="599">
                  <c:v>15349</c:v>
                </c:pt>
                <c:pt idx="600">
                  <c:v>15178</c:v>
                </c:pt>
                <c:pt idx="601">
                  <c:v>10883</c:v>
                </c:pt>
                <c:pt idx="602">
                  <c:v>17017</c:v>
                </c:pt>
                <c:pt idx="603">
                  <c:v>12116</c:v>
                </c:pt>
                <c:pt idx="604">
                  <c:v>15178</c:v>
                </c:pt>
                <c:pt idx="605">
                  <c:v>7627</c:v>
                </c:pt>
                <c:pt idx="606">
                  <c:v>6732</c:v>
                </c:pt>
                <c:pt idx="607">
                  <c:v>13964</c:v>
                </c:pt>
                <c:pt idx="608">
                  <c:v>8303</c:v>
                </c:pt>
                <c:pt idx="609">
                  <c:v>11004</c:v>
                </c:pt>
                <c:pt idx="610">
                  <c:v>7627</c:v>
                </c:pt>
                <c:pt idx="611">
                  <c:v>11004</c:v>
                </c:pt>
                <c:pt idx="612">
                  <c:v>9499</c:v>
                </c:pt>
                <c:pt idx="613">
                  <c:v>15178</c:v>
                </c:pt>
                <c:pt idx="614">
                  <c:v>5565</c:v>
                </c:pt>
                <c:pt idx="615">
                  <c:v>15349</c:v>
                </c:pt>
                <c:pt idx="616">
                  <c:v>10052</c:v>
                </c:pt>
                <c:pt idx="617">
                  <c:v>11708</c:v>
                </c:pt>
                <c:pt idx="618">
                  <c:v>13964</c:v>
                </c:pt>
                <c:pt idx="619">
                  <c:v>11004</c:v>
                </c:pt>
                <c:pt idx="620">
                  <c:v>10899</c:v>
                </c:pt>
                <c:pt idx="621">
                  <c:v>7741</c:v>
                </c:pt>
                <c:pt idx="622">
                  <c:v>5539</c:v>
                </c:pt>
                <c:pt idx="623">
                  <c:v>10789</c:v>
                </c:pt>
                <c:pt idx="624">
                  <c:v>16026</c:v>
                </c:pt>
                <c:pt idx="625">
                  <c:v>7627</c:v>
                </c:pt>
                <c:pt idx="626">
                  <c:v>7108</c:v>
                </c:pt>
                <c:pt idx="627">
                  <c:v>7660</c:v>
                </c:pt>
                <c:pt idx="628">
                  <c:v>12551</c:v>
                </c:pt>
                <c:pt idx="629">
                  <c:v>6377</c:v>
                </c:pt>
                <c:pt idx="630">
                  <c:v>10605</c:v>
                </c:pt>
                <c:pt idx="631">
                  <c:v>11115</c:v>
                </c:pt>
                <c:pt idx="632">
                  <c:v>6965</c:v>
                </c:pt>
                <c:pt idx="633">
                  <c:v>11115</c:v>
                </c:pt>
                <c:pt idx="634">
                  <c:v>1443</c:v>
                </c:pt>
                <c:pt idx="635">
                  <c:v>2488</c:v>
                </c:pt>
                <c:pt idx="636">
                  <c:v>6343</c:v>
                </c:pt>
                <c:pt idx="637">
                  <c:v>7702</c:v>
                </c:pt>
                <c:pt idx="638">
                  <c:v>11022</c:v>
                </c:pt>
                <c:pt idx="639">
                  <c:v>9636</c:v>
                </c:pt>
                <c:pt idx="640">
                  <c:v>10058</c:v>
                </c:pt>
                <c:pt idx="641">
                  <c:v>11115</c:v>
                </c:pt>
                <c:pt idx="642">
                  <c:v>11115</c:v>
                </c:pt>
                <c:pt idx="643">
                  <c:v>11115</c:v>
                </c:pt>
                <c:pt idx="644">
                  <c:v>10789</c:v>
                </c:pt>
                <c:pt idx="645">
                  <c:v>12116</c:v>
                </c:pt>
                <c:pt idx="646">
                  <c:v>11721</c:v>
                </c:pt>
                <c:pt idx="647">
                  <c:v>15178</c:v>
                </c:pt>
                <c:pt idx="648">
                  <c:v>12551</c:v>
                </c:pt>
                <c:pt idx="649">
                  <c:v>15178</c:v>
                </c:pt>
                <c:pt idx="650">
                  <c:v>11004</c:v>
                </c:pt>
                <c:pt idx="651">
                  <c:v>12551</c:v>
                </c:pt>
                <c:pt idx="652">
                  <c:v>11115</c:v>
                </c:pt>
                <c:pt idx="653">
                  <c:v>9570</c:v>
                </c:pt>
                <c:pt idx="654">
                  <c:v>2508</c:v>
                </c:pt>
                <c:pt idx="655">
                  <c:v>15971</c:v>
                </c:pt>
                <c:pt idx="656">
                  <c:v>11721</c:v>
                </c:pt>
                <c:pt idx="657">
                  <c:v>12116</c:v>
                </c:pt>
                <c:pt idx="658">
                  <c:v>10883</c:v>
                </c:pt>
                <c:pt idx="659">
                  <c:v>13964</c:v>
                </c:pt>
                <c:pt idx="660">
                  <c:v>12551</c:v>
                </c:pt>
                <c:pt idx="661">
                  <c:v>15613</c:v>
                </c:pt>
                <c:pt idx="662">
                  <c:v>11022</c:v>
                </c:pt>
                <c:pt idx="663">
                  <c:v>9577</c:v>
                </c:pt>
                <c:pt idx="664">
                  <c:v>9597</c:v>
                </c:pt>
                <c:pt idx="665">
                  <c:v>7627</c:v>
                </c:pt>
                <c:pt idx="666">
                  <c:v>11004</c:v>
                </c:pt>
                <c:pt idx="667">
                  <c:v>9630</c:v>
                </c:pt>
                <c:pt idx="668">
                  <c:v>14584</c:v>
                </c:pt>
                <c:pt idx="669">
                  <c:v>13964</c:v>
                </c:pt>
                <c:pt idx="670">
                  <c:v>14209</c:v>
                </c:pt>
                <c:pt idx="671">
                  <c:v>11004</c:v>
                </c:pt>
                <c:pt idx="672">
                  <c:v>10789</c:v>
                </c:pt>
                <c:pt idx="673">
                  <c:v>11004</c:v>
                </c:pt>
                <c:pt idx="674">
                  <c:v>8861</c:v>
                </c:pt>
                <c:pt idx="675">
                  <c:v>7494</c:v>
                </c:pt>
                <c:pt idx="676">
                  <c:v>12116</c:v>
                </c:pt>
                <c:pt idx="677">
                  <c:v>10789</c:v>
                </c:pt>
                <c:pt idx="678">
                  <c:v>8432</c:v>
                </c:pt>
                <c:pt idx="679">
                  <c:v>5539</c:v>
                </c:pt>
                <c:pt idx="680">
                  <c:v>12551</c:v>
                </c:pt>
                <c:pt idx="681">
                  <c:v>15178</c:v>
                </c:pt>
                <c:pt idx="682">
                  <c:v>15178</c:v>
                </c:pt>
                <c:pt idx="683">
                  <c:v>7702</c:v>
                </c:pt>
                <c:pt idx="684">
                  <c:v>11004</c:v>
                </c:pt>
                <c:pt idx="685">
                  <c:v>8615</c:v>
                </c:pt>
                <c:pt idx="686">
                  <c:v>15340</c:v>
                </c:pt>
                <c:pt idx="687">
                  <c:v>15340</c:v>
                </c:pt>
                <c:pt idx="688">
                  <c:v>12116</c:v>
                </c:pt>
                <c:pt idx="689">
                  <c:v>15336</c:v>
                </c:pt>
                <c:pt idx="690">
                  <c:v>15349</c:v>
                </c:pt>
                <c:pt idx="691">
                  <c:v>16695</c:v>
                </c:pt>
                <c:pt idx="692">
                  <c:v>16961</c:v>
                </c:pt>
                <c:pt idx="693">
                  <c:v>10593</c:v>
                </c:pt>
                <c:pt idx="694">
                  <c:v>9634</c:v>
                </c:pt>
                <c:pt idx="695">
                  <c:v>17020</c:v>
                </c:pt>
                <c:pt idx="696">
                  <c:v>6166</c:v>
                </c:pt>
                <c:pt idx="697">
                  <c:v>9495</c:v>
                </c:pt>
                <c:pt idx="698">
                  <c:v>11115</c:v>
                </c:pt>
                <c:pt idx="699">
                  <c:v>11004</c:v>
                </c:pt>
                <c:pt idx="700">
                  <c:v>11004</c:v>
                </c:pt>
                <c:pt idx="701">
                  <c:v>6732</c:v>
                </c:pt>
                <c:pt idx="702">
                  <c:v>13964</c:v>
                </c:pt>
                <c:pt idx="703">
                  <c:v>12551</c:v>
                </c:pt>
                <c:pt idx="704">
                  <c:v>7702</c:v>
                </c:pt>
                <c:pt idx="705">
                  <c:v>15340</c:v>
                </c:pt>
                <c:pt idx="706">
                  <c:v>7193</c:v>
                </c:pt>
                <c:pt idx="707">
                  <c:v>10883</c:v>
                </c:pt>
                <c:pt idx="708">
                  <c:v>12116</c:v>
                </c:pt>
                <c:pt idx="709">
                  <c:v>15178</c:v>
                </c:pt>
                <c:pt idx="710">
                  <c:v>10789</c:v>
                </c:pt>
                <c:pt idx="711">
                  <c:v>5568</c:v>
                </c:pt>
                <c:pt idx="712">
                  <c:v>11115</c:v>
                </c:pt>
                <c:pt idx="713">
                  <c:v>15178</c:v>
                </c:pt>
                <c:pt idx="714">
                  <c:v>10899</c:v>
                </c:pt>
                <c:pt idx="715">
                  <c:v>10899</c:v>
                </c:pt>
                <c:pt idx="716">
                  <c:v>5555</c:v>
                </c:pt>
                <c:pt idx="717">
                  <c:v>9223</c:v>
                </c:pt>
                <c:pt idx="718">
                  <c:v>10877</c:v>
                </c:pt>
                <c:pt idx="719">
                  <c:v>11004</c:v>
                </c:pt>
                <c:pt idx="720">
                  <c:v>16895</c:v>
                </c:pt>
                <c:pt idx="721">
                  <c:v>15178</c:v>
                </c:pt>
                <c:pt idx="722">
                  <c:v>15340</c:v>
                </c:pt>
                <c:pt idx="723">
                  <c:v>3713</c:v>
                </c:pt>
                <c:pt idx="724">
                  <c:v>6205</c:v>
                </c:pt>
                <c:pt idx="725">
                  <c:v>11115</c:v>
                </c:pt>
                <c:pt idx="726">
                  <c:v>11708</c:v>
                </c:pt>
                <c:pt idx="727">
                  <c:v>11022</c:v>
                </c:pt>
                <c:pt idx="728">
                  <c:v>15349</c:v>
                </c:pt>
                <c:pt idx="729">
                  <c:v>8615</c:v>
                </c:pt>
                <c:pt idx="730">
                  <c:v>11115</c:v>
                </c:pt>
                <c:pt idx="731">
                  <c:v>13964</c:v>
                </c:pt>
                <c:pt idx="732">
                  <c:v>10899</c:v>
                </c:pt>
                <c:pt idx="733">
                  <c:v>8520</c:v>
                </c:pt>
                <c:pt idx="734">
                  <c:v>9223</c:v>
                </c:pt>
                <c:pt idx="735">
                  <c:v>10899</c:v>
                </c:pt>
                <c:pt idx="736">
                  <c:v>10605</c:v>
                </c:pt>
                <c:pt idx="737">
                  <c:v>15349</c:v>
                </c:pt>
                <c:pt idx="738">
                  <c:v>11115</c:v>
                </c:pt>
                <c:pt idx="739">
                  <c:v>10789</c:v>
                </c:pt>
                <c:pt idx="740">
                  <c:v>15349</c:v>
                </c:pt>
                <c:pt idx="741">
                  <c:v>9570</c:v>
                </c:pt>
                <c:pt idx="742">
                  <c:v>15349</c:v>
                </c:pt>
                <c:pt idx="743">
                  <c:v>17020</c:v>
                </c:pt>
                <c:pt idx="744">
                  <c:v>11115</c:v>
                </c:pt>
                <c:pt idx="745">
                  <c:v>9597</c:v>
                </c:pt>
                <c:pt idx="746">
                  <c:v>15178</c:v>
                </c:pt>
                <c:pt idx="747">
                  <c:v>10877</c:v>
                </c:pt>
                <c:pt idx="748">
                  <c:v>9634</c:v>
                </c:pt>
                <c:pt idx="749">
                  <c:v>9577</c:v>
                </c:pt>
                <c:pt idx="750">
                  <c:v>12116</c:v>
                </c:pt>
                <c:pt idx="751">
                  <c:v>14616</c:v>
                </c:pt>
                <c:pt idx="752">
                  <c:v>7660</c:v>
                </c:pt>
                <c:pt idx="753">
                  <c:v>15178</c:v>
                </c:pt>
                <c:pt idx="754">
                  <c:v>12116</c:v>
                </c:pt>
                <c:pt idx="755">
                  <c:v>8395</c:v>
                </c:pt>
                <c:pt idx="756">
                  <c:v>11004</c:v>
                </c:pt>
                <c:pt idx="757">
                  <c:v>15178</c:v>
                </c:pt>
                <c:pt idx="758">
                  <c:v>9597</c:v>
                </c:pt>
                <c:pt idx="759">
                  <c:v>15349</c:v>
                </c:pt>
                <c:pt idx="760">
                  <c:v>10899</c:v>
                </c:pt>
                <c:pt idx="761">
                  <c:v>11115</c:v>
                </c:pt>
                <c:pt idx="762">
                  <c:v>10883</c:v>
                </c:pt>
                <c:pt idx="763">
                  <c:v>8044</c:v>
                </c:pt>
                <c:pt idx="764">
                  <c:v>13964</c:v>
                </c:pt>
                <c:pt idx="765">
                  <c:v>12116</c:v>
                </c:pt>
                <c:pt idx="766">
                  <c:v>11022</c:v>
                </c:pt>
                <c:pt idx="767">
                  <c:v>10899</c:v>
                </c:pt>
                <c:pt idx="768">
                  <c:v>15349</c:v>
                </c:pt>
                <c:pt idx="769">
                  <c:v>10899</c:v>
                </c:pt>
                <c:pt idx="770">
                  <c:v>11004</c:v>
                </c:pt>
                <c:pt idx="771">
                  <c:v>10724</c:v>
                </c:pt>
                <c:pt idx="772">
                  <c:v>4490</c:v>
                </c:pt>
                <c:pt idx="773">
                  <c:v>10877</c:v>
                </c:pt>
                <c:pt idx="774">
                  <c:v>8047</c:v>
                </c:pt>
                <c:pt idx="775">
                  <c:v>11004</c:v>
                </c:pt>
                <c:pt idx="776">
                  <c:v>11115</c:v>
                </c:pt>
                <c:pt idx="777">
                  <c:v>15349</c:v>
                </c:pt>
                <c:pt idx="778">
                  <c:v>9241</c:v>
                </c:pt>
                <c:pt idx="779">
                  <c:v>15349</c:v>
                </c:pt>
                <c:pt idx="780">
                  <c:v>12551</c:v>
                </c:pt>
                <c:pt idx="781">
                  <c:v>15178</c:v>
                </c:pt>
                <c:pt idx="782">
                  <c:v>15178</c:v>
                </c:pt>
                <c:pt idx="783">
                  <c:v>11004</c:v>
                </c:pt>
                <c:pt idx="784">
                  <c:v>10899</c:v>
                </c:pt>
                <c:pt idx="785">
                  <c:v>15349</c:v>
                </c:pt>
                <c:pt idx="786">
                  <c:v>2507</c:v>
                </c:pt>
                <c:pt idx="787">
                  <c:v>11022</c:v>
                </c:pt>
                <c:pt idx="788">
                  <c:v>12551</c:v>
                </c:pt>
                <c:pt idx="789">
                  <c:v>11022</c:v>
                </c:pt>
                <c:pt idx="790">
                  <c:v>8520</c:v>
                </c:pt>
                <c:pt idx="791">
                  <c:v>10877</c:v>
                </c:pt>
                <c:pt idx="792">
                  <c:v>10883</c:v>
                </c:pt>
                <c:pt idx="793">
                  <c:v>15178</c:v>
                </c:pt>
                <c:pt idx="794">
                  <c:v>12116</c:v>
                </c:pt>
                <c:pt idx="795">
                  <c:v>15178</c:v>
                </c:pt>
                <c:pt idx="796">
                  <c:v>11004</c:v>
                </c:pt>
                <c:pt idx="797">
                  <c:v>10899</c:v>
                </c:pt>
                <c:pt idx="798">
                  <c:v>5568</c:v>
                </c:pt>
                <c:pt idx="799">
                  <c:v>10899</c:v>
                </c:pt>
                <c:pt idx="800">
                  <c:v>12551</c:v>
                </c:pt>
                <c:pt idx="801">
                  <c:v>11004</c:v>
                </c:pt>
                <c:pt idx="802">
                  <c:v>12551</c:v>
                </c:pt>
                <c:pt idx="803">
                  <c:v>6732</c:v>
                </c:pt>
                <c:pt idx="804">
                  <c:v>9241</c:v>
                </c:pt>
                <c:pt idx="805">
                  <c:v>8759</c:v>
                </c:pt>
                <c:pt idx="806">
                  <c:v>9634</c:v>
                </c:pt>
                <c:pt idx="807">
                  <c:v>5539</c:v>
                </c:pt>
                <c:pt idx="808">
                  <c:v>13964</c:v>
                </c:pt>
                <c:pt idx="809">
                  <c:v>13581</c:v>
                </c:pt>
                <c:pt idx="810">
                  <c:v>10883</c:v>
                </c:pt>
                <c:pt idx="811">
                  <c:v>11708</c:v>
                </c:pt>
                <c:pt idx="812">
                  <c:v>13964</c:v>
                </c:pt>
                <c:pt idx="813">
                  <c:v>11115</c:v>
                </c:pt>
                <c:pt idx="814">
                  <c:v>7741</c:v>
                </c:pt>
                <c:pt idx="815">
                  <c:v>9570</c:v>
                </c:pt>
                <c:pt idx="816">
                  <c:v>5568</c:v>
                </c:pt>
                <c:pt idx="817">
                  <c:v>13964</c:v>
                </c:pt>
                <c:pt idx="818">
                  <c:v>11115</c:v>
                </c:pt>
                <c:pt idx="819">
                  <c:v>9597</c:v>
                </c:pt>
                <c:pt idx="820">
                  <c:v>7702</c:v>
                </c:pt>
                <c:pt idx="821">
                  <c:v>12116</c:v>
                </c:pt>
                <c:pt idx="822">
                  <c:v>15349</c:v>
                </c:pt>
                <c:pt idx="823">
                  <c:v>16908</c:v>
                </c:pt>
                <c:pt idx="824">
                  <c:v>7794</c:v>
                </c:pt>
                <c:pt idx="825">
                  <c:v>10605</c:v>
                </c:pt>
                <c:pt idx="826">
                  <c:v>9495</c:v>
                </c:pt>
                <c:pt idx="827">
                  <c:v>8303</c:v>
                </c:pt>
                <c:pt idx="828">
                  <c:v>10877</c:v>
                </c:pt>
                <c:pt idx="829">
                  <c:v>10058</c:v>
                </c:pt>
                <c:pt idx="830">
                  <c:v>9499</c:v>
                </c:pt>
                <c:pt idx="831">
                  <c:v>9577</c:v>
                </c:pt>
                <c:pt idx="832">
                  <c:v>11115</c:v>
                </c:pt>
                <c:pt idx="833">
                  <c:v>15349</c:v>
                </c:pt>
                <c:pt idx="834">
                  <c:v>11022</c:v>
                </c:pt>
                <c:pt idx="835">
                  <c:v>11115</c:v>
                </c:pt>
                <c:pt idx="836">
                  <c:v>12551</c:v>
                </c:pt>
                <c:pt idx="837">
                  <c:v>11708</c:v>
                </c:pt>
                <c:pt idx="838">
                  <c:v>8903</c:v>
                </c:pt>
                <c:pt idx="839">
                  <c:v>12551</c:v>
                </c:pt>
                <c:pt idx="840">
                  <c:v>8797</c:v>
                </c:pt>
                <c:pt idx="841">
                  <c:v>11022</c:v>
                </c:pt>
                <c:pt idx="842">
                  <c:v>11115</c:v>
                </c:pt>
                <c:pt idx="843">
                  <c:v>6377</c:v>
                </c:pt>
                <c:pt idx="844">
                  <c:v>8395</c:v>
                </c:pt>
                <c:pt idx="845">
                  <c:v>11004</c:v>
                </c:pt>
                <c:pt idx="846">
                  <c:v>16013</c:v>
                </c:pt>
                <c:pt idx="847">
                  <c:v>15349</c:v>
                </c:pt>
                <c:pt idx="848">
                  <c:v>10883</c:v>
                </c:pt>
                <c:pt idx="849">
                  <c:v>15178</c:v>
                </c:pt>
                <c:pt idx="850">
                  <c:v>15178</c:v>
                </c:pt>
                <c:pt idx="851">
                  <c:v>12116</c:v>
                </c:pt>
                <c:pt idx="852">
                  <c:v>10767</c:v>
                </c:pt>
                <c:pt idx="853">
                  <c:v>15917</c:v>
                </c:pt>
                <c:pt idx="854">
                  <c:v>8047</c:v>
                </c:pt>
                <c:pt idx="855">
                  <c:v>10883</c:v>
                </c:pt>
                <c:pt idx="856">
                  <c:v>14101</c:v>
                </c:pt>
                <c:pt idx="857">
                  <c:v>10899</c:v>
                </c:pt>
                <c:pt idx="858">
                  <c:v>11022</c:v>
                </c:pt>
                <c:pt idx="859">
                  <c:v>14584</c:v>
                </c:pt>
                <c:pt idx="860">
                  <c:v>17017</c:v>
                </c:pt>
                <c:pt idx="861">
                  <c:v>15178</c:v>
                </c:pt>
                <c:pt idx="862">
                  <c:v>8947</c:v>
                </c:pt>
                <c:pt idx="863">
                  <c:v>8462</c:v>
                </c:pt>
                <c:pt idx="864">
                  <c:v>11115</c:v>
                </c:pt>
                <c:pt idx="865">
                  <c:v>12551</c:v>
                </c:pt>
                <c:pt idx="866">
                  <c:v>16013</c:v>
                </c:pt>
                <c:pt idx="867">
                  <c:v>11004</c:v>
                </c:pt>
                <c:pt idx="868">
                  <c:v>13964</c:v>
                </c:pt>
                <c:pt idx="869">
                  <c:v>10593</c:v>
                </c:pt>
                <c:pt idx="870">
                  <c:v>15349</c:v>
                </c:pt>
                <c:pt idx="871">
                  <c:v>11022</c:v>
                </c:pt>
                <c:pt idx="872">
                  <c:v>7794</c:v>
                </c:pt>
                <c:pt idx="873">
                  <c:v>8615</c:v>
                </c:pt>
                <c:pt idx="874">
                  <c:v>11022</c:v>
                </c:pt>
                <c:pt idx="875">
                  <c:v>13964</c:v>
                </c:pt>
                <c:pt idx="876">
                  <c:v>7702</c:v>
                </c:pt>
                <c:pt idx="877">
                  <c:v>15349</c:v>
                </c:pt>
                <c:pt idx="878">
                  <c:v>8248</c:v>
                </c:pt>
                <c:pt idx="879">
                  <c:v>15178</c:v>
                </c:pt>
                <c:pt idx="880">
                  <c:v>11004</c:v>
                </c:pt>
                <c:pt idx="881">
                  <c:v>15349</c:v>
                </c:pt>
                <c:pt idx="882">
                  <c:v>5568</c:v>
                </c:pt>
                <c:pt idx="883">
                  <c:v>11708</c:v>
                </c:pt>
                <c:pt idx="884">
                  <c:v>11022</c:v>
                </c:pt>
                <c:pt idx="885">
                  <c:v>11115</c:v>
                </c:pt>
                <c:pt idx="886">
                  <c:v>10899</c:v>
                </c:pt>
                <c:pt idx="887">
                  <c:v>10899</c:v>
                </c:pt>
                <c:pt idx="888">
                  <c:v>8729</c:v>
                </c:pt>
                <c:pt idx="889">
                  <c:v>8187</c:v>
                </c:pt>
                <c:pt idx="890">
                  <c:v>16695</c:v>
                </c:pt>
                <c:pt idx="891">
                  <c:v>12116</c:v>
                </c:pt>
                <c:pt idx="892">
                  <c:v>11115</c:v>
                </c:pt>
                <c:pt idx="893">
                  <c:v>16655</c:v>
                </c:pt>
                <c:pt idx="894">
                  <c:v>12116</c:v>
                </c:pt>
                <c:pt idx="895">
                  <c:v>13964</c:v>
                </c:pt>
                <c:pt idx="896">
                  <c:v>15178</c:v>
                </c:pt>
                <c:pt idx="897">
                  <c:v>11721</c:v>
                </c:pt>
                <c:pt idx="898">
                  <c:v>5555</c:v>
                </c:pt>
                <c:pt idx="899">
                  <c:v>14101</c:v>
                </c:pt>
                <c:pt idx="900">
                  <c:v>5539</c:v>
                </c:pt>
                <c:pt idx="901">
                  <c:v>15349</c:v>
                </c:pt>
                <c:pt idx="902">
                  <c:v>15178</c:v>
                </c:pt>
                <c:pt idx="903">
                  <c:v>14584</c:v>
                </c:pt>
                <c:pt idx="904">
                  <c:v>12116</c:v>
                </c:pt>
                <c:pt idx="905">
                  <c:v>5568</c:v>
                </c:pt>
                <c:pt idx="906">
                  <c:v>15178</c:v>
                </c:pt>
                <c:pt idx="907">
                  <c:v>13964</c:v>
                </c:pt>
                <c:pt idx="908">
                  <c:v>15178</c:v>
                </c:pt>
                <c:pt idx="909">
                  <c:v>10899</c:v>
                </c:pt>
                <c:pt idx="910">
                  <c:v>9594</c:v>
                </c:pt>
                <c:pt idx="911">
                  <c:v>11004</c:v>
                </c:pt>
                <c:pt idx="912">
                  <c:v>11022</c:v>
                </c:pt>
                <c:pt idx="913">
                  <c:v>15349</c:v>
                </c:pt>
                <c:pt idx="914">
                  <c:v>9636</c:v>
                </c:pt>
                <c:pt idx="915">
                  <c:v>10883</c:v>
                </c:pt>
                <c:pt idx="916">
                  <c:v>11004</c:v>
                </c:pt>
                <c:pt idx="917">
                  <c:v>11004</c:v>
                </c:pt>
                <c:pt idx="918">
                  <c:v>11115</c:v>
                </c:pt>
                <c:pt idx="919">
                  <c:v>12551</c:v>
                </c:pt>
                <c:pt idx="920">
                  <c:v>9499</c:v>
                </c:pt>
                <c:pt idx="921">
                  <c:v>8432</c:v>
                </c:pt>
                <c:pt idx="922">
                  <c:v>5539</c:v>
                </c:pt>
                <c:pt idx="923">
                  <c:v>10789</c:v>
                </c:pt>
                <c:pt idx="924">
                  <c:v>10593</c:v>
                </c:pt>
                <c:pt idx="925">
                  <c:v>11004</c:v>
                </c:pt>
                <c:pt idx="926">
                  <c:v>15336</c:v>
                </c:pt>
                <c:pt idx="927">
                  <c:v>15349</c:v>
                </c:pt>
                <c:pt idx="928">
                  <c:v>15178</c:v>
                </c:pt>
                <c:pt idx="929">
                  <c:v>11115</c:v>
                </c:pt>
                <c:pt idx="930">
                  <c:v>15349</c:v>
                </c:pt>
                <c:pt idx="931">
                  <c:v>15349</c:v>
                </c:pt>
                <c:pt idx="932">
                  <c:v>9636</c:v>
                </c:pt>
                <c:pt idx="933">
                  <c:v>14209</c:v>
                </c:pt>
                <c:pt idx="934">
                  <c:v>9591</c:v>
                </c:pt>
                <c:pt idx="935">
                  <c:v>12551</c:v>
                </c:pt>
                <c:pt idx="936">
                  <c:v>9495</c:v>
                </c:pt>
                <c:pt idx="937">
                  <c:v>11022</c:v>
                </c:pt>
                <c:pt idx="938">
                  <c:v>5536</c:v>
                </c:pt>
                <c:pt idx="939">
                  <c:v>15349</c:v>
                </c:pt>
                <c:pt idx="940">
                  <c:v>11115</c:v>
                </c:pt>
                <c:pt idx="941">
                  <c:v>7627</c:v>
                </c:pt>
                <c:pt idx="942">
                  <c:v>11721</c:v>
                </c:pt>
                <c:pt idx="943">
                  <c:v>15917</c:v>
                </c:pt>
                <c:pt idx="944">
                  <c:v>7213</c:v>
                </c:pt>
                <c:pt idx="945">
                  <c:v>13964</c:v>
                </c:pt>
                <c:pt idx="946">
                  <c:v>11115</c:v>
                </c:pt>
                <c:pt idx="947">
                  <c:v>8903</c:v>
                </c:pt>
                <c:pt idx="948">
                  <c:v>6790</c:v>
                </c:pt>
                <c:pt idx="949">
                  <c:v>15178</c:v>
                </c:pt>
                <c:pt idx="950">
                  <c:v>15050</c:v>
                </c:pt>
                <c:pt idx="951">
                  <c:v>15349</c:v>
                </c:pt>
                <c:pt idx="952">
                  <c:v>16895</c:v>
                </c:pt>
                <c:pt idx="953">
                  <c:v>11115</c:v>
                </c:pt>
                <c:pt idx="954">
                  <c:v>12116</c:v>
                </c:pt>
                <c:pt idx="955">
                  <c:v>5555</c:v>
                </c:pt>
                <c:pt idx="956">
                  <c:v>15349</c:v>
                </c:pt>
                <c:pt idx="957">
                  <c:v>15349</c:v>
                </c:pt>
                <c:pt idx="958">
                  <c:v>10605</c:v>
                </c:pt>
                <c:pt idx="959">
                  <c:v>12116</c:v>
                </c:pt>
                <c:pt idx="960">
                  <c:v>11004</c:v>
                </c:pt>
                <c:pt idx="961">
                  <c:v>8395</c:v>
                </c:pt>
                <c:pt idx="962">
                  <c:v>10899</c:v>
                </c:pt>
                <c:pt idx="963">
                  <c:v>11004</c:v>
                </c:pt>
                <c:pt idx="964">
                  <c:v>16013</c:v>
                </c:pt>
                <c:pt idx="965">
                  <c:v>11004</c:v>
                </c:pt>
                <c:pt idx="966">
                  <c:v>10899</c:v>
                </c:pt>
                <c:pt idx="967">
                  <c:v>9630</c:v>
                </c:pt>
                <c:pt idx="968">
                  <c:v>11115</c:v>
                </c:pt>
                <c:pt idx="969">
                  <c:v>9223</c:v>
                </c:pt>
                <c:pt idx="970">
                  <c:v>9495</c:v>
                </c:pt>
                <c:pt idx="971">
                  <c:v>12116</c:v>
                </c:pt>
                <c:pt idx="972">
                  <c:v>8303</c:v>
                </c:pt>
                <c:pt idx="973">
                  <c:v>8861</c:v>
                </c:pt>
                <c:pt idx="974">
                  <c:v>11115</c:v>
                </c:pt>
                <c:pt idx="975">
                  <c:v>5536</c:v>
                </c:pt>
                <c:pt idx="976">
                  <c:v>10883</c:v>
                </c:pt>
                <c:pt idx="977">
                  <c:v>10877</c:v>
                </c:pt>
                <c:pt idx="978">
                  <c:v>13964</c:v>
                </c:pt>
                <c:pt idx="979">
                  <c:v>16013</c:v>
                </c:pt>
                <c:pt idx="980">
                  <c:v>9577</c:v>
                </c:pt>
                <c:pt idx="981">
                  <c:v>13964</c:v>
                </c:pt>
                <c:pt idx="982">
                  <c:v>11115</c:v>
                </c:pt>
                <c:pt idx="983">
                  <c:v>11004</c:v>
                </c:pt>
                <c:pt idx="984">
                  <c:v>17017</c:v>
                </c:pt>
                <c:pt idx="985">
                  <c:v>13964</c:v>
                </c:pt>
                <c:pt idx="986">
                  <c:v>11004</c:v>
                </c:pt>
                <c:pt idx="987">
                  <c:v>9570</c:v>
                </c:pt>
                <c:pt idx="988">
                  <c:v>12116</c:v>
                </c:pt>
                <c:pt idx="989">
                  <c:v>8615</c:v>
                </c:pt>
                <c:pt idx="990">
                  <c:v>10877</c:v>
                </c:pt>
                <c:pt idx="991">
                  <c:v>9495</c:v>
                </c:pt>
                <c:pt idx="992">
                  <c:v>9597</c:v>
                </c:pt>
                <c:pt idx="993">
                  <c:v>9634</c:v>
                </c:pt>
                <c:pt idx="994">
                  <c:v>7627</c:v>
                </c:pt>
                <c:pt idx="995">
                  <c:v>15178</c:v>
                </c:pt>
                <c:pt idx="996">
                  <c:v>15971</c:v>
                </c:pt>
                <c:pt idx="997">
                  <c:v>7005</c:v>
                </c:pt>
                <c:pt idx="998">
                  <c:v>15178</c:v>
                </c:pt>
                <c:pt idx="999">
                  <c:v>11004</c:v>
                </c:pt>
                <c:pt idx="1000">
                  <c:v>16026</c:v>
                </c:pt>
                <c:pt idx="1001">
                  <c:v>6409</c:v>
                </c:pt>
                <c:pt idx="1002">
                  <c:v>10605</c:v>
                </c:pt>
                <c:pt idx="1003">
                  <c:v>7681</c:v>
                </c:pt>
                <c:pt idx="1004">
                  <c:v>6732</c:v>
                </c:pt>
                <c:pt idx="1005">
                  <c:v>8900</c:v>
                </c:pt>
                <c:pt idx="1006">
                  <c:v>16895</c:v>
                </c:pt>
                <c:pt idx="1007">
                  <c:v>7627</c:v>
                </c:pt>
                <c:pt idx="1008">
                  <c:v>17020</c:v>
                </c:pt>
                <c:pt idx="1009">
                  <c:v>11022</c:v>
                </c:pt>
                <c:pt idx="1010">
                  <c:v>10899</c:v>
                </c:pt>
                <c:pt idx="1011">
                  <c:v>11004</c:v>
                </c:pt>
                <c:pt idx="1012">
                  <c:v>10883</c:v>
                </c:pt>
                <c:pt idx="1013">
                  <c:v>15178</c:v>
                </c:pt>
                <c:pt idx="1014">
                  <c:v>8759</c:v>
                </c:pt>
                <c:pt idx="1015">
                  <c:v>15349</c:v>
                </c:pt>
                <c:pt idx="1016">
                  <c:v>10593</c:v>
                </c:pt>
                <c:pt idx="1017">
                  <c:v>7496</c:v>
                </c:pt>
                <c:pt idx="1018">
                  <c:v>15178</c:v>
                </c:pt>
                <c:pt idx="1019">
                  <c:v>13964</c:v>
                </c:pt>
                <c:pt idx="1020">
                  <c:v>8187</c:v>
                </c:pt>
                <c:pt idx="1021">
                  <c:v>11022</c:v>
                </c:pt>
                <c:pt idx="1022">
                  <c:v>11115</c:v>
                </c:pt>
                <c:pt idx="1023">
                  <c:v>11115</c:v>
                </c:pt>
                <c:pt idx="1024">
                  <c:v>7553</c:v>
                </c:pt>
                <c:pt idx="1025">
                  <c:v>11115</c:v>
                </c:pt>
                <c:pt idx="1026">
                  <c:v>11004</c:v>
                </c:pt>
                <c:pt idx="1027">
                  <c:v>12551</c:v>
                </c:pt>
                <c:pt idx="1028">
                  <c:v>12551</c:v>
                </c:pt>
                <c:pt idx="1029">
                  <c:v>17020</c:v>
                </c:pt>
                <c:pt idx="1030">
                  <c:v>13964</c:v>
                </c:pt>
                <c:pt idx="1031">
                  <c:v>6205</c:v>
                </c:pt>
                <c:pt idx="1032">
                  <c:v>16013</c:v>
                </c:pt>
                <c:pt idx="1033">
                  <c:v>10789</c:v>
                </c:pt>
                <c:pt idx="1034">
                  <c:v>10789</c:v>
                </c:pt>
                <c:pt idx="1035">
                  <c:v>10789</c:v>
                </c:pt>
                <c:pt idx="1036">
                  <c:v>15340</c:v>
                </c:pt>
                <c:pt idx="1037">
                  <c:v>16026</c:v>
                </c:pt>
                <c:pt idx="1038">
                  <c:v>9212</c:v>
                </c:pt>
                <c:pt idx="1039">
                  <c:v>6732</c:v>
                </c:pt>
                <c:pt idx="1040">
                  <c:v>13964</c:v>
                </c:pt>
                <c:pt idx="1041">
                  <c:v>16695</c:v>
                </c:pt>
                <c:pt idx="1042">
                  <c:v>10899</c:v>
                </c:pt>
                <c:pt idx="1043">
                  <c:v>13964</c:v>
                </c:pt>
                <c:pt idx="1044">
                  <c:v>15340</c:v>
                </c:pt>
                <c:pt idx="1045">
                  <c:v>11004</c:v>
                </c:pt>
                <c:pt idx="1046">
                  <c:v>15349</c:v>
                </c:pt>
                <c:pt idx="1047">
                  <c:v>11022</c:v>
                </c:pt>
                <c:pt idx="1048">
                  <c:v>15349</c:v>
                </c:pt>
                <c:pt idx="1049">
                  <c:v>11721</c:v>
                </c:pt>
                <c:pt idx="1050">
                  <c:v>11115</c:v>
                </c:pt>
                <c:pt idx="1051">
                  <c:v>11004</c:v>
                </c:pt>
                <c:pt idx="1052">
                  <c:v>16013</c:v>
                </c:pt>
                <c:pt idx="1053">
                  <c:v>10789</c:v>
                </c:pt>
                <c:pt idx="1054">
                  <c:v>8716</c:v>
                </c:pt>
                <c:pt idx="1055">
                  <c:v>13964</c:v>
                </c:pt>
                <c:pt idx="1056">
                  <c:v>11004</c:v>
                </c:pt>
                <c:pt idx="1057">
                  <c:v>5763</c:v>
                </c:pt>
                <c:pt idx="1058">
                  <c:v>15349</c:v>
                </c:pt>
                <c:pt idx="1059">
                  <c:v>11708</c:v>
                </c:pt>
                <c:pt idx="1060">
                  <c:v>16695</c:v>
                </c:pt>
                <c:pt idx="1061">
                  <c:v>8187</c:v>
                </c:pt>
                <c:pt idx="1062">
                  <c:v>5539</c:v>
                </c:pt>
                <c:pt idx="1063">
                  <c:v>11022</c:v>
                </c:pt>
                <c:pt idx="1064">
                  <c:v>11004</c:v>
                </c:pt>
                <c:pt idx="1065">
                  <c:v>5539</c:v>
                </c:pt>
                <c:pt idx="1066">
                  <c:v>8520</c:v>
                </c:pt>
                <c:pt idx="1067">
                  <c:v>12551</c:v>
                </c:pt>
                <c:pt idx="1068">
                  <c:v>16655</c:v>
                </c:pt>
                <c:pt idx="1069">
                  <c:v>12551</c:v>
                </c:pt>
                <c:pt idx="1070">
                  <c:v>15349</c:v>
                </c:pt>
                <c:pt idx="1071">
                  <c:v>10899</c:v>
                </c:pt>
                <c:pt idx="1072">
                  <c:v>13964</c:v>
                </c:pt>
                <c:pt idx="1073">
                  <c:v>12551</c:v>
                </c:pt>
                <c:pt idx="1074">
                  <c:v>11004</c:v>
                </c:pt>
                <c:pt idx="1075">
                  <c:v>10605</c:v>
                </c:pt>
                <c:pt idx="1076">
                  <c:v>10789</c:v>
                </c:pt>
                <c:pt idx="1077">
                  <c:v>9594</c:v>
                </c:pt>
                <c:pt idx="1078">
                  <c:v>7794</c:v>
                </c:pt>
                <c:pt idx="1079">
                  <c:v>16695</c:v>
                </c:pt>
                <c:pt idx="1080">
                  <c:v>12551</c:v>
                </c:pt>
                <c:pt idx="1081">
                  <c:v>12116</c:v>
                </c:pt>
                <c:pt idx="1082">
                  <c:v>11115</c:v>
                </c:pt>
                <c:pt idx="1083">
                  <c:v>13964</c:v>
                </c:pt>
                <c:pt idx="1084">
                  <c:v>15050</c:v>
                </c:pt>
                <c:pt idx="1085">
                  <c:v>16013</c:v>
                </c:pt>
                <c:pt idx="1086">
                  <c:v>12116</c:v>
                </c:pt>
                <c:pt idx="1087">
                  <c:v>16013</c:v>
                </c:pt>
                <c:pt idx="1088">
                  <c:v>8187</c:v>
                </c:pt>
                <c:pt idx="1089">
                  <c:v>10899</c:v>
                </c:pt>
                <c:pt idx="1090">
                  <c:v>15178</c:v>
                </c:pt>
                <c:pt idx="1091">
                  <c:v>15178</c:v>
                </c:pt>
                <c:pt idx="1092">
                  <c:v>10899</c:v>
                </c:pt>
                <c:pt idx="1093">
                  <c:v>11022</c:v>
                </c:pt>
                <c:pt idx="1094">
                  <c:v>8047</c:v>
                </c:pt>
                <c:pt idx="1095">
                  <c:v>11004</c:v>
                </c:pt>
                <c:pt idx="1096">
                  <c:v>9223</c:v>
                </c:pt>
                <c:pt idx="1097">
                  <c:v>5561</c:v>
                </c:pt>
                <c:pt idx="1098">
                  <c:v>6884</c:v>
                </c:pt>
                <c:pt idx="1099">
                  <c:v>15050</c:v>
                </c:pt>
                <c:pt idx="1100">
                  <c:v>16013</c:v>
                </c:pt>
                <c:pt idx="1101">
                  <c:v>11115</c:v>
                </c:pt>
                <c:pt idx="1102">
                  <c:v>12551</c:v>
                </c:pt>
                <c:pt idx="1103">
                  <c:v>6790</c:v>
                </c:pt>
                <c:pt idx="1104">
                  <c:v>11022</c:v>
                </c:pt>
                <c:pt idx="1105">
                  <c:v>15349</c:v>
                </c:pt>
                <c:pt idx="1106">
                  <c:v>11708</c:v>
                </c:pt>
                <c:pt idx="1107">
                  <c:v>15178</c:v>
                </c:pt>
                <c:pt idx="1108">
                  <c:v>9577</c:v>
                </c:pt>
                <c:pt idx="1109">
                  <c:v>12979</c:v>
                </c:pt>
                <c:pt idx="1110">
                  <c:v>12551</c:v>
                </c:pt>
                <c:pt idx="1111">
                  <c:v>15349</c:v>
                </c:pt>
                <c:pt idx="1112">
                  <c:v>10883</c:v>
                </c:pt>
                <c:pt idx="1113">
                  <c:v>11004</c:v>
                </c:pt>
                <c:pt idx="1114">
                  <c:v>9241</c:v>
                </c:pt>
                <c:pt idx="1115">
                  <c:v>10593</c:v>
                </c:pt>
                <c:pt idx="1116">
                  <c:v>10899</c:v>
                </c:pt>
                <c:pt idx="1117">
                  <c:v>10883</c:v>
                </c:pt>
                <c:pt idx="1118">
                  <c:v>6790</c:v>
                </c:pt>
                <c:pt idx="1119">
                  <c:v>6760</c:v>
                </c:pt>
                <c:pt idx="1120">
                  <c:v>16961</c:v>
                </c:pt>
                <c:pt idx="1121">
                  <c:v>10883</c:v>
                </c:pt>
                <c:pt idx="1122">
                  <c:v>12551</c:v>
                </c:pt>
                <c:pt idx="1123">
                  <c:v>15349</c:v>
                </c:pt>
                <c:pt idx="1124">
                  <c:v>8395</c:v>
                </c:pt>
                <c:pt idx="1125">
                  <c:v>15340</c:v>
                </c:pt>
                <c:pt idx="1126">
                  <c:v>11004</c:v>
                </c:pt>
                <c:pt idx="1127">
                  <c:v>15349</c:v>
                </c:pt>
                <c:pt idx="1128">
                  <c:v>11721</c:v>
                </c:pt>
                <c:pt idx="1129">
                  <c:v>15349</c:v>
                </c:pt>
                <c:pt idx="1130">
                  <c:v>8044</c:v>
                </c:pt>
                <c:pt idx="1131">
                  <c:v>13964</c:v>
                </c:pt>
                <c:pt idx="1132">
                  <c:v>15349</c:v>
                </c:pt>
                <c:pt idx="1133">
                  <c:v>12116</c:v>
                </c:pt>
                <c:pt idx="1134">
                  <c:v>8242</c:v>
                </c:pt>
                <c:pt idx="1135">
                  <c:v>9495</c:v>
                </c:pt>
                <c:pt idx="1136">
                  <c:v>16695</c:v>
                </c:pt>
                <c:pt idx="1137">
                  <c:v>12551</c:v>
                </c:pt>
                <c:pt idx="1138">
                  <c:v>5555</c:v>
                </c:pt>
                <c:pt idx="1139">
                  <c:v>7553</c:v>
                </c:pt>
                <c:pt idx="1140">
                  <c:v>8302</c:v>
                </c:pt>
                <c:pt idx="1141">
                  <c:v>8759</c:v>
                </c:pt>
                <c:pt idx="1142">
                  <c:v>5584</c:v>
                </c:pt>
                <c:pt idx="1143">
                  <c:v>8679</c:v>
                </c:pt>
                <c:pt idx="1144">
                  <c:v>15349</c:v>
                </c:pt>
                <c:pt idx="1145">
                  <c:v>5568</c:v>
                </c:pt>
                <c:pt idx="1146">
                  <c:v>7213</c:v>
                </c:pt>
                <c:pt idx="1147">
                  <c:v>2461</c:v>
                </c:pt>
                <c:pt idx="1148">
                  <c:v>5584</c:v>
                </c:pt>
                <c:pt idx="1149">
                  <c:v>2461</c:v>
                </c:pt>
                <c:pt idx="1150">
                  <c:v>3974</c:v>
                </c:pt>
                <c:pt idx="1151">
                  <c:v>5584</c:v>
                </c:pt>
                <c:pt idx="1152">
                  <c:v>2507</c:v>
                </c:pt>
                <c:pt idx="1153">
                  <c:v>5555</c:v>
                </c:pt>
                <c:pt idx="1154">
                  <c:v>5555</c:v>
                </c:pt>
                <c:pt idx="1155">
                  <c:v>347</c:v>
                </c:pt>
                <c:pt idx="1156">
                  <c:v>1226</c:v>
                </c:pt>
              </c:numCache>
            </c:numRef>
          </c:xVal>
          <c:yVal>
            <c:numRef>
              <c:f>flights_c!$I$2:$I$1158</c:f>
              <c:numCache>
                <c:formatCode>General</c:formatCode>
                <c:ptCount val="1157"/>
                <c:pt idx="0">
                  <c:v>43.2</c:v>
                </c:pt>
                <c:pt idx="1">
                  <c:v>44.16</c:v>
                </c:pt>
                <c:pt idx="2">
                  <c:v>47.76</c:v>
                </c:pt>
                <c:pt idx="3">
                  <c:v>51.44</c:v>
                </c:pt>
                <c:pt idx="4">
                  <c:v>67.63</c:v>
                </c:pt>
                <c:pt idx="5">
                  <c:v>75.39</c:v>
                </c:pt>
                <c:pt idx="6">
                  <c:v>76.67</c:v>
                </c:pt>
                <c:pt idx="7">
                  <c:v>82.12</c:v>
                </c:pt>
                <c:pt idx="8">
                  <c:v>82.15</c:v>
                </c:pt>
                <c:pt idx="9">
                  <c:v>86.41</c:v>
                </c:pt>
                <c:pt idx="10">
                  <c:v>89.76</c:v>
                </c:pt>
                <c:pt idx="11">
                  <c:v>91.44</c:v>
                </c:pt>
                <c:pt idx="12">
                  <c:v>100.22</c:v>
                </c:pt>
                <c:pt idx="13">
                  <c:v>100.86</c:v>
                </c:pt>
                <c:pt idx="14">
                  <c:v>102.4</c:v>
                </c:pt>
                <c:pt idx="15">
                  <c:v>107.73</c:v>
                </c:pt>
                <c:pt idx="16">
                  <c:v>107.76</c:v>
                </c:pt>
                <c:pt idx="17">
                  <c:v>109.97</c:v>
                </c:pt>
                <c:pt idx="18">
                  <c:v>109.98</c:v>
                </c:pt>
                <c:pt idx="19">
                  <c:v>110.71</c:v>
                </c:pt>
                <c:pt idx="20">
                  <c:v>110.93</c:v>
                </c:pt>
                <c:pt idx="21">
                  <c:v>111.12</c:v>
                </c:pt>
                <c:pt idx="22">
                  <c:v>115.62</c:v>
                </c:pt>
                <c:pt idx="23">
                  <c:v>118.38</c:v>
                </c:pt>
                <c:pt idx="24">
                  <c:v>120.65</c:v>
                </c:pt>
                <c:pt idx="25">
                  <c:v>123.11</c:v>
                </c:pt>
                <c:pt idx="26">
                  <c:v>127.04</c:v>
                </c:pt>
                <c:pt idx="27">
                  <c:v>128.21</c:v>
                </c:pt>
                <c:pt idx="28">
                  <c:v>129.37</c:v>
                </c:pt>
                <c:pt idx="29">
                  <c:v>131.16</c:v>
                </c:pt>
                <c:pt idx="30">
                  <c:v>131.66999999999999</c:v>
                </c:pt>
                <c:pt idx="31">
                  <c:v>140.05000000000001</c:v>
                </c:pt>
                <c:pt idx="32">
                  <c:v>140.26</c:v>
                </c:pt>
                <c:pt idx="33">
                  <c:v>143.97999999999999</c:v>
                </c:pt>
                <c:pt idx="34">
                  <c:v>144.66999999999999</c:v>
                </c:pt>
                <c:pt idx="35">
                  <c:v>146.91</c:v>
                </c:pt>
                <c:pt idx="36">
                  <c:v>151.44999999999999</c:v>
                </c:pt>
                <c:pt idx="37">
                  <c:v>151.63999999999999</c:v>
                </c:pt>
                <c:pt idx="38">
                  <c:v>154.44999999999999</c:v>
                </c:pt>
                <c:pt idx="39">
                  <c:v>155.38999999999999</c:v>
                </c:pt>
                <c:pt idx="40">
                  <c:v>156.41</c:v>
                </c:pt>
                <c:pt idx="41">
                  <c:v>156.94</c:v>
                </c:pt>
                <c:pt idx="42">
                  <c:v>158.16</c:v>
                </c:pt>
                <c:pt idx="43">
                  <c:v>158.47</c:v>
                </c:pt>
                <c:pt idx="44">
                  <c:v>158.57</c:v>
                </c:pt>
                <c:pt idx="45">
                  <c:v>159.34</c:v>
                </c:pt>
                <c:pt idx="46">
                  <c:v>160.08000000000001</c:v>
                </c:pt>
                <c:pt idx="47">
                  <c:v>163.28</c:v>
                </c:pt>
                <c:pt idx="48">
                  <c:v>164.54</c:v>
                </c:pt>
                <c:pt idx="49">
                  <c:v>164.86</c:v>
                </c:pt>
                <c:pt idx="50">
                  <c:v>165.64</c:v>
                </c:pt>
                <c:pt idx="51">
                  <c:v>166.76</c:v>
                </c:pt>
                <c:pt idx="52">
                  <c:v>167.37</c:v>
                </c:pt>
                <c:pt idx="53">
                  <c:v>173.57</c:v>
                </c:pt>
                <c:pt idx="54">
                  <c:v>176.6</c:v>
                </c:pt>
                <c:pt idx="55">
                  <c:v>178.79</c:v>
                </c:pt>
                <c:pt idx="56">
                  <c:v>179.41</c:v>
                </c:pt>
                <c:pt idx="57">
                  <c:v>179.44</c:v>
                </c:pt>
                <c:pt idx="58">
                  <c:v>179.73</c:v>
                </c:pt>
                <c:pt idx="59">
                  <c:v>181.3</c:v>
                </c:pt>
                <c:pt idx="60">
                  <c:v>183.7</c:v>
                </c:pt>
                <c:pt idx="61">
                  <c:v>185.05</c:v>
                </c:pt>
                <c:pt idx="62">
                  <c:v>185.06</c:v>
                </c:pt>
                <c:pt idx="63">
                  <c:v>187.26</c:v>
                </c:pt>
                <c:pt idx="64">
                  <c:v>191.19</c:v>
                </c:pt>
                <c:pt idx="65">
                  <c:v>192.19</c:v>
                </c:pt>
                <c:pt idx="66">
                  <c:v>192.27</c:v>
                </c:pt>
                <c:pt idx="67">
                  <c:v>193.56</c:v>
                </c:pt>
                <c:pt idx="68">
                  <c:v>193.85</c:v>
                </c:pt>
                <c:pt idx="69">
                  <c:v>194.17</c:v>
                </c:pt>
                <c:pt idx="70">
                  <c:v>194.19</c:v>
                </c:pt>
                <c:pt idx="71">
                  <c:v>194.35</c:v>
                </c:pt>
                <c:pt idx="72">
                  <c:v>195.04</c:v>
                </c:pt>
                <c:pt idx="73">
                  <c:v>195.45</c:v>
                </c:pt>
                <c:pt idx="74">
                  <c:v>196.54</c:v>
                </c:pt>
                <c:pt idx="75">
                  <c:v>199.54</c:v>
                </c:pt>
                <c:pt idx="76">
                  <c:v>201.79</c:v>
                </c:pt>
                <c:pt idx="77">
                  <c:v>205.86</c:v>
                </c:pt>
                <c:pt idx="78">
                  <c:v>207.46</c:v>
                </c:pt>
                <c:pt idx="79">
                  <c:v>208.14</c:v>
                </c:pt>
                <c:pt idx="80">
                  <c:v>212.54</c:v>
                </c:pt>
                <c:pt idx="81">
                  <c:v>212.7</c:v>
                </c:pt>
                <c:pt idx="82">
                  <c:v>212.84</c:v>
                </c:pt>
                <c:pt idx="83">
                  <c:v>217.44</c:v>
                </c:pt>
                <c:pt idx="84">
                  <c:v>218.46</c:v>
                </c:pt>
                <c:pt idx="85">
                  <c:v>223.76</c:v>
                </c:pt>
                <c:pt idx="86">
                  <c:v>229.31</c:v>
                </c:pt>
                <c:pt idx="87">
                  <c:v>229.82</c:v>
                </c:pt>
                <c:pt idx="88">
                  <c:v>230.04</c:v>
                </c:pt>
                <c:pt idx="89">
                  <c:v>231.77</c:v>
                </c:pt>
                <c:pt idx="90">
                  <c:v>235.54</c:v>
                </c:pt>
                <c:pt idx="91">
                  <c:v>236.06</c:v>
                </c:pt>
                <c:pt idx="92">
                  <c:v>237.18</c:v>
                </c:pt>
                <c:pt idx="93">
                  <c:v>238.41</c:v>
                </c:pt>
                <c:pt idx="94">
                  <c:v>241.11</c:v>
                </c:pt>
                <c:pt idx="95">
                  <c:v>242.24</c:v>
                </c:pt>
                <c:pt idx="96">
                  <c:v>244.98</c:v>
                </c:pt>
                <c:pt idx="97">
                  <c:v>253.28</c:v>
                </c:pt>
                <c:pt idx="98">
                  <c:v>255.75</c:v>
                </c:pt>
                <c:pt idx="99">
                  <c:v>256.19</c:v>
                </c:pt>
                <c:pt idx="100">
                  <c:v>256.20999999999998</c:v>
                </c:pt>
                <c:pt idx="101">
                  <c:v>259.05</c:v>
                </c:pt>
                <c:pt idx="102">
                  <c:v>259.32</c:v>
                </c:pt>
                <c:pt idx="103">
                  <c:v>260.11</c:v>
                </c:pt>
                <c:pt idx="104">
                  <c:v>263.49</c:v>
                </c:pt>
                <c:pt idx="105">
                  <c:v>267.52999999999997</c:v>
                </c:pt>
                <c:pt idx="106">
                  <c:v>268.25</c:v>
                </c:pt>
                <c:pt idx="107">
                  <c:v>268.89</c:v>
                </c:pt>
                <c:pt idx="108">
                  <c:v>270.79000000000002</c:v>
                </c:pt>
                <c:pt idx="109">
                  <c:v>274.47000000000003</c:v>
                </c:pt>
                <c:pt idx="110">
                  <c:v>278.37</c:v>
                </c:pt>
                <c:pt idx="111">
                  <c:v>278.86</c:v>
                </c:pt>
                <c:pt idx="112">
                  <c:v>279.79000000000002</c:v>
                </c:pt>
                <c:pt idx="113">
                  <c:v>280.33</c:v>
                </c:pt>
                <c:pt idx="114">
                  <c:v>282.04000000000002</c:v>
                </c:pt>
                <c:pt idx="115">
                  <c:v>283.45</c:v>
                </c:pt>
                <c:pt idx="116">
                  <c:v>284.16000000000003</c:v>
                </c:pt>
                <c:pt idx="117">
                  <c:v>285.61</c:v>
                </c:pt>
                <c:pt idx="118">
                  <c:v>287.52</c:v>
                </c:pt>
                <c:pt idx="119">
                  <c:v>287.52999999999997</c:v>
                </c:pt>
                <c:pt idx="120">
                  <c:v>287.64</c:v>
                </c:pt>
                <c:pt idx="121">
                  <c:v>288.7</c:v>
                </c:pt>
                <c:pt idx="122">
                  <c:v>288.95</c:v>
                </c:pt>
                <c:pt idx="123">
                  <c:v>291.19</c:v>
                </c:pt>
                <c:pt idx="124">
                  <c:v>291.41000000000003</c:v>
                </c:pt>
                <c:pt idx="125">
                  <c:v>293.92</c:v>
                </c:pt>
                <c:pt idx="126">
                  <c:v>297.93</c:v>
                </c:pt>
                <c:pt idx="127">
                  <c:v>298.23</c:v>
                </c:pt>
                <c:pt idx="128">
                  <c:v>299.62</c:v>
                </c:pt>
                <c:pt idx="129">
                  <c:v>304.39</c:v>
                </c:pt>
                <c:pt idx="130">
                  <c:v>305.05</c:v>
                </c:pt>
                <c:pt idx="131">
                  <c:v>305.48</c:v>
                </c:pt>
                <c:pt idx="132">
                  <c:v>306.94</c:v>
                </c:pt>
                <c:pt idx="133">
                  <c:v>307.33</c:v>
                </c:pt>
                <c:pt idx="134">
                  <c:v>314.52</c:v>
                </c:pt>
                <c:pt idx="135">
                  <c:v>315.12</c:v>
                </c:pt>
                <c:pt idx="136">
                  <c:v>317.02999999999997</c:v>
                </c:pt>
                <c:pt idx="137">
                  <c:v>318.39999999999998</c:v>
                </c:pt>
                <c:pt idx="138">
                  <c:v>319.05</c:v>
                </c:pt>
                <c:pt idx="139">
                  <c:v>326.17</c:v>
                </c:pt>
                <c:pt idx="140">
                  <c:v>326.8</c:v>
                </c:pt>
                <c:pt idx="141">
                  <c:v>330.03</c:v>
                </c:pt>
                <c:pt idx="142">
                  <c:v>330.34</c:v>
                </c:pt>
                <c:pt idx="143">
                  <c:v>330.83</c:v>
                </c:pt>
                <c:pt idx="144">
                  <c:v>331.9</c:v>
                </c:pt>
                <c:pt idx="145">
                  <c:v>331.93</c:v>
                </c:pt>
                <c:pt idx="146">
                  <c:v>332.53</c:v>
                </c:pt>
                <c:pt idx="147">
                  <c:v>334.81</c:v>
                </c:pt>
                <c:pt idx="148">
                  <c:v>335.08</c:v>
                </c:pt>
                <c:pt idx="149">
                  <c:v>335.13</c:v>
                </c:pt>
                <c:pt idx="150">
                  <c:v>342.58</c:v>
                </c:pt>
                <c:pt idx="151">
                  <c:v>347.52</c:v>
                </c:pt>
                <c:pt idx="152">
                  <c:v>351.7</c:v>
                </c:pt>
                <c:pt idx="153">
                  <c:v>353.4</c:v>
                </c:pt>
                <c:pt idx="154">
                  <c:v>355.02</c:v>
                </c:pt>
                <c:pt idx="155">
                  <c:v>357.09</c:v>
                </c:pt>
                <c:pt idx="156">
                  <c:v>359.08</c:v>
                </c:pt>
                <c:pt idx="157">
                  <c:v>362.57</c:v>
                </c:pt>
                <c:pt idx="158">
                  <c:v>363.5</c:v>
                </c:pt>
                <c:pt idx="159">
                  <c:v>364.29</c:v>
                </c:pt>
                <c:pt idx="160">
                  <c:v>364.29</c:v>
                </c:pt>
                <c:pt idx="161">
                  <c:v>364.41</c:v>
                </c:pt>
                <c:pt idx="162">
                  <c:v>366.19</c:v>
                </c:pt>
                <c:pt idx="163">
                  <c:v>369.07</c:v>
                </c:pt>
                <c:pt idx="164">
                  <c:v>369.12</c:v>
                </c:pt>
                <c:pt idx="165">
                  <c:v>371.82</c:v>
                </c:pt>
                <c:pt idx="166">
                  <c:v>372.61</c:v>
                </c:pt>
                <c:pt idx="167">
                  <c:v>375.86</c:v>
                </c:pt>
                <c:pt idx="168">
                  <c:v>377.2</c:v>
                </c:pt>
                <c:pt idx="169">
                  <c:v>379.27</c:v>
                </c:pt>
                <c:pt idx="170">
                  <c:v>379.42</c:v>
                </c:pt>
                <c:pt idx="171">
                  <c:v>379.69</c:v>
                </c:pt>
                <c:pt idx="172">
                  <c:v>381.11</c:v>
                </c:pt>
                <c:pt idx="173">
                  <c:v>382.91</c:v>
                </c:pt>
                <c:pt idx="174">
                  <c:v>383.65</c:v>
                </c:pt>
                <c:pt idx="175">
                  <c:v>385.24</c:v>
                </c:pt>
                <c:pt idx="176">
                  <c:v>390.59</c:v>
                </c:pt>
                <c:pt idx="177">
                  <c:v>395.17</c:v>
                </c:pt>
                <c:pt idx="178">
                  <c:v>395.94</c:v>
                </c:pt>
                <c:pt idx="179">
                  <c:v>397.71</c:v>
                </c:pt>
                <c:pt idx="180">
                  <c:v>400.33</c:v>
                </c:pt>
                <c:pt idx="181">
                  <c:v>400.6</c:v>
                </c:pt>
                <c:pt idx="182">
                  <c:v>402.01</c:v>
                </c:pt>
                <c:pt idx="183">
                  <c:v>402.45</c:v>
                </c:pt>
                <c:pt idx="184">
                  <c:v>402.48</c:v>
                </c:pt>
                <c:pt idx="185">
                  <c:v>402.62</c:v>
                </c:pt>
                <c:pt idx="186">
                  <c:v>403.01</c:v>
                </c:pt>
                <c:pt idx="187">
                  <c:v>403.04</c:v>
                </c:pt>
                <c:pt idx="188">
                  <c:v>404.69</c:v>
                </c:pt>
                <c:pt idx="189">
                  <c:v>405.16</c:v>
                </c:pt>
                <c:pt idx="190">
                  <c:v>407.5</c:v>
                </c:pt>
                <c:pt idx="191">
                  <c:v>412.8</c:v>
                </c:pt>
                <c:pt idx="192">
                  <c:v>415.99</c:v>
                </c:pt>
                <c:pt idx="193">
                  <c:v>417.54</c:v>
                </c:pt>
                <c:pt idx="194">
                  <c:v>422.25</c:v>
                </c:pt>
                <c:pt idx="195">
                  <c:v>432.35</c:v>
                </c:pt>
                <c:pt idx="196">
                  <c:v>437.79</c:v>
                </c:pt>
                <c:pt idx="197">
                  <c:v>437.8</c:v>
                </c:pt>
                <c:pt idx="198">
                  <c:v>438.76</c:v>
                </c:pt>
                <c:pt idx="199">
                  <c:v>441.06</c:v>
                </c:pt>
                <c:pt idx="200">
                  <c:v>443.86</c:v>
                </c:pt>
                <c:pt idx="201">
                  <c:v>447.6</c:v>
                </c:pt>
                <c:pt idx="202">
                  <c:v>449.88</c:v>
                </c:pt>
                <c:pt idx="203">
                  <c:v>454.45</c:v>
                </c:pt>
                <c:pt idx="204">
                  <c:v>457.11</c:v>
                </c:pt>
                <c:pt idx="205">
                  <c:v>462.4</c:v>
                </c:pt>
                <c:pt idx="206">
                  <c:v>463.47</c:v>
                </c:pt>
                <c:pt idx="207">
                  <c:v>469.27</c:v>
                </c:pt>
                <c:pt idx="208">
                  <c:v>471.55</c:v>
                </c:pt>
                <c:pt idx="209">
                  <c:v>478.84</c:v>
                </c:pt>
                <c:pt idx="210">
                  <c:v>480.46</c:v>
                </c:pt>
                <c:pt idx="211">
                  <c:v>482.25</c:v>
                </c:pt>
                <c:pt idx="212">
                  <c:v>484.7</c:v>
                </c:pt>
                <c:pt idx="213">
                  <c:v>486.97</c:v>
                </c:pt>
                <c:pt idx="214">
                  <c:v>492.36</c:v>
                </c:pt>
                <c:pt idx="215">
                  <c:v>492.9</c:v>
                </c:pt>
                <c:pt idx="216">
                  <c:v>498.69</c:v>
                </c:pt>
                <c:pt idx="217">
                  <c:v>501.96</c:v>
                </c:pt>
                <c:pt idx="218">
                  <c:v>502.21</c:v>
                </c:pt>
                <c:pt idx="219">
                  <c:v>502.56</c:v>
                </c:pt>
                <c:pt idx="220">
                  <c:v>506</c:v>
                </c:pt>
                <c:pt idx="221">
                  <c:v>506.33</c:v>
                </c:pt>
                <c:pt idx="222">
                  <c:v>506.65</c:v>
                </c:pt>
                <c:pt idx="223">
                  <c:v>507.02</c:v>
                </c:pt>
                <c:pt idx="224">
                  <c:v>507.02</c:v>
                </c:pt>
                <c:pt idx="225">
                  <c:v>512.33000000000004</c:v>
                </c:pt>
                <c:pt idx="226">
                  <c:v>521.72</c:v>
                </c:pt>
                <c:pt idx="227">
                  <c:v>524.13</c:v>
                </c:pt>
                <c:pt idx="228">
                  <c:v>528.66999999999996</c:v>
                </c:pt>
                <c:pt idx="229">
                  <c:v>531.69000000000005</c:v>
                </c:pt>
                <c:pt idx="230">
                  <c:v>535.53</c:v>
                </c:pt>
                <c:pt idx="231">
                  <c:v>535.62</c:v>
                </c:pt>
                <c:pt idx="232">
                  <c:v>539.72</c:v>
                </c:pt>
                <c:pt idx="233">
                  <c:v>541.33000000000004</c:v>
                </c:pt>
                <c:pt idx="234">
                  <c:v>541.97</c:v>
                </c:pt>
                <c:pt idx="235">
                  <c:v>542.46</c:v>
                </c:pt>
                <c:pt idx="236">
                  <c:v>545.52</c:v>
                </c:pt>
                <c:pt idx="237">
                  <c:v>552.97</c:v>
                </c:pt>
                <c:pt idx="238">
                  <c:v>553.97</c:v>
                </c:pt>
                <c:pt idx="239">
                  <c:v>558.74</c:v>
                </c:pt>
                <c:pt idx="240">
                  <c:v>558.89</c:v>
                </c:pt>
                <c:pt idx="241">
                  <c:v>568.36</c:v>
                </c:pt>
                <c:pt idx="242">
                  <c:v>571.13</c:v>
                </c:pt>
                <c:pt idx="243">
                  <c:v>573.24</c:v>
                </c:pt>
                <c:pt idx="244">
                  <c:v>573.57000000000005</c:v>
                </c:pt>
                <c:pt idx="245">
                  <c:v>575.86</c:v>
                </c:pt>
                <c:pt idx="246">
                  <c:v>577.08000000000004</c:v>
                </c:pt>
                <c:pt idx="247">
                  <c:v>583.78</c:v>
                </c:pt>
                <c:pt idx="248">
                  <c:v>585.85</c:v>
                </c:pt>
                <c:pt idx="249">
                  <c:v>586.29999999999995</c:v>
                </c:pt>
                <c:pt idx="250">
                  <c:v>588.66999999999996</c:v>
                </c:pt>
                <c:pt idx="251">
                  <c:v>594.69000000000005</c:v>
                </c:pt>
                <c:pt idx="252">
                  <c:v>603.24</c:v>
                </c:pt>
                <c:pt idx="253">
                  <c:v>603.46</c:v>
                </c:pt>
                <c:pt idx="254">
                  <c:v>606.49</c:v>
                </c:pt>
                <c:pt idx="255">
                  <c:v>611.75</c:v>
                </c:pt>
                <c:pt idx="256">
                  <c:v>614.16999999999996</c:v>
                </c:pt>
                <c:pt idx="257">
                  <c:v>616.64</c:v>
                </c:pt>
                <c:pt idx="258">
                  <c:v>619.99</c:v>
                </c:pt>
                <c:pt idx="259">
                  <c:v>620.47</c:v>
                </c:pt>
                <c:pt idx="260">
                  <c:v>621.65</c:v>
                </c:pt>
                <c:pt idx="261">
                  <c:v>622.29</c:v>
                </c:pt>
                <c:pt idx="262">
                  <c:v>623.54999999999995</c:v>
                </c:pt>
                <c:pt idx="263">
                  <c:v>626.49</c:v>
                </c:pt>
                <c:pt idx="264">
                  <c:v>631.73</c:v>
                </c:pt>
                <c:pt idx="265">
                  <c:v>633.6</c:v>
                </c:pt>
                <c:pt idx="266">
                  <c:v>637.11</c:v>
                </c:pt>
                <c:pt idx="267">
                  <c:v>640.70000000000005</c:v>
                </c:pt>
                <c:pt idx="268">
                  <c:v>644.44000000000005</c:v>
                </c:pt>
                <c:pt idx="269">
                  <c:v>647.22</c:v>
                </c:pt>
                <c:pt idx="270">
                  <c:v>651.54999999999995</c:v>
                </c:pt>
                <c:pt idx="271">
                  <c:v>653.65</c:v>
                </c:pt>
                <c:pt idx="272">
                  <c:v>655.29</c:v>
                </c:pt>
                <c:pt idx="273">
                  <c:v>660.46</c:v>
                </c:pt>
                <c:pt idx="274">
                  <c:v>664.05</c:v>
                </c:pt>
                <c:pt idx="275">
                  <c:v>665.61</c:v>
                </c:pt>
                <c:pt idx="276">
                  <c:v>666.66</c:v>
                </c:pt>
                <c:pt idx="277">
                  <c:v>667.25</c:v>
                </c:pt>
                <c:pt idx="278">
                  <c:v>667.89</c:v>
                </c:pt>
                <c:pt idx="279">
                  <c:v>668.18</c:v>
                </c:pt>
                <c:pt idx="280">
                  <c:v>675.52</c:v>
                </c:pt>
                <c:pt idx="281">
                  <c:v>678.43</c:v>
                </c:pt>
                <c:pt idx="282">
                  <c:v>678.64</c:v>
                </c:pt>
                <c:pt idx="283">
                  <c:v>683.24</c:v>
                </c:pt>
                <c:pt idx="284">
                  <c:v>691.42</c:v>
                </c:pt>
                <c:pt idx="285">
                  <c:v>698.84</c:v>
                </c:pt>
                <c:pt idx="286">
                  <c:v>699.82</c:v>
                </c:pt>
                <c:pt idx="287">
                  <c:v>700.93</c:v>
                </c:pt>
                <c:pt idx="288">
                  <c:v>702.02</c:v>
                </c:pt>
                <c:pt idx="289">
                  <c:v>705.68</c:v>
                </c:pt>
                <c:pt idx="290">
                  <c:v>707.59</c:v>
                </c:pt>
                <c:pt idx="291">
                  <c:v>710.46</c:v>
                </c:pt>
                <c:pt idx="292">
                  <c:v>711.37</c:v>
                </c:pt>
                <c:pt idx="293">
                  <c:v>713.19</c:v>
                </c:pt>
                <c:pt idx="294">
                  <c:v>714.24</c:v>
                </c:pt>
                <c:pt idx="295">
                  <c:v>737.66</c:v>
                </c:pt>
                <c:pt idx="296">
                  <c:v>741.46</c:v>
                </c:pt>
                <c:pt idx="297">
                  <c:v>743.74</c:v>
                </c:pt>
                <c:pt idx="298">
                  <c:v>749.33</c:v>
                </c:pt>
                <c:pt idx="299">
                  <c:v>749.52</c:v>
                </c:pt>
                <c:pt idx="300">
                  <c:v>755.85</c:v>
                </c:pt>
                <c:pt idx="301">
                  <c:v>756.61</c:v>
                </c:pt>
                <c:pt idx="302">
                  <c:v>757.5</c:v>
                </c:pt>
                <c:pt idx="303">
                  <c:v>768.88</c:v>
                </c:pt>
                <c:pt idx="304">
                  <c:v>777.2</c:v>
                </c:pt>
                <c:pt idx="305">
                  <c:v>777.67</c:v>
                </c:pt>
                <c:pt idx="306">
                  <c:v>778.84</c:v>
                </c:pt>
                <c:pt idx="307">
                  <c:v>781.01</c:v>
                </c:pt>
                <c:pt idx="308">
                  <c:v>781.87</c:v>
                </c:pt>
                <c:pt idx="309">
                  <c:v>785.08</c:v>
                </c:pt>
                <c:pt idx="310">
                  <c:v>785.13</c:v>
                </c:pt>
                <c:pt idx="311">
                  <c:v>785.13</c:v>
                </c:pt>
                <c:pt idx="312">
                  <c:v>785.47</c:v>
                </c:pt>
                <c:pt idx="313">
                  <c:v>786.51</c:v>
                </c:pt>
                <c:pt idx="314">
                  <c:v>787.13</c:v>
                </c:pt>
                <c:pt idx="315">
                  <c:v>799.22</c:v>
                </c:pt>
                <c:pt idx="316">
                  <c:v>800.97</c:v>
                </c:pt>
                <c:pt idx="317">
                  <c:v>806.5</c:v>
                </c:pt>
                <c:pt idx="318">
                  <c:v>807.16</c:v>
                </c:pt>
                <c:pt idx="319">
                  <c:v>819.03</c:v>
                </c:pt>
                <c:pt idx="320">
                  <c:v>821.49</c:v>
                </c:pt>
                <c:pt idx="321">
                  <c:v>821.54</c:v>
                </c:pt>
                <c:pt idx="322">
                  <c:v>823.06</c:v>
                </c:pt>
                <c:pt idx="323">
                  <c:v>826.69</c:v>
                </c:pt>
                <c:pt idx="324">
                  <c:v>826.94</c:v>
                </c:pt>
                <c:pt idx="325">
                  <c:v>831.98</c:v>
                </c:pt>
                <c:pt idx="326">
                  <c:v>836.68</c:v>
                </c:pt>
                <c:pt idx="327">
                  <c:v>838.79</c:v>
                </c:pt>
                <c:pt idx="328">
                  <c:v>843.27</c:v>
                </c:pt>
                <c:pt idx="329">
                  <c:v>844.36</c:v>
                </c:pt>
                <c:pt idx="330">
                  <c:v>854.59</c:v>
                </c:pt>
                <c:pt idx="331">
                  <c:v>856.67</c:v>
                </c:pt>
                <c:pt idx="332">
                  <c:v>865.22</c:v>
                </c:pt>
                <c:pt idx="333">
                  <c:v>866.58</c:v>
                </c:pt>
                <c:pt idx="334">
                  <c:v>866.77</c:v>
                </c:pt>
                <c:pt idx="335">
                  <c:v>874.39</c:v>
                </c:pt>
                <c:pt idx="336">
                  <c:v>885.06</c:v>
                </c:pt>
                <c:pt idx="337">
                  <c:v>888.83</c:v>
                </c:pt>
                <c:pt idx="338">
                  <c:v>891.62</c:v>
                </c:pt>
                <c:pt idx="339">
                  <c:v>894.63</c:v>
                </c:pt>
                <c:pt idx="340">
                  <c:v>898.38</c:v>
                </c:pt>
                <c:pt idx="341">
                  <c:v>908.27</c:v>
                </c:pt>
                <c:pt idx="342">
                  <c:v>910.32</c:v>
                </c:pt>
                <c:pt idx="343">
                  <c:v>919.62</c:v>
                </c:pt>
                <c:pt idx="344">
                  <c:v>923.03</c:v>
                </c:pt>
                <c:pt idx="345">
                  <c:v>930.79</c:v>
                </c:pt>
                <c:pt idx="346">
                  <c:v>930.98</c:v>
                </c:pt>
                <c:pt idx="347">
                  <c:v>942.21</c:v>
                </c:pt>
                <c:pt idx="348">
                  <c:v>951.68</c:v>
                </c:pt>
                <c:pt idx="349">
                  <c:v>954.31</c:v>
                </c:pt>
                <c:pt idx="350">
                  <c:v>955.04</c:v>
                </c:pt>
                <c:pt idx="351">
                  <c:v>986.26</c:v>
                </c:pt>
                <c:pt idx="352">
                  <c:v>991.72</c:v>
                </c:pt>
                <c:pt idx="353">
                  <c:v>1004.76</c:v>
                </c:pt>
                <c:pt idx="354">
                  <c:v>1007.68</c:v>
                </c:pt>
                <c:pt idx="355">
                  <c:v>1009.07</c:v>
                </c:pt>
                <c:pt idx="356">
                  <c:v>1009.83</c:v>
                </c:pt>
                <c:pt idx="357">
                  <c:v>1017.84</c:v>
                </c:pt>
                <c:pt idx="358">
                  <c:v>1029.28</c:v>
                </c:pt>
                <c:pt idx="359">
                  <c:v>1041.69</c:v>
                </c:pt>
                <c:pt idx="360">
                  <c:v>1052.49</c:v>
                </c:pt>
                <c:pt idx="361">
                  <c:v>1061.77</c:v>
                </c:pt>
                <c:pt idx="362">
                  <c:v>1066.03</c:v>
                </c:pt>
                <c:pt idx="363">
                  <c:v>1087.73</c:v>
                </c:pt>
                <c:pt idx="364">
                  <c:v>1104.04</c:v>
                </c:pt>
                <c:pt idx="365">
                  <c:v>1105.3599999999999</c:v>
                </c:pt>
                <c:pt idx="366">
                  <c:v>1108.1500000000001</c:v>
                </c:pt>
                <c:pt idx="367">
                  <c:v>1110.92</c:v>
                </c:pt>
                <c:pt idx="368">
                  <c:v>1120.19</c:v>
                </c:pt>
                <c:pt idx="369">
                  <c:v>1134.23</c:v>
                </c:pt>
                <c:pt idx="370">
                  <c:v>1154.8</c:v>
                </c:pt>
                <c:pt idx="371">
                  <c:v>1161.8</c:v>
                </c:pt>
                <c:pt idx="372">
                  <c:v>1161.82</c:v>
                </c:pt>
                <c:pt idx="373">
                  <c:v>1171.48</c:v>
                </c:pt>
                <c:pt idx="374">
                  <c:v>1183.1199999999999</c:v>
                </c:pt>
                <c:pt idx="375">
                  <c:v>1184.33</c:v>
                </c:pt>
                <c:pt idx="376">
                  <c:v>1185.48</c:v>
                </c:pt>
                <c:pt idx="377">
                  <c:v>1193.6300000000001</c:v>
                </c:pt>
                <c:pt idx="378">
                  <c:v>1193.96</c:v>
                </c:pt>
                <c:pt idx="379">
                  <c:v>1199.52</c:v>
                </c:pt>
                <c:pt idx="380">
                  <c:v>1220.5</c:v>
                </c:pt>
                <c:pt idx="381">
                  <c:v>1237.49</c:v>
                </c:pt>
                <c:pt idx="382">
                  <c:v>1255.81</c:v>
                </c:pt>
                <c:pt idx="383">
                  <c:v>1264.54</c:v>
                </c:pt>
                <c:pt idx="384">
                  <c:v>1309.23</c:v>
                </c:pt>
                <c:pt idx="385">
                  <c:v>1352.87</c:v>
                </c:pt>
                <c:pt idx="386">
                  <c:v>1373.32</c:v>
                </c:pt>
                <c:pt idx="387">
                  <c:v>1382.11</c:v>
                </c:pt>
                <c:pt idx="388">
                  <c:v>1383.58</c:v>
                </c:pt>
                <c:pt idx="389">
                  <c:v>1387.03</c:v>
                </c:pt>
                <c:pt idx="390">
                  <c:v>1414.25</c:v>
                </c:pt>
                <c:pt idx="391">
                  <c:v>1417.19</c:v>
                </c:pt>
                <c:pt idx="392">
                  <c:v>1443.93</c:v>
                </c:pt>
                <c:pt idx="393">
                  <c:v>1459.61</c:v>
                </c:pt>
                <c:pt idx="394">
                  <c:v>1471.88</c:v>
                </c:pt>
                <c:pt idx="395">
                  <c:v>1478.04</c:v>
                </c:pt>
                <c:pt idx="396">
                  <c:v>1537.51</c:v>
                </c:pt>
                <c:pt idx="397">
                  <c:v>1563.84</c:v>
                </c:pt>
                <c:pt idx="398">
                  <c:v>1574.62</c:v>
                </c:pt>
                <c:pt idx="399">
                  <c:v>1589.87</c:v>
                </c:pt>
                <c:pt idx="400">
                  <c:v>1615.59</c:v>
                </c:pt>
                <c:pt idx="401">
                  <c:v>1617.68</c:v>
                </c:pt>
                <c:pt idx="402">
                  <c:v>1624.24</c:v>
                </c:pt>
                <c:pt idx="403">
                  <c:v>1636.05</c:v>
                </c:pt>
                <c:pt idx="404">
                  <c:v>1703.19</c:v>
                </c:pt>
                <c:pt idx="405">
                  <c:v>1759.77</c:v>
                </c:pt>
                <c:pt idx="406">
                  <c:v>1764.57</c:v>
                </c:pt>
                <c:pt idx="407">
                  <c:v>1790.05</c:v>
                </c:pt>
                <c:pt idx="408">
                  <c:v>1816.66</c:v>
                </c:pt>
                <c:pt idx="409">
                  <c:v>1859.59</c:v>
                </c:pt>
                <c:pt idx="410">
                  <c:v>1886.43</c:v>
                </c:pt>
                <c:pt idx="411">
                  <c:v>1913.61</c:v>
                </c:pt>
                <c:pt idx="412">
                  <c:v>1931.45</c:v>
                </c:pt>
                <c:pt idx="413">
                  <c:v>1939.7</c:v>
                </c:pt>
                <c:pt idx="414">
                  <c:v>1975.6</c:v>
                </c:pt>
                <c:pt idx="415">
                  <c:v>1984.79</c:v>
                </c:pt>
                <c:pt idx="416">
                  <c:v>2058.62</c:v>
                </c:pt>
                <c:pt idx="417">
                  <c:v>2101.8200000000002</c:v>
                </c:pt>
                <c:pt idx="418">
                  <c:v>2114.9499999999998</c:v>
                </c:pt>
                <c:pt idx="419">
                  <c:v>2125.96</c:v>
                </c:pt>
                <c:pt idx="420">
                  <c:v>2152.71</c:v>
                </c:pt>
                <c:pt idx="421">
                  <c:v>2172.08</c:v>
                </c:pt>
                <c:pt idx="422">
                  <c:v>2177.62</c:v>
                </c:pt>
                <c:pt idx="423">
                  <c:v>2206.56</c:v>
                </c:pt>
                <c:pt idx="424">
                  <c:v>2209.6</c:v>
                </c:pt>
                <c:pt idx="425">
                  <c:v>2241.91</c:v>
                </c:pt>
                <c:pt idx="426">
                  <c:v>2293.42</c:v>
                </c:pt>
                <c:pt idx="427">
                  <c:v>2389.36</c:v>
                </c:pt>
                <c:pt idx="428">
                  <c:v>2391.62</c:v>
                </c:pt>
                <c:pt idx="429">
                  <c:v>2414.54</c:v>
                </c:pt>
                <c:pt idx="430">
                  <c:v>2418.35</c:v>
                </c:pt>
                <c:pt idx="431">
                  <c:v>2424.5</c:v>
                </c:pt>
                <c:pt idx="432">
                  <c:v>2436.4299999999998</c:v>
                </c:pt>
                <c:pt idx="433">
                  <c:v>2439.21</c:v>
                </c:pt>
                <c:pt idx="434">
                  <c:v>2479.9499999999998</c:v>
                </c:pt>
                <c:pt idx="435">
                  <c:v>2506.59</c:v>
                </c:pt>
                <c:pt idx="436">
                  <c:v>2509.88</c:v>
                </c:pt>
                <c:pt idx="437">
                  <c:v>2510.12</c:v>
                </c:pt>
                <c:pt idx="438">
                  <c:v>2606.88</c:v>
                </c:pt>
                <c:pt idx="439">
                  <c:v>2624.34</c:v>
                </c:pt>
                <c:pt idx="440">
                  <c:v>2646.91</c:v>
                </c:pt>
                <c:pt idx="441">
                  <c:v>2657.14</c:v>
                </c:pt>
                <c:pt idx="442">
                  <c:v>2661.24</c:v>
                </c:pt>
                <c:pt idx="443">
                  <c:v>2683.75</c:v>
                </c:pt>
                <c:pt idx="444">
                  <c:v>2687.69</c:v>
                </c:pt>
                <c:pt idx="445">
                  <c:v>2697.3</c:v>
                </c:pt>
                <c:pt idx="446">
                  <c:v>2712.36</c:v>
                </c:pt>
                <c:pt idx="447">
                  <c:v>2716.77</c:v>
                </c:pt>
                <c:pt idx="448">
                  <c:v>2721.33</c:v>
                </c:pt>
                <c:pt idx="449">
                  <c:v>2761.16</c:v>
                </c:pt>
                <c:pt idx="450">
                  <c:v>2799.83</c:v>
                </c:pt>
                <c:pt idx="451">
                  <c:v>2840.03</c:v>
                </c:pt>
                <c:pt idx="452">
                  <c:v>2868.52</c:v>
                </c:pt>
                <c:pt idx="453">
                  <c:v>2882.19</c:v>
                </c:pt>
                <c:pt idx="454">
                  <c:v>2902.02</c:v>
                </c:pt>
                <c:pt idx="455">
                  <c:v>2924.43</c:v>
                </c:pt>
                <c:pt idx="456">
                  <c:v>2979.97</c:v>
                </c:pt>
                <c:pt idx="457">
                  <c:v>2990.74</c:v>
                </c:pt>
                <c:pt idx="458">
                  <c:v>2997.61</c:v>
                </c:pt>
                <c:pt idx="459">
                  <c:v>3007.36</c:v>
                </c:pt>
                <c:pt idx="460">
                  <c:v>3028.44</c:v>
                </c:pt>
                <c:pt idx="461">
                  <c:v>3036.68</c:v>
                </c:pt>
                <c:pt idx="462">
                  <c:v>3066.39</c:v>
                </c:pt>
                <c:pt idx="463">
                  <c:v>3074.48</c:v>
                </c:pt>
                <c:pt idx="464">
                  <c:v>3097.2</c:v>
                </c:pt>
                <c:pt idx="465">
                  <c:v>3112.37</c:v>
                </c:pt>
                <c:pt idx="466">
                  <c:v>3122.11</c:v>
                </c:pt>
                <c:pt idx="467">
                  <c:v>3126.85</c:v>
                </c:pt>
                <c:pt idx="468">
                  <c:v>3141.85</c:v>
                </c:pt>
                <c:pt idx="469">
                  <c:v>3149.31</c:v>
                </c:pt>
                <c:pt idx="470">
                  <c:v>3192.76</c:v>
                </c:pt>
                <c:pt idx="471">
                  <c:v>3192.93</c:v>
                </c:pt>
                <c:pt idx="472">
                  <c:v>3202.05</c:v>
                </c:pt>
                <c:pt idx="473">
                  <c:v>3203.28</c:v>
                </c:pt>
                <c:pt idx="474">
                  <c:v>3216.13</c:v>
                </c:pt>
                <c:pt idx="475">
                  <c:v>3217.61</c:v>
                </c:pt>
                <c:pt idx="476">
                  <c:v>3269.67</c:v>
                </c:pt>
                <c:pt idx="477">
                  <c:v>3272.93</c:v>
                </c:pt>
                <c:pt idx="478">
                  <c:v>3293.89</c:v>
                </c:pt>
                <c:pt idx="479">
                  <c:v>3541.13</c:v>
                </c:pt>
                <c:pt idx="480">
                  <c:v>3574.17</c:v>
                </c:pt>
                <c:pt idx="481">
                  <c:v>3642.66</c:v>
                </c:pt>
                <c:pt idx="482">
                  <c:v>3651.22</c:v>
                </c:pt>
                <c:pt idx="483">
                  <c:v>3654.36</c:v>
                </c:pt>
                <c:pt idx="484">
                  <c:v>3667.96</c:v>
                </c:pt>
                <c:pt idx="485">
                  <c:v>3672.76</c:v>
                </c:pt>
                <c:pt idx="486">
                  <c:v>3681.99</c:v>
                </c:pt>
                <c:pt idx="487">
                  <c:v>3683.13</c:v>
                </c:pt>
                <c:pt idx="488">
                  <c:v>3701.89</c:v>
                </c:pt>
                <c:pt idx="489">
                  <c:v>3712.74</c:v>
                </c:pt>
                <c:pt idx="490">
                  <c:v>3719.14</c:v>
                </c:pt>
                <c:pt idx="491">
                  <c:v>3739.08</c:v>
                </c:pt>
                <c:pt idx="492">
                  <c:v>3763.68</c:v>
                </c:pt>
                <c:pt idx="493">
                  <c:v>3770.1</c:v>
                </c:pt>
                <c:pt idx="494">
                  <c:v>3794.88</c:v>
                </c:pt>
                <c:pt idx="495">
                  <c:v>3802.03</c:v>
                </c:pt>
                <c:pt idx="496">
                  <c:v>3816.15</c:v>
                </c:pt>
                <c:pt idx="497">
                  <c:v>3818.95</c:v>
                </c:pt>
                <c:pt idx="498">
                  <c:v>3829.57</c:v>
                </c:pt>
                <c:pt idx="499">
                  <c:v>3831.23</c:v>
                </c:pt>
                <c:pt idx="500">
                  <c:v>3835.96</c:v>
                </c:pt>
                <c:pt idx="501">
                  <c:v>3840.11</c:v>
                </c:pt>
                <c:pt idx="502">
                  <c:v>3854.52</c:v>
                </c:pt>
                <c:pt idx="503">
                  <c:v>3855.95</c:v>
                </c:pt>
                <c:pt idx="504">
                  <c:v>3870.87</c:v>
                </c:pt>
                <c:pt idx="505">
                  <c:v>3875.29</c:v>
                </c:pt>
                <c:pt idx="506">
                  <c:v>3890.31</c:v>
                </c:pt>
                <c:pt idx="507">
                  <c:v>3911.21</c:v>
                </c:pt>
                <c:pt idx="508">
                  <c:v>3956.9</c:v>
                </c:pt>
                <c:pt idx="509">
                  <c:v>3972.06</c:v>
                </c:pt>
                <c:pt idx="510">
                  <c:v>3974.61</c:v>
                </c:pt>
                <c:pt idx="511">
                  <c:v>4006.59</c:v>
                </c:pt>
                <c:pt idx="512">
                  <c:v>4007.2</c:v>
                </c:pt>
                <c:pt idx="513">
                  <c:v>4026.11</c:v>
                </c:pt>
                <c:pt idx="514">
                  <c:v>4027.18</c:v>
                </c:pt>
                <c:pt idx="515">
                  <c:v>4033.11</c:v>
                </c:pt>
                <c:pt idx="516">
                  <c:v>4050.09</c:v>
                </c:pt>
                <c:pt idx="517">
                  <c:v>4050.79</c:v>
                </c:pt>
                <c:pt idx="518">
                  <c:v>4062.32</c:v>
                </c:pt>
                <c:pt idx="519">
                  <c:v>4076.85</c:v>
                </c:pt>
                <c:pt idx="520">
                  <c:v>4096.01</c:v>
                </c:pt>
                <c:pt idx="521">
                  <c:v>4205.0200000000004</c:v>
                </c:pt>
                <c:pt idx="522">
                  <c:v>4217.79</c:v>
                </c:pt>
                <c:pt idx="523">
                  <c:v>4231.05</c:v>
                </c:pt>
                <c:pt idx="524">
                  <c:v>4237.75</c:v>
                </c:pt>
                <c:pt idx="525">
                  <c:v>4244.45</c:v>
                </c:pt>
                <c:pt idx="526">
                  <c:v>4244.68</c:v>
                </c:pt>
                <c:pt idx="527">
                  <c:v>4273.6499999999996</c:v>
                </c:pt>
                <c:pt idx="528">
                  <c:v>4276.0600000000004</c:v>
                </c:pt>
                <c:pt idx="529">
                  <c:v>4296.3</c:v>
                </c:pt>
                <c:pt idx="530">
                  <c:v>4314.32</c:v>
                </c:pt>
                <c:pt idx="531">
                  <c:v>4362.49</c:v>
                </c:pt>
                <c:pt idx="532">
                  <c:v>4363.24</c:v>
                </c:pt>
                <c:pt idx="533">
                  <c:v>4380.07</c:v>
                </c:pt>
                <c:pt idx="534">
                  <c:v>4394.03</c:v>
                </c:pt>
                <c:pt idx="535">
                  <c:v>4397.57</c:v>
                </c:pt>
                <c:pt idx="536">
                  <c:v>4407.74</c:v>
                </c:pt>
                <c:pt idx="537">
                  <c:v>4408.13</c:v>
                </c:pt>
                <c:pt idx="538">
                  <c:v>4465.28</c:v>
                </c:pt>
                <c:pt idx="539">
                  <c:v>4502.1400000000003</c:v>
                </c:pt>
                <c:pt idx="540">
                  <c:v>4504.26</c:v>
                </c:pt>
                <c:pt idx="541">
                  <c:v>4530.62</c:v>
                </c:pt>
                <c:pt idx="542">
                  <c:v>4545.66</c:v>
                </c:pt>
                <c:pt idx="543">
                  <c:v>4547.46</c:v>
                </c:pt>
                <c:pt idx="544">
                  <c:v>4553.74</c:v>
                </c:pt>
                <c:pt idx="545">
                  <c:v>4558.41</c:v>
                </c:pt>
                <c:pt idx="546">
                  <c:v>4569.7</c:v>
                </c:pt>
                <c:pt idx="547">
                  <c:v>4616.78</c:v>
                </c:pt>
                <c:pt idx="548">
                  <c:v>4627.1400000000003</c:v>
                </c:pt>
                <c:pt idx="549">
                  <c:v>4628.42</c:v>
                </c:pt>
                <c:pt idx="550">
                  <c:v>4634.1000000000004</c:v>
                </c:pt>
                <c:pt idx="551">
                  <c:v>4671.76</c:v>
                </c:pt>
                <c:pt idx="552">
                  <c:v>4673.2700000000004</c:v>
                </c:pt>
                <c:pt idx="553">
                  <c:v>4674.91</c:v>
                </c:pt>
                <c:pt idx="554">
                  <c:v>4684.3500000000004</c:v>
                </c:pt>
                <c:pt idx="555">
                  <c:v>4690.04</c:v>
                </c:pt>
                <c:pt idx="556">
                  <c:v>4691.6899999999996</c:v>
                </c:pt>
                <c:pt idx="557">
                  <c:v>4695.16</c:v>
                </c:pt>
                <c:pt idx="558">
                  <c:v>4733.3900000000003</c:v>
                </c:pt>
                <c:pt idx="559">
                  <c:v>4768.42</c:v>
                </c:pt>
                <c:pt idx="560">
                  <c:v>4785.83</c:v>
                </c:pt>
                <c:pt idx="561">
                  <c:v>4793</c:v>
                </c:pt>
                <c:pt idx="562">
                  <c:v>4807.2700000000004</c:v>
                </c:pt>
                <c:pt idx="563">
                  <c:v>4807.8599999999997</c:v>
                </c:pt>
                <c:pt idx="564">
                  <c:v>4817.63</c:v>
                </c:pt>
                <c:pt idx="565">
                  <c:v>4821.99</c:v>
                </c:pt>
                <c:pt idx="566">
                  <c:v>4822.76</c:v>
                </c:pt>
                <c:pt idx="567">
                  <c:v>4830.6099999999997</c:v>
                </c:pt>
                <c:pt idx="568">
                  <c:v>4834.3999999999996</c:v>
                </c:pt>
                <c:pt idx="569">
                  <c:v>4839.03</c:v>
                </c:pt>
                <c:pt idx="570">
                  <c:v>4855.3599999999997</c:v>
                </c:pt>
                <c:pt idx="571">
                  <c:v>4867.1400000000003</c:v>
                </c:pt>
                <c:pt idx="572">
                  <c:v>4904.83</c:v>
                </c:pt>
                <c:pt idx="573">
                  <c:v>4931.5600000000004</c:v>
                </c:pt>
                <c:pt idx="574">
                  <c:v>4976.5</c:v>
                </c:pt>
                <c:pt idx="575">
                  <c:v>4996.37</c:v>
                </c:pt>
                <c:pt idx="576">
                  <c:v>5000.22</c:v>
                </c:pt>
                <c:pt idx="577">
                  <c:v>5000.42</c:v>
                </c:pt>
                <c:pt idx="578">
                  <c:v>5044.9399999999996</c:v>
                </c:pt>
                <c:pt idx="579">
                  <c:v>5078.1499999999996</c:v>
                </c:pt>
                <c:pt idx="580">
                  <c:v>5092.49</c:v>
                </c:pt>
                <c:pt idx="581">
                  <c:v>5094.95</c:v>
                </c:pt>
                <c:pt idx="582">
                  <c:v>5115.22</c:v>
                </c:pt>
                <c:pt idx="583">
                  <c:v>5133.5600000000004</c:v>
                </c:pt>
                <c:pt idx="584">
                  <c:v>5154.55</c:v>
                </c:pt>
                <c:pt idx="585">
                  <c:v>5157.8100000000004</c:v>
                </c:pt>
                <c:pt idx="586">
                  <c:v>5216.8100000000004</c:v>
                </c:pt>
                <c:pt idx="587">
                  <c:v>5242.99</c:v>
                </c:pt>
                <c:pt idx="588">
                  <c:v>5259.34</c:v>
                </c:pt>
                <c:pt idx="589">
                  <c:v>5268</c:v>
                </c:pt>
                <c:pt idx="590">
                  <c:v>5276.74</c:v>
                </c:pt>
                <c:pt idx="591">
                  <c:v>5310.45</c:v>
                </c:pt>
                <c:pt idx="592">
                  <c:v>5325.01</c:v>
                </c:pt>
                <c:pt idx="593">
                  <c:v>5328.38</c:v>
                </c:pt>
                <c:pt idx="594">
                  <c:v>5351.03</c:v>
                </c:pt>
                <c:pt idx="595">
                  <c:v>5351.19</c:v>
                </c:pt>
                <c:pt idx="596">
                  <c:v>5368.38</c:v>
                </c:pt>
                <c:pt idx="597">
                  <c:v>5388.14</c:v>
                </c:pt>
                <c:pt idx="598">
                  <c:v>5395.26</c:v>
                </c:pt>
                <c:pt idx="599">
                  <c:v>5501.84</c:v>
                </c:pt>
                <c:pt idx="600">
                  <c:v>5509.13</c:v>
                </c:pt>
                <c:pt idx="601">
                  <c:v>5528.13</c:v>
                </c:pt>
                <c:pt idx="602">
                  <c:v>5534.39</c:v>
                </c:pt>
                <c:pt idx="603">
                  <c:v>5539.3</c:v>
                </c:pt>
                <c:pt idx="604">
                  <c:v>5545.15</c:v>
                </c:pt>
                <c:pt idx="605">
                  <c:v>5554.56</c:v>
                </c:pt>
                <c:pt idx="606">
                  <c:v>5559.43</c:v>
                </c:pt>
                <c:pt idx="607">
                  <c:v>5564.43</c:v>
                </c:pt>
                <c:pt idx="608">
                  <c:v>5580.65</c:v>
                </c:pt>
                <c:pt idx="609">
                  <c:v>5664.8</c:v>
                </c:pt>
                <c:pt idx="610">
                  <c:v>5676.26</c:v>
                </c:pt>
                <c:pt idx="611">
                  <c:v>5676.75</c:v>
                </c:pt>
                <c:pt idx="612">
                  <c:v>5681.92</c:v>
                </c:pt>
                <c:pt idx="613">
                  <c:v>5737.05</c:v>
                </c:pt>
                <c:pt idx="614">
                  <c:v>5772.45</c:v>
                </c:pt>
                <c:pt idx="615">
                  <c:v>5804.51</c:v>
                </c:pt>
                <c:pt idx="616">
                  <c:v>5833.45</c:v>
                </c:pt>
                <c:pt idx="617">
                  <c:v>5856.26</c:v>
                </c:pt>
                <c:pt idx="618">
                  <c:v>5864.63</c:v>
                </c:pt>
                <c:pt idx="619">
                  <c:v>5905.16</c:v>
                </c:pt>
                <c:pt idx="620">
                  <c:v>5923.32</c:v>
                </c:pt>
                <c:pt idx="621">
                  <c:v>5928.35</c:v>
                </c:pt>
                <c:pt idx="622">
                  <c:v>5929.63</c:v>
                </c:pt>
                <c:pt idx="623">
                  <c:v>5956.32</c:v>
                </c:pt>
                <c:pt idx="624">
                  <c:v>5976.36</c:v>
                </c:pt>
                <c:pt idx="625">
                  <c:v>5988.47</c:v>
                </c:pt>
                <c:pt idx="626">
                  <c:v>6031.59</c:v>
                </c:pt>
                <c:pt idx="627">
                  <c:v>6033.9</c:v>
                </c:pt>
                <c:pt idx="628">
                  <c:v>6083.84</c:v>
                </c:pt>
                <c:pt idx="629">
                  <c:v>6124.15</c:v>
                </c:pt>
                <c:pt idx="630">
                  <c:v>6131.52</c:v>
                </c:pt>
                <c:pt idx="631">
                  <c:v>6143.64</c:v>
                </c:pt>
                <c:pt idx="632">
                  <c:v>6150.69</c:v>
                </c:pt>
                <c:pt idx="633">
                  <c:v>6186.6</c:v>
                </c:pt>
                <c:pt idx="634">
                  <c:v>6223.47</c:v>
                </c:pt>
                <c:pt idx="635">
                  <c:v>6257.68</c:v>
                </c:pt>
                <c:pt idx="636">
                  <c:v>6264.84</c:v>
                </c:pt>
                <c:pt idx="637">
                  <c:v>6271.71</c:v>
                </c:pt>
                <c:pt idx="638">
                  <c:v>6282.11</c:v>
                </c:pt>
                <c:pt idx="639">
                  <c:v>6298.55</c:v>
                </c:pt>
                <c:pt idx="640">
                  <c:v>6299.59</c:v>
                </c:pt>
                <c:pt idx="641">
                  <c:v>6328.44</c:v>
                </c:pt>
                <c:pt idx="642">
                  <c:v>6348.2</c:v>
                </c:pt>
                <c:pt idx="643">
                  <c:v>6365.66</c:v>
                </c:pt>
                <c:pt idx="644">
                  <c:v>6388.8</c:v>
                </c:pt>
                <c:pt idx="645">
                  <c:v>6396.28</c:v>
                </c:pt>
                <c:pt idx="646">
                  <c:v>6399.39</c:v>
                </c:pt>
                <c:pt idx="647">
                  <c:v>6406.97</c:v>
                </c:pt>
                <c:pt idx="648">
                  <c:v>6424.87</c:v>
                </c:pt>
                <c:pt idx="649">
                  <c:v>6427.1</c:v>
                </c:pt>
                <c:pt idx="650">
                  <c:v>6433.76</c:v>
                </c:pt>
                <c:pt idx="651">
                  <c:v>6486.97</c:v>
                </c:pt>
                <c:pt idx="652">
                  <c:v>6518.69</c:v>
                </c:pt>
                <c:pt idx="653">
                  <c:v>6534.01</c:v>
                </c:pt>
                <c:pt idx="654">
                  <c:v>6554.9</c:v>
                </c:pt>
                <c:pt idx="655">
                  <c:v>6566.98</c:v>
                </c:pt>
                <c:pt idx="656">
                  <c:v>6590.65</c:v>
                </c:pt>
                <c:pt idx="657">
                  <c:v>6616.56</c:v>
                </c:pt>
                <c:pt idx="658">
                  <c:v>6620.02</c:v>
                </c:pt>
                <c:pt idx="659">
                  <c:v>6625.22</c:v>
                </c:pt>
                <c:pt idx="660">
                  <c:v>6641.32</c:v>
                </c:pt>
                <c:pt idx="661">
                  <c:v>6666.58</c:v>
                </c:pt>
                <c:pt idx="662">
                  <c:v>6668.72</c:v>
                </c:pt>
                <c:pt idx="663">
                  <c:v>6685.95</c:v>
                </c:pt>
                <c:pt idx="664">
                  <c:v>6697.07</c:v>
                </c:pt>
                <c:pt idx="665">
                  <c:v>6697.59</c:v>
                </c:pt>
                <c:pt idx="666">
                  <c:v>6705.64</c:v>
                </c:pt>
                <c:pt idx="667">
                  <c:v>6725.17</c:v>
                </c:pt>
                <c:pt idx="668">
                  <c:v>6776.58</c:v>
                </c:pt>
                <c:pt idx="669">
                  <c:v>6778.15</c:v>
                </c:pt>
                <c:pt idx="670">
                  <c:v>6828.95</c:v>
                </c:pt>
                <c:pt idx="671">
                  <c:v>6833.61</c:v>
                </c:pt>
                <c:pt idx="672">
                  <c:v>6861.85</c:v>
                </c:pt>
                <c:pt idx="673">
                  <c:v>6863.11</c:v>
                </c:pt>
                <c:pt idx="674">
                  <c:v>6875.46</c:v>
                </c:pt>
                <c:pt idx="675">
                  <c:v>6888.94</c:v>
                </c:pt>
                <c:pt idx="676">
                  <c:v>6920.11</c:v>
                </c:pt>
                <c:pt idx="677">
                  <c:v>6941.66</c:v>
                </c:pt>
                <c:pt idx="678">
                  <c:v>6956.39</c:v>
                </c:pt>
                <c:pt idx="679">
                  <c:v>6957.4</c:v>
                </c:pt>
                <c:pt idx="680">
                  <c:v>6958.67</c:v>
                </c:pt>
                <c:pt idx="681">
                  <c:v>6963.67</c:v>
                </c:pt>
                <c:pt idx="682">
                  <c:v>6980.66</c:v>
                </c:pt>
                <c:pt idx="683">
                  <c:v>7022.3</c:v>
                </c:pt>
                <c:pt idx="684">
                  <c:v>7036.39</c:v>
                </c:pt>
                <c:pt idx="685">
                  <c:v>7038.42</c:v>
                </c:pt>
                <c:pt idx="686">
                  <c:v>7043.83</c:v>
                </c:pt>
                <c:pt idx="687">
                  <c:v>7046.95</c:v>
                </c:pt>
                <c:pt idx="688">
                  <c:v>7066.19</c:v>
                </c:pt>
                <c:pt idx="689">
                  <c:v>7076.95</c:v>
                </c:pt>
                <c:pt idx="690">
                  <c:v>7091.06</c:v>
                </c:pt>
                <c:pt idx="691">
                  <c:v>7095.99</c:v>
                </c:pt>
                <c:pt idx="692">
                  <c:v>7098.46</c:v>
                </c:pt>
                <c:pt idx="693">
                  <c:v>7122.95</c:v>
                </c:pt>
                <c:pt idx="694">
                  <c:v>7160.81</c:v>
                </c:pt>
                <c:pt idx="695">
                  <c:v>7199.81</c:v>
                </c:pt>
                <c:pt idx="696">
                  <c:v>7207.1</c:v>
                </c:pt>
                <c:pt idx="697">
                  <c:v>7288.39</c:v>
                </c:pt>
                <c:pt idx="698">
                  <c:v>7291.68</c:v>
                </c:pt>
                <c:pt idx="699">
                  <c:v>7295.7</c:v>
                </c:pt>
                <c:pt idx="700">
                  <c:v>7320.54</c:v>
                </c:pt>
                <c:pt idx="701">
                  <c:v>7320.65</c:v>
                </c:pt>
                <c:pt idx="702">
                  <c:v>7331.06</c:v>
                </c:pt>
                <c:pt idx="703">
                  <c:v>7344.57</c:v>
                </c:pt>
                <c:pt idx="704">
                  <c:v>7361.3</c:v>
                </c:pt>
                <c:pt idx="705">
                  <c:v>7365.11</c:v>
                </c:pt>
                <c:pt idx="706">
                  <c:v>7367.23</c:v>
                </c:pt>
                <c:pt idx="707">
                  <c:v>7369.44</c:v>
                </c:pt>
                <c:pt idx="708">
                  <c:v>7370.39</c:v>
                </c:pt>
                <c:pt idx="709">
                  <c:v>7434.57</c:v>
                </c:pt>
                <c:pt idx="710">
                  <c:v>7467.34</c:v>
                </c:pt>
                <c:pt idx="711">
                  <c:v>7469.72</c:v>
                </c:pt>
                <c:pt idx="712">
                  <c:v>7469.95</c:v>
                </c:pt>
                <c:pt idx="713">
                  <c:v>7479.53</c:v>
                </c:pt>
                <c:pt idx="714">
                  <c:v>7504.4</c:v>
                </c:pt>
                <c:pt idx="715">
                  <c:v>7518.77</c:v>
                </c:pt>
                <c:pt idx="716">
                  <c:v>7526.43</c:v>
                </c:pt>
                <c:pt idx="717">
                  <c:v>7541.36</c:v>
                </c:pt>
                <c:pt idx="718">
                  <c:v>7550.72</c:v>
                </c:pt>
                <c:pt idx="719">
                  <c:v>7563.19</c:v>
                </c:pt>
                <c:pt idx="720">
                  <c:v>7567.42</c:v>
                </c:pt>
                <c:pt idx="721">
                  <c:v>7613.79</c:v>
                </c:pt>
                <c:pt idx="722">
                  <c:v>7617.01</c:v>
                </c:pt>
                <c:pt idx="723">
                  <c:v>7618.01</c:v>
                </c:pt>
                <c:pt idx="724">
                  <c:v>7630.51</c:v>
                </c:pt>
                <c:pt idx="725">
                  <c:v>7632.96</c:v>
                </c:pt>
                <c:pt idx="726">
                  <c:v>7633.25</c:v>
                </c:pt>
                <c:pt idx="727">
                  <c:v>7638.25</c:v>
                </c:pt>
                <c:pt idx="728">
                  <c:v>7643.32</c:v>
                </c:pt>
                <c:pt idx="729">
                  <c:v>7669.45</c:v>
                </c:pt>
                <c:pt idx="730">
                  <c:v>7702.56</c:v>
                </c:pt>
                <c:pt idx="731">
                  <c:v>7715.95</c:v>
                </c:pt>
                <c:pt idx="732">
                  <c:v>7770.92</c:v>
                </c:pt>
                <c:pt idx="733">
                  <c:v>7783.01</c:v>
                </c:pt>
                <c:pt idx="734">
                  <c:v>7785.03</c:v>
                </c:pt>
                <c:pt idx="735">
                  <c:v>7790.43</c:v>
                </c:pt>
                <c:pt idx="736">
                  <c:v>7797.61</c:v>
                </c:pt>
                <c:pt idx="737">
                  <c:v>7808.36</c:v>
                </c:pt>
                <c:pt idx="738">
                  <c:v>7824.25</c:v>
                </c:pt>
                <c:pt idx="739">
                  <c:v>7840.66</c:v>
                </c:pt>
                <c:pt idx="740">
                  <c:v>7858.77</c:v>
                </c:pt>
                <c:pt idx="741">
                  <c:v>7860.35</c:v>
                </c:pt>
                <c:pt idx="742">
                  <c:v>7872.07</c:v>
                </c:pt>
                <c:pt idx="743">
                  <c:v>7896.15</c:v>
                </c:pt>
                <c:pt idx="744">
                  <c:v>7922.59</c:v>
                </c:pt>
                <c:pt idx="745">
                  <c:v>7955.95</c:v>
                </c:pt>
                <c:pt idx="746">
                  <c:v>7967.72</c:v>
                </c:pt>
                <c:pt idx="747">
                  <c:v>7987.74</c:v>
                </c:pt>
                <c:pt idx="748">
                  <c:v>8029.68</c:v>
                </c:pt>
                <c:pt idx="749">
                  <c:v>8034.3</c:v>
                </c:pt>
                <c:pt idx="750">
                  <c:v>8066.33</c:v>
                </c:pt>
                <c:pt idx="751">
                  <c:v>8085.79</c:v>
                </c:pt>
                <c:pt idx="752">
                  <c:v>8131.32</c:v>
                </c:pt>
                <c:pt idx="753">
                  <c:v>8135.94</c:v>
                </c:pt>
                <c:pt idx="754">
                  <c:v>8141.88</c:v>
                </c:pt>
                <c:pt idx="755">
                  <c:v>8148.82</c:v>
                </c:pt>
                <c:pt idx="756">
                  <c:v>8156.24</c:v>
                </c:pt>
                <c:pt idx="757">
                  <c:v>8216.4</c:v>
                </c:pt>
                <c:pt idx="758">
                  <c:v>8243.2099999999991</c:v>
                </c:pt>
                <c:pt idx="759">
                  <c:v>8245.5499999999993</c:v>
                </c:pt>
                <c:pt idx="760">
                  <c:v>8251.99</c:v>
                </c:pt>
                <c:pt idx="761">
                  <c:v>8299.24</c:v>
                </c:pt>
                <c:pt idx="762">
                  <c:v>8309.2099999999991</c:v>
                </c:pt>
                <c:pt idx="763">
                  <c:v>8344.5300000000007</c:v>
                </c:pt>
                <c:pt idx="764">
                  <c:v>8397.35</c:v>
                </c:pt>
                <c:pt idx="765">
                  <c:v>8405.4500000000007</c:v>
                </c:pt>
                <c:pt idx="766">
                  <c:v>8405.52</c:v>
                </c:pt>
                <c:pt idx="767">
                  <c:v>8406.06</c:v>
                </c:pt>
                <c:pt idx="768">
                  <c:v>8423.2000000000007</c:v>
                </c:pt>
                <c:pt idx="769">
                  <c:v>8448.85</c:v>
                </c:pt>
                <c:pt idx="770">
                  <c:v>8457.3700000000008</c:v>
                </c:pt>
                <c:pt idx="771">
                  <c:v>8464.26</c:v>
                </c:pt>
                <c:pt idx="772">
                  <c:v>8465.83</c:v>
                </c:pt>
                <c:pt idx="773">
                  <c:v>8479</c:v>
                </c:pt>
                <c:pt idx="774">
                  <c:v>8482.57</c:v>
                </c:pt>
                <c:pt idx="775">
                  <c:v>8496.6</c:v>
                </c:pt>
                <c:pt idx="776">
                  <c:v>8509.0300000000007</c:v>
                </c:pt>
                <c:pt idx="777">
                  <c:v>8558.24</c:v>
                </c:pt>
                <c:pt idx="778">
                  <c:v>8558.43</c:v>
                </c:pt>
                <c:pt idx="779">
                  <c:v>8604.08</c:v>
                </c:pt>
                <c:pt idx="780">
                  <c:v>8615.11</c:v>
                </c:pt>
                <c:pt idx="781">
                  <c:v>8639.15</c:v>
                </c:pt>
                <c:pt idx="782">
                  <c:v>8651.42</c:v>
                </c:pt>
                <c:pt idx="783">
                  <c:v>8654.4</c:v>
                </c:pt>
                <c:pt idx="784">
                  <c:v>8696.2800000000007</c:v>
                </c:pt>
                <c:pt idx="785">
                  <c:v>8702.89</c:v>
                </c:pt>
                <c:pt idx="786">
                  <c:v>8705.41</c:v>
                </c:pt>
                <c:pt idx="787">
                  <c:v>8709.44</c:v>
                </c:pt>
                <c:pt idx="788">
                  <c:v>8719.89</c:v>
                </c:pt>
                <c:pt idx="789">
                  <c:v>8725.5499999999993</c:v>
                </c:pt>
                <c:pt idx="790">
                  <c:v>8733.7199999999993</c:v>
                </c:pt>
                <c:pt idx="791">
                  <c:v>8740.3700000000008</c:v>
                </c:pt>
                <c:pt idx="792">
                  <c:v>8758.2099999999991</c:v>
                </c:pt>
                <c:pt idx="793">
                  <c:v>8818.8700000000008</c:v>
                </c:pt>
                <c:pt idx="794">
                  <c:v>8832.94</c:v>
                </c:pt>
                <c:pt idx="795">
                  <c:v>8869.83</c:v>
                </c:pt>
                <c:pt idx="796">
                  <c:v>8873.5400000000009</c:v>
                </c:pt>
                <c:pt idx="797">
                  <c:v>8876.7000000000007</c:v>
                </c:pt>
                <c:pt idx="798">
                  <c:v>8908.31</c:v>
                </c:pt>
                <c:pt idx="799">
                  <c:v>8925.4</c:v>
                </c:pt>
                <c:pt idx="800">
                  <c:v>8946.93</c:v>
                </c:pt>
                <c:pt idx="801">
                  <c:v>8953.23</c:v>
                </c:pt>
                <c:pt idx="802">
                  <c:v>8968.2199999999993</c:v>
                </c:pt>
                <c:pt idx="803">
                  <c:v>8970.4699999999993</c:v>
                </c:pt>
                <c:pt idx="804">
                  <c:v>8983.2199999999993</c:v>
                </c:pt>
                <c:pt idx="805">
                  <c:v>8985.83</c:v>
                </c:pt>
                <c:pt idx="806">
                  <c:v>9015.02</c:v>
                </c:pt>
                <c:pt idx="807">
                  <c:v>9021.76</c:v>
                </c:pt>
                <c:pt idx="808">
                  <c:v>9031.32</c:v>
                </c:pt>
                <c:pt idx="809">
                  <c:v>9040.64</c:v>
                </c:pt>
                <c:pt idx="810">
                  <c:v>9044.0400000000009</c:v>
                </c:pt>
                <c:pt idx="811">
                  <c:v>9071.02</c:v>
                </c:pt>
                <c:pt idx="812">
                  <c:v>9132.42</c:v>
                </c:pt>
                <c:pt idx="813">
                  <c:v>9137.08</c:v>
                </c:pt>
                <c:pt idx="814">
                  <c:v>9140.93</c:v>
                </c:pt>
                <c:pt idx="815">
                  <c:v>9187.34</c:v>
                </c:pt>
                <c:pt idx="816">
                  <c:v>9190.49</c:v>
                </c:pt>
                <c:pt idx="817">
                  <c:v>9199.7800000000007</c:v>
                </c:pt>
                <c:pt idx="818">
                  <c:v>9200.17</c:v>
                </c:pt>
                <c:pt idx="819">
                  <c:v>9202.3700000000008</c:v>
                </c:pt>
                <c:pt idx="820">
                  <c:v>9209.99</c:v>
                </c:pt>
                <c:pt idx="821">
                  <c:v>9212.33</c:v>
                </c:pt>
                <c:pt idx="822">
                  <c:v>9230.7199999999993</c:v>
                </c:pt>
                <c:pt idx="823">
                  <c:v>9237.18</c:v>
                </c:pt>
                <c:pt idx="824">
                  <c:v>9246.11</c:v>
                </c:pt>
                <c:pt idx="825">
                  <c:v>9247.84</c:v>
                </c:pt>
                <c:pt idx="826">
                  <c:v>9263.27</c:v>
                </c:pt>
                <c:pt idx="827">
                  <c:v>9275.44</c:v>
                </c:pt>
                <c:pt idx="828">
                  <c:v>9288.8799999999992</c:v>
                </c:pt>
                <c:pt idx="829">
                  <c:v>9289.36</c:v>
                </c:pt>
                <c:pt idx="830">
                  <c:v>9293.09</c:v>
                </c:pt>
                <c:pt idx="831">
                  <c:v>9355.06</c:v>
                </c:pt>
                <c:pt idx="832">
                  <c:v>9360.76</c:v>
                </c:pt>
                <c:pt idx="833">
                  <c:v>9360.7900000000009</c:v>
                </c:pt>
                <c:pt idx="834">
                  <c:v>9371.4599999999991</c:v>
                </c:pt>
                <c:pt idx="835">
                  <c:v>9376.39</c:v>
                </c:pt>
                <c:pt idx="836">
                  <c:v>9381.48</c:v>
                </c:pt>
                <c:pt idx="837">
                  <c:v>9403.35</c:v>
                </c:pt>
                <c:pt idx="838">
                  <c:v>9413.6200000000008</c:v>
                </c:pt>
                <c:pt idx="839">
                  <c:v>9419.26</c:v>
                </c:pt>
                <c:pt idx="840">
                  <c:v>9431.6200000000008</c:v>
                </c:pt>
                <c:pt idx="841">
                  <c:v>9442.93</c:v>
                </c:pt>
                <c:pt idx="842">
                  <c:v>9443.5</c:v>
                </c:pt>
                <c:pt idx="843">
                  <c:v>9449.43</c:v>
                </c:pt>
                <c:pt idx="844">
                  <c:v>9460.08</c:v>
                </c:pt>
                <c:pt idx="845">
                  <c:v>9461.7999999999993</c:v>
                </c:pt>
                <c:pt idx="846">
                  <c:v>9502.65</c:v>
                </c:pt>
                <c:pt idx="847">
                  <c:v>9514.57</c:v>
                </c:pt>
                <c:pt idx="848">
                  <c:v>9532.52</c:v>
                </c:pt>
                <c:pt idx="849">
                  <c:v>9539.26</c:v>
                </c:pt>
                <c:pt idx="850">
                  <c:v>9552.68</c:v>
                </c:pt>
                <c:pt idx="851">
                  <c:v>9586.68</c:v>
                </c:pt>
                <c:pt idx="852">
                  <c:v>9591.11</c:v>
                </c:pt>
                <c:pt idx="853">
                  <c:v>9592.2099999999991</c:v>
                </c:pt>
                <c:pt idx="854">
                  <c:v>9635.48</c:v>
                </c:pt>
                <c:pt idx="855">
                  <c:v>9642.5499999999993</c:v>
                </c:pt>
                <c:pt idx="856">
                  <c:v>9723.82</c:v>
                </c:pt>
                <c:pt idx="857">
                  <c:v>9734.06</c:v>
                </c:pt>
                <c:pt idx="858">
                  <c:v>9737.2099999999991</c:v>
                </c:pt>
                <c:pt idx="859">
                  <c:v>9752.15</c:v>
                </c:pt>
                <c:pt idx="860">
                  <c:v>9761.2800000000007</c:v>
                </c:pt>
                <c:pt idx="861">
                  <c:v>9791.4699999999993</c:v>
                </c:pt>
                <c:pt idx="862">
                  <c:v>9841.2800000000007</c:v>
                </c:pt>
                <c:pt idx="863">
                  <c:v>9860.4</c:v>
                </c:pt>
                <c:pt idx="864">
                  <c:v>9865.74</c:v>
                </c:pt>
                <c:pt idx="865">
                  <c:v>9871.0499999999993</c:v>
                </c:pt>
                <c:pt idx="866">
                  <c:v>9875.66</c:v>
                </c:pt>
                <c:pt idx="867">
                  <c:v>9890.89</c:v>
                </c:pt>
                <c:pt idx="868">
                  <c:v>9903.91</c:v>
                </c:pt>
                <c:pt idx="869">
                  <c:v>9912.2800000000007</c:v>
                </c:pt>
                <c:pt idx="870">
                  <c:v>9915.2099999999991</c:v>
                </c:pt>
                <c:pt idx="871">
                  <c:v>9927.42</c:v>
                </c:pt>
                <c:pt idx="872">
                  <c:v>9931.7800000000007</c:v>
                </c:pt>
                <c:pt idx="873">
                  <c:v>9938.75</c:v>
                </c:pt>
                <c:pt idx="874">
                  <c:v>9939.67</c:v>
                </c:pt>
                <c:pt idx="875">
                  <c:v>9956.39</c:v>
                </c:pt>
                <c:pt idx="876">
                  <c:v>9992.56</c:v>
                </c:pt>
                <c:pt idx="877">
                  <c:v>10015.51</c:v>
                </c:pt>
                <c:pt idx="878">
                  <c:v>10033.89</c:v>
                </c:pt>
                <c:pt idx="879">
                  <c:v>10034.379999999999</c:v>
                </c:pt>
                <c:pt idx="880">
                  <c:v>10035.43</c:v>
                </c:pt>
                <c:pt idx="881">
                  <c:v>10056.290000000001</c:v>
                </c:pt>
                <c:pt idx="882">
                  <c:v>10068.31</c:v>
                </c:pt>
                <c:pt idx="883">
                  <c:v>10085.68</c:v>
                </c:pt>
                <c:pt idx="884">
                  <c:v>10113.44</c:v>
                </c:pt>
                <c:pt idx="885">
                  <c:v>10146.959999999999</c:v>
                </c:pt>
                <c:pt idx="886">
                  <c:v>10162.469999999999</c:v>
                </c:pt>
                <c:pt idx="887">
                  <c:v>10173.959999999999</c:v>
                </c:pt>
                <c:pt idx="888">
                  <c:v>10176.76</c:v>
                </c:pt>
                <c:pt idx="889">
                  <c:v>10205.64</c:v>
                </c:pt>
                <c:pt idx="890">
                  <c:v>10217.1</c:v>
                </c:pt>
                <c:pt idx="891">
                  <c:v>10227</c:v>
                </c:pt>
                <c:pt idx="892">
                  <c:v>10238.290000000001</c:v>
                </c:pt>
                <c:pt idx="893">
                  <c:v>10238.89</c:v>
                </c:pt>
                <c:pt idx="894">
                  <c:v>10242.719999999999</c:v>
                </c:pt>
                <c:pt idx="895">
                  <c:v>10253.530000000001</c:v>
                </c:pt>
                <c:pt idx="896">
                  <c:v>10292.68</c:v>
                </c:pt>
                <c:pt idx="897">
                  <c:v>10301.370000000001</c:v>
                </c:pt>
                <c:pt idx="898">
                  <c:v>10341.94</c:v>
                </c:pt>
                <c:pt idx="899">
                  <c:v>10349.74</c:v>
                </c:pt>
                <c:pt idx="900">
                  <c:v>10404.64</c:v>
                </c:pt>
                <c:pt idx="901">
                  <c:v>10412.16</c:v>
                </c:pt>
                <c:pt idx="902">
                  <c:v>10414.790000000001</c:v>
                </c:pt>
                <c:pt idx="903">
                  <c:v>10416.84</c:v>
                </c:pt>
                <c:pt idx="904">
                  <c:v>10432.94</c:v>
                </c:pt>
                <c:pt idx="905">
                  <c:v>10433.09</c:v>
                </c:pt>
                <c:pt idx="906">
                  <c:v>10488.33</c:v>
                </c:pt>
                <c:pt idx="907">
                  <c:v>10495.84</c:v>
                </c:pt>
                <c:pt idx="908">
                  <c:v>10515.44</c:v>
                </c:pt>
                <c:pt idx="909">
                  <c:v>10541.36</c:v>
                </c:pt>
                <c:pt idx="910">
                  <c:v>10550.2</c:v>
                </c:pt>
                <c:pt idx="911">
                  <c:v>10569.28</c:v>
                </c:pt>
                <c:pt idx="912">
                  <c:v>10591.71</c:v>
                </c:pt>
                <c:pt idx="913">
                  <c:v>10598.36</c:v>
                </c:pt>
                <c:pt idx="914">
                  <c:v>10601.74</c:v>
                </c:pt>
                <c:pt idx="915">
                  <c:v>10617.25</c:v>
                </c:pt>
                <c:pt idx="916">
                  <c:v>10617.78</c:v>
                </c:pt>
                <c:pt idx="917">
                  <c:v>10622.12</c:v>
                </c:pt>
                <c:pt idx="918">
                  <c:v>10641.48</c:v>
                </c:pt>
                <c:pt idx="919">
                  <c:v>10665.37</c:v>
                </c:pt>
                <c:pt idx="920">
                  <c:v>10673.67</c:v>
                </c:pt>
                <c:pt idx="921">
                  <c:v>10680.48</c:v>
                </c:pt>
                <c:pt idx="922">
                  <c:v>10681.57</c:v>
                </c:pt>
                <c:pt idx="923">
                  <c:v>10701.72</c:v>
                </c:pt>
                <c:pt idx="924">
                  <c:v>10707.74</c:v>
                </c:pt>
                <c:pt idx="925">
                  <c:v>10723.29</c:v>
                </c:pt>
                <c:pt idx="926">
                  <c:v>10739.34</c:v>
                </c:pt>
                <c:pt idx="927">
                  <c:v>10768.25</c:v>
                </c:pt>
                <c:pt idx="928">
                  <c:v>10798.46</c:v>
                </c:pt>
                <c:pt idx="929">
                  <c:v>10803.27</c:v>
                </c:pt>
                <c:pt idx="930">
                  <c:v>10805.4</c:v>
                </c:pt>
                <c:pt idx="931">
                  <c:v>10831.58</c:v>
                </c:pt>
                <c:pt idx="932">
                  <c:v>10851.27</c:v>
                </c:pt>
                <c:pt idx="933">
                  <c:v>10858.06</c:v>
                </c:pt>
                <c:pt idx="934">
                  <c:v>10888.69</c:v>
                </c:pt>
                <c:pt idx="935">
                  <c:v>10894.13</c:v>
                </c:pt>
                <c:pt idx="936">
                  <c:v>10960.98</c:v>
                </c:pt>
                <c:pt idx="937">
                  <c:v>10971.05</c:v>
                </c:pt>
                <c:pt idx="938">
                  <c:v>10986.45</c:v>
                </c:pt>
                <c:pt idx="939">
                  <c:v>11040.79</c:v>
                </c:pt>
                <c:pt idx="940">
                  <c:v>11057.65</c:v>
                </c:pt>
                <c:pt idx="941">
                  <c:v>11063.99</c:v>
                </c:pt>
                <c:pt idx="942">
                  <c:v>11087.55</c:v>
                </c:pt>
                <c:pt idx="943">
                  <c:v>11088.56</c:v>
                </c:pt>
                <c:pt idx="944">
                  <c:v>11096.83</c:v>
                </c:pt>
                <c:pt idx="945">
                  <c:v>11104.6</c:v>
                </c:pt>
                <c:pt idx="946">
                  <c:v>11116.78</c:v>
                </c:pt>
                <c:pt idx="947">
                  <c:v>11117.12</c:v>
                </c:pt>
                <c:pt idx="948">
                  <c:v>11117.82</c:v>
                </c:pt>
                <c:pt idx="949">
                  <c:v>11119.59</c:v>
                </c:pt>
                <c:pt idx="950">
                  <c:v>11126.52</c:v>
                </c:pt>
                <c:pt idx="951">
                  <c:v>11138.5</c:v>
                </c:pt>
                <c:pt idx="952">
                  <c:v>11149.15</c:v>
                </c:pt>
                <c:pt idx="953">
                  <c:v>11186.15</c:v>
                </c:pt>
                <c:pt idx="954">
                  <c:v>11221.17</c:v>
                </c:pt>
                <c:pt idx="955">
                  <c:v>11227.59</c:v>
                </c:pt>
                <c:pt idx="956">
                  <c:v>11229.41</c:v>
                </c:pt>
                <c:pt idx="957">
                  <c:v>11231.82</c:v>
                </c:pt>
                <c:pt idx="958">
                  <c:v>11236.8</c:v>
                </c:pt>
                <c:pt idx="959">
                  <c:v>11243.64</c:v>
                </c:pt>
                <c:pt idx="960">
                  <c:v>11244.68</c:v>
                </c:pt>
                <c:pt idx="961">
                  <c:v>11260.35</c:v>
                </c:pt>
                <c:pt idx="962">
                  <c:v>11266.72</c:v>
                </c:pt>
                <c:pt idx="963">
                  <c:v>11269.6</c:v>
                </c:pt>
                <c:pt idx="964">
                  <c:v>11273.02</c:v>
                </c:pt>
                <c:pt idx="965">
                  <c:v>11274.62</c:v>
                </c:pt>
                <c:pt idx="966">
                  <c:v>11295.07</c:v>
                </c:pt>
                <c:pt idx="967">
                  <c:v>11309.09</c:v>
                </c:pt>
                <c:pt idx="968">
                  <c:v>11327.45</c:v>
                </c:pt>
                <c:pt idx="969">
                  <c:v>11351.97</c:v>
                </c:pt>
                <c:pt idx="970">
                  <c:v>11356.79</c:v>
                </c:pt>
                <c:pt idx="971">
                  <c:v>11366.2</c:v>
                </c:pt>
                <c:pt idx="972">
                  <c:v>11378.57</c:v>
                </c:pt>
                <c:pt idx="973">
                  <c:v>11392.22</c:v>
                </c:pt>
                <c:pt idx="974">
                  <c:v>11408.18</c:v>
                </c:pt>
                <c:pt idx="975">
                  <c:v>11409.74</c:v>
                </c:pt>
                <c:pt idx="976">
                  <c:v>11483.67</c:v>
                </c:pt>
                <c:pt idx="977">
                  <c:v>11503.12</c:v>
                </c:pt>
                <c:pt idx="978">
                  <c:v>11521.45</c:v>
                </c:pt>
                <c:pt idx="979">
                  <c:v>11532.62</c:v>
                </c:pt>
                <c:pt idx="980">
                  <c:v>11536.06</c:v>
                </c:pt>
                <c:pt idx="981">
                  <c:v>11579.68</c:v>
                </c:pt>
                <c:pt idx="982">
                  <c:v>11590.62</c:v>
                </c:pt>
                <c:pt idx="983">
                  <c:v>11600.62</c:v>
                </c:pt>
                <c:pt idx="984">
                  <c:v>11603.52</c:v>
                </c:pt>
                <c:pt idx="985">
                  <c:v>11615.02</c:v>
                </c:pt>
                <c:pt idx="986">
                  <c:v>11621.16</c:v>
                </c:pt>
                <c:pt idx="987">
                  <c:v>11661.86</c:v>
                </c:pt>
                <c:pt idx="988">
                  <c:v>11674.11</c:v>
                </c:pt>
                <c:pt idx="989">
                  <c:v>11710.63</c:v>
                </c:pt>
                <c:pt idx="990">
                  <c:v>11726.06</c:v>
                </c:pt>
                <c:pt idx="991">
                  <c:v>11731.56</c:v>
                </c:pt>
                <c:pt idx="992">
                  <c:v>11776.54</c:v>
                </c:pt>
                <c:pt idx="993">
                  <c:v>11779.21</c:v>
                </c:pt>
                <c:pt idx="994">
                  <c:v>11788.79</c:v>
                </c:pt>
                <c:pt idx="995">
                  <c:v>11817.95</c:v>
                </c:pt>
                <c:pt idx="996">
                  <c:v>11834.66</c:v>
                </c:pt>
                <c:pt idx="997">
                  <c:v>11856.21</c:v>
                </c:pt>
                <c:pt idx="998">
                  <c:v>11858.34</c:v>
                </c:pt>
                <c:pt idx="999">
                  <c:v>11895.65</c:v>
                </c:pt>
                <c:pt idx="1000">
                  <c:v>11906.6</c:v>
                </c:pt>
                <c:pt idx="1001">
                  <c:v>11911.94</c:v>
                </c:pt>
                <c:pt idx="1002">
                  <c:v>11915.12</c:v>
                </c:pt>
                <c:pt idx="1003">
                  <c:v>11949.97</c:v>
                </c:pt>
                <c:pt idx="1004">
                  <c:v>11979.54</c:v>
                </c:pt>
                <c:pt idx="1005">
                  <c:v>11995.34</c:v>
                </c:pt>
                <c:pt idx="1006">
                  <c:v>12002.63</c:v>
                </c:pt>
                <c:pt idx="1007">
                  <c:v>12002.65</c:v>
                </c:pt>
                <c:pt idx="1008">
                  <c:v>12002.72</c:v>
                </c:pt>
                <c:pt idx="1009">
                  <c:v>12015.3</c:v>
                </c:pt>
                <c:pt idx="1010">
                  <c:v>12033.62</c:v>
                </c:pt>
                <c:pt idx="1011">
                  <c:v>12057.42</c:v>
                </c:pt>
                <c:pt idx="1012">
                  <c:v>12073.53</c:v>
                </c:pt>
                <c:pt idx="1013">
                  <c:v>12113.53</c:v>
                </c:pt>
                <c:pt idx="1014">
                  <c:v>12157.87</c:v>
                </c:pt>
                <c:pt idx="1015">
                  <c:v>12159.17</c:v>
                </c:pt>
                <c:pt idx="1016">
                  <c:v>12180.88</c:v>
                </c:pt>
                <c:pt idx="1017">
                  <c:v>12187.32</c:v>
                </c:pt>
                <c:pt idx="1018">
                  <c:v>12196.02</c:v>
                </c:pt>
                <c:pt idx="1019">
                  <c:v>12207.86</c:v>
                </c:pt>
                <c:pt idx="1020">
                  <c:v>12221.37</c:v>
                </c:pt>
                <c:pt idx="1021">
                  <c:v>12244.48</c:v>
                </c:pt>
                <c:pt idx="1022">
                  <c:v>12266.59</c:v>
                </c:pt>
                <c:pt idx="1023">
                  <c:v>12367.68</c:v>
                </c:pt>
                <c:pt idx="1024">
                  <c:v>12394.6</c:v>
                </c:pt>
                <c:pt idx="1025">
                  <c:v>12396.04</c:v>
                </c:pt>
                <c:pt idx="1026">
                  <c:v>12451.79</c:v>
                </c:pt>
                <c:pt idx="1027">
                  <c:v>12460.06</c:v>
                </c:pt>
                <c:pt idx="1028">
                  <c:v>12474.58</c:v>
                </c:pt>
                <c:pt idx="1029">
                  <c:v>12492.99</c:v>
                </c:pt>
                <c:pt idx="1030">
                  <c:v>12509.09</c:v>
                </c:pt>
                <c:pt idx="1031">
                  <c:v>12524.17</c:v>
                </c:pt>
                <c:pt idx="1032">
                  <c:v>12525.05</c:v>
                </c:pt>
                <c:pt idx="1033">
                  <c:v>12555.86</c:v>
                </c:pt>
                <c:pt idx="1034">
                  <c:v>12556.99</c:v>
                </c:pt>
                <c:pt idx="1035">
                  <c:v>12565.82</c:v>
                </c:pt>
                <c:pt idx="1036">
                  <c:v>12590.36</c:v>
                </c:pt>
                <c:pt idx="1037">
                  <c:v>12610.32</c:v>
                </c:pt>
                <c:pt idx="1038">
                  <c:v>12616.83</c:v>
                </c:pt>
                <c:pt idx="1039">
                  <c:v>12629.26</c:v>
                </c:pt>
                <c:pt idx="1040">
                  <c:v>12630.24</c:v>
                </c:pt>
                <c:pt idx="1041">
                  <c:v>12630.5</c:v>
                </c:pt>
                <c:pt idx="1042">
                  <c:v>12642.55</c:v>
                </c:pt>
                <c:pt idx="1043">
                  <c:v>12649.05</c:v>
                </c:pt>
                <c:pt idx="1044">
                  <c:v>12676.7</c:v>
                </c:pt>
                <c:pt idx="1045">
                  <c:v>12690.67</c:v>
                </c:pt>
                <c:pt idx="1046">
                  <c:v>12711.48</c:v>
                </c:pt>
                <c:pt idx="1047">
                  <c:v>12721.34</c:v>
                </c:pt>
                <c:pt idx="1048">
                  <c:v>12792.56</c:v>
                </c:pt>
                <c:pt idx="1049">
                  <c:v>12816.98</c:v>
                </c:pt>
                <c:pt idx="1050">
                  <c:v>12839.82</c:v>
                </c:pt>
                <c:pt idx="1051">
                  <c:v>12869.7</c:v>
                </c:pt>
                <c:pt idx="1052">
                  <c:v>12893.62</c:v>
                </c:pt>
                <c:pt idx="1053">
                  <c:v>12916.22</c:v>
                </c:pt>
                <c:pt idx="1054">
                  <c:v>12934.52</c:v>
                </c:pt>
                <c:pt idx="1055">
                  <c:v>12951.53</c:v>
                </c:pt>
                <c:pt idx="1056">
                  <c:v>12955.18</c:v>
                </c:pt>
                <c:pt idx="1057">
                  <c:v>12965.95</c:v>
                </c:pt>
                <c:pt idx="1058">
                  <c:v>13015.17</c:v>
                </c:pt>
                <c:pt idx="1059">
                  <c:v>13053.23</c:v>
                </c:pt>
                <c:pt idx="1060">
                  <c:v>13079.81</c:v>
                </c:pt>
                <c:pt idx="1061">
                  <c:v>13083.1</c:v>
                </c:pt>
                <c:pt idx="1062">
                  <c:v>13088.52</c:v>
                </c:pt>
                <c:pt idx="1063">
                  <c:v>13116.36</c:v>
                </c:pt>
                <c:pt idx="1064">
                  <c:v>13142.77</c:v>
                </c:pt>
                <c:pt idx="1065">
                  <c:v>13143.22</c:v>
                </c:pt>
                <c:pt idx="1066">
                  <c:v>13154.82</c:v>
                </c:pt>
                <c:pt idx="1067">
                  <c:v>13159.55</c:v>
                </c:pt>
                <c:pt idx="1068">
                  <c:v>13192.34</c:v>
                </c:pt>
                <c:pt idx="1069">
                  <c:v>13262.23</c:v>
                </c:pt>
                <c:pt idx="1070">
                  <c:v>13273.35</c:v>
                </c:pt>
                <c:pt idx="1071">
                  <c:v>13291.91</c:v>
                </c:pt>
                <c:pt idx="1072">
                  <c:v>13295.86</c:v>
                </c:pt>
                <c:pt idx="1073">
                  <c:v>13299.59</c:v>
                </c:pt>
                <c:pt idx="1074">
                  <c:v>13301.97</c:v>
                </c:pt>
                <c:pt idx="1075">
                  <c:v>13336.96</c:v>
                </c:pt>
                <c:pt idx="1076">
                  <c:v>13346.08</c:v>
                </c:pt>
                <c:pt idx="1077">
                  <c:v>13355.14</c:v>
                </c:pt>
                <c:pt idx="1078">
                  <c:v>13366.17</c:v>
                </c:pt>
                <c:pt idx="1079">
                  <c:v>13436.57</c:v>
                </c:pt>
                <c:pt idx="1080">
                  <c:v>13451.29</c:v>
                </c:pt>
                <c:pt idx="1081">
                  <c:v>13578.24</c:v>
                </c:pt>
                <c:pt idx="1082">
                  <c:v>13581.83</c:v>
                </c:pt>
                <c:pt idx="1083">
                  <c:v>13612.32</c:v>
                </c:pt>
                <c:pt idx="1084">
                  <c:v>13613.63</c:v>
                </c:pt>
                <c:pt idx="1085">
                  <c:v>13689.25</c:v>
                </c:pt>
                <c:pt idx="1086">
                  <c:v>13702.46</c:v>
                </c:pt>
                <c:pt idx="1087">
                  <c:v>13735.44</c:v>
                </c:pt>
                <c:pt idx="1088">
                  <c:v>13763.43</c:v>
                </c:pt>
                <c:pt idx="1089">
                  <c:v>13790.78</c:v>
                </c:pt>
                <c:pt idx="1090">
                  <c:v>13813.15</c:v>
                </c:pt>
                <c:pt idx="1091">
                  <c:v>13819.35</c:v>
                </c:pt>
                <c:pt idx="1092">
                  <c:v>13831.49</c:v>
                </c:pt>
                <c:pt idx="1093">
                  <c:v>13887.09</c:v>
                </c:pt>
                <c:pt idx="1094">
                  <c:v>13897.68</c:v>
                </c:pt>
                <c:pt idx="1095">
                  <c:v>13972.39</c:v>
                </c:pt>
                <c:pt idx="1096">
                  <c:v>14023.62</c:v>
                </c:pt>
                <c:pt idx="1097">
                  <c:v>14161.32</c:v>
                </c:pt>
                <c:pt idx="1098">
                  <c:v>14173.24</c:v>
                </c:pt>
                <c:pt idx="1099">
                  <c:v>14194.1</c:v>
                </c:pt>
                <c:pt idx="1100">
                  <c:v>14302.71</c:v>
                </c:pt>
                <c:pt idx="1101">
                  <c:v>14340.29</c:v>
                </c:pt>
                <c:pt idx="1102">
                  <c:v>14382.37</c:v>
                </c:pt>
                <c:pt idx="1103">
                  <c:v>14561.25</c:v>
                </c:pt>
                <c:pt idx="1104">
                  <c:v>14626.46</c:v>
                </c:pt>
                <c:pt idx="1105">
                  <c:v>14782.07</c:v>
                </c:pt>
                <c:pt idx="1106">
                  <c:v>14856.71</c:v>
                </c:pt>
                <c:pt idx="1107">
                  <c:v>14975.58</c:v>
                </c:pt>
                <c:pt idx="1108">
                  <c:v>14976.27</c:v>
                </c:pt>
                <c:pt idx="1109">
                  <c:v>15108.7</c:v>
                </c:pt>
                <c:pt idx="1110">
                  <c:v>15148.48</c:v>
                </c:pt>
                <c:pt idx="1111">
                  <c:v>15291.96</c:v>
                </c:pt>
                <c:pt idx="1112">
                  <c:v>15457.76</c:v>
                </c:pt>
                <c:pt idx="1113">
                  <c:v>15802.93</c:v>
                </c:pt>
                <c:pt idx="1114">
                  <c:v>15916.76</c:v>
                </c:pt>
                <c:pt idx="1115">
                  <c:v>15950.16</c:v>
                </c:pt>
                <c:pt idx="1116">
                  <c:v>16151.05</c:v>
                </c:pt>
                <c:pt idx="1117">
                  <c:v>16253.71</c:v>
                </c:pt>
                <c:pt idx="1118">
                  <c:v>16264.22</c:v>
                </c:pt>
                <c:pt idx="1119">
                  <c:v>16507.240000000002</c:v>
                </c:pt>
                <c:pt idx="1120">
                  <c:v>17057.96</c:v>
                </c:pt>
                <c:pt idx="1121">
                  <c:v>17348.84</c:v>
                </c:pt>
                <c:pt idx="1122">
                  <c:v>17484.54</c:v>
                </c:pt>
                <c:pt idx="1123">
                  <c:v>17950.32</c:v>
                </c:pt>
                <c:pt idx="1124">
                  <c:v>18369.009999999998</c:v>
                </c:pt>
                <c:pt idx="1125">
                  <c:v>18741.64</c:v>
                </c:pt>
                <c:pt idx="1126">
                  <c:v>8171.7939999999999</c:v>
                </c:pt>
                <c:pt idx="1127">
                  <c:v>10663.6515</c:v>
                </c:pt>
                <c:pt idx="1128">
                  <c:v>8582.9935000000005</c:v>
                </c:pt>
                <c:pt idx="1129">
                  <c:v>10663.6515</c:v>
                </c:pt>
                <c:pt idx="1130">
                  <c:v>6474.2340000000004</c:v>
                </c:pt>
                <c:pt idx="1131">
                  <c:v>9869.3539999999994</c:v>
                </c:pt>
                <c:pt idx="1132">
                  <c:v>10663.6515</c:v>
                </c:pt>
                <c:pt idx="1133">
                  <c:v>8809.5259999999998</c:v>
                </c:pt>
                <c:pt idx="1134">
                  <c:v>6587.7870000000003</c:v>
                </c:pt>
                <c:pt idx="1135">
                  <c:v>7306.3824999999997</c:v>
                </c:pt>
                <c:pt idx="1136">
                  <c:v>11435.5825</c:v>
                </c:pt>
                <c:pt idx="1137">
                  <c:v>9058.9984999999997</c:v>
                </c:pt>
                <c:pt idx="1138">
                  <c:v>5046.7924999999996</c:v>
                </c:pt>
                <c:pt idx="1139">
                  <c:v>6192.6454999999996</c:v>
                </c:pt>
                <c:pt idx="1140">
                  <c:v>6622.1970000000001</c:v>
                </c:pt>
                <c:pt idx="1141">
                  <c:v>6884.2865000000002</c:v>
                </c:pt>
                <c:pt idx="1142">
                  <c:v>5063.424</c:v>
                </c:pt>
                <c:pt idx="1143">
                  <c:v>6838.4065000000001</c:v>
                </c:pt>
                <c:pt idx="1144">
                  <c:v>10663.6515</c:v>
                </c:pt>
                <c:pt idx="1145">
                  <c:v>5054.2479999999996</c:v>
                </c:pt>
                <c:pt idx="1146">
                  <c:v>5997.6554999999998</c:v>
                </c:pt>
                <c:pt idx="1147">
                  <c:v>3272.3834999999999</c:v>
                </c:pt>
                <c:pt idx="1148">
                  <c:v>5063.424</c:v>
                </c:pt>
                <c:pt idx="1149">
                  <c:v>3272.3834999999999</c:v>
                </c:pt>
                <c:pt idx="1150">
                  <c:v>4140.0889999999999</c:v>
                </c:pt>
                <c:pt idx="1151">
                  <c:v>823.98519999999996</c:v>
                </c:pt>
                <c:pt idx="1152">
                  <c:v>492.28460000000007</c:v>
                </c:pt>
                <c:pt idx="1153">
                  <c:v>820.85900000000004</c:v>
                </c:pt>
                <c:pt idx="1154">
                  <c:v>820.85900000000004</c:v>
                </c:pt>
                <c:pt idx="1155">
                  <c:v>259.4366</c:v>
                </c:pt>
                <c:pt idx="1156">
                  <c:v>354.19280000000003</c:v>
                </c:pt>
              </c:numCache>
            </c:numRef>
          </c:yVal>
          <c:smooth val="0"/>
          <c:extLst>
            <c:ext xmlns:c16="http://schemas.microsoft.com/office/drawing/2014/chart" uri="{C3380CC4-5D6E-409C-BE32-E72D297353CC}">
              <c16:uniqueId val="{00000000-2806-4CFF-8E31-1F01C48E8E4D}"/>
            </c:ext>
          </c:extLst>
        </c:ser>
        <c:dLbls>
          <c:showLegendKey val="0"/>
          <c:showVal val="0"/>
          <c:showCatName val="0"/>
          <c:showSerName val="0"/>
          <c:showPercent val="0"/>
          <c:showBubbleSize val="0"/>
        </c:dLbls>
        <c:axId val="727534239"/>
        <c:axId val="727534655"/>
      </c:scatterChart>
      <c:valAx>
        <c:axId val="7275342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7534655"/>
        <c:crosses val="autoZero"/>
        <c:crossBetween val="midCat"/>
      </c:valAx>
      <c:valAx>
        <c:axId val="727534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75342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[220120_TechavaDataInitial_test.xlsx]H1_Advance!PivotTable2</c:name>
    <c:fmtId val="3"/>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H1_Advance!$B$3:$B$4</c:f>
              <c:strCache>
                <c:ptCount val="1"/>
                <c:pt idx="0">
                  <c:v>Business</c:v>
                </c:pt>
              </c:strCache>
            </c:strRef>
          </c:tx>
          <c:spPr>
            <a:ln w="28575" cap="rnd">
              <a:solidFill>
                <a:schemeClr val="accent1"/>
              </a:solidFill>
              <a:round/>
            </a:ln>
            <a:effectLst/>
          </c:spPr>
          <c:marker>
            <c:symbol val="none"/>
          </c:marker>
          <c:cat>
            <c:strRef>
              <c:f>H1_Advance!$A$5:$A$40</c:f>
              <c:strCache>
                <c:ptCount val="35"/>
                <c:pt idx="0">
                  <c:v>0-6</c:v>
                </c:pt>
                <c:pt idx="1">
                  <c:v>7-13</c:v>
                </c:pt>
                <c:pt idx="2">
                  <c:v>14-20</c:v>
                </c:pt>
                <c:pt idx="3">
                  <c:v>21-27</c:v>
                </c:pt>
                <c:pt idx="4">
                  <c:v>28-34</c:v>
                </c:pt>
                <c:pt idx="5">
                  <c:v>35-41</c:v>
                </c:pt>
                <c:pt idx="6">
                  <c:v>42-48</c:v>
                </c:pt>
                <c:pt idx="7">
                  <c:v>49-55</c:v>
                </c:pt>
                <c:pt idx="8">
                  <c:v>56-62</c:v>
                </c:pt>
                <c:pt idx="9">
                  <c:v>63-69</c:v>
                </c:pt>
                <c:pt idx="10">
                  <c:v>70-76</c:v>
                </c:pt>
                <c:pt idx="11">
                  <c:v>77-83</c:v>
                </c:pt>
                <c:pt idx="12">
                  <c:v>84-90</c:v>
                </c:pt>
                <c:pt idx="13">
                  <c:v>91-97</c:v>
                </c:pt>
                <c:pt idx="14">
                  <c:v>98-104</c:v>
                </c:pt>
                <c:pt idx="15">
                  <c:v>105-111</c:v>
                </c:pt>
                <c:pt idx="16">
                  <c:v>112-118</c:v>
                </c:pt>
                <c:pt idx="17">
                  <c:v>119-125</c:v>
                </c:pt>
                <c:pt idx="18">
                  <c:v>126-132</c:v>
                </c:pt>
                <c:pt idx="19">
                  <c:v>133-139</c:v>
                </c:pt>
                <c:pt idx="20">
                  <c:v>140-146</c:v>
                </c:pt>
                <c:pt idx="21">
                  <c:v>147-153</c:v>
                </c:pt>
                <c:pt idx="22">
                  <c:v>154-160</c:v>
                </c:pt>
                <c:pt idx="23">
                  <c:v>161-167</c:v>
                </c:pt>
                <c:pt idx="24">
                  <c:v>168-174</c:v>
                </c:pt>
                <c:pt idx="25">
                  <c:v>175-181</c:v>
                </c:pt>
                <c:pt idx="26">
                  <c:v>182-188</c:v>
                </c:pt>
                <c:pt idx="27">
                  <c:v>189-195</c:v>
                </c:pt>
                <c:pt idx="28">
                  <c:v>203-209</c:v>
                </c:pt>
                <c:pt idx="29">
                  <c:v>210-216</c:v>
                </c:pt>
                <c:pt idx="30">
                  <c:v>217-223</c:v>
                </c:pt>
                <c:pt idx="31">
                  <c:v>224-230</c:v>
                </c:pt>
                <c:pt idx="32">
                  <c:v>238-244</c:v>
                </c:pt>
                <c:pt idx="33">
                  <c:v>280-286</c:v>
                </c:pt>
                <c:pt idx="34">
                  <c:v>294-300</c:v>
                </c:pt>
              </c:strCache>
            </c:strRef>
          </c:cat>
          <c:val>
            <c:numRef>
              <c:f>H1_Advance!$B$5:$B$40</c:f>
              <c:numCache>
                <c:formatCode>General</c:formatCode>
                <c:ptCount val="35"/>
                <c:pt idx="0">
                  <c:v>1.0490517184898454</c:v>
                </c:pt>
                <c:pt idx="1">
                  <c:v>0.98596646281936295</c:v>
                </c:pt>
                <c:pt idx="2">
                  <c:v>0.67632669198180828</c:v>
                </c:pt>
                <c:pt idx="3">
                  <c:v>0.55487451058112269</c:v>
                </c:pt>
                <c:pt idx="4">
                  <c:v>0.60099016822411278</c:v>
                </c:pt>
                <c:pt idx="5">
                  <c:v>0.48248633478654079</c:v>
                </c:pt>
                <c:pt idx="6">
                  <c:v>0.56580262564908723</c:v>
                </c:pt>
                <c:pt idx="7">
                  <c:v>0.61451289871867543</c:v>
                </c:pt>
                <c:pt idx="8">
                  <c:v>0.37301554286399657</c:v>
                </c:pt>
                <c:pt idx="9">
                  <c:v>0.2687733817682903</c:v>
                </c:pt>
                <c:pt idx="10">
                  <c:v>0.61078281325315598</c:v>
                </c:pt>
                <c:pt idx="11">
                  <c:v>0.54419764855357911</c:v>
                </c:pt>
                <c:pt idx="12">
                  <c:v>0.52709447277711619</c:v>
                </c:pt>
                <c:pt idx="13">
                  <c:v>0.43260947953801066</c:v>
                </c:pt>
                <c:pt idx="14">
                  <c:v>0.42234886655556841</c:v>
                </c:pt>
                <c:pt idx="15">
                  <c:v>0.68920510051105777</c:v>
                </c:pt>
                <c:pt idx="16">
                  <c:v>0.48522649875194723</c:v>
                </c:pt>
                <c:pt idx="17">
                  <c:v>0.13057906458797328</c:v>
                </c:pt>
                <c:pt idx="18">
                  <c:v>0.35310635903207654</c:v>
                </c:pt>
                <c:pt idx="19">
                  <c:v>0.7737003058103975</c:v>
                </c:pt>
                <c:pt idx="20">
                  <c:v>0.19545462903374092</c:v>
                </c:pt>
                <c:pt idx="21">
                  <c:v>0.44312724371759077</c:v>
                </c:pt>
                <c:pt idx="24">
                  <c:v>0.6376559865092748</c:v>
                </c:pt>
                <c:pt idx="25">
                  <c:v>0.16851222104144525</c:v>
                </c:pt>
                <c:pt idx="26">
                  <c:v>1.3296966680211295</c:v>
                </c:pt>
              </c:numCache>
            </c:numRef>
          </c:val>
          <c:smooth val="0"/>
          <c:extLst>
            <c:ext xmlns:c16="http://schemas.microsoft.com/office/drawing/2014/chart" uri="{C3380CC4-5D6E-409C-BE32-E72D297353CC}">
              <c16:uniqueId val="{00000000-23FF-4670-AB15-961EDD52FC02}"/>
            </c:ext>
          </c:extLst>
        </c:ser>
        <c:ser>
          <c:idx val="1"/>
          <c:order val="1"/>
          <c:tx>
            <c:strRef>
              <c:f>H1_Advance!$C$3:$C$4</c:f>
              <c:strCache>
                <c:ptCount val="1"/>
                <c:pt idx="0">
                  <c:v>Economy</c:v>
                </c:pt>
              </c:strCache>
            </c:strRef>
          </c:tx>
          <c:spPr>
            <a:ln w="28575" cap="rnd">
              <a:solidFill>
                <a:schemeClr val="accent2"/>
              </a:solidFill>
              <a:round/>
            </a:ln>
            <a:effectLst/>
          </c:spPr>
          <c:marker>
            <c:symbol val="none"/>
          </c:marker>
          <c:cat>
            <c:strRef>
              <c:f>H1_Advance!$A$5:$A$40</c:f>
              <c:strCache>
                <c:ptCount val="35"/>
                <c:pt idx="0">
                  <c:v>0-6</c:v>
                </c:pt>
                <c:pt idx="1">
                  <c:v>7-13</c:v>
                </c:pt>
                <c:pt idx="2">
                  <c:v>14-20</c:v>
                </c:pt>
                <c:pt idx="3">
                  <c:v>21-27</c:v>
                </c:pt>
                <c:pt idx="4">
                  <c:v>28-34</c:v>
                </c:pt>
                <c:pt idx="5">
                  <c:v>35-41</c:v>
                </c:pt>
                <c:pt idx="6">
                  <c:v>42-48</c:v>
                </c:pt>
                <c:pt idx="7">
                  <c:v>49-55</c:v>
                </c:pt>
                <c:pt idx="8">
                  <c:v>56-62</c:v>
                </c:pt>
                <c:pt idx="9">
                  <c:v>63-69</c:v>
                </c:pt>
                <c:pt idx="10">
                  <c:v>70-76</c:v>
                </c:pt>
                <c:pt idx="11">
                  <c:v>77-83</c:v>
                </c:pt>
                <c:pt idx="12">
                  <c:v>84-90</c:v>
                </c:pt>
                <c:pt idx="13">
                  <c:v>91-97</c:v>
                </c:pt>
                <c:pt idx="14">
                  <c:v>98-104</c:v>
                </c:pt>
                <c:pt idx="15">
                  <c:v>105-111</c:v>
                </c:pt>
                <c:pt idx="16">
                  <c:v>112-118</c:v>
                </c:pt>
                <c:pt idx="17">
                  <c:v>119-125</c:v>
                </c:pt>
                <c:pt idx="18">
                  <c:v>126-132</c:v>
                </c:pt>
                <c:pt idx="19">
                  <c:v>133-139</c:v>
                </c:pt>
                <c:pt idx="20">
                  <c:v>140-146</c:v>
                </c:pt>
                <c:pt idx="21">
                  <c:v>147-153</c:v>
                </c:pt>
                <c:pt idx="22">
                  <c:v>154-160</c:v>
                </c:pt>
                <c:pt idx="23">
                  <c:v>161-167</c:v>
                </c:pt>
                <c:pt idx="24">
                  <c:v>168-174</c:v>
                </c:pt>
                <c:pt idx="25">
                  <c:v>175-181</c:v>
                </c:pt>
                <c:pt idx="26">
                  <c:v>182-188</c:v>
                </c:pt>
                <c:pt idx="27">
                  <c:v>189-195</c:v>
                </c:pt>
                <c:pt idx="28">
                  <c:v>203-209</c:v>
                </c:pt>
                <c:pt idx="29">
                  <c:v>210-216</c:v>
                </c:pt>
                <c:pt idx="30">
                  <c:v>217-223</c:v>
                </c:pt>
                <c:pt idx="31">
                  <c:v>224-230</c:v>
                </c:pt>
                <c:pt idx="32">
                  <c:v>238-244</c:v>
                </c:pt>
                <c:pt idx="33">
                  <c:v>280-286</c:v>
                </c:pt>
                <c:pt idx="34">
                  <c:v>294-300</c:v>
                </c:pt>
              </c:strCache>
            </c:strRef>
          </c:cat>
          <c:val>
            <c:numRef>
              <c:f>H1_Advance!$C$5:$C$40</c:f>
              <c:numCache>
                <c:formatCode>General</c:formatCode>
                <c:ptCount val="35"/>
                <c:pt idx="0">
                  <c:v>0.39042144260074602</c:v>
                </c:pt>
                <c:pt idx="1">
                  <c:v>0.32342674646139574</c:v>
                </c:pt>
                <c:pt idx="2">
                  <c:v>0.23923176406276739</c:v>
                </c:pt>
                <c:pt idx="3">
                  <c:v>0.27331169421042029</c:v>
                </c:pt>
                <c:pt idx="4">
                  <c:v>0.18348107691846505</c:v>
                </c:pt>
                <c:pt idx="5">
                  <c:v>0.5339452752344892</c:v>
                </c:pt>
                <c:pt idx="6">
                  <c:v>0.3321520399361389</c:v>
                </c:pt>
                <c:pt idx="7">
                  <c:v>0.2401712376059878</c:v>
                </c:pt>
                <c:pt idx="8">
                  <c:v>0.25982886286855184</c:v>
                </c:pt>
                <c:pt idx="9">
                  <c:v>0.15073907588767754</c:v>
                </c:pt>
                <c:pt idx="10">
                  <c:v>0.20548371161220666</c:v>
                </c:pt>
                <c:pt idx="11">
                  <c:v>0.22606109411200404</c:v>
                </c:pt>
                <c:pt idx="12">
                  <c:v>0.16020406557334926</c:v>
                </c:pt>
                <c:pt idx="14">
                  <c:v>0.12291872398786834</c:v>
                </c:pt>
                <c:pt idx="15">
                  <c:v>0.25205068301970474</c:v>
                </c:pt>
                <c:pt idx="16">
                  <c:v>0.39823223146776243</c:v>
                </c:pt>
                <c:pt idx="17">
                  <c:v>0.31667719854877907</c:v>
                </c:pt>
                <c:pt idx="18">
                  <c:v>0.22017006802721087</c:v>
                </c:pt>
                <c:pt idx="19">
                  <c:v>0.37066723630308873</c:v>
                </c:pt>
                <c:pt idx="20">
                  <c:v>0.10043587978894242</c:v>
                </c:pt>
                <c:pt idx="21">
                  <c:v>0.18361000608190023</c:v>
                </c:pt>
                <c:pt idx="22">
                  <c:v>0.16619526925012582</c:v>
                </c:pt>
                <c:pt idx="23">
                  <c:v>1.134065934065934</c:v>
                </c:pt>
                <c:pt idx="24">
                  <c:v>0.22044415243101181</c:v>
                </c:pt>
                <c:pt idx="25">
                  <c:v>0.19276970160673298</c:v>
                </c:pt>
                <c:pt idx="26">
                  <c:v>0.89602794660802976</c:v>
                </c:pt>
                <c:pt idx="27">
                  <c:v>0.21040254237288136</c:v>
                </c:pt>
                <c:pt idx="28">
                  <c:v>0.20024322169059011</c:v>
                </c:pt>
                <c:pt idx="29">
                  <c:v>0.16942446043165468</c:v>
                </c:pt>
                <c:pt idx="30">
                  <c:v>0.22014739229024941</c:v>
                </c:pt>
                <c:pt idx="31">
                  <c:v>0.15003603104212862</c:v>
                </c:pt>
                <c:pt idx="32">
                  <c:v>0.19652902041752696</c:v>
                </c:pt>
                <c:pt idx="33">
                  <c:v>0.28890114192495925</c:v>
                </c:pt>
                <c:pt idx="34">
                  <c:v>0.16809589800443459</c:v>
                </c:pt>
              </c:numCache>
            </c:numRef>
          </c:val>
          <c:smooth val="0"/>
          <c:extLst>
            <c:ext xmlns:c16="http://schemas.microsoft.com/office/drawing/2014/chart" uri="{C3380CC4-5D6E-409C-BE32-E72D297353CC}">
              <c16:uniqueId val="{00000001-23FF-4670-AB15-961EDD52FC02}"/>
            </c:ext>
          </c:extLst>
        </c:ser>
        <c:dLbls>
          <c:showLegendKey val="0"/>
          <c:showVal val="0"/>
          <c:showCatName val="0"/>
          <c:showSerName val="0"/>
          <c:showPercent val="0"/>
          <c:showBubbleSize val="0"/>
        </c:dLbls>
        <c:smooth val="0"/>
        <c:axId val="1171786416"/>
        <c:axId val="1171787248"/>
      </c:lineChart>
      <c:catAx>
        <c:axId val="1171786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787248"/>
        <c:crosses val="autoZero"/>
        <c:auto val="1"/>
        <c:lblAlgn val="ctr"/>
        <c:lblOffset val="100"/>
        <c:noMultiLvlLbl val="0"/>
      </c:catAx>
      <c:valAx>
        <c:axId val="1171787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786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0</xdr:col>
      <xdr:colOff>601980</xdr:colOff>
      <xdr:row>2</xdr:row>
      <xdr:rowOff>76200</xdr:rowOff>
    </xdr:from>
    <xdr:ext cx="1212215" cy="302895"/>
    <xdr:pic>
      <xdr:nvPicPr>
        <xdr:cNvPr id="2" name="Picture 1" descr="A close up of a sign&#10;&#10;Description automatically generated">
          <a:extLst>
            <a:ext uri="{FF2B5EF4-FFF2-40B4-BE49-F238E27FC236}">
              <a16:creationId xmlns:a16="http://schemas.microsoft.com/office/drawing/2014/main" id="{C6D77FA0-82B0-4E61-930E-42530E031354}"/>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1980" y="480060"/>
          <a:ext cx="1212215" cy="30289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8</xdr:col>
      <xdr:colOff>466725</xdr:colOff>
      <xdr:row>3</xdr:row>
      <xdr:rowOff>148590</xdr:rowOff>
    </xdr:from>
    <xdr:to>
      <xdr:col>18</xdr:col>
      <xdr:colOff>581025</xdr:colOff>
      <xdr:row>24</xdr:row>
      <xdr:rowOff>37147</xdr:rowOff>
    </xdr:to>
    <xdr:graphicFrame macro="">
      <xdr:nvGraphicFramePr>
        <xdr:cNvPr id="2" name="Chart 1">
          <a:extLst>
            <a:ext uri="{FF2B5EF4-FFF2-40B4-BE49-F238E27FC236}">
              <a16:creationId xmlns:a16="http://schemas.microsoft.com/office/drawing/2014/main" id="{414ACFBF-D4FF-49EE-8CE4-B3B0EA13DD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304800</xdr:colOff>
      <xdr:row>5</xdr:row>
      <xdr:rowOff>8572</xdr:rowOff>
    </xdr:from>
    <xdr:to>
      <xdr:col>14</xdr:col>
      <xdr:colOff>0</xdr:colOff>
      <xdr:row>20</xdr:row>
      <xdr:rowOff>35242</xdr:rowOff>
    </xdr:to>
    <xdr:graphicFrame macro="">
      <xdr:nvGraphicFramePr>
        <xdr:cNvPr id="3" name="Chart 2">
          <a:extLst>
            <a:ext uri="{FF2B5EF4-FFF2-40B4-BE49-F238E27FC236}">
              <a16:creationId xmlns:a16="http://schemas.microsoft.com/office/drawing/2014/main" id="{550E2983-1BBF-46F2-939D-01BD620538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echava%20Data%20For%20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P&amp;L"/>
      <sheetName val="Employees"/>
      <sheetName val="Flights"/>
      <sheetName val="CreditCard"/>
      <sheetName val="IATA"/>
      <sheetName val="FlightsDictionary"/>
      <sheetName val="Flights_C"/>
      <sheetName val="Imputation_C"/>
    </sheetNames>
    <sheetDataSet>
      <sheetData sheetId="0"/>
      <sheetData sheetId="1"/>
      <sheetData sheetId="2"/>
      <sheetData sheetId="3"/>
      <sheetData sheetId="4"/>
      <sheetData sheetId="5"/>
      <sheetData sheetId="6"/>
      <sheetData sheetId="7"/>
      <sheetData sheetId="8"/>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dia Sorensen" refreshedDate="44581.717415856481" createdVersion="7" refreshedVersion="7" minRefreshableVersion="3" recordCount="1157" xr:uid="{0A94DAE4-BF2B-4C93-8C89-8D381E5C3F50}">
  <cacheSource type="worksheet">
    <worksheetSource ref="A1:T1158" sheet="flights_c"/>
  </cacheSource>
  <cacheFields count="22">
    <cacheField name="Reservation Code" numFmtId="0">
      <sharedItems/>
    </cacheField>
    <cacheField name="Origin" numFmtId="0">
      <sharedItems/>
    </cacheField>
    <cacheField name="Destination" numFmtId="0">
      <sharedItems/>
    </cacheField>
    <cacheField name="Booking Date" numFmtId="14">
      <sharedItems containsSemiMixedTypes="0" containsNonDate="0" containsDate="1" containsString="0" minDate="2016-08-15T00:00:00" maxDate="2019-12-19T00:00:00"/>
    </cacheField>
    <cacheField name="Departure Date" numFmtId="14">
      <sharedItems containsSemiMixedTypes="0" containsNonDate="0" containsDate="1" containsString="0" minDate="2017-01-03T00:00:00" maxDate="2019-12-25T00:00:00" count="683">
        <d v="2018-12-23T00:00:00"/>
        <d v="2019-06-10T00:00:00"/>
        <d v="2018-09-12T00:00:00"/>
        <d v="2017-10-02T00:00:00"/>
        <d v="2018-06-05T00:00:00"/>
        <d v="2019-05-23T00:00:00"/>
        <d v="2017-11-15T00:00:00"/>
        <d v="2019-12-10T00:00:00"/>
        <d v="2017-07-07T00:00:00"/>
        <d v="2019-04-15T00:00:00"/>
        <d v="2019-12-16T00:00:00"/>
        <d v="2018-05-14T00:00:00"/>
        <d v="2018-12-11T00:00:00"/>
        <d v="2019-04-18T00:00:00"/>
        <d v="2019-02-19T00:00:00"/>
        <d v="2019-06-16T00:00:00"/>
        <d v="2019-02-02T00:00:00"/>
        <d v="2017-09-18T00:00:00"/>
        <d v="2018-10-16T00:00:00"/>
        <d v="2017-12-08T00:00:00"/>
        <d v="2018-01-07T00:00:00"/>
        <d v="2019-12-09T00:00:00"/>
        <d v="2018-03-25T00:00:00"/>
        <d v="2017-07-02T00:00:00"/>
        <d v="2017-02-18T00:00:00"/>
        <d v="2019-05-25T00:00:00"/>
        <d v="2019-09-19T00:00:00"/>
        <d v="2018-04-06T00:00:00"/>
        <d v="2019-04-04T00:00:00"/>
        <d v="2019-08-24T00:00:00"/>
        <d v="2019-08-02T00:00:00"/>
        <d v="2018-07-08T00:00:00"/>
        <d v="2019-06-22T00:00:00"/>
        <d v="2019-01-11T00:00:00"/>
        <d v="2019-03-23T00:00:00"/>
        <d v="2019-07-09T00:00:00"/>
        <d v="2019-10-21T00:00:00"/>
        <d v="2017-03-12T00:00:00"/>
        <d v="2017-12-13T00:00:00"/>
        <d v="2017-03-20T00:00:00"/>
        <d v="2018-09-15T00:00:00"/>
        <d v="2019-10-10T00:00:00"/>
        <d v="2019-01-20T00:00:00"/>
        <d v="2019-01-15T00:00:00"/>
        <d v="2017-06-14T00:00:00"/>
        <d v="2018-02-04T00:00:00"/>
        <d v="2017-01-12T00:00:00"/>
        <d v="2019-10-07T00:00:00"/>
        <d v="2019-06-21T00:00:00"/>
        <d v="2017-02-10T00:00:00"/>
        <d v="2019-09-03T00:00:00"/>
        <d v="2018-09-25T00:00:00"/>
        <d v="2018-11-01T00:00:00"/>
        <d v="2018-01-15T00:00:00"/>
        <d v="2018-01-08T00:00:00"/>
        <d v="2017-04-01T00:00:00"/>
        <d v="2017-08-05T00:00:00"/>
        <d v="2018-04-09T00:00:00"/>
        <d v="2018-07-04T00:00:00"/>
        <d v="2018-08-03T00:00:00"/>
        <d v="2017-12-14T00:00:00"/>
        <d v="2018-07-12T00:00:00"/>
        <d v="2017-07-30T00:00:00"/>
        <d v="2019-04-19T00:00:00"/>
        <d v="2017-02-15T00:00:00"/>
        <d v="2019-01-08T00:00:00"/>
        <d v="2018-09-14T00:00:00"/>
        <d v="2019-07-14T00:00:00"/>
        <d v="2018-08-22T00:00:00"/>
        <d v="2019-06-17T00:00:00"/>
        <d v="2019-08-26T00:00:00"/>
        <d v="2019-04-24T00:00:00"/>
        <d v="2017-07-24T00:00:00"/>
        <d v="2017-01-24T00:00:00"/>
        <d v="2018-12-08T00:00:00"/>
        <d v="2018-04-18T00:00:00"/>
        <d v="2019-10-15T00:00:00"/>
        <d v="2019-03-22T00:00:00"/>
        <d v="2019-05-05T00:00:00"/>
        <d v="2017-08-21T00:00:00"/>
        <d v="2019-08-06T00:00:00"/>
        <d v="2019-11-25T00:00:00"/>
        <d v="2019-07-26T00:00:00"/>
        <d v="2018-01-17T00:00:00"/>
        <d v="2018-11-29T00:00:00"/>
        <d v="2017-01-05T00:00:00"/>
        <d v="2019-11-30T00:00:00"/>
        <d v="2018-12-16T00:00:00"/>
        <d v="2019-05-16T00:00:00"/>
        <d v="2018-04-21T00:00:00"/>
        <d v="2018-01-26T00:00:00"/>
        <d v="2018-06-04T00:00:00"/>
        <d v="2017-10-18T00:00:00"/>
        <d v="2018-05-10T00:00:00"/>
        <d v="2019-06-30T00:00:00"/>
        <d v="2018-06-22T00:00:00"/>
        <d v="2018-09-11T00:00:00"/>
        <d v="2017-12-04T00:00:00"/>
        <d v="2019-04-23T00:00:00"/>
        <d v="2017-08-09T00:00:00"/>
        <d v="2019-03-29T00:00:00"/>
        <d v="2018-02-21T00:00:00"/>
        <d v="2017-11-30T00:00:00"/>
        <d v="2017-11-28T00:00:00"/>
        <d v="2017-04-02T00:00:00"/>
        <d v="2018-03-28T00:00:00"/>
        <d v="2019-10-24T00:00:00"/>
        <d v="2018-02-10T00:00:00"/>
        <d v="2018-06-24T00:00:00"/>
        <d v="2018-07-09T00:00:00"/>
        <d v="2017-06-09T00:00:00"/>
        <d v="2017-03-22T00:00:00"/>
        <d v="2018-11-02T00:00:00"/>
        <d v="2019-12-18T00:00:00"/>
        <d v="2019-02-13T00:00:00"/>
        <d v="2017-05-13T00:00:00"/>
        <d v="2017-05-15T00:00:00"/>
        <d v="2017-03-19T00:00:00"/>
        <d v="2019-04-22T00:00:00"/>
        <d v="2018-07-30T00:00:00"/>
        <d v="2018-07-16T00:00:00"/>
        <d v="2019-01-02T00:00:00"/>
        <d v="2019-09-28T00:00:00"/>
        <d v="2019-03-28T00:00:00"/>
        <d v="2019-11-19T00:00:00"/>
        <d v="2019-09-21T00:00:00"/>
        <d v="2018-04-10T00:00:00"/>
        <d v="2018-10-19T00:00:00"/>
        <d v="2019-01-23T00:00:00"/>
        <d v="2017-10-25T00:00:00"/>
        <d v="2018-04-15T00:00:00"/>
        <d v="2019-11-06T00:00:00"/>
        <d v="2017-08-11T00:00:00"/>
        <d v="2019-02-28T00:00:00"/>
        <d v="2019-06-07T00:00:00"/>
        <d v="2018-07-06T00:00:00"/>
        <d v="2019-03-10T00:00:00"/>
        <d v="2018-02-12T00:00:00"/>
        <d v="2018-11-14T00:00:00"/>
        <d v="2018-04-25T00:00:00"/>
        <d v="2018-02-07T00:00:00"/>
        <d v="2019-01-10T00:00:00"/>
        <d v="2017-10-07T00:00:00"/>
        <d v="2019-07-15T00:00:00"/>
        <d v="2017-08-14T00:00:00"/>
        <d v="2019-01-21T00:00:00"/>
        <d v="2017-11-21T00:00:00"/>
        <d v="2018-07-07T00:00:00"/>
        <d v="2017-06-29T00:00:00"/>
        <d v="2017-06-06T00:00:00"/>
        <d v="2019-09-08T00:00:00"/>
        <d v="2019-12-04T00:00:00"/>
        <d v="2018-10-27T00:00:00"/>
        <d v="2018-12-04T00:00:00"/>
        <d v="2017-09-14T00:00:00"/>
        <d v="2018-03-10T00:00:00"/>
        <d v="2019-07-31T00:00:00"/>
        <d v="2017-08-13T00:00:00"/>
        <d v="2019-02-08T00:00:00"/>
        <d v="2019-09-17T00:00:00"/>
        <d v="2018-02-25T00:00:00"/>
        <d v="2019-08-09T00:00:00"/>
        <d v="2019-02-14T00:00:00"/>
        <d v="2019-05-13T00:00:00"/>
        <d v="2019-05-26T00:00:00"/>
        <d v="2019-07-13T00:00:00"/>
        <d v="2019-07-10T00:00:00"/>
        <d v="2019-11-21T00:00:00"/>
        <d v="2019-01-01T00:00:00"/>
        <d v="2017-02-28T00:00:00"/>
        <d v="2018-09-22T00:00:00"/>
        <d v="2019-12-20T00:00:00"/>
        <d v="2017-10-17T00:00:00"/>
        <d v="2017-11-05T00:00:00"/>
        <d v="2018-04-26T00:00:00"/>
        <d v="2018-03-08T00:00:00"/>
        <d v="2017-05-18T00:00:00"/>
        <d v="2017-09-03T00:00:00"/>
        <d v="2018-01-31T00:00:00"/>
        <d v="2017-02-07T00:00:00"/>
        <d v="2019-07-04T00:00:00"/>
        <d v="2017-04-16T00:00:00"/>
        <d v="2019-09-23T00:00:00"/>
        <d v="2017-05-28T00:00:00"/>
        <d v="2019-08-19T00:00:00"/>
        <d v="2017-12-21T00:00:00"/>
        <d v="2019-02-26T00:00:00"/>
        <d v="2019-06-09T00:00:00"/>
        <d v="2017-03-31T00:00:00"/>
        <d v="2018-09-19T00:00:00"/>
        <d v="2019-11-14T00:00:00"/>
        <d v="2018-10-24T00:00:00"/>
        <d v="2019-03-17T00:00:00"/>
        <d v="2017-09-02T00:00:00"/>
        <d v="2018-06-26T00:00:00"/>
        <d v="2018-03-04T00:00:00"/>
        <d v="2018-10-08T00:00:00"/>
        <d v="2018-04-20T00:00:00"/>
        <d v="2017-03-30T00:00:00"/>
        <d v="2018-08-02T00:00:00"/>
        <d v="2018-08-23T00:00:00"/>
        <d v="2018-08-15T00:00:00"/>
        <d v="2018-08-19T00:00:00"/>
        <d v="2018-11-26T00:00:00"/>
        <d v="2019-08-08T00:00:00"/>
        <d v="2018-01-23T00:00:00"/>
        <d v="2019-05-11T00:00:00"/>
        <d v="2017-05-19T00:00:00"/>
        <d v="2017-06-30T00:00:00"/>
        <d v="2017-04-03T00:00:00"/>
        <d v="2018-03-21T00:00:00"/>
        <d v="2019-05-29T00:00:00"/>
        <d v="2017-11-22T00:00:00"/>
        <d v="2019-10-26T00:00:00"/>
        <d v="2019-07-20T00:00:00"/>
        <d v="2017-07-27T00:00:00"/>
        <d v="2019-12-15T00:00:00"/>
        <d v="2018-07-11T00:00:00"/>
        <d v="2017-06-28T00:00:00"/>
        <d v="2018-12-13T00:00:00"/>
        <d v="2017-05-27T00:00:00"/>
        <d v="2019-05-30T00:00:00"/>
        <d v="2018-05-05T00:00:00"/>
        <d v="2019-08-13T00:00:00"/>
        <d v="2019-07-12T00:00:00"/>
        <d v="2018-03-06T00:00:00"/>
        <d v="2017-05-31T00:00:00"/>
        <d v="2017-02-19T00:00:00"/>
        <d v="2018-11-30T00:00:00"/>
        <d v="2018-04-05T00:00:00"/>
        <d v="2018-02-09T00:00:00"/>
        <d v="2018-02-20T00:00:00"/>
        <d v="2018-10-20T00:00:00"/>
        <d v="2019-03-06T00:00:00"/>
        <d v="2019-08-17T00:00:00"/>
        <d v="2019-06-14T00:00:00"/>
        <d v="2018-07-29T00:00:00"/>
        <d v="2017-04-04T00:00:00"/>
        <d v="2018-10-25T00:00:00"/>
        <d v="2019-08-11T00:00:00"/>
        <d v="2018-10-13T00:00:00"/>
        <d v="2019-02-09T00:00:00"/>
        <d v="2018-11-18T00:00:00"/>
        <d v="2017-04-05T00:00:00"/>
        <d v="2017-01-18T00:00:00"/>
        <d v="2018-03-12T00:00:00"/>
        <d v="2019-07-06T00:00:00"/>
        <d v="2019-07-07T00:00:00"/>
        <d v="2019-02-15T00:00:00"/>
        <d v="2019-08-14T00:00:00"/>
        <d v="2017-05-09T00:00:00"/>
        <d v="2018-10-28T00:00:00"/>
        <d v="2019-08-18T00:00:00"/>
        <d v="2017-04-28T00:00:00"/>
        <d v="2019-03-18T00:00:00"/>
        <d v="2019-09-11T00:00:00"/>
        <d v="2018-11-10T00:00:00"/>
        <d v="2019-12-02T00:00:00"/>
        <d v="2018-05-29T00:00:00"/>
        <d v="2019-10-02T00:00:00"/>
        <d v="2019-10-05T00:00:00"/>
        <d v="2018-02-16T00:00:00"/>
        <d v="2018-10-21T00:00:00"/>
        <d v="2017-10-16T00:00:00"/>
        <d v="2019-09-30T00:00:00"/>
        <d v="2017-10-29T00:00:00"/>
        <d v="2017-03-23T00:00:00"/>
        <d v="2018-08-24T00:00:00"/>
        <d v="2019-04-11T00:00:00"/>
        <d v="2019-02-25T00:00:00"/>
        <d v="2017-05-08T00:00:00"/>
        <d v="2017-11-14T00:00:00"/>
        <d v="2019-04-20T00:00:00"/>
        <d v="2019-01-14T00:00:00"/>
        <d v="2019-11-24T00:00:00"/>
        <d v="2019-01-19T00:00:00"/>
        <d v="2018-03-11T00:00:00"/>
        <d v="2018-04-04T00:00:00"/>
        <d v="2018-05-07T00:00:00"/>
        <d v="2018-02-08T00:00:00"/>
        <d v="2018-04-03T00:00:00"/>
        <d v="2017-01-17T00:00:00"/>
        <d v="2017-02-04T00:00:00"/>
        <d v="2017-03-10T00:00:00"/>
        <d v="2018-01-25T00:00:00"/>
        <d v="2019-02-20T00:00:00"/>
        <d v="2017-01-23T00:00:00"/>
        <d v="2017-08-12T00:00:00"/>
        <d v="2017-05-07T00:00:00"/>
        <d v="2017-06-27T00:00:00"/>
        <d v="2019-03-03T00:00:00"/>
        <d v="2019-05-07T00:00:00"/>
        <d v="2018-04-29T00:00:00"/>
        <d v="2017-08-19T00:00:00"/>
        <d v="2017-08-10T00:00:00"/>
        <d v="2019-05-31T00:00:00"/>
        <d v="2018-08-26T00:00:00"/>
        <d v="2018-01-14T00:00:00"/>
        <d v="2017-01-09T00:00:00"/>
        <d v="2019-07-23T00:00:00"/>
        <d v="2017-04-23T00:00:00"/>
        <d v="2019-09-26T00:00:00"/>
        <d v="2019-08-05T00:00:00"/>
        <d v="2017-11-01T00:00:00"/>
        <d v="2017-04-30T00:00:00"/>
        <d v="2019-10-08T00:00:00"/>
        <d v="2019-12-01T00:00:00"/>
        <d v="2017-06-10T00:00:00"/>
        <d v="2017-09-30T00:00:00"/>
        <d v="2017-05-01T00:00:00"/>
        <d v="2018-04-22T00:00:00"/>
        <d v="2019-03-11T00:00:00"/>
        <d v="2018-08-27T00:00:00"/>
        <d v="2019-07-19T00:00:00"/>
        <d v="2019-03-04T00:00:00"/>
        <d v="2017-01-30T00:00:00"/>
        <d v="2018-12-17T00:00:00"/>
        <d v="2019-11-02T00:00:00"/>
        <d v="2018-08-10T00:00:00"/>
        <d v="2017-12-19T00:00:00"/>
        <d v="2017-06-20T00:00:00"/>
        <d v="2018-02-26T00:00:00"/>
        <d v="2019-02-05T00:00:00"/>
        <d v="2017-09-25T00:00:00"/>
        <d v="2019-11-22T00:00:00"/>
        <d v="2017-11-10T00:00:00"/>
        <d v="2019-10-28T00:00:00"/>
        <d v="2018-12-01T00:00:00"/>
        <d v="2019-09-06T00:00:00"/>
        <d v="2019-05-22T00:00:00"/>
        <d v="2019-08-07T00:00:00"/>
        <d v="2017-09-20T00:00:00"/>
        <d v="2019-08-23T00:00:00"/>
        <d v="2018-07-26T00:00:00"/>
        <d v="2019-10-13T00:00:00"/>
        <d v="2018-09-30T00:00:00"/>
        <d v="2018-07-21T00:00:00"/>
        <d v="2017-02-23T00:00:00"/>
        <d v="2019-05-02T00:00:00"/>
        <d v="2019-09-15T00:00:00"/>
        <d v="2017-12-03T00:00:00"/>
        <d v="2017-03-18T00:00:00"/>
        <d v="2019-05-20T00:00:00"/>
        <d v="2018-11-07T00:00:00"/>
        <d v="2019-05-12T00:00:00"/>
        <d v="2018-05-06T00:00:00"/>
        <d v="2017-09-16T00:00:00"/>
        <d v="2019-10-27T00:00:00"/>
        <d v="2018-06-14T00:00:00"/>
        <d v="2018-11-28T00:00:00"/>
        <d v="2017-08-31T00:00:00"/>
        <d v="2019-12-05T00:00:00"/>
        <d v="2019-01-13T00:00:00"/>
        <d v="2017-09-10T00:00:00"/>
        <d v="2017-10-15T00:00:00"/>
        <d v="2017-04-13T00:00:00"/>
        <d v="2018-11-22T00:00:00"/>
        <d v="2019-02-23T00:00:00"/>
        <d v="2018-02-06T00:00:00"/>
        <d v="2018-10-22T00:00:00"/>
        <d v="2019-09-24T00:00:00"/>
        <d v="2017-07-28T00:00:00"/>
        <d v="2019-06-18T00:00:00"/>
        <d v="2019-01-17T00:00:00"/>
        <d v="2017-02-01T00:00:00"/>
        <d v="2017-10-30T00:00:00"/>
        <d v="2018-01-12T00:00:00"/>
        <d v="2019-01-22T00:00:00"/>
        <d v="2017-05-20T00:00:00"/>
        <d v="2019-03-19T00:00:00"/>
        <d v="2019-06-24T00:00:00"/>
        <d v="2019-11-27T00:00:00"/>
        <d v="2019-03-15T00:00:00"/>
        <d v="2018-02-28T00:00:00"/>
        <d v="2019-04-27T00:00:00"/>
        <d v="2017-10-19T00:00:00"/>
        <d v="2018-05-03T00:00:00"/>
        <d v="2018-02-02T00:00:00"/>
        <d v="2019-11-07T00:00:00"/>
        <d v="2019-05-04T00:00:00"/>
        <d v="2017-02-27T00:00:00"/>
        <d v="2019-03-14T00:00:00"/>
        <d v="2018-09-08T00:00:00"/>
        <d v="2018-06-15T00:00:00"/>
        <d v="2017-06-03T00:00:00"/>
        <d v="2017-10-14T00:00:00"/>
        <d v="2017-04-17T00:00:00"/>
        <d v="2017-07-19T00:00:00"/>
        <d v="2019-11-16T00:00:00"/>
        <d v="2019-03-20T00:00:00"/>
        <d v="2019-04-07T00:00:00"/>
        <d v="2018-02-13T00:00:00"/>
        <d v="2018-05-30T00:00:00"/>
        <d v="2017-07-17T00:00:00"/>
        <d v="2018-11-20T00:00:00"/>
        <d v="2018-11-05T00:00:00"/>
        <d v="2018-06-07T00:00:00"/>
        <d v="2017-07-16T00:00:00"/>
        <d v="2018-10-11T00:00:00"/>
        <d v="2019-06-08T00:00:00"/>
        <d v="2018-12-15T00:00:00"/>
        <d v="2018-09-09T00:00:00"/>
        <d v="2019-01-07T00:00:00"/>
        <d v="2019-04-09T00:00:00"/>
        <d v="2019-05-10T00:00:00"/>
        <d v="2019-06-29T00:00:00"/>
        <d v="2019-12-22T00:00:00"/>
        <d v="2019-07-28T00:00:00"/>
        <d v="2018-04-01T00:00:00"/>
        <d v="2017-10-24T00:00:00"/>
        <d v="2019-09-09T00:00:00"/>
        <d v="2018-02-05T00:00:00"/>
        <d v="2018-04-16T00:00:00"/>
        <d v="2017-10-22T00:00:00"/>
        <d v="2017-11-03T00:00:00"/>
        <d v="2019-02-17T00:00:00"/>
        <d v="2018-10-17T00:00:00"/>
        <d v="2019-02-04T00:00:00"/>
        <d v="2019-09-25T00:00:00"/>
        <d v="2019-03-08T00:00:00"/>
        <d v="2018-02-23T00:00:00"/>
        <d v="2019-04-06T00:00:00"/>
        <d v="2017-09-28T00:00:00"/>
        <d v="2017-06-01T00:00:00"/>
        <d v="2019-11-08T00:00:00"/>
        <d v="2019-12-07T00:00:00"/>
        <d v="2017-11-08T00:00:00"/>
        <d v="2019-07-08T00:00:00"/>
        <d v="2019-11-12T00:00:00"/>
        <d v="2018-11-24T00:00:00"/>
        <d v="2017-01-27T00:00:00"/>
        <d v="2018-05-25T00:00:00"/>
        <d v="2019-07-25T00:00:00"/>
        <d v="2017-03-16T00:00:00"/>
        <d v="2017-08-04T00:00:00"/>
        <d v="2017-11-23T00:00:00"/>
        <d v="2017-05-17T00:00:00"/>
        <d v="2017-08-24T00:00:00"/>
        <d v="2019-12-13T00:00:00"/>
        <d v="2019-07-02T00:00:00"/>
        <d v="2018-06-02T00:00:00"/>
        <d v="2018-01-02T00:00:00"/>
        <d v="2019-04-28T00:00:00"/>
        <d v="2018-04-07T00:00:00"/>
        <d v="2018-10-05T00:00:00"/>
        <d v="2018-04-17T00:00:00"/>
        <d v="2019-10-03T00:00:00"/>
        <d v="2018-02-22T00:00:00"/>
        <d v="2018-06-08T00:00:00"/>
        <d v="2018-09-05T00:00:00"/>
        <d v="2019-06-03T00:00:00"/>
        <d v="2018-09-10T00:00:00"/>
        <d v="2018-10-03T00:00:00"/>
        <d v="2019-08-10T00:00:00"/>
        <d v="2017-06-11T00:00:00"/>
        <d v="2018-03-05T00:00:00"/>
        <d v="2019-06-01T00:00:00"/>
        <d v="2018-01-28T00:00:00"/>
        <d v="2018-01-30T00:00:00"/>
        <d v="2019-08-16T00:00:00"/>
        <d v="2019-04-16T00:00:00"/>
        <d v="2019-04-02T00:00:00"/>
        <d v="2017-11-02T00:00:00"/>
        <d v="2017-09-05T00:00:00"/>
        <d v="2019-09-29T00:00:00"/>
        <d v="2019-03-30T00:00:00"/>
        <d v="2019-03-24T00:00:00"/>
        <d v="2019-08-22T00:00:00"/>
        <d v="2018-11-11T00:00:00"/>
        <d v="2019-05-28T00:00:00"/>
        <d v="2019-03-07T00:00:00"/>
        <d v="2018-10-07T00:00:00"/>
        <d v="2017-07-03T00:00:00"/>
        <d v="2019-02-03T00:00:00"/>
        <d v="2019-02-27T00:00:00"/>
        <d v="2018-05-23T00:00:00"/>
        <d v="2018-10-23T00:00:00"/>
        <d v="2018-10-31T00:00:00"/>
        <d v="2017-04-09T00:00:00"/>
        <d v="2018-04-14T00:00:00"/>
        <d v="2019-08-15T00:00:00"/>
        <d v="2018-11-13T00:00:00"/>
        <d v="2018-12-10T00:00:00"/>
        <d v="2017-10-28T00:00:00"/>
        <d v="2018-11-09T00:00:00"/>
        <d v="2019-10-23T00:00:00"/>
        <d v="2018-02-14T00:00:00"/>
        <d v="2019-02-06T00:00:00"/>
        <d v="2018-10-02T00:00:00"/>
        <d v="2019-01-24T00:00:00"/>
        <d v="2019-11-18T00:00:00"/>
        <d v="2019-02-01T00:00:00"/>
        <d v="2018-09-03T00:00:00"/>
        <d v="2018-03-29T00:00:00"/>
        <d v="2019-11-15T00:00:00"/>
        <d v="2017-04-20T00:00:00"/>
        <d v="2019-11-10T00:00:00"/>
        <d v="2018-06-25T00:00:00"/>
        <d v="2018-11-12T00:00:00"/>
        <d v="2017-04-27T00:00:00"/>
        <d v="2019-11-05T00:00:00"/>
        <d v="2017-07-22T00:00:00"/>
        <d v="2019-07-24T00:00:00"/>
        <d v="2019-01-31T00:00:00"/>
        <d v="2019-06-12T00:00:00"/>
        <d v="2019-06-13T00:00:00"/>
        <d v="2017-02-16T00:00:00"/>
        <d v="2019-11-29T00:00:00"/>
        <d v="2018-08-31T00:00:00"/>
        <d v="2019-10-16T00:00:00"/>
        <d v="2019-09-02T00:00:00"/>
        <d v="2019-03-26T00:00:00"/>
        <d v="2018-11-23T00:00:00"/>
        <d v="2019-07-03T00:00:00"/>
        <d v="2019-03-01T00:00:00"/>
        <d v="2019-11-11T00:00:00"/>
        <d v="2018-02-24T00:00:00"/>
        <d v="2019-06-20T00:00:00"/>
        <d v="2019-10-18T00:00:00"/>
        <d v="2019-06-27T00:00:00"/>
        <d v="2018-06-30T00:00:00"/>
        <d v="2019-05-24T00:00:00"/>
        <d v="2018-04-30T00:00:00"/>
        <d v="2017-07-31T00:00:00"/>
        <d v="2017-04-26T00:00:00"/>
        <d v="2019-05-09T00:00:00"/>
        <d v="2018-11-17T00:00:00"/>
        <d v="2017-02-17T00:00:00"/>
        <d v="2018-03-13T00:00:00"/>
        <d v="2017-05-26T00:00:00"/>
        <d v="2018-09-24T00:00:00"/>
        <d v="2019-05-03T00:00:00"/>
        <d v="2017-05-03T00:00:00"/>
        <d v="2019-03-12T00:00:00"/>
        <d v="2019-01-06T00:00:00"/>
        <d v="2018-03-14T00:00:00"/>
        <d v="2019-12-19T00:00:00"/>
        <d v="2019-01-05T00:00:00"/>
        <d v="2018-07-28T00:00:00"/>
        <d v="2019-06-11T00:00:00"/>
        <d v="2019-03-05T00:00:00"/>
        <d v="2018-07-25T00:00:00"/>
        <d v="2019-11-20T00:00:00"/>
        <d v="2018-12-07T00:00:00"/>
        <d v="2019-03-25T00:00:00"/>
        <d v="2019-07-22T00:00:00"/>
        <d v="2019-11-23T00:00:00"/>
        <d v="2017-09-13T00:00:00"/>
        <d v="2019-02-22T00:00:00"/>
        <d v="2017-03-25T00:00:00"/>
        <d v="2017-08-17T00:00:00"/>
        <d v="2018-02-19T00:00:00"/>
        <d v="2018-09-13T00:00:00"/>
        <d v="2019-09-01T00:00:00"/>
        <d v="2019-10-20T00:00:00"/>
        <d v="2017-02-20T00:00:00"/>
        <d v="2019-07-21T00:00:00"/>
        <d v="2019-09-12T00:00:00"/>
        <d v="2017-03-17T00:00:00"/>
        <d v="2019-11-17T00:00:00"/>
        <d v="2017-12-06T00:00:00"/>
        <d v="2019-03-31T00:00:00"/>
        <d v="2019-04-13T00:00:00"/>
        <d v="2019-09-16T00:00:00"/>
        <d v="2017-08-23T00:00:00"/>
        <d v="2018-10-29T00:00:00"/>
        <d v="2017-04-06T00:00:00"/>
        <d v="2019-08-31T00:00:00"/>
        <d v="2019-12-08T00:00:00"/>
        <d v="2017-02-21T00:00:00"/>
        <d v="2019-04-12T00:00:00"/>
        <d v="2018-05-22T00:00:00"/>
        <d v="2018-06-09T00:00:00"/>
        <d v="2019-07-05T00:00:00"/>
        <d v="2018-09-16T00:00:00"/>
        <d v="2018-06-21T00:00:00"/>
        <d v="2017-07-26T00:00:00"/>
        <d v="2017-07-14T00:00:00"/>
        <d v="2018-01-03T00:00:00"/>
        <d v="2017-08-06T00:00:00"/>
        <d v="2019-11-13T00:00:00"/>
        <d v="2018-04-24T00:00:00"/>
        <d v="2019-01-27T00:00:00"/>
        <d v="2018-05-16T00:00:00"/>
        <d v="2018-08-12T00:00:00"/>
        <d v="2017-06-13T00:00:00"/>
        <d v="2018-01-16T00:00:00"/>
        <d v="2019-01-04T00:00:00"/>
        <d v="2017-01-06T00:00:00"/>
        <d v="2019-12-23T00:00:00"/>
        <d v="2018-07-23T00:00:00"/>
        <d v="2019-03-13T00:00:00"/>
        <d v="2018-05-11T00:00:00"/>
        <d v="2019-03-09T00:00:00"/>
        <d v="2017-05-10T00:00:00"/>
        <d v="2018-04-19T00:00:00"/>
        <d v="2017-03-26T00:00:00"/>
        <d v="2018-11-04T00:00:00"/>
        <d v="2018-06-19T00:00:00"/>
        <d v="2018-07-10T00:00:00"/>
        <d v="2019-04-21T00:00:00"/>
        <d v="2019-12-17T00:00:00"/>
        <d v="2017-10-20T00:00:00"/>
        <d v="2019-08-20T00:00:00"/>
        <d v="2019-10-14T00:00:00"/>
        <d v="2017-04-12T00:00:00"/>
        <d v="2019-01-25T00:00:00"/>
        <d v="2017-01-07T00:00:00"/>
        <d v="2018-09-28T00:00:00"/>
        <d v="2017-08-25T00:00:00"/>
        <d v="2019-04-03T00:00:00"/>
        <d v="2018-01-21T00:00:00"/>
        <d v="2017-04-11T00:00:00"/>
        <d v="2019-08-04T00:00:00"/>
        <d v="2018-09-20T00:00:00"/>
        <d v="2017-09-07T00:00:00"/>
        <d v="2017-01-03T00:00:00"/>
        <d v="2018-08-04T00:00:00"/>
        <d v="2018-03-03T00:00:00"/>
        <d v="2018-03-09T00:00:00"/>
        <d v="2018-09-17T00:00:00"/>
        <d v="2019-03-27T00:00:00"/>
        <d v="2017-10-01T00:00:00"/>
        <d v="2018-03-22T00:00:00"/>
        <d v="2017-11-06T00:00:00"/>
        <d v="2019-10-01T00:00:00"/>
        <d v="2019-08-28T00:00:00"/>
        <d v="2018-11-06T00:00:00"/>
        <d v="2019-11-04T00:00:00"/>
        <d v="2019-02-11T00:00:00"/>
        <d v="2019-06-25T00:00:00"/>
        <d v="2018-10-14T00:00:00"/>
        <d v="2019-06-04T00:00:00"/>
        <d v="2019-01-03T00:00:00"/>
        <d v="2019-07-11T00:00:00"/>
        <d v="2018-12-19T00:00:00"/>
        <d v="2017-07-20T00:00:00"/>
        <d v="2018-07-22T00:00:00"/>
        <d v="2018-05-15T00:00:00"/>
        <d v="2019-06-19T00:00:00"/>
        <d v="2019-11-26T00:00:00"/>
        <d v="2018-02-03T00:00:00"/>
        <d v="2019-05-27T00:00:00"/>
        <d v="2019-02-12T00:00:00"/>
        <d v="2019-07-29T00:00:00"/>
        <d v="2018-08-28T00:00:00"/>
        <d v="2019-11-01T00:00:00"/>
        <d v="2017-03-05T00:00:00"/>
        <d v="2018-12-22T00:00:00"/>
        <d v="2019-02-18T00:00:00"/>
        <d v="2017-09-19T00:00:00"/>
        <d v="2019-12-24T00:00:00"/>
        <d v="2019-09-07T00:00:00"/>
        <d v="2019-11-28T00:00:00"/>
        <d v="2018-08-30T00:00:00"/>
        <d v="2018-07-27T00:00:00"/>
        <d v="2017-11-24T00:00:00"/>
        <d v="2018-03-18T00:00:00"/>
        <d v="2018-03-16T00:00:00"/>
        <d v="2017-09-23T00:00:00"/>
        <d v="2018-12-14T00:00:00"/>
        <d v="2018-03-27T00:00:00"/>
        <d v="2019-08-29T00:00:00"/>
        <d v="2017-11-07T00:00:00"/>
        <d v="2017-06-05T00:00:00"/>
        <d v="2017-06-24T00:00:00"/>
        <d v="2018-08-13T00:00:00"/>
        <d v="2018-07-24T00:00:00"/>
        <d v="2019-08-12T00:00:00"/>
        <d v="2019-12-14T00:00:00"/>
        <d v="2017-08-07T00:00:00"/>
        <d v="2018-06-10T00:00:00"/>
        <d v="2017-12-09T00:00:00"/>
        <d v="2019-03-16T00:00:00"/>
        <d v="2019-05-17T00:00:00"/>
        <d v="2017-01-04T00:00:00"/>
        <d v="2019-09-20T00:00:00"/>
        <d v="2017-01-22T00:00:00"/>
        <d v="2018-06-17T00:00:00"/>
        <d v="2019-06-06T00:00:00"/>
        <d v="2018-12-18T00:00:00"/>
        <d v="2018-06-27T00:00:00"/>
        <d v="2018-09-18T00:00:00"/>
      </sharedItems>
      <fieldGroup par="21" base="4">
        <rangePr groupBy="months" startDate="2017-01-03T00:00:00" endDate="2019-12-25T00:00:00"/>
        <groupItems count="14">
          <s v="&lt;3/01/2017"/>
          <s v="Jan"/>
          <s v="Feb"/>
          <s v="Mar"/>
          <s v="Apr"/>
          <s v="May"/>
          <s v="Jun"/>
          <s v="Jul"/>
          <s v="Aug"/>
          <s v="Sep"/>
          <s v="Oct"/>
          <s v="Nov"/>
          <s v="Dec"/>
          <s v="&gt;25/12/2019"/>
        </groupItems>
      </fieldGroup>
    </cacheField>
    <cacheField name="Return Date " numFmtId="14">
      <sharedItems containsSemiMixedTypes="0" containsNonDate="0" containsDate="1" containsString="0" minDate="2017-01-08T00:00:00" maxDate="2020-01-13T00:00:00"/>
    </cacheField>
    <cacheField name="Distance (km)" numFmtId="0">
      <sharedItems containsSemiMixedTypes="0" containsString="0" containsNumber="1" containsInteger="1" minValue="307" maxValue="17020"/>
    </cacheField>
    <cacheField name="Hours" numFmtId="0">
      <sharedItems containsSemiMixedTypes="0" containsString="0" containsNumber="1" minValue="1.2" maxValue="24.2"/>
    </cacheField>
    <cacheField name="Total Cost" numFmtId="0">
      <sharedItems containsSemiMixedTypes="0" containsString="0" containsNumber="1" minValue="43.2" maxValue="18741.64"/>
    </cacheField>
    <cacheField name="Travel Class" numFmtId="165">
      <sharedItems count="2">
        <s v="Economy"/>
        <s v="Business"/>
      </sharedItems>
    </cacheField>
    <cacheField name="EmpID" numFmtId="0">
      <sharedItems containsSemiMixedTypes="0" containsString="0" containsNumber="1" containsInteger="1" minValue="7" maxValue="996"/>
    </cacheField>
    <cacheField name="Missing?" numFmtId="166">
      <sharedItems/>
    </cacheField>
    <cacheField name="Imputed" numFmtId="0">
      <sharedItems containsSemiMixedTypes="0" containsString="0" containsNumber="1" minValue="255.12459999999999" maxValue="11621.97"/>
    </cacheField>
    <cacheField name="Advance" numFmtId="0">
      <sharedItems containsSemiMixedTypes="0" containsString="0" containsNumber="1" containsInteger="1" minValue="0" maxValue="299" count="127">
        <n v="79"/>
        <n v="14"/>
        <n v="15"/>
        <n v="22"/>
        <n v="34"/>
        <n v="8"/>
        <n v="16"/>
        <n v="114"/>
        <n v="10"/>
        <n v="18"/>
        <n v="135"/>
        <n v="73"/>
        <n v="57"/>
        <n v="19"/>
        <n v="137"/>
        <n v="60"/>
        <n v="24"/>
        <n v="17"/>
        <n v="9"/>
        <n v="152"/>
        <n v="13"/>
        <n v="85"/>
        <n v="20"/>
        <n v="46"/>
        <n v="6"/>
        <n v="27"/>
        <n v="12"/>
        <n v="3"/>
        <n v="7"/>
        <n v="138"/>
        <n v="177"/>
        <n v="136"/>
        <n v="23"/>
        <n v="21"/>
        <n v="87"/>
        <n v="2"/>
        <n v="120"/>
        <n v="4"/>
        <n v="11"/>
        <n v="220"/>
        <n v="131"/>
        <n v="86"/>
        <n v="5"/>
        <n v="26"/>
        <n v="41"/>
        <n v="30"/>
        <n v="25"/>
        <n v="37"/>
        <n v="108"/>
        <n v="56"/>
        <n v="153"/>
        <n v="211"/>
        <n v="55"/>
        <n v="36"/>
        <n v="0"/>
        <n v="194"/>
        <n v="31"/>
        <n v="81"/>
        <n v="42"/>
        <n v="63"/>
        <n v="32"/>
        <n v="184"/>
        <n v="118"/>
        <n v="54"/>
        <n v="1"/>
        <n v="147"/>
        <n v="43"/>
        <n v="71"/>
        <n v="61"/>
        <n v="167"/>
        <n v="141"/>
        <n v="139"/>
        <n v="48"/>
        <n v="207"/>
        <n v="28"/>
        <n v="35"/>
        <n v="229"/>
        <n v="52"/>
        <n v="45"/>
        <n v="38"/>
        <n v="124"/>
        <n v="299"/>
        <n v="69"/>
        <n v="44"/>
        <n v="188"/>
        <n v="40"/>
        <n v="70"/>
        <n v="159"/>
        <n v="134"/>
        <n v="105"/>
        <n v="72"/>
        <n v="102"/>
        <n v="77"/>
        <n v="109"/>
        <n v="176"/>
        <n v="98"/>
        <n v="104"/>
        <n v="183"/>
        <n v="74"/>
        <n v="29"/>
        <n v="47"/>
        <n v="80"/>
        <n v="173"/>
        <n v="240"/>
        <n v="148"/>
        <n v="58"/>
        <n v="97"/>
        <n v="99"/>
        <n v="103"/>
        <n v="132"/>
        <n v="168"/>
        <n v="50"/>
        <n v="39"/>
        <n v="49"/>
        <n v="33"/>
        <n v="93"/>
        <n v="59"/>
        <n v="110"/>
        <n v="113"/>
        <n v="82"/>
        <n v="95"/>
        <n v="117"/>
        <n v="62"/>
        <n v="64"/>
        <n v="83"/>
        <n v="119"/>
        <n v="282"/>
      </sharedItems>
      <fieldGroup base="13">
        <rangePr autoEnd="0" startNum="0" endNum="350" groupInterval="7"/>
        <groupItems count="52">
          <s v="&lt;0"/>
          <s v="0-6"/>
          <s v="7-13"/>
          <s v="14-20"/>
          <s v="21-27"/>
          <s v="28-34"/>
          <s v="35-41"/>
          <s v="42-48"/>
          <s v="49-55"/>
          <s v="56-62"/>
          <s v="63-69"/>
          <s v="70-76"/>
          <s v="77-83"/>
          <s v="84-90"/>
          <s v="91-97"/>
          <s v="98-104"/>
          <s v="105-111"/>
          <s v="112-118"/>
          <s v="119-125"/>
          <s v="126-132"/>
          <s v="133-139"/>
          <s v="140-146"/>
          <s v="147-153"/>
          <s v="154-160"/>
          <s v="161-167"/>
          <s v="168-174"/>
          <s v="175-181"/>
          <s v="182-188"/>
          <s v="189-195"/>
          <s v="196-202"/>
          <s v="203-209"/>
          <s v="210-216"/>
          <s v="217-223"/>
          <s v="224-230"/>
          <s v="231-237"/>
          <s v="238-244"/>
          <s v="245-251"/>
          <s v="252-258"/>
          <s v="259-265"/>
          <s v="266-272"/>
          <s v="273-279"/>
          <s v="280-286"/>
          <s v="287-293"/>
          <s v="294-300"/>
          <s v="301-307"/>
          <s v="308-314"/>
          <s v="315-321"/>
          <s v="322-328"/>
          <s v="329-335"/>
          <s v="336-342"/>
          <s v="343-350"/>
          <s v="&gt;350"/>
        </groupItems>
      </fieldGroup>
    </cacheField>
    <cacheField name="Cost/km" numFmtId="0">
      <sharedItems containsSemiMixedTypes="0" containsString="0" containsNumber="1" minValue="4.7477466793168881E-2" maxValue="4.3128690228690232"/>
    </cacheField>
    <cacheField name="Length" numFmtId="0">
      <sharedItems containsSemiMixedTypes="0" containsString="0" containsNumber="1" containsInteger="1" minValue="-9" maxValue="313"/>
    </cacheField>
    <cacheField name="Department" numFmtId="0">
      <sharedItems/>
    </cacheField>
    <cacheField name="Job level" numFmtId="0">
      <sharedItems containsSemiMixedTypes="0" containsString="0" containsNumber="1" containsInteger="1" minValue="1" maxValue="4"/>
    </cacheField>
    <cacheField name="Allowance" numFmtId="0">
      <sharedItems containsSemiMixedTypes="0" containsString="0" containsNumber="1" containsInteger="1" minValue="4" maxValue="10"/>
    </cacheField>
    <cacheField name="Violation" numFmtId="0">
      <sharedItems containsBlank="1" count="4">
        <s v="Economy"/>
        <s v="No"/>
        <s v="Violation"/>
        <m u="1"/>
      </sharedItems>
    </cacheField>
    <cacheField name="Quarters" numFmtId="0" databaseField="0">
      <fieldGroup base="4">
        <rangePr groupBy="quarters" startDate="2017-01-03T00:00:00" endDate="2019-12-25T00:00:00"/>
        <groupItems count="6">
          <s v="&lt;3/01/2017"/>
          <s v="Qtr1"/>
          <s v="Qtr2"/>
          <s v="Qtr3"/>
          <s v="Qtr4"/>
          <s v="&gt;25/12/2019"/>
        </groupItems>
      </fieldGroup>
    </cacheField>
    <cacheField name="Years" numFmtId="0" databaseField="0">
      <fieldGroup base="4">
        <rangePr groupBy="years" startDate="2017-01-03T00:00:00" endDate="2019-12-25T00:00:00"/>
        <groupItems count="5">
          <s v="&lt;3/01/2017"/>
          <s v="2017"/>
          <s v="2018"/>
          <s v="2019"/>
          <s v="&gt;25/12/2019"/>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dia Sorensen" refreshedDate="44581.730638310182" createdVersion="7" refreshedVersion="7" minRefreshableVersion="3" recordCount="1157" xr:uid="{A1563684-3CAD-4F14-9115-618002433E5D}">
  <cacheSource type="worksheet">
    <worksheetSource ref="A1:X1158" sheet="flights_c"/>
  </cacheSource>
  <cacheFields count="26">
    <cacheField name="Reservation Code" numFmtId="0">
      <sharedItems/>
    </cacheField>
    <cacheField name="Origin" numFmtId="0">
      <sharedItems/>
    </cacheField>
    <cacheField name="Destination" numFmtId="0">
      <sharedItems/>
    </cacheField>
    <cacheField name="Booking Date" numFmtId="14">
      <sharedItems containsSemiMixedTypes="0" containsNonDate="0" containsDate="1" containsString="0" minDate="2016-08-15T00:00:00" maxDate="2019-12-19T00:00:00"/>
    </cacheField>
    <cacheField name="Departure Date" numFmtId="14">
      <sharedItems containsSemiMixedTypes="0" containsNonDate="0" containsDate="1" containsString="0" minDate="2017-01-03T00:00:00" maxDate="2019-12-25T00:00:00" count="683">
        <d v="2018-12-23T00:00:00"/>
        <d v="2019-06-10T00:00:00"/>
        <d v="2018-09-12T00:00:00"/>
        <d v="2017-10-02T00:00:00"/>
        <d v="2018-06-05T00:00:00"/>
        <d v="2019-05-23T00:00:00"/>
        <d v="2017-11-15T00:00:00"/>
        <d v="2019-12-10T00:00:00"/>
        <d v="2017-07-07T00:00:00"/>
        <d v="2019-04-15T00:00:00"/>
        <d v="2019-12-16T00:00:00"/>
        <d v="2018-05-14T00:00:00"/>
        <d v="2018-12-11T00:00:00"/>
        <d v="2019-04-18T00:00:00"/>
        <d v="2019-02-19T00:00:00"/>
        <d v="2019-06-16T00:00:00"/>
        <d v="2019-02-02T00:00:00"/>
        <d v="2017-09-18T00:00:00"/>
        <d v="2018-10-16T00:00:00"/>
        <d v="2017-12-08T00:00:00"/>
        <d v="2018-01-07T00:00:00"/>
        <d v="2019-12-09T00:00:00"/>
        <d v="2018-03-25T00:00:00"/>
        <d v="2017-07-02T00:00:00"/>
        <d v="2017-02-18T00:00:00"/>
        <d v="2019-05-25T00:00:00"/>
        <d v="2019-09-19T00:00:00"/>
        <d v="2018-04-06T00:00:00"/>
        <d v="2019-04-04T00:00:00"/>
        <d v="2019-08-24T00:00:00"/>
        <d v="2019-08-02T00:00:00"/>
        <d v="2018-07-08T00:00:00"/>
        <d v="2019-06-22T00:00:00"/>
        <d v="2019-01-11T00:00:00"/>
        <d v="2019-03-23T00:00:00"/>
        <d v="2019-07-09T00:00:00"/>
        <d v="2019-10-21T00:00:00"/>
        <d v="2017-03-12T00:00:00"/>
        <d v="2017-12-13T00:00:00"/>
        <d v="2017-03-20T00:00:00"/>
        <d v="2018-09-15T00:00:00"/>
        <d v="2019-10-10T00:00:00"/>
        <d v="2019-01-20T00:00:00"/>
        <d v="2019-01-15T00:00:00"/>
        <d v="2017-06-14T00:00:00"/>
        <d v="2018-02-04T00:00:00"/>
        <d v="2017-01-12T00:00:00"/>
        <d v="2019-10-07T00:00:00"/>
        <d v="2019-06-21T00:00:00"/>
        <d v="2017-02-10T00:00:00"/>
        <d v="2019-09-03T00:00:00"/>
        <d v="2018-09-25T00:00:00"/>
        <d v="2018-11-01T00:00:00"/>
        <d v="2018-01-15T00:00:00"/>
        <d v="2018-01-08T00:00:00"/>
        <d v="2017-04-01T00:00:00"/>
        <d v="2017-08-05T00:00:00"/>
        <d v="2018-04-09T00:00:00"/>
        <d v="2018-07-04T00:00:00"/>
        <d v="2018-08-03T00:00:00"/>
        <d v="2017-12-14T00:00:00"/>
        <d v="2018-07-12T00:00:00"/>
        <d v="2017-07-30T00:00:00"/>
        <d v="2019-04-19T00:00:00"/>
        <d v="2017-02-15T00:00:00"/>
        <d v="2019-01-08T00:00:00"/>
        <d v="2018-09-14T00:00:00"/>
        <d v="2019-07-14T00:00:00"/>
        <d v="2018-08-22T00:00:00"/>
        <d v="2019-06-17T00:00:00"/>
        <d v="2019-08-26T00:00:00"/>
        <d v="2019-04-24T00:00:00"/>
        <d v="2017-07-24T00:00:00"/>
        <d v="2017-01-24T00:00:00"/>
        <d v="2018-12-08T00:00:00"/>
        <d v="2018-04-18T00:00:00"/>
        <d v="2019-10-15T00:00:00"/>
        <d v="2019-03-22T00:00:00"/>
        <d v="2019-05-05T00:00:00"/>
        <d v="2017-08-21T00:00:00"/>
        <d v="2019-08-06T00:00:00"/>
        <d v="2019-11-25T00:00:00"/>
        <d v="2019-07-26T00:00:00"/>
        <d v="2018-01-17T00:00:00"/>
        <d v="2018-11-29T00:00:00"/>
        <d v="2017-01-05T00:00:00"/>
        <d v="2019-11-30T00:00:00"/>
        <d v="2018-12-16T00:00:00"/>
        <d v="2019-05-16T00:00:00"/>
        <d v="2018-04-21T00:00:00"/>
        <d v="2018-01-26T00:00:00"/>
        <d v="2018-06-04T00:00:00"/>
        <d v="2017-10-18T00:00:00"/>
        <d v="2018-05-10T00:00:00"/>
        <d v="2019-06-30T00:00:00"/>
        <d v="2018-06-22T00:00:00"/>
        <d v="2018-09-11T00:00:00"/>
        <d v="2017-12-04T00:00:00"/>
        <d v="2019-04-23T00:00:00"/>
        <d v="2017-08-09T00:00:00"/>
        <d v="2019-03-29T00:00:00"/>
        <d v="2018-02-21T00:00:00"/>
        <d v="2017-11-30T00:00:00"/>
        <d v="2017-11-28T00:00:00"/>
        <d v="2017-04-02T00:00:00"/>
        <d v="2018-03-28T00:00:00"/>
        <d v="2019-10-24T00:00:00"/>
        <d v="2018-02-10T00:00:00"/>
        <d v="2018-06-24T00:00:00"/>
        <d v="2018-07-09T00:00:00"/>
        <d v="2017-06-09T00:00:00"/>
        <d v="2017-03-22T00:00:00"/>
        <d v="2018-11-02T00:00:00"/>
        <d v="2019-12-18T00:00:00"/>
        <d v="2019-02-13T00:00:00"/>
        <d v="2017-05-13T00:00:00"/>
        <d v="2017-05-15T00:00:00"/>
        <d v="2017-03-19T00:00:00"/>
        <d v="2019-04-22T00:00:00"/>
        <d v="2018-07-30T00:00:00"/>
        <d v="2018-07-16T00:00:00"/>
        <d v="2019-01-02T00:00:00"/>
        <d v="2019-09-28T00:00:00"/>
        <d v="2019-03-28T00:00:00"/>
        <d v="2019-11-19T00:00:00"/>
        <d v="2019-09-21T00:00:00"/>
        <d v="2018-04-10T00:00:00"/>
        <d v="2018-10-19T00:00:00"/>
        <d v="2019-01-23T00:00:00"/>
        <d v="2017-10-25T00:00:00"/>
        <d v="2018-04-15T00:00:00"/>
        <d v="2019-11-06T00:00:00"/>
        <d v="2017-08-11T00:00:00"/>
        <d v="2019-02-28T00:00:00"/>
        <d v="2019-06-07T00:00:00"/>
        <d v="2018-07-06T00:00:00"/>
        <d v="2019-03-10T00:00:00"/>
        <d v="2018-02-12T00:00:00"/>
        <d v="2018-11-14T00:00:00"/>
        <d v="2018-04-25T00:00:00"/>
        <d v="2018-02-07T00:00:00"/>
        <d v="2019-01-10T00:00:00"/>
        <d v="2017-10-07T00:00:00"/>
        <d v="2019-07-15T00:00:00"/>
        <d v="2017-08-14T00:00:00"/>
        <d v="2019-01-21T00:00:00"/>
        <d v="2017-11-21T00:00:00"/>
        <d v="2018-07-07T00:00:00"/>
        <d v="2017-06-29T00:00:00"/>
        <d v="2017-06-06T00:00:00"/>
        <d v="2019-09-08T00:00:00"/>
        <d v="2019-12-04T00:00:00"/>
        <d v="2018-10-27T00:00:00"/>
        <d v="2018-12-04T00:00:00"/>
        <d v="2017-09-14T00:00:00"/>
        <d v="2018-03-10T00:00:00"/>
        <d v="2019-07-31T00:00:00"/>
        <d v="2017-08-13T00:00:00"/>
        <d v="2019-02-08T00:00:00"/>
        <d v="2019-09-17T00:00:00"/>
        <d v="2018-02-25T00:00:00"/>
        <d v="2019-08-09T00:00:00"/>
        <d v="2019-02-14T00:00:00"/>
        <d v="2019-05-13T00:00:00"/>
        <d v="2019-05-26T00:00:00"/>
        <d v="2019-07-13T00:00:00"/>
        <d v="2019-07-10T00:00:00"/>
        <d v="2019-11-21T00:00:00"/>
        <d v="2019-01-01T00:00:00"/>
        <d v="2017-02-28T00:00:00"/>
        <d v="2018-09-22T00:00:00"/>
        <d v="2019-12-20T00:00:00"/>
        <d v="2017-10-17T00:00:00"/>
        <d v="2017-11-05T00:00:00"/>
        <d v="2018-04-26T00:00:00"/>
        <d v="2018-03-08T00:00:00"/>
        <d v="2017-05-18T00:00:00"/>
        <d v="2017-09-03T00:00:00"/>
        <d v="2018-01-31T00:00:00"/>
        <d v="2017-02-07T00:00:00"/>
        <d v="2019-07-04T00:00:00"/>
        <d v="2017-04-16T00:00:00"/>
        <d v="2019-09-23T00:00:00"/>
        <d v="2017-05-28T00:00:00"/>
        <d v="2019-08-19T00:00:00"/>
        <d v="2017-12-21T00:00:00"/>
        <d v="2019-02-26T00:00:00"/>
        <d v="2019-06-09T00:00:00"/>
        <d v="2017-03-31T00:00:00"/>
        <d v="2018-09-19T00:00:00"/>
        <d v="2019-11-14T00:00:00"/>
        <d v="2018-10-24T00:00:00"/>
        <d v="2019-03-17T00:00:00"/>
        <d v="2017-09-02T00:00:00"/>
        <d v="2018-06-26T00:00:00"/>
        <d v="2018-03-04T00:00:00"/>
        <d v="2018-10-08T00:00:00"/>
        <d v="2018-04-20T00:00:00"/>
        <d v="2017-03-30T00:00:00"/>
        <d v="2018-08-02T00:00:00"/>
        <d v="2018-08-23T00:00:00"/>
        <d v="2018-08-15T00:00:00"/>
        <d v="2018-08-19T00:00:00"/>
        <d v="2018-11-26T00:00:00"/>
        <d v="2019-08-08T00:00:00"/>
        <d v="2018-01-23T00:00:00"/>
        <d v="2019-05-11T00:00:00"/>
        <d v="2017-05-19T00:00:00"/>
        <d v="2017-06-30T00:00:00"/>
        <d v="2017-04-03T00:00:00"/>
        <d v="2018-03-21T00:00:00"/>
        <d v="2019-05-29T00:00:00"/>
        <d v="2017-11-22T00:00:00"/>
        <d v="2019-10-26T00:00:00"/>
        <d v="2019-07-20T00:00:00"/>
        <d v="2017-07-27T00:00:00"/>
        <d v="2019-12-15T00:00:00"/>
        <d v="2018-07-11T00:00:00"/>
        <d v="2017-06-28T00:00:00"/>
        <d v="2018-12-13T00:00:00"/>
        <d v="2017-05-27T00:00:00"/>
        <d v="2019-05-30T00:00:00"/>
        <d v="2018-05-05T00:00:00"/>
        <d v="2019-08-13T00:00:00"/>
        <d v="2019-07-12T00:00:00"/>
        <d v="2018-03-06T00:00:00"/>
        <d v="2017-05-31T00:00:00"/>
        <d v="2017-02-19T00:00:00"/>
        <d v="2018-11-30T00:00:00"/>
        <d v="2018-04-05T00:00:00"/>
        <d v="2018-02-09T00:00:00"/>
        <d v="2018-02-20T00:00:00"/>
        <d v="2018-10-20T00:00:00"/>
        <d v="2019-03-06T00:00:00"/>
        <d v="2019-08-17T00:00:00"/>
        <d v="2019-06-14T00:00:00"/>
        <d v="2018-07-29T00:00:00"/>
        <d v="2017-04-04T00:00:00"/>
        <d v="2018-10-25T00:00:00"/>
        <d v="2019-08-11T00:00:00"/>
        <d v="2018-10-13T00:00:00"/>
        <d v="2019-02-09T00:00:00"/>
        <d v="2018-11-18T00:00:00"/>
        <d v="2017-04-05T00:00:00"/>
        <d v="2017-01-18T00:00:00"/>
        <d v="2018-03-12T00:00:00"/>
        <d v="2019-07-06T00:00:00"/>
        <d v="2019-07-07T00:00:00"/>
        <d v="2019-02-15T00:00:00"/>
        <d v="2019-08-14T00:00:00"/>
        <d v="2017-05-09T00:00:00"/>
        <d v="2018-10-28T00:00:00"/>
        <d v="2019-08-18T00:00:00"/>
        <d v="2017-04-28T00:00:00"/>
        <d v="2019-03-18T00:00:00"/>
        <d v="2019-09-11T00:00:00"/>
        <d v="2018-11-10T00:00:00"/>
        <d v="2019-12-02T00:00:00"/>
        <d v="2018-05-29T00:00:00"/>
        <d v="2019-10-02T00:00:00"/>
        <d v="2019-10-05T00:00:00"/>
        <d v="2018-02-16T00:00:00"/>
        <d v="2018-10-21T00:00:00"/>
        <d v="2017-10-16T00:00:00"/>
        <d v="2019-09-30T00:00:00"/>
        <d v="2017-10-29T00:00:00"/>
        <d v="2017-03-23T00:00:00"/>
        <d v="2018-08-24T00:00:00"/>
        <d v="2019-04-11T00:00:00"/>
        <d v="2019-02-25T00:00:00"/>
        <d v="2017-05-08T00:00:00"/>
        <d v="2017-11-14T00:00:00"/>
        <d v="2019-04-20T00:00:00"/>
        <d v="2019-01-14T00:00:00"/>
        <d v="2019-11-24T00:00:00"/>
        <d v="2019-01-19T00:00:00"/>
        <d v="2018-03-11T00:00:00"/>
        <d v="2018-04-04T00:00:00"/>
        <d v="2018-05-07T00:00:00"/>
        <d v="2018-02-08T00:00:00"/>
        <d v="2018-04-03T00:00:00"/>
        <d v="2017-01-17T00:00:00"/>
        <d v="2017-02-04T00:00:00"/>
        <d v="2017-03-10T00:00:00"/>
        <d v="2018-01-25T00:00:00"/>
        <d v="2019-02-20T00:00:00"/>
        <d v="2017-01-23T00:00:00"/>
        <d v="2017-08-12T00:00:00"/>
        <d v="2017-05-07T00:00:00"/>
        <d v="2017-06-27T00:00:00"/>
        <d v="2019-03-03T00:00:00"/>
        <d v="2019-05-07T00:00:00"/>
        <d v="2018-04-29T00:00:00"/>
        <d v="2017-08-19T00:00:00"/>
        <d v="2017-08-10T00:00:00"/>
        <d v="2019-05-31T00:00:00"/>
        <d v="2018-08-26T00:00:00"/>
        <d v="2018-01-14T00:00:00"/>
        <d v="2017-01-09T00:00:00"/>
        <d v="2019-07-23T00:00:00"/>
        <d v="2017-04-23T00:00:00"/>
        <d v="2019-09-26T00:00:00"/>
        <d v="2019-08-05T00:00:00"/>
        <d v="2017-11-01T00:00:00"/>
        <d v="2017-04-30T00:00:00"/>
        <d v="2019-10-08T00:00:00"/>
        <d v="2019-12-01T00:00:00"/>
        <d v="2017-06-10T00:00:00"/>
        <d v="2017-09-30T00:00:00"/>
        <d v="2017-05-01T00:00:00"/>
        <d v="2018-04-22T00:00:00"/>
        <d v="2019-03-11T00:00:00"/>
        <d v="2018-08-27T00:00:00"/>
        <d v="2019-07-19T00:00:00"/>
        <d v="2019-03-04T00:00:00"/>
        <d v="2017-01-30T00:00:00"/>
        <d v="2018-12-17T00:00:00"/>
        <d v="2019-11-02T00:00:00"/>
        <d v="2018-08-10T00:00:00"/>
        <d v="2017-12-19T00:00:00"/>
        <d v="2017-06-20T00:00:00"/>
        <d v="2018-02-26T00:00:00"/>
        <d v="2019-02-05T00:00:00"/>
        <d v="2017-09-25T00:00:00"/>
        <d v="2019-11-22T00:00:00"/>
        <d v="2017-11-10T00:00:00"/>
        <d v="2019-10-28T00:00:00"/>
        <d v="2018-12-01T00:00:00"/>
        <d v="2019-09-06T00:00:00"/>
        <d v="2019-05-22T00:00:00"/>
        <d v="2019-08-07T00:00:00"/>
        <d v="2017-09-20T00:00:00"/>
        <d v="2019-08-23T00:00:00"/>
        <d v="2018-07-26T00:00:00"/>
        <d v="2019-10-13T00:00:00"/>
        <d v="2018-09-30T00:00:00"/>
        <d v="2018-07-21T00:00:00"/>
        <d v="2017-02-23T00:00:00"/>
        <d v="2019-05-02T00:00:00"/>
        <d v="2019-09-15T00:00:00"/>
        <d v="2017-12-03T00:00:00"/>
        <d v="2017-03-18T00:00:00"/>
        <d v="2019-05-20T00:00:00"/>
        <d v="2018-11-07T00:00:00"/>
        <d v="2019-05-12T00:00:00"/>
        <d v="2018-05-06T00:00:00"/>
        <d v="2017-09-16T00:00:00"/>
        <d v="2019-10-27T00:00:00"/>
        <d v="2018-06-14T00:00:00"/>
        <d v="2018-11-28T00:00:00"/>
        <d v="2017-08-31T00:00:00"/>
        <d v="2019-12-05T00:00:00"/>
        <d v="2019-01-13T00:00:00"/>
        <d v="2017-09-10T00:00:00"/>
        <d v="2017-10-15T00:00:00"/>
        <d v="2017-04-13T00:00:00"/>
        <d v="2018-11-22T00:00:00"/>
        <d v="2019-02-23T00:00:00"/>
        <d v="2018-02-06T00:00:00"/>
        <d v="2018-10-22T00:00:00"/>
        <d v="2019-09-24T00:00:00"/>
        <d v="2017-07-28T00:00:00"/>
        <d v="2019-06-18T00:00:00"/>
        <d v="2019-01-17T00:00:00"/>
        <d v="2017-02-01T00:00:00"/>
        <d v="2017-10-30T00:00:00"/>
        <d v="2018-01-12T00:00:00"/>
        <d v="2019-01-22T00:00:00"/>
        <d v="2017-05-20T00:00:00"/>
        <d v="2019-03-19T00:00:00"/>
        <d v="2019-06-24T00:00:00"/>
        <d v="2019-11-27T00:00:00"/>
        <d v="2019-03-15T00:00:00"/>
        <d v="2018-02-28T00:00:00"/>
        <d v="2019-04-27T00:00:00"/>
        <d v="2017-10-19T00:00:00"/>
        <d v="2018-05-03T00:00:00"/>
        <d v="2018-02-02T00:00:00"/>
        <d v="2019-11-07T00:00:00"/>
        <d v="2019-05-04T00:00:00"/>
        <d v="2017-02-27T00:00:00"/>
        <d v="2019-03-14T00:00:00"/>
        <d v="2018-09-08T00:00:00"/>
        <d v="2018-06-15T00:00:00"/>
        <d v="2017-06-03T00:00:00"/>
        <d v="2017-10-14T00:00:00"/>
        <d v="2017-04-17T00:00:00"/>
        <d v="2017-07-19T00:00:00"/>
        <d v="2019-11-16T00:00:00"/>
        <d v="2019-03-20T00:00:00"/>
        <d v="2019-04-07T00:00:00"/>
        <d v="2018-02-13T00:00:00"/>
        <d v="2018-05-30T00:00:00"/>
        <d v="2017-07-17T00:00:00"/>
        <d v="2018-11-20T00:00:00"/>
        <d v="2018-11-05T00:00:00"/>
        <d v="2018-06-07T00:00:00"/>
        <d v="2017-07-16T00:00:00"/>
        <d v="2018-10-11T00:00:00"/>
        <d v="2019-06-08T00:00:00"/>
        <d v="2018-12-15T00:00:00"/>
        <d v="2018-09-09T00:00:00"/>
        <d v="2019-01-07T00:00:00"/>
        <d v="2019-04-09T00:00:00"/>
        <d v="2019-05-10T00:00:00"/>
        <d v="2019-06-29T00:00:00"/>
        <d v="2019-12-22T00:00:00"/>
        <d v="2019-07-28T00:00:00"/>
        <d v="2018-04-01T00:00:00"/>
        <d v="2017-10-24T00:00:00"/>
        <d v="2019-09-09T00:00:00"/>
        <d v="2018-02-05T00:00:00"/>
        <d v="2018-04-16T00:00:00"/>
        <d v="2017-10-22T00:00:00"/>
        <d v="2017-11-03T00:00:00"/>
        <d v="2019-02-17T00:00:00"/>
        <d v="2018-10-17T00:00:00"/>
        <d v="2019-02-04T00:00:00"/>
        <d v="2019-09-25T00:00:00"/>
        <d v="2019-03-08T00:00:00"/>
        <d v="2018-02-23T00:00:00"/>
        <d v="2019-04-06T00:00:00"/>
        <d v="2017-09-28T00:00:00"/>
        <d v="2017-06-01T00:00:00"/>
        <d v="2019-11-08T00:00:00"/>
        <d v="2019-12-07T00:00:00"/>
        <d v="2017-11-08T00:00:00"/>
        <d v="2019-07-08T00:00:00"/>
        <d v="2019-11-12T00:00:00"/>
        <d v="2018-11-24T00:00:00"/>
        <d v="2017-01-27T00:00:00"/>
        <d v="2018-05-25T00:00:00"/>
        <d v="2019-07-25T00:00:00"/>
        <d v="2017-03-16T00:00:00"/>
        <d v="2017-08-04T00:00:00"/>
        <d v="2017-11-23T00:00:00"/>
        <d v="2017-05-17T00:00:00"/>
        <d v="2017-08-24T00:00:00"/>
        <d v="2019-12-13T00:00:00"/>
        <d v="2019-07-02T00:00:00"/>
        <d v="2018-06-02T00:00:00"/>
        <d v="2018-01-02T00:00:00"/>
        <d v="2019-04-28T00:00:00"/>
        <d v="2018-04-07T00:00:00"/>
        <d v="2018-10-05T00:00:00"/>
        <d v="2018-04-17T00:00:00"/>
        <d v="2019-10-03T00:00:00"/>
        <d v="2018-02-22T00:00:00"/>
        <d v="2018-06-08T00:00:00"/>
        <d v="2018-09-05T00:00:00"/>
        <d v="2019-06-03T00:00:00"/>
        <d v="2018-09-10T00:00:00"/>
        <d v="2018-10-03T00:00:00"/>
        <d v="2019-08-10T00:00:00"/>
        <d v="2017-06-11T00:00:00"/>
        <d v="2018-03-05T00:00:00"/>
        <d v="2019-06-01T00:00:00"/>
        <d v="2018-01-28T00:00:00"/>
        <d v="2018-01-30T00:00:00"/>
        <d v="2019-08-16T00:00:00"/>
        <d v="2019-04-16T00:00:00"/>
        <d v="2019-04-02T00:00:00"/>
        <d v="2017-11-02T00:00:00"/>
        <d v="2017-09-05T00:00:00"/>
        <d v="2019-09-29T00:00:00"/>
        <d v="2019-03-30T00:00:00"/>
        <d v="2019-03-24T00:00:00"/>
        <d v="2019-08-22T00:00:00"/>
        <d v="2018-11-11T00:00:00"/>
        <d v="2019-05-28T00:00:00"/>
        <d v="2019-03-07T00:00:00"/>
        <d v="2018-10-07T00:00:00"/>
        <d v="2017-07-03T00:00:00"/>
        <d v="2019-02-03T00:00:00"/>
        <d v="2019-02-27T00:00:00"/>
        <d v="2018-05-23T00:00:00"/>
        <d v="2018-10-23T00:00:00"/>
        <d v="2018-10-31T00:00:00"/>
        <d v="2017-04-09T00:00:00"/>
        <d v="2018-04-14T00:00:00"/>
        <d v="2019-08-15T00:00:00"/>
        <d v="2018-11-13T00:00:00"/>
        <d v="2018-12-10T00:00:00"/>
        <d v="2017-10-28T00:00:00"/>
        <d v="2018-11-09T00:00:00"/>
        <d v="2019-10-23T00:00:00"/>
        <d v="2018-02-14T00:00:00"/>
        <d v="2019-02-06T00:00:00"/>
        <d v="2018-10-02T00:00:00"/>
        <d v="2019-01-24T00:00:00"/>
        <d v="2019-11-18T00:00:00"/>
        <d v="2019-02-01T00:00:00"/>
        <d v="2018-09-03T00:00:00"/>
        <d v="2018-03-29T00:00:00"/>
        <d v="2019-11-15T00:00:00"/>
        <d v="2017-04-20T00:00:00"/>
        <d v="2019-11-10T00:00:00"/>
        <d v="2018-06-25T00:00:00"/>
        <d v="2018-11-12T00:00:00"/>
        <d v="2017-04-27T00:00:00"/>
        <d v="2019-11-05T00:00:00"/>
        <d v="2017-07-22T00:00:00"/>
        <d v="2019-07-24T00:00:00"/>
        <d v="2019-01-31T00:00:00"/>
        <d v="2019-06-12T00:00:00"/>
        <d v="2019-06-13T00:00:00"/>
        <d v="2017-02-16T00:00:00"/>
        <d v="2019-11-29T00:00:00"/>
        <d v="2018-08-31T00:00:00"/>
        <d v="2019-10-16T00:00:00"/>
        <d v="2019-09-02T00:00:00"/>
        <d v="2019-03-26T00:00:00"/>
        <d v="2018-11-23T00:00:00"/>
        <d v="2019-07-03T00:00:00"/>
        <d v="2019-03-01T00:00:00"/>
        <d v="2019-11-11T00:00:00"/>
        <d v="2018-02-24T00:00:00"/>
        <d v="2019-06-20T00:00:00"/>
        <d v="2019-10-18T00:00:00"/>
        <d v="2019-06-27T00:00:00"/>
        <d v="2018-06-30T00:00:00"/>
        <d v="2019-05-24T00:00:00"/>
        <d v="2018-04-30T00:00:00"/>
        <d v="2017-07-31T00:00:00"/>
        <d v="2017-04-26T00:00:00"/>
        <d v="2019-05-09T00:00:00"/>
        <d v="2018-11-17T00:00:00"/>
        <d v="2017-02-17T00:00:00"/>
        <d v="2018-03-13T00:00:00"/>
        <d v="2017-05-26T00:00:00"/>
        <d v="2018-09-24T00:00:00"/>
        <d v="2019-05-03T00:00:00"/>
        <d v="2017-05-03T00:00:00"/>
        <d v="2019-03-12T00:00:00"/>
        <d v="2019-01-06T00:00:00"/>
        <d v="2018-03-14T00:00:00"/>
        <d v="2019-12-19T00:00:00"/>
        <d v="2019-01-05T00:00:00"/>
        <d v="2018-07-28T00:00:00"/>
        <d v="2019-06-11T00:00:00"/>
        <d v="2019-03-05T00:00:00"/>
        <d v="2018-07-25T00:00:00"/>
        <d v="2019-11-20T00:00:00"/>
        <d v="2018-12-07T00:00:00"/>
        <d v="2019-03-25T00:00:00"/>
        <d v="2019-07-22T00:00:00"/>
        <d v="2019-11-23T00:00:00"/>
        <d v="2017-09-13T00:00:00"/>
        <d v="2019-02-22T00:00:00"/>
        <d v="2017-03-25T00:00:00"/>
        <d v="2017-08-17T00:00:00"/>
        <d v="2018-02-19T00:00:00"/>
        <d v="2018-09-13T00:00:00"/>
        <d v="2019-09-01T00:00:00"/>
        <d v="2019-10-20T00:00:00"/>
        <d v="2017-02-20T00:00:00"/>
        <d v="2019-07-21T00:00:00"/>
        <d v="2019-09-12T00:00:00"/>
        <d v="2017-03-17T00:00:00"/>
        <d v="2019-11-17T00:00:00"/>
        <d v="2017-12-06T00:00:00"/>
        <d v="2019-03-31T00:00:00"/>
        <d v="2019-04-13T00:00:00"/>
        <d v="2019-09-16T00:00:00"/>
        <d v="2017-08-23T00:00:00"/>
        <d v="2018-10-29T00:00:00"/>
        <d v="2017-04-06T00:00:00"/>
        <d v="2019-08-31T00:00:00"/>
        <d v="2019-12-08T00:00:00"/>
        <d v="2017-02-21T00:00:00"/>
        <d v="2019-04-12T00:00:00"/>
        <d v="2018-05-22T00:00:00"/>
        <d v="2018-06-09T00:00:00"/>
        <d v="2019-07-05T00:00:00"/>
        <d v="2018-09-16T00:00:00"/>
        <d v="2018-06-21T00:00:00"/>
        <d v="2017-07-26T00:00:00"/>
        <d v="2017-07-14T00:00:00"/>
        <d v="2018-01-03T00:00:00"/>
        <d v="2017-08-06T00:00:00"/>
        <d v="2019-11-13T00:00:00"/>
        <d v="2018-04-24T00:00:00"/>
        <d v="2019-01-27T00:00:00"/>
        <d v="2018-05-16T00:00:00"/>
        <d v="2018-08-12T00:00:00"/>
        <d v="2017-06-13T00:00:00"/>
        <d v="2018-01-16T00:00:00"/>
        <d v="2019-01-04T00:00:00"/>
        <d v="2017-01-06T00:00:00"/>
        <d v="2019-12-23T00:00:00"/>
        <d v="2018-07-23T00:00:00"/>
        <d v="2019-03-13T00:00:00"/>
        <d v="2018-05-11T00:00:00"/>
        <d v="2019-03-09T00:00:00"/>
        <d v="2017-05-10T00:00:00"/>
        <d v="2018-04-19T00:00:00"/>
        <d v="2017-03-26T00:00:00"/>
        <d v="2018-11-04T00:00:00"/>
        <d v="2018-06-19T00:00:00"/>
        <d v="2018-07-10T00:00:00"/>
        <d v="2019-04-21T00:00:00"/>
        <d v="2019-12-17T00:00:00"/>
        <d v="2017-10-20T00:00:00"/>
        <d v="2019-08-20T00:00:00"/>
        <d v="2019-10-14T00:00:00"/>
        <d v="2017-04-12T00:00:00"/>
        <d v="2019-01-25T00:00:00"/>
        <d v="2017-01-07T00:00:00"/>
        <d v="2018-09-28T00:00:00"/>
        <d v="2017-08-25T00:00:00"/>
        <d v="2019-04-03T00:00:00"/>
        <d v="2018-01-21T00:00:00"/>
        <d v="2017-04-11T00:00:00"/>
        <d v="2019-08-04T00:00:00"/>
        <d v="2018-09-20T00:00:00"/>
        <d v="2017-09-07T00:00:00"/>
        <d v="2017-01-03T00:00:00"/>
        <d v="2018-08-04T00:00:00"/>
        <d v="2018-03-03T00:00:00"/>
        <d v="2018-03-09T00:00:00"/>
        <d v="2018-09-17T00:00:00"/>
        <d v="2019-03-27T00:00:00"/>
        <d v="2017-10-01T00:00:00"/>
        <d v="2018-03-22T00:00:00"/>
        <d v="2017-11-06T00:00:00"/>
        <d v="2019-10-01T00:00:00"/>
        <d v="2019-08-28T00:00:00"/>
        <d v="2018-11-06T00:00:00"/>
        <d v="2019-11-04T00:00:00"/>
        <d v="2019-02-11T00:00:00"/>
        <d v="2019-06-25T00:00:00"/>
        <d v="2018-10-14T00:00:00"/>
        <d v="2019-06-04T00:00:00"/>
        <d v="2019-01-03T00:00:00"/>
        <d v="2019-07-11T00:00:00"/>
        <d v="2018-12-19T00:00:00"/>
        <d v="2017-07-20T00:00:00"/>
        <d v="2018-07-22T00:00:00"/>
        <d v="2018-05-15T00:00:00"/>
        <d v="2019-06-19T00:00:00"/>
        <d v="2019-11-26T00:00:00"/>
        <d v="2018-02-03T00:00:00"/>
        <d v="2019-05-27T00:00:00"/>
        <d v="2019-02-12T00:00:00"/>
        <d v="2019-07-29T00:00:00"/>
        <d v="2018-08-28T00:00:00"/>
        <d v="2019-11-01T00:00:00"/>
        <d v="2017-03-05T00:00:00"/>
        <d v="2018-12-22T00:00:00"/>
        <d v="2019-02-18T00:00:00"/>
        <d v="2017-09-19T00:00:00"/>
        <d v="2019-12-24T00:00:00"/>
        <d v="2019-09-07T00:00:00"/>
        <d v="2019-11-28T00:00:00"/>
        <d v="2018-08-30T00:00:00"/>
        <d v="2018-07-27T00:00:00"/>
        <d v="2017-11-24T00:00:00"/>
        <d v="2018-03-18T00:00:00"/>
        <d v="2018-03-16T00:00:00"/>
        <d v="2017-09-23T00:00:00"/>
        <d v="2018-12-14T00:00:00"/>
        <d v="2018-03-27T00:00:00"/>
        <d v="2019-08-29T00:00:00"/>
        <d v="2017-11-07T00:00:00"/>
        <d v="2017-06-05T00:00:00"/>
        <d v="2017-06-24T00:00:00"/>
        <d v="2018-08-13T00:00:00"/>
        <d v="2018-07-24T00:00:00"/>
        <d v="2019-08-12T00:00:00"/>
        <d v="2019-12-14T00:00:00"/>
        <d v="2017-08-07T00:00:00"/>
        <d v="2018-06-10T00:00:00"/>
        <d v="2017-12-09T00:00:00"/>
        <d v="2019-03-16T00:00:00"/>
        <d v="2019-05-17T00:00:00"/>
        <d v="2017-01-04T00:00:00"/>
        <d v="2019-09-20T00:00:00"/>
        <d v="2017-01-22T00:00:00"/>
        <d v="2018-06-17T00:00:00"/>
        <d v="2019-06-06T00:00:00"/>
        <d v="2018-12-18T00:00:00"/>
        <d v="2018-06-27T00:00:00"/>
        <d v="2018-09-18T00:00:00"/>
      </sharedItems>
      <fieldGroup par="25" base="4">
        <rangePr groupBy="months" startDate="2017-01-03T00:00:00" endDate="2019-12-25T00:00:00"/>
        <groupItems count="14">
          <s v="&lt;3/01/2017"/>
          <s v="Jan"/>
          <s v="Feb"/>
          <s v="Mar"/>
          <s v="Apr"/>
          <s v="May"/>
          <s v="Jun"/>
          <s v="Jul"/>
          <s v="Aug"/>
          <s v="Sep"/>
          <s v="Oct"/>
          <s v="Nov"/>
          <s v="Dec"/>
          <s v="&gt;25/12/2019"/>
        </groupItems>
      </fieldGroup>
    </cacheField>
    <cacheField name="Return Date " numFmtId="14">
      <sharedItems containsSemiMixedTypes="0" containsNonDate="0" containsDate="1" containsString="0" minDate="2017-01-08T00:00:00" maxDate="2020-01-13T00:00:00"/>
    </cacheField>
    <cacheField name="Distance (km)" numFmtId="0">
      <sharedItems containsSemiMixedTypes="0" containsString="0" containsNumber="1" containsInteger="1" minValue="307" maxValue="17020"/>
    </cacheField>
    <cacheField name="Hours" numFmtId="0">
      <sharedItems containsSemiMixedTypes="0" containsString="0" containsNumber="1" minValue="1.2" maxValue="24.2"/>
    </cacheField>
    <cacheField name="Total Cost" numFmtId="0">
      <sharedItems containsSemiMixedTypes="0" containsString="0" containsNumber="1" minValue="43.2" maxValue="18741.64"/>
    </cacheField>
    <cacheField name="Travel Class" numFmtId="165">
      <sharedItems/>
    </cacheField>
    <cacheField name="EmpID" numFmtId="0">
      <sharedItems containsSemiMixedTypes="0" containsString="0" containsNumber="1" containsInteger="1" minValue="7" maxValue="996"/>
    </cacheField>
    <cacheField name="Missing?" numFmtId="166">
      <sharedItems/>
    </cacheField>
    <cacheField name="Imputed" numFmtId="0">
      <sharedItems containsSemiMixedTypes="0" containsString="0" containsNumber="1" minValue="255.12459999999999" maxValue="11621.97"/>
    </cacheField>
    <cacheField name="Advance" numFmtId="0">
      <sharedItems containsSemiMixedTypes="0" containsString="0" containsNumber="1" containsInteger="1" minValue="0" maxValue="299"/>
    </cacheField>
    <cacheField name="Cost/km" numFmtId="0">
      <sharedItems containsSemiMixedTypes="0" containsString="0" containsNumber="1" minValue="4.7477466793168881E-2" maxValue="4.3128690228690232"/>
    </cacheField>
    <cacheField name="Length" numFmtId="0">
      <sharedItems containsSemiMixedTypes="0" containsString="0" containsNumber="1" containsInteger="1" minValue="-9" maxValue="313"/>
    </cacheField>
    <cacheField name="Department" numFmtId="0">
      <sharedItems count="5">
        <s v="Consulting"/>
        <s v="IT"/>
        <s v="Finance"/>
        <s v="HR"/>
        <s v="Marketing"/>
      </sharedItems>
    </cacheField>
    <cacheField name="Job level" numFmtId="0">
      <sharedItems containsSemiMixedTypes="0" containsString="0" containsNumber="1" containsInteger="1" minValue="1" maxValue="4"/>
    </cacheField>
    <cacheField name="Allowance" numFmtId="0">
      <sharedItems containsSemiMixedTypes="0" containsString="0" containsNumber="1" containsInteger="1" minValue="4" maxValue="10"/>
    </cacheField>
    <cacheField name="Violation" numFmtId="0">
      <sharedItems/>
    </cacheField>
    <cacheField name="Origin_country" numFmtId="0">
      <sharedItems/>
    </cacheField>
    <cacheField name="Destination_country" numFmtId="0">
      <sharedItems/>
    </cacheField>
    <cacheField name="Origin_region" numFmtId="0">
      <sharedItems count="3">
        <s v="Europe &amp; Middle East"/>
        <s v="Americas"/>
        <s v="Asia Pacific"/>
      </sharedItems>
    </cacheField>
    <cacheField name="Destination_region" numFmtId="0">
      <sharedItems count="4">
        <s v="Europe &amp; Middle East"/>
        <s v="Americas"/>
        <s v="Asia Pacific"/>
        <e v="#N/A" u="1"/>
      </sharedItems>
    </cacheField>
    <cacheField name="Quarters" numFmtId="0" databaseField="0">
      <fieldGroup base="4">
        <rangePr groupBy="quarters" startDate="2017-01-03T00:00:00" endDate="2019-12-25T00:00:00"/>
        <groupItems count="6">
          <s v="&lt;3/01/2017"/>
          <s v="Qtr1"/>
          <s v="Qtr2"/>
          <s v="Qtr3"/>
          <s v="Qtr4"/>
          <s v="&gt;25/12/2019"/>
        </groupItems>
      </fieldGroup>
    </cacheField>
    <cacheField name="Years" numFmtId="0" databaseField="0">
      <fieldGroup base="4">
        <rangePr groupBy="years" startDate="2017-01-03T00:00:00" endDate="2019-12-25T00:00:00"/>
        <groupItems count="5">
          <s v="&lt;3/01/2017"/>
          <s v="2017"/>
          <s v="2018"/>
          <s v="2019"/>
          <s v="&gt;25/12/2019"/>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dia Sorensen" refreshedDate="44581.734391550926" createdVersion="7" refreshedVersion="7" minRefreshableVersion="3" recordCount="135" xr:uid="{9579E3B2-F5A5-450C-8418-70CB760822DD}">
  <cacheSource type="worksheet">
    <worksheetSource ref="A1:D136" sheet="creditcard"/>
  </cacheSource>
  <cacheFields count="4">
    <cacheField name="Department" numFmtId="0">
      <sharedItems count="5">
        <s v="Consulting"/>
        <s v="Finance"/>
        <s v="HR"/>
        <s v="IT"/>
        <s v="Marketing"/>
      </sharedItems>
    </cacheField>
    <cacheField name="Year" numFmtId="0">
      <sharedItems containsSemiMixedTypes="0" containsString="0" containsNumber="1" containsInteger="1" minValue="2017" maxValue="2019" count="3">
        <n v="2017"/>
        <n v="2018"/>
        <n v="2019"/>
      </sharedItems>
    </cacheField>
    <cacheField name="Category" numFmtId="0">
      <sharedItems count="9">
        <s v="Meals"/>
        <s v="Laundry"/>
        <s v="Taxi - Local"/>
        <s v="Taxi - International"/>
        <s v="Accomodation"/>
        <s v="Car Rental"/>
        <s v="Transport - Other"/>
        <s v="Telecommunications"/>
        <s v="Miscellaneous"/>
      </sharedItems>
    </cacheField>
    <cacheField name="Expenditure" numFmtId="44">
      <sharedItems containsSemiMixedTypes="0" containsString="0" containsNumber="1" minValue="23.540000000000003" maxValue="699108.4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57">
  <r>
    <s v="DMOFQV"/>
    <s v="LGW"/>
    <s v="CDG"/>
    <d v="2018-10-05T00:00:00"/>
    <x v="0"/>
    <d v="2018-12-26T00:00:00"/>
    <n v="307"/>
    <n v="1.5"/>
    <n v="43.2"/>
    <x v="0"/>
    <n v="549"/>
    <s v="No"/>
    <n v="255.12459999999999"/>
    <x v="0"/>
    <n v="0.14071661237785016"/>
    <n v="3"/>
    <s v="Consulting"/>
    <n v="4"/>
    <n v="10"/>
    <x v="0"/>
  </r>
  <r>
    <s v="X66IFA"/>
    <s v="LHR"/>
    <s v="AMS"/>
    <d v="2019-05-27T00:00:00"/>
    <x v="1"/>
    <d v="2019-06-14T00:00:00"/>
    <n v="370"/>
    <n v="1.5"/>
    <n v="44.16"/>
    <x v="1"/>
    <n v="139"/>
    <s v="No"/>
    <n v="2073.1950000000002"/>
    <x v="1"/>
    <n v="0.11935135135135135"/>
    <n v="4"/>
    <s v="Consulting"/>
    <n v="4"/>
    <n v="10"/>
    <x v="1"/>
  </r>
  <r>
    <s v="F5O5VM"/>
    <s v="LHR"/>
    <s v="AMS"/>
    <d v="2018-08-29T00:00:00"/>
    <x v="2"/>
    <d v="2018-09-16T00:00:00"/>
    <n v="370"/>
    <n v="1.5"/>
    <n v="47.76"/>
    <x v="0"/>
    <n v="705"/>
    <s v="No"/>
    <n v="261.916"/>
    <x v="1"/>
    <n v="0.12908108108108107"/>
    <n v="4"/>
    <s v="Consulting"/>
    <n v="4"/>
    <n v="10"/>
    <x v="0"/>
  </r>
  <r>
    <s v="ZTY8CD"/>
    <s v="LGW"/>
    <s v="CDG"/>
    <d v="2017-09-17T00:00:00"/>
    <x v="3"/>
    <d v="2017-10-12T00:00:00"/>
    <n v="307"/>
    <n v="1.5"/>
    <n v="51.44"/>
    <x v="0"/>
    <n v="31"/>
    <s v="No"/>
    <n v="255.12459999999999"/>
    <x v="2"/>
    <n v="0.16755700325732897"/>
    <n v="10"/>
    <s v="IT"/>
    <n v="4"/>
    <n v="10"/>
    <x v="0"/>
  </r>
  <r>
    <s v="CVV2V3"/>
    <s v="LHR"/>
    <s v="AMS"/>
    <d v="2018-05-14T00:00:00"/>
    <x v="4"/>
    <d v="2018-06-13T00:00:00"/>
    <n v="370"/>
    <n v="1.5"/>
    <n v="67.63"/>
    <x v="1"/>
    <n v="31"/>
    <s v="No"/>
    <n v="2073.1950000000002"/>
    <x v="3"/>
    <n v="0.18278378378378377"/>
    <n v="8"/>
    <s v="IT"/>
    <n v="4"/>
    <n v="10"/>
    <x v="1"/>
  </r>
  <r>
    <s v="TJBZCY"/>
    <s v="LHR"/>
    <s v="AMS"/>
    <d v="2019-04-19T00:00:00"/>
    <x v="5"/>
    <d v="2019-06-01T00:00:00"/>
    <n v="370"/>
    <n v="1.5"/>
    <n v="75.39"/>
    <x v="1"/>
    <n v="810"/>
    <s v="No"/>
    <n v="2073.1950000000002"/>
    <x v="4"/>
    <n v="0.20375675675675675"/>
    <n v="9"/>
    <s v="Consulting"/>
    <n v="4"/>
    <n v="10"/>
    <x v="1"/>
  </r>
  <r>
    <s v="J4J3AF"/>
    <s v="LGW"/>
    <s v="MUC"/>
    <d v="2017-11-07T00:00:00"/>
    <x v="6"/>
    <d v="2017-11-24T00:00:00"/>
    <n v="913"/>
    <n v="2.1"/>
    <n v="76.67"/>
    <x v="0"/>
    <n v="120"/>
    <s v="No"/>
    <n v="320.45140000000004"/>
    <x v="5"/>
    <n v="8.3975903614457836E-2"/>
    <n v="9"/>
    <s v="Consulting"/>
    <n v="2"/>
    <n v="6"/>
    <x v="0"/>
  </r>
  <r>
    <s v="MG9Z2S"/>
    <s v="LGA"/>
    <s v="ATL"/>
    <d v="2019-11-24T00:00:00"/>
    <x v="7"/>
    <d v="2019-12-15T00:00:00"/>
    <n v="1226"/>
    <n v="2.2000000000000002"/>
    <n v="82.12"/>
    <x v="0"/>
    <n v="252"/>
    <s v="No"/>
    <n v="354.19280000000003"/>
    <x v="6"/>
    <n v="6.6982055464926596E-2"/>
    <n v="5"/>
    <s v="Consulting"/>
    <n v="4"/>
    <n v="10"/>
    <x v="0"/>
  </r>
  <r>
    <s v="A3YG9Z"/>
    <s v="LGA"/>
    <s v="ORD"/>
    <d v="2017-06-22T00:00:00"/>
    <x v="8"/>
    <d v="2017-07-10T00:00:00"/>
    <n v="1180"/>
    <n v="2"/>
    <n v="82.15"/>
    <x v="0"/>
    <n v="284"/>
    <s v="No"/>
    <n v="349.23400000000004"/>
    <x v="2"/>
    <n v="6.9618644067796609E-2"/>
    <n v="3"/>
    <s v="Consulting"/>
    <n v="4"/>
    <n v="10"/>
    <x v="0"/>
  </r>
  <r>
    <s v="CT8JG0"/>
    <s v="LHR"/>
    <s v="CDG"/>
    <d v="2019-03-12T00:00:00"/>
    <x v="9"/>
    <d v="2019-04-23T00:00:00"/>
    <n v="347"/>
    <n v="1.5"/>
    <n v="86.41"/>
    <x v="0"/>
    <n v="31"/>
    <s v="No"/>
    <n v="259.4366"/>
    <x v="4"/>
    <n v="0.24902017291066281"/>
    <n v="8"/>
    <s v="IT"/>
    <n v="4"/>
    <n v="10"/>
    <x v="0"/>
  </r>
  <r>
    <s v="IYJBQR"/>
    <s v="LGW"/>
    <s v="CDG"/>
    <d v="2019-08-24T00:00:00"/>
    <x v="10"/>
    <d v="2019-12-24T00:00:00"/>
    <n v="307"/>
    <n v="1.5"/>
    <n v="89.76"/>
    <x v="0"/>
    <n v="586"/>
    <s v="No"/>
    <n v="255.12459999999999"/>
    <x v="7"/>
    <n v="0.29237785016286649"/>
    <n v="8"/>
    <s v="Consulting"/>
    <n v="4"/>
    <n v="10"/>
    <x v="0"/>
  </r>
  <r>
    <s v="Q8P5OA"/>
    <s v="LHR"/>
    <s v="CDG"/>
    <d v="2018-05-04T00:00:00"/>
    <x v="11"/>
    <d v="2018-05-17T00:00:00"/>
    <n v="347"/>
    <n v="1.5"/>
    <n v="91.44"/>
    <x v="0"/>
    <n v="171"/>
    <s v="No"/>
    <n v="259.4366"/>
    <x v="8"/>
    <n v="0.26351585014409223"/>
    <n v="3"/>
    <s v="Consulting"/>
    <n v="3"/>
    <n v="8"/>
    <x v="0"/>
  </r>
  <r>
    <s v="XW3HEM"/>
    <s v="LHR"/>
    <s v="FRA"/>
    <d v="2018-11-23T00:00:00"/>
    <x v="12"/>
    <d v="2018-12-17T00:00:00"/>
    <n v="654"/>
    <n v="1.8"/>
    <n v="100.22"/>
    <x v="0"/>
    <n v="741"/>
    <s v="No"/>
    <n v="292.53120000000001"/>
    <x v="9"/>
    <n v="0.15324159021406727"/>
    <n v="6"/>
    <s v="Consulting"/>
    <n v="4"/>
    <n v="10"/>
    <x v="0"/>
  </r>
  <r>
    <s v="L5IGDT"/>
    <s v="LHR"/>
    <s v="CDG"/>
    <d v="2018-12-04T00:00:00"/>
    <x v="13"/>
    <d v="2019-04-25T00:00:00"/>
    <n v="347"/>
    <n v="1.5"/>
    <n v="100.86"/>
    <x v="0"/>
    <n v="102"/>
    <s v="No"/>
    <n v="259.4366"/>
    <x v="10"/>
    <n v="0.29066282420749279"/>
    <n v="7"/>
    <s v="Consulting"/>
    <n v="4"/>
    <n v="10"/>
    <x v="0"/>
  </r>
  <r>
    <s v="CALQYF"/>
    <s v="LGW"/>
    <s v="AMS"/>
    <d v="2019-02-01T00:00:00"/>
    <x v="14"/>
    <d v="2019-02-23T00:00:00"/>
    <n v="364"/>
    <n v="1.5"/>
    <n v="102.4"/>
    <x v="0"/>
    <n v="52"/>
    <s v="No"/>
    <n v="261.26920000000001"/>
    <x v="9"/>
    <n v="0.28131868131868132"/>
    <n v="4"/>
    <s v="Consulting"/>
    <n v="3"/>
    <n v="8"/>
    <x v="0"/>
  </r>
  <r>
    <s v="I5AUPT"/>
    <s v="LHR"/>
    <s v="AMS"/>
    <d v="2019-04-04T00:00:00"/>
    <x v="15"/>
    <d v="2019-06-23T00:00:00"/>
    <n v="370"/>
    <n v="1.5"/>
    <n v="107.73"/>
    <x v="0"/>
    <n v="710"/>
    <s v="No"/>
    <n v="261.916"/>
    <x v="11"/>
    <n v="0.29116216216216217"/>
    <n v="7"/>
    <s v="Consulting"/>
    <n v="3"/>
    <n v="8"/>
    <x v="0"/>
  </r>
  <r>
    <s v="LXO2XP"/>
    <s v="LHR"/>
    <s v="AMS"/>
    <d v="2018-12-07T00:00:00"/>
    <x v="16"/>
    <d v="2019-02-06T00:00:00"/>
    <n v="370"/>
    <n v="1.5"/>
    <n v="107.76"/>
    <x v="0"/>
    <n v="810"/>
    <s v="No"/>
    <n v="261.916"/>
    <x v="12"/>
    <n v="0.29124324324324324"/>
    <n v="4"/>
    <s v="Consulting"/>
    <n v="4"/>
    <n v="10"/>
    <x v="0"/>
  </r>
  <r>
    <s v="S6QH0G"/>
    <s v="LGA"/>
    <s v="DFW"/>
    <d v="2017-08-30T00:00:00"/>
    <x v="17"/>
    <d v="2017-09-23T00:00:00"/>
    <n v="2235"/>
    <n v="3.2"/>
    <n v="109.97"/>
    <x v="0"/>
    <n v="479"/>
    <s v="No"/>
    <n v="462.96300000000002"/>
    <x v="13"/>
    <n v="4.9203579418344516E-2"/>
    <n v="5"/>
    <s v="Consulting"/>
    <n v="4"/>
    <n v="10"/>
    <x v="0"/>
  </r>
  <r>
    <s v="ZM3BOV"/>
    <s v="LGW"/>
    <s v="AMS"/>
    <d v="2018-06-01T00:00:00"/>
    <x v="18"/>
    <d v="2018-10-19T00:00:00"/>
    <n v="364"/>
    <n v="1.5"/>
    <n v="109.98"/>
    <x v="0"/>
    <n v="549"/>
    <s v="No"/>
    <n v="261.26920000000001"/>
    <x v="14"/>
    <n v="0.30214285714285716"/>
    <n v="3"/>
    <s v="Consulting"/>
    <n v="4"/>
    <n v="10"/>
    <x v="0"/>
  </r>
  <r>
    <s v="O2VP8W"/>
    <s v="LGA"/>
    <s v="ATL"/>
    <d v="2017-10-09T00:00:00"/>
    <x v="19"/>
    <d v="2017-12-12T00:00:00"/>
    <n v="1226"/>
    <n v="2.2000000000000002"/>
    <n v="110.71"/>
    <x v="0"/>
    <n v="496"/>
    <s v="No"/>
    <n v="354.19280000000003"/>
    <x v="15"/>
    <n v="9.0301794453507334E-2"/>
    <n v="4"/>
    <s v="Consulting"/>
    <n v="2"/>
    <n v="6"/>
    <x v="0"/>
  </r>
  <r>
    <s v="CD9V1U"/>
    <s v="LGA"/>
    <s v="ATL"/>
    <d v="2017-12-14T00:00:00"/>
    <x v="20"/>
    <d v="2018-01-08T00:00:00"/>
    <n v="1226"/>
    <n v="2.2000000000000002"/>
    <n v="110.93"/>
    <x v="0"/>
    <n v="506"/>
    <s v="No"/>
    <n v="354.19280000000003"/>
    <x v="16"/>
    <n v="9.0481239804241442E-2"/>
    <n v="1"/>
    <s v="Consulting"/>
    <n v="3"/>
    <n v="8"/>
    <x v="0"/>
  </r>
  <r>
    <s v="Z4Z5NH"/>
    <s v="LHR"/>
    <s v="FRA"/>
    <d v="2019-11-22T00:00:00"/>
    <x v="21"/>
    <d v="2019-12-18T00:00:00"/>
    <n v="654"/>
    <n v="1.8"/>
    <n v="111.12"/>
    <x v="0"/>
    <n v="636"/>
    <s v="No"/>
    <n v="292.53120000000001"/>
    <x v="17"/>
    <n v="0.16990825688073397"/>
    <n v="9"/>
    <s v="IT"/>
    <n v="2"/>
    <n v="6"/>
    <x v="0"/>
  </r>
  <r>
    <s v="J7F6KU"/>
    <s v="LHR"/>
    <s v="AMS"/>
    <d v="2018-03-16T00:00:00"/>
    <x v="22"/>
    <d v="2018-03-29T00:00:00"/>
    <n v="370"/>
    <n v="1.5"/>
    <n v="115.62"/>
    <x v="0"/>
    <n v="710"/>
    <s v="No"/>
    <n v="261.916"/>
    <x v="18"/>
    <n v="0.31248648648648653"/>
    <n v="4"/>
    <s v="Consulting"/>
    <n v="3"/>
    <n v="8"/>
    <x v="0"/>
  </r>
  <r>
    <s v="A9XX7M"/>
    <s v="LGA"/>
    <s v="ORD"/>
    <d v="2017-01-31T00:00:00"/>
    <x v="23"/>
    <d v="2017-07-06T00:00:00"/>
    <n v="1180"/>
    <n v="2"/>
    <n v="118.38"/>
    <x v="0"/>
    <n v="728"/>
    <s v="No"/>
    <n v="349.23400000000004"/>
    <x v="19"/>
    <n v="0.10032203389830507"/>
    <n v="4"/>
    <s v="Consulting"/>
    <n v="4"/>
    <n v="10"/>
    <x v="0"/>
  </r>
  <r>
    <s v="BC8LR0"/>
    <s v="LGW"/>
    <s v="CDG"/>
    <d v="2017-02-05T00:00:00"/>
    <x v="24"/>
    <d v="2017-02-22T00:00:00"/>
    <n v="307"/>
    <n v="1.5"/>
    <n v="120.65"/>
    <x v="0"/>
    <n v="713"/>
    <s v="No"/>
    <n v="255.12459999999999"/>
    <x v="20"/>
    <n v="0.39299674267100981"/>
    <n v="4"/>
    <s v="Consulting"/>
    <n v="1"/>
    <n v="4"/>
    <x v="0"/>
  </r>
  <r>
    <s v="WV5Y6B"/>
    <s v="LHR"/>
    <s v="BCN"/>
    <d v="2019-03-01T00:00:00"/>
    <x v="25"/>
    <d v="2020-01-01T00:00:00"/>
    <n v="1147"/>
    <n v="2.2999999999999998"/>
    <n v="123.11"/>
    <x v="1"/>
    <n v="280"/>
    <s v="No"/>
    <n v="2518.8045000000002"/>
    <x v="21"/>
    <n v="0.10733217088055798"/>
    <n v="221"/>
    <s v="Consulting"/>
    <n v="4"/>
    <n v="10"/>
    <x v="1"/>
  </r>
  <r>
    <s v="L41VQC"/>
    <s v="LGW"/>
    <s v="AMS"/>
    <d v="2019-09-06T00:00:00"/>
    <x v="26"/>
    <d v="2019-09-25T00:00:00"/>
    <n v="364"/>
    <n v="1.5"/>
    <n v="127.04"/>
    <x v="0"/>
    <n v="741"/>
    <s v="No"/>
    <n v="261.26920000000001"/>
    <x v="20"/>
    <n v="0.34901098901098904"/>
    <n v="6"/>
    <s v="Consulting"/>
    <n v="4"/>
    <n v="10"/>
    <x v="0"/>
  </r>
  <r>
    <s v="OYX7M1"/>
    <s v="LGW"/>
    <s v="CDG"/>
    <d v="2018-03-17T00:00:00"/>
    <x v="27"/>
    <d v="2018-04-10T00:00:00"/>
    <n v="307"/>
    <n v="1.5"/>
    <n v="128.21"/>
    <x v="1"/>
    <n v="31"/>
    <s v="No"/>
    <n v="2037.0645"/>
    <x v="22"/>
    <n v="0.41762214983713358"/>
    <n v="4"/>
    <s v="IT"/>
    <n v="4"/>
    <n v="10"/>
    <x v="1"/>
  </r>
  <r>
    <s v="MU4E4Z"/>
    <s v="LGA"/>
    <s v="ORD"/>
    <d v="2019-02-17T00:00:00"/>
    <x v="28"/>
    <d v="2019-04-08T00:00:00"/>
    <n v="1180"/>
    <n v="2"/>
    <n v="129.37"/>
    <x v="0"/>
    <n v="860"/>
    <s v="No"/>
    <n v="349.23400000000004"/>
    <x v="23"/>
    <n v="0.10963559322033899"/>
    <n v="4"/>
    <s v="Consulting"/>
    <n v="2"/>
    <n v="6"/>
    <x v="0"/>
  </r>
  <r>
    <s v="IIDHJ0"/>
    <s v="LHR"/>
    <s v="MAD"/>
    <d v="2019-08-05T00:00:00"/>
    <x v="29"/>
    <d v="2019-08-31T00:00:00"/>
    <n v="1245"/>
    <n v="2.4"/>
    <n v="131.16"/>
    <x v="0"/>
    <n v="135"/>
    <s v="No"/>
    <n v="356.24099999999999"/>
    <x v="13"/>
    <n v="0.10534939759036144"/>
    <n v="7"/>
    <s v="Finance"/>
    <n v="2"/>
    <n v="6"/>
    <x v="0"/>
  </r>
  <r>
    <s v="ND48E7"/>
    <s v="LGW"/>
    <s v="FRA"/>
    <d v="2019-07-27T00:00:00"/>
    <x v="30"/>
    <d v="2019-08-10T00:00:00"/>
    <n v="630"/>
    <n v="8.8000000000000007"/>
    <n v="131.66999999999999"/>
    <x v="0"/>
    <n v="566"/>
    <s v="No"/>
    <n v="289.94400000000002"/>
    <x v="24"/>
    <n v="0.20899999999999999"/>
    <n v="8"/>
    <s v="Consulting"/>
    <n v="4"/>
    <n v="10"/>
    <x v="0"/>
  </r>
  <r>
    <s v="BU2Y4X"/>
    <s v="LGA"/>
    <s v="ORD"/>
    <d v="2018-06-18T00:00:00"/>
    <x v="31"/>
    <d v="2018-07-12T00:00:00"/>
    <n v="1180"/>
    <n v="2"/>
    <n v="140.05000000000001"/>
    <x v="0"/>
    <n v="641"/>
    <s v="No"/>
    <n v="349.23400000000004"/>
    <x v="22"/>
    <n v="0.11868644067796612"/>
    <n v="4"/>
    <s v="Consulting"/>
    <n v="4"/>
    <n v="10"/>
    <x v="0"/>
  </r>
  <r>
    <s v="KDGC18"/>
    <s v="JFK"/>
    <s v="YYZ"/>
    <d v="2019-06-12T00:00:00"/>
    <x v="32"/>
    <d v="2019-07-03T00:00:00"/>
    <n v="589"/>
    <n v="1.2"/>
    <n v="140.26"/>
    <x v="0"/>
    <n v="428"/>
    <s v="No"/>
    <n v="285.52420000000001"/>
    <x v="8"/>
    <n v="0.23813242784380304"/>
    <n v="11"/>
    <s v="Consulting"/>
    <n v="2"/>
    <n v="6"/>
    <x v="0"/>
  </r>
  <r>
    <s v="F7DQM6"/>
    <s v="SIN"/>
    <s v="CGK"/>
    <d v="2018-12-15T00:00:00"/>
    <x v="33"/>
    <d v="2019-01-21T00:00:00"/>
    <n v="882"/>
    <n v="2.8"/>
    <n v="143.97999999999999"/>
    <x v="1"/>
    <n v="912"/>
    <s v="No"/>
    <n v="2366.8270000000002"/>
    <x v="25"/>
    <n v="0.16324263038548753"/>
    <n v="10"/>
    <s v="Consulting"/>
    <n v="3"/>
    <n v="8"/>
    <x v="1"/>
  </r>
  <r>
    <s v="DSLJAP"/>
    <s v="LHR"/>
    <s v="CDG"/>
    <d v="2018-06-23T00:00:00"/>
    <x v="31"/>
    <d v="2018-07-12T00:00:00"/>
    <n v="347"/>
    <n v="1.5"/>
    <n v="144.66999999999999"/>
    <x v="1"/>
    <n v="31"/>
    <s v="No"/>
    <n v="2060.0045"/>
    <x v="2"/>
    <n v="0.41691642651296829"/>
    <n v="4"/>
    <s v="IT"/>
    <n v="4"/>
    <n v="10"/>
    <x v="1"/>
  </r>
  <r>
    <s v="ST105O"/>
    <s v="LGW"/>
    <s v="FRA"/>
    <d v="2019-03-11T00:00:00"/>
    <x v="34"/>
    <d v="2019-03-30T00:00:00"/>
    <n v="630"/>
    <n v="8.8000000000000007"/>
    <n v="146.91"/>
    <x v="0"/>
    <n v="586"/>
    <s v="No"/>
    <n v="289.94400000000002"/>
    <x v="26"/>
    <n v="0.2331904761904762"/>
    <n v="7"/>
    <s v="Consulting"/>
    <n v="4"/>
    <n v="10"/>
    <x v="0"/>
  </r>
  <r>
    <s v="D3PW35"/>
    <s v="LGW"/>
    <s v="AMS"/>
    <d v="2019-07-06T00:00:00"/>
    <x v="35"/>
    <d v="2019-07-15T00:00:00"/>
    <n v="364"/>
    <n v="1.5"/>
    <n v="151.44999999999999"/>
    <x v="0"/>
    <n v="560"/>
    <s v="No"/>
    <n v="261.26920000000001"/>
    <x v="27"/>
    <n v="0.41607142857142854"/>
    <n v="6"/>
    <s v="Consulting"/>
    <n v="2"/>
    <n v="6"/>
    <x v="0"/>
  </r>
  <r>
    <s v="TLYS5Q"/>
    <s v="LHR"/>
    <s v="FRA"/>
    <d v="2019-10-12T00:00:00"/>
    <x v="36"/>
    <d v="2019-10-25T00:00:00"/>
    <n v="654"/>
    <n v="1.8"/>
    <n v="151.63999999999999"/>
    <x v="0"/>
    <n v="139"/>
    <s v="No"/>
    <n v="292.53120000000001"/>
    <x v="18"/>
    <n v="0.23186544342507642"/>
    <n v="4"/>
    <s v="Consulting"/>
    <n v="4"/>
    <n v="10"/>
    <x v="0"/>
  </r>
  <r>
    <s v="L92GSY"/>
    <s v="LGW"/>
    <s v="FRA"/>
    <d v="2017-03-05T00:00:00"/>
    <x v="37"/>
    <d v="2017-03-19T00:00:00"/>
    <n v="630"/>
    <n v="8.8000000000000007"/>
    <n v="154.44999999999999"/>
    <x v="0"/>
    <n v="710"/>
    <s v="No"/>
    <n v="289.94400000000002"/>
    <x v="28"/>
    <n v="0.24515873015873013"/>
    <n v="7"/>
    <s v="Consulting"/>
    <n v="3"/>
    <n v="8"/>
    <x v="0"/>
  </r>
  <r>
    <s v="Y65VWF"/>
    <s v="LGW"/>
    <s v="BCN"/>
    <d v="2017-07-28T00:00:00"/>
    <x v="38"/>
    <d v="2017-12-28T00:00:00"/>
    <n v="1109"/>
    <n v="2.2999999999999998"/>
    <n v="155.38999999999999"/>
    <x v="0"/>
    <n v="422"/>
    <s v="No"/>
    <n v="341.58019999999999"/>
    <x v="29"/>
    <n v="0.14011722272317401"/>
    <n v="15"/>
    <s v="Consulting"/>
    <n v="3"/>
    <n v="8"/>
    <x v="0"/>
  </r>
  <r>
    <s v="W2VH4L"/>
    <s v="LGA"/>
    <s v="DEN"/>
    <d v="2017-02-26T00:00:00"/>
    <x v="39"/>
    <d v="2017-03-25T00:00:00"/>
    <n v="2606"/>
    <n v="3.6"/>
    <n v="156.41"/>
    <x v="0"/>
    <n v="506"/>
    <s v="No"/>
    <n v="502.95680000000004"/>
    <x v="3"/>
    <n v="6.0019186492709133E-2"/>
    <n v="5"/>
    <s v="Consulting"/>
    <n v="3"/>
    <n v="8"/>
    <x v="0"/>
  </r>
  <r>
    <s v="F3SC8W"/>
    <s v="LGW"/>
    <s v="AMS"/>
    <d v="2018-08-26T00:00:00"/>
    <x v="40"/>
    <d v="2018-09-19T00:00:00"/>
    <n v="364"/>
    <n v="1.5"/>
    <n v="156.94"/>
    <x v="0"/>
    <n v="494"/>
    <s v="No"/>
    <n v="261.26920000000001"/>
    <x v="22"/>
    <n v="0.43115384615384617"/>
    <n v="4"/>
    <s v="Consulting"/>
    <n v="3"/>
    <n v="8"/>
    <x v="0"/>
  </r>
  <r>
    <s v="I2MJYB"/>
    <s v="LGW"/>
    <s v="CDG"/>
    <d v="2019-09-24T00:00:00"/>
    <x v="41"/>
    <d v="2019-10-14T00:00:00"/>
    <n v="307"/>
    <n v="1.5"/>
    <n v="158.16"/>
    <x v="1"/>
    <n v="460"/>
    <s v="No"/>
    <n v="2037.0645"/>
    <x v="6"/>
    <n v="0.51517915309446249"/>
    <n v="4"/>
    <s v="Consulting"/>
    <n v="4"/>
    <n v="10"/>
    <x v="1"/>
  </r>
  <r>
    <s v="MUI0KN"/>
    <s v="SIN"/>
    <s v="BKK"/>
    <d v="2019-01-05T00:00:00"/>
    <x v="42"/>
    <d v="2019-01-25T00:00:00"/>
    <n v="1416"/>
    <n v="2.6"/>
    <n v="158.47"/>
    <x v="0"/>
    <n v="700"/>
    <s v="No"/>
    <n v="374.6748"/>
    <x v="2"/>
    <n v="0.1119138418079096"/>
    <n v="5"/>
    <s v="Consulting"/>
    <n v="4"/>
    <n v="10"/>
    <x v="0"/>
  </r>
  <r>
    <s v="FMGAK7"/>
    <s v="LHR"/>
    <s v="MUC"/>
    <d v="2018-07-22T00:00:00"/>
    <x v="43"/>
    <d v="2019-01-23T00:00:00"/>
    <n v="941"/>
    <n v="2.1"/>
    <n v="158.57"/>
    <x v="1"/>
    <n v="944"/>
    <s v="No"/>
    <n v="2400.6635000000001"/>
    <x v="30"/>
    <n v="0.16851222104144525"/>
    <n v="8"/>
    <s v="Consulting"/>
    <n v="3"/>
    <n v="8"/>
    <x v="1"/>
  </r>
  <r>
    <s v="V3BX5F"/>
    <s v="LGA"/>
    <s v="IAH"/>
    <d v="2017-06-05T00:00:00"/>
    <x v="44"/>
    <d v="2017-06-19T00:00:00"/>
    <n v="2279"/>
    <n v="3.2"/>
    <n v="159.34"/>
    <x v="0"/>
    <n v="711"/>
    <s v="No"/>
    <n v="467.70620000000002"/>
    <x v="18"/>
    <n v="6.9916630100921459E-2"/>
    <n v="5"/>
    <s v="Consulting"/>
    <n v="4"/>
    <n v="10"/>
    <x v="0"/>
  </r>
  <r>
    <s v="FD88NM"/>
    <s v="LGW"/>
    <s v="AMS"/>
    <d v="2018-01-11T00:00:00"/>
    <x v="45"/>
    <d v="2018-02-09T00:00:00"/>
    <n v="364"/>
    <n v="1.5"/>
    <n v="160.08000000000001"/>
    <x v="0"/>
    <n v="586"/>
    <s v="No"/>
    <n v="261.26920000000001"/>
    <x v="16"/>
    <n v="0.43978021978021981"/>
    <n v="5"/>
    <s v="Consulting"/>
    <n v="4"/>
    <n v="10"/>
    <x v="0"/>
  </r>
  <r>
    <s v="F0V2XH"/>
    <s v="LHR"/>
    <s v="FRA"/>
    <d v="2016-08-29T00:00:00"/>
    <x v="46"/>
    <d v="2017-01-16T00:00:00"/>
    <n v="654"/>
    <n v="1.8"/>
    <n v="163.28"/>
    <x v="0"/>
    <n v="950"/>
    <s v="No"/>
    <n v="292.53120000000001"/>
    <x v="31"/>
    <n v="0.24966360856269113"/>
    <n v="4"/>
    <s v="Consulting"/>
    <n v="3"/>
    <n v="8"/>
    <x v="0"/>
  </r>
  <r>
    <s v="GH81SK"/>
    <s v="LHR"/>
    <s v="FCO"/>
    <d v="2019-09-17T00:00:00"/>
    <x v="47"/>
    <d v="2019-10-15T00:00:00"/>
    <n v="1443"/>
    <n v="2.6"/>
    <n v="164.54"/>
    <x v="0"/>
    <n v="858"/>
    <s v="No"/>
    <n v="377.58540000000005"/>
    <x v="22"/>
    <n v="0.11402633402633403"/>
    <n v="8"/>
    <s v="Consulting"/>
    <n v="4"/>
    <n v="10"/>
    <x v="0"/>
  </r>
  <r>
    <s v="CTJRML"/>
    <s v="LGW"/>
    <s v="MUC"/>
    <d v="2019-05-29T00:00:00"/>
    <x v="48"/>
    <d v="2019-06-24T00:00:00"/>
    <n v="913"/>
    <n v="2.1"/>
    <n v="164.86"/>
    <x v="0"/>
    <n v="139"/>
    <s v="No"/>
    <n v="320.45140000000004"/>
    <x v="32"/>
    <n v="0.18056955093099672"/>
    <n v="3"/>
    <s v="Consulting"/>
    <n v="4"/>
    <n v="10"/>
    <x v="0"/>
  </r>
  <r>
    <s v="YLJKF6"/>
    <s v="LHR"/>
    <s v="FRA"/>
    <d v="2017-01-31T00:00:00"/>
    <x v="49"/>
    <d v="2017-02-14T00:00:00"/>
    <n v="654"/>
    <n v="1.8"/>
    <n v="165.64"/>
    <x v="0"/>
    <n v="967"/>
    <s v="No"/>
    <n v="292.53120000000001"/>
    <x v="8"/>
    <n v="0.25327217125382262"/>
    <n v="4"/>
    <s v="Consulting"/>
    <n v="2"/>
    <n v="6"/>
    <x v="0"/>
  </r>
  <r>
    <s v="FD1J1W"/>
    <s v="LGA"/>
    <s v="MIA"/>
    <d v="2019-08-25T00:00:00"/>
    <x v="50"/>
    <d v="2019-09-04T00:00:00"/>
    <n v="1765"/>
    <n v="2.6"/>
    <n v="166.76"/>
    <x v="0"/>
    <n v="940"/>
    <s v="No"/>
    <n v="412.29700000000003"/>
    <x v="18"/>
    <n v="9.4481586402266282E-2"/>
    <n v="1"/>
    <s v="Consulting"/>
    <n v="4"/>
    <n v="10"/>
    <x v="0"/>
  </r>
  <r>
    <s v="IKFDQE"/>
    <s v="JFK"/>
    <s v="YYZ"/>
    <d v="2018-09-15T00:00:00"/>
    <x v="51"/>
    <d v="2018-09-30T00:00:00"/>
    <n v="589"/>
    <n v="1.2"/>
    <n v="167.37"/>
    <x v="0"/>
    <n v="871"/>
    <s v="No"/>
    <n v="285.52420000000001"/>
    <x v="8"/>
    <n v="0.2841595925297114"/>
    <n v="5"/>
    <s v="Consulting"/>
    <n v="3"/>
    <n v="8"/>
    <x v="0"/>
  </r>
  <r>
    <s v="ORCMN2"/>
    <s v="LHR"/>
    <s v="FCO"/>
    <d v="2018-10-11T00:00:00"/>
    <x v="52"/>
    <d v="2018-11-09T00:00:00"/>
    <n v="1443"/>
    <n v="2.6"/>
    <n v="173.57"/>
    <x v="0"/>
    <n v="996"/>
    <s v="No"/>
    <n v="377.58540000000005"/>
    <x v="33"/>
    <n v="0.12028413028413028"/>
    <n v="8"/>
    <s v="Consulting"/>
    <n v="2"/>
    <n v="6"/>
    <x v="0"/>
  </r>
  <r>
    <s v="OY8H1G"/>
    <s v="LGA"/>
    <s v="MIA"/>
    <d v="2017-10-20T00:00:00"/>
    <x v="53"/>
    <d v="2018-01-19T00:00:00"/>
    <n v="1765"/>
    <n v="2.6"/>
    <n v="176.6"/>
    <x v="0"/>
    <n v="297"/>
    <s v="No"/>
    <n v="412.29700000000003"/>
    <x v="34"/>
    <n v="0.10005665722379603"/>
    <n v="4"/>
    <s v="Consulting"/>
    <n v="4"/>
    <n v="10"/>
    <x v="0"/>
  </r>
  <r>
    <s v="OZ8FZ4"/>
    <s v="LGW"/>
    <s v="FRA"/>
    <d v="2018-01-06T00:00:00"/>
    <x v="54"/>
    <d v="2018-01-16T00:00:00"/>
    <n v="630"/>
    <n v="8.8000000000000007"/>
    <n v="178.79"/>
    <x v="0"/>
    <n v="188"/>
    <s v="No"/>
    <n v="289.94400000000002"/>
    <x v="35"/>
    <n v="0.28379365079365076"/>
    <n v="8"/>
    <s v="Consulting"/>
    <n v="2"/>
    <n v="6"/>
    <x v="0"/>
  </r>
  <r>
    <s v="NKJYOD"/>
    <s v="LGW"/>
    <s v="FCO"/>
    <d v="2017-03-15T00:00:00"/>
    <x v="55"/>
    <d v="2017-04-09T00:00:00"/>
    <n v="1405"/>
    <n v="2.6"/>
    <n v="179.41"/>
    <x v="0"/>
    <n v="710"/>
    <s v="No"/>
    <n v="373.48900000000003"/>
    <x v="17"/>
    <n v="0.12769395017793594"/>
    <n v="8"/>
    <s v="Consulting"/>
    <n v="3"/>
    <n v="8"/>
    <x v="0"/>
  </r>
  <r>
    <s v="G7LB0F"/>
    <s v="LHR"/>
    <s v="MUC"/>
    <d v="2017-07-14T00:00:00"/>
    <x v="56"/>
    <d v="2017-08-13T00:00:00"/>
    <n v="941"/>
    <n v="2.1"/>
    <n v="179.44"/>
    <x v="0"/>
    <n v="561"/>
    <s v="No"/>
    <n v="323.46980000000002"/>
    <x v="3"/>
    <n v="0.19069075451647183"/>
    <n v="8"/>
    <s v="Consulting"/>
    <n v="4"/>
    <n v="10"/>
    <x v="0"/>
  </r>
  <r>
    <s v="MK9B7O"/>
    <s v="LGA"/>
    <s v="MCO"/>
    <d v="2018-04-03T00:00:00"/>
    <x v="57"/>
    <d v="2018-04-12T00:00:00"/>
    <n v="1529"/>
    <n v="2.4"/>
    <n v="179.73"/>
    <x v="0"/>
    <n v="201"/>
    <s v="No"/>
    <n v="386.8562"/>
    <x v="24"/>
    <n v="0.11754741661216481"/>
    <n v="3"/>
    <s v="IT"/>
    <n v="2"/>
    <n v="6"/>
    <x v="0"/>
  </r>
  <r>
    <s v="PX4N8A"/>
    <s v="LGA"/>
    <s v="DFW"/>
    <d v="2018-06-17T00:00:00"/>
    <x v="58"/>
    <d v="2018-07-06T00:00:00"/>
    <n v="2235"/>
    <n v="3.2"/>
    <n v="181.3"/>
    <x v="0"/>
    <n v="641"/>
    <s v="No"/>
    <n v="462.96300000000002"/>
    <x v="17"/>
    <n v="8.1118568232662197E-2"/>
    <n v="2"/>
    <s v="Consulting"/>
    <n v="4"/>
    <n v="10"/>
    <x v="0"/>
  </r>
  <r>
    <s v="JADE2S"/>
    <s v="LGW"/>
    <s v="FRA"/>
    <d v="2018-04-05T00:00:00"/>
    <x v="59"/>
    <d v="2018-08-13T00:00:00"/>
    <n v="630"/>
    <n v="8.8000000000000007"/>
    <n v="183.7"/>
    <x v="0"/>
    <n v="198"/>
    <s v="No"/>
    <n v="289.94400000000002"/>
    <x v="36"/>
    <n v="0.29158730158730156"/>
    <n v="10"/>
    <s v="Consulting"/>
    <n v="4"/>
    <n v="10"/>
    <x v="0"/>
  </r>
  <r>
    <s v="K1AP1A"/>
    <s v="LGA"/>
    <s v="DFW"/>
    <d v="2017-12-02T00:00:00"/>
    <x v="60"/>
    <d v="2017-12-15T00:00:00"/>
    <n v="2235"/>
    <n v="3.2"/>
    <n v="185.05"/>
    <x v="0"/>
    <n v="641"/>
    <s v="No"/>
    <n v="462.96300000000002"/>
    <x v="26"/>
    <n v="8.2796420581655483E-2"/>
    <n v="1"/>
    <s v="Consulting"/>
    <n v="4"/>
    <n v="10"/>
    <x v="0"/>
  </r>
  <r>
    <s v="SC3QU1"/>
    <s v="LHR"/>
    <s v="FRA"/>
    <d v="2018-07-05T00:00:00"/>
    <x v="61"/>
    <d v="2018-07-20T00:00:00"/>
    <n v="654"/>
    <n v="1.8"/>
    <n v="185.06"/>
    <x v="0"/>
    <n v="601"/>
    <s v="No"/>
    <n v="292.53120000000001"/>
    <x v="28"/>
    <n v="0.28296636085626914"/>
    <n v="8"/>
    <s v="Consulting"/>
    <n v="2"/>
    <n v="6"/>
    <x v="0"/>
  </r>
  <r>
    <s v="H286BT"/>
    <s v="LHR"/>
    <s v="SVO"/>
    <d v="2017-07-11T00:00:00"/>
    <x v="62"/>
    <d v="2017-08-02T00:00:00"/>
    <n v="2508"/>
    <n v="3.7"/>
    <n v="187.26"/>
    <x v="0"/>
    <n v="601"/>
    <s v="No"/>
    <n v="492.39240000000007"/>
    <x v="13"/>
    <n v="7.466507177033492E-2"/>
    <n v="3"/>
    <s v="Consulting"/>
    <n v="2"/>
    <n v="6"/>
    <x v="0"/>
  </r>
  <r>
    <s v="AE4I8A"/>
    <s v="LGA"/>
    <s v="ORD"/>
    <d v="2019-04-06T00:00:00"/>
    <x v="63"/>
    <d v="2019-04-24T00:00:00"/>
    <n v="1180"/>
    <n v="2"/>
    <n v="191.19"/>
    <x v="0"/>
    <n v="25"/>
    <s v="No"/>
    <n v="349.23400000000004"/>
    <x v="20"/>
    <n v="0.16202542372881357"/>
    <n v="5"/>
    <s v="Consulting"/>
    <n v="4"/>
    <n v="10"/>
    <x v="0"/>
  </r>
  <r>
    <s v="U1QX7K"/>
    <s v="LGA"/>
    <s v="ATL"/>
    <d v="2017-02-11T00:00:00"/>
    <x v="64"/>
    <d v="2017-03-02T00:00:00"/>
    <n v="1226"/>
    <n v="2.2000000000000002"/>
    <n v="192.19"/>
    <x v="0"/>
    <n v="840"/>
    <s v="No"/>
    <n v="354.19280000000003"/>
    <x v="37"/>
    <n v="0.15676182707993475"/>
    <n v="15"/>
    <s v="Consulting"/>
    <n v="4"/>
    <n v="10"/>
    <x v="0"/>
  </r>
  <r>
    <s v="X605I7"/>
    <s v="LGW"/>
    <s v="FCO"/>
    <d v="2018-12-21T00:00:00"/>
    <x v="65"/>
    <d v="2019-01-17T00:00:00"/>
    <n v="1405"/>
    <n v="2.6"/>
    <n v="192.27"/>
    <x v="0"/>
    <n v="217"/>
    <s v="No"/>
    <n v="373.48900000000003"/>
    <x v="9"/>
    <n v="0.13684697508896798"/>
    <n v="9"/>
    <s v="Consulting"/>
    <n v="3"/>
    <n v="8"/>
    <x v="0"/>
  </r>
  <r>
    <s v="ATF4PV"/>
    <s v="LHR"/>
    <s v="AMS"/>
    <d v="2019-09-29T00:00:00"/>
    <x v="41"/>
    <d v="2019-10-14T00:00:00"/>
    <n v="370"/>
    <n v="1.5"/>
    <n v="193.56"/>
    <x v="0"/>
    <n v="944"/>
    <s v="No"/>
    <n v="261.916"/>
    <x v="38"/>
    <n v="0.5231351351351351"/>
    <n v="4"/>
    <s v="Consulting"/>
    <n v="3"/>
    <n v="8"/>
    <x v="0"/>
  </r>
  <r>
    <s v="X1T97M"/>
    <s v="LHR"/>
    <s v="MUC"/>
    <d v="2018-09-04T00:00:00"/>
    <x v="66"/>
    <d v="2018-09-18T00:00:00"/>
    <n v="941"/>
    <n v="2.1"/>
    <n v="193.85"/>
    <x v="0"/>
    <n v="858"/>
    <s v="No"/>
    <n v="323.46980000000002"/>
    <x v="8"/>
    <n v="0.20600425079702445"/>
    <n v="4"/>
    <s v="Consulting"/>
    <n v="4"/>
    <n v="10"/>
    <x v="0"/>
  </r>
  <r>
    <s v="SAWR7C"/>
    <s v="SIN"/>
    <s v="CGK"/>
    <d v="2018-12-06T00:00:00"/>
    <x v="67"/>
    <d v="2019-07-19T00:00:00"/>
    <n v="882"/>
    <n v="2.8"/>
    <n v="194.17"/>
    <x v="0"/>
    <n v="436"/>
    <s v="No"/>
    <n v="317.1096"/>
    <x v="39"/>
    <n v="0.22014739229024941"/>
    <n v="5"/>
    <s v="Consulting"/>
    <n v="2"/>
    <n v="6"/>
    <x v="0"/>
  </r>
  <r>
    <s v="RU8682"/>
    <s v="SIN"/>
    <s v="CGK"/>
    <d v="2018-04-13T00:00:00"/>
    <x v="68"/>
    <d v="2018-08-28T00:00:00"/>
    <n v="882"/>
    <n v="2.8"/>
    <n v="194.19"/>
    <x v="0"/>
    <n v="874"/>
    <s v="No"/>
    <n v="317.1096"/>
    <x v="40"/>
    <n v="0.22017006802721087"/>
    <n v="6"/>
    <s v="Consulting"/>
    <n v="4"/>
    <n v="10"/>
    <x v="0"/>
  </r>
  <r>
    <s v="TE5QF8"/>
    <s v="SIN"/>
    <s v="CGK"/>
    <d v="2019-03-23T00:00:00"/>
    <x v="69"/>
    <d v="2019-06-23T00:00:00"/>
    <n v="882"/>
    <n v="2.8"/>
    <n v="194.35"/>
    <x v="0"/>
    <n v="655"/>
    <s v="No"/>
    <n v="317.1096"/>
    <x v="41"/>
    <n v="0.2203514739229025"/>
    <n v="6"/>
    <s v="Consulting"/>
    <n v="1"/>
    <n v="4"/>
    <x v="0"/>
  </r>
  <r>
    <s v="QC6L7O"/>
    <s v="LGA"/>
    <s v="ATL"/>
    <d v="2019-01-06T00:00:00"/>
    <x v="33"/>
    <d v="2019-01-12T00:00:00"/>
    <n v="1226"/>
    <n v="2.2000000000000002"/>
    <n v="195.04"/>
    <x v="0"/>
    <n v="663"/>
    <s v="No"/>
    <n v="354.19280000000003"/>
    <x v="42"/>
    <n v="0.15908646003262641"/>
    <n v="1"/>
    <s v="Consulting"/>
    <n v="4"/>
    <n v="10"/>
    <x v="0"/>
  </r>
  <r>
    <s v="Z61UWS"/>
    <s v="LGW"/>
    <s v="BCN"/>
    <d v="2019-08-15T00:00:00"/>
    <x v="70"/>
    <d v="2019-08-29T00:00:00"/>
    <n v="1109"/>
    <n v="2.2999999999999998"/>
    <n v="195.45"/>
    <x v="0"/>
    <n v="101"/>
    <s v="No"/>
    <n v="341.58019999999999"/>
    <x v="38"/>
    <n v="0.17623985572587916"/>
    <n v="3"/>
    <s v="Consulting"/>
    <n v="4"/>
    <n v="10"/>
    <x v="0"/>
  </r>
  <r>
    <s v="J2SK3Z"/>
    <s v="LGW"/>
    <s v="FRA"/>
    <d v="2019-04-10T00:00:00"/>
    <x v="71"/>
    <d v="2019-04-28T00:00:00"/>
    <n v="630"/>
    <n v="8.8000000000000007"/>
    <n v="196.54"/>
    <x v="0"/>
    <n v="967"/>
    <s v="No"/>
    <n v="289.94400000000002"/>
    <x v="1"/>
    <n v="0.31196825396825395"/>
    <n v="4"/>
    <s v="Consulting"/>
    <n v="2"/>
    <n v="6"/>
    <x v="0"/>
  </r>
  <r>
    <s v="TS7ZRS"/>
    <s v="SIN"/>
    <s v="KMG"/>
    <d v="2017-07-07T00:00:00"/>
    <x v="72"/>
    <d v="2017-07-29T00:00:00"/>
    <n v="2643"/>
    <n v="3.8"/>
    <n v="199.54"/>
    <x v="0"/>
    <n v="919"/>
    <s v="No"/>
    <n v="506.94540000000006"/>
    <x v="17"/>
    <n v="7.5497540673477109E-2"/>
    <n v="5"/>
    <s v="Consulting"/>
    <n v="4"/>
    <n v="10"/>
    <x v="0"/>
  </r>
  <r>
    <s v="IECH8Z"/>
    <s v="LGW"/>
    <s v="IST"/>
    <d v="2017-01-07T00:00:00"/>
    <x v="73"/>
    <d v="2017-01-30T00:00:00"/>
    <n v="2461"/>
    <n v="3.6"/>
    <n v="201.79"/>
    <x v="0"/>
    <n v="884"/>
    <s v="No"/>
    <n v="487.32580000000007"/>
    <x v="17"/>
    <n v="8.199512393336042E-2"/>
    <n v="6"/>
    <s v="Consulting"/>
    <n v="3"/>
    <n v="8"/>
    <x v="0"/>
  </r>
  <r>
    <s v="GS1AX6"/>
    <s v="LGW"/>
    <s v="FCO"/>
    <d v="2018-11-12T00:00:00"/>
    <x v="74"/>
    <d v="2018-12-16T00:00:00"/>
    <n v="1405"/>
    <n v="2.6"/>
    <n v="205.86"/>
    <x v="1"/>
    <n v="561"/>
    <s v="No"/>
    <n v="2666.7674999999999"/>
    <x v="43"/>
    <n v="0.14651957295373666"/>
    <n v="8"/>
    <s v="Consulting"/>
    <n v="4"/>
    <n v="10"/>
    <x v="1"/>
  </r>
  <r>
    <s v="AMQAOY"/>
    <s v="LHR"/>
    <s v="MAD"/>
    <d v="2018-03-30T00:00:00"/>
    <x v="75"/>
    <d v="2018-04-26T00:00:00"/>
    <n v="1245"/>
    <n v="2.4"/>
    <n v="207.46"/>
    <x v="0"/>
    <n v="586"/>
    <s v="No"/>
    <n v="356.24099999999999"/>
    <x v="13"/>
    <n v="0.16663453815261045"/>
    <n v="8"/>
    <s v="Consulting"/>
    <n v="4"/>
    <n v="10"/>
    <x v="0"/>
  </r>
  <r>
    <s v="ZODMQ6"/>
    <s v="LGW"/>
    <s v="CDG"/>
    <d v="2019-09-25T00:00:00"/>
    <x v="76"/>
    <d v="2019-10-19T00:00:00"/>
    <n v="307"/>
    <n v="1.5"/>
    <n v="208.14"/>
    <x v="0"/>
    <n v="269"/>
    <s v="No"/>
    <n v="255.12459999999999"/>
    <x v="22"/>
    <n v="0.67798045602605861"/>
    <n v="4"/>
    <s v="Consulting"/>
    <n v="4"/>
    <n v="10"/>
    <x v="0"/>
  </r>
  <r>
    <s v="AG9Y4E"/>
    <s v="LGA"/>
    <s v="ORD"/>
    <d v="2019-02-24T00:00:00"/>
    <x v="77"/>
    <d v="2019-03-30T00:00:00"/>
    <n v="1180"/>
    <n v="2"/>
    <n v="212.54"/>
    <x v="0"/>
    <n v="792"/>
    <s v="No"/>
    <n v="349.23400000000004"/>
    <x v="43"/>
    <n v="0.1801186440677966"/>
    <n v="8"/>
    <s v="Finance"/>
    <n v="4"/>
    <n v="10"/>
    <x v="0"/>
  </r>
  <r>
    <s v="T3XV32"/>
    <s v="LGW"/>
    <s v="FRA"/>
    <d v="2019-04-19T00:00:00"/>
    <x v="78"/>
    <d v="2019-05-09T00:00:00"/>
    <n v="630"/>
    <n v="8.8000000000000007"/>
    <n v="212.7"/>
    <x v="0"/>
    <n v="810"/>
    <s v="No"/>
    <n v="289.94400000000002"/>
    <x v="6"/>
    <n v="0.3376190476190476"/>
    <n v="4"/>
    <s v="Consulting"/>
    <n v="4"/>
    <n v="10"/>
    <x v="0"/>
  </r>
  <r>
    <s v="F1YH6P"/>
    <s v="LGA"/>
    <s v="DFW"/>
    <d v="2017-08-06T00:00:00"/>
    <x v="79"/>
    <d v="2017-08-26T00:00:00"/>
    <n v="2235"/>
    <n v="3.2"/>
    <n v="212.84"/>
    <x v="0"/>
    <n v="321"/>
    <s v="No"/>
    <n v="462.96300000000002"/>
    <x v="2"/>
    <n v="9.5230425055928408E-2"/>
    <n v="5"/>
    <s v="IT"/>
    <n v="3"/>
    <n v="8"/>
    <x v="0"/>
  </r>
  <r>
    <s v="AH2GTP"/>
    <s v="SIN"/>
    <s v="CGK"/>
    <d v="2019-07-24T00:00:00"/>
    <x v="80"/>
    <d v="2019-08-11T00:00:00"/>
    <n v="882"/>
    <n v="2.8"/>
    <n v="217.44"/>
    <x v="0"/>
    <n v="465"/>
    <s v="No"/>
    <n v="317.1096"/>
    <x v="20"/>
    <n v="0.24653061224489795"/>
    <n v="5"/>
    <s v="Consulting"/>
    <n v="4"/>
    <n v="10"/>
    <x v="0"/>
  </r>
  <r>
    <s v="HR9WYT"/>
    <s v="LHR"/>
    <s v="BCN"/>
    <d v="2019-09-29T00:00:00"/>
    <x v="81"/>
    <d v="2019-12-04T00:00:00"/>
    <n v="1147"/>
    <n v="2.2999999999999998"/>
    <n v="218.46"/>
    <x v="0"/>
    <n v="217"/>
    <s v="No"/>
    <n v="345.67660000000001"/>
    <x v="12"/>
    <n v="0.19046207497820403"/>
    <n v="9"/>
    <s v="Consulting"/>
    <n v="3"/>
    <n v="8"/>
    <x v="0"/>
  </r>
  <r>
    <s v="MGIQNI"/>
    <s v="LHR"/>
    <s v="MAD"/>
    <d v="2019-07-18T00:00:00"/>
    <x v="82"/>
    <d v="2019-07-29T00:00:00"/>
    <n v="1245"/>
    <n v="2.4"/>
    <n v="223.76"/>
    <x v="0"/>
    <n v="561"/>
    <s v="No"/>
    <n v="356.24099999999999"/>
    <x v="5"/>
    <n v="0.17972690763052207"/>
    <n v="3"/>
    <s v="Consulting"/>
    <n v="4"/>
    <n v="10"/>
    <x v="0"/>
  </r>
  <r>
    <s v="ES9SZC"/>
    <s v="LHR"/>
    <s v="AMS"/>
    <d v="2018-11-12T00:00:00"/>
    <x v="0"/>
    <d v="2018-12-28T00:00:00"/>
    <n v="370"/>
    <n v="1.5"/>
    <n v="229.31"/>
    <x v="0"/>
    <n v="105"/>
    <s v="No"/>
    <n v="261.916"/>
    <x v="44"/>
    <n v="0.61975675675675679"/>
    <n v="5"/>
    <s v="IT"/>
    <n v="4"/>
    <n v="10"/>
    <x v="0"/>
  </r>
  <r>
    <s v="WKPHFH"/>
    <s v="LHR"/>
    <s v="BCN"/>
    <d v="2017-12-25T00:00:00"/>
    <x v="83"/>
    <d v="2018-01-26T00:00:00"/>
    <n v="1147"/>
    <n v="2.2999999999999998"/>
    <n v="229.82"/>
    <x v="0"/>
    <n v="31"/>
    <s v="No"/>
    <n v="345.67660000000001"/>
    <x v="32"/>
    <n v="0.20036617262423714"/>
    <n v="9"/>
    <s v="IT"/>
    <n v="4"/>
    <n v="10"/>
    <x v="0"/>
  </r>
  <r>
    <s v="LZ5Y1T"/>
    <s v="LGA"/>
    <s v="DFW"/>
    <d v="2018-11-20T00:00:00"/>
    <x v="84"/>
    <d v="2018-12-02T00:00:00"/>
    <n v="2235"/>
    <n v="3.2"/>
    <n v="230.04"/>
    <x v="0"/>
    <n v="62"/>
    <s v="No"/>
    <n v="462.96300000000002"/>
    <x v="18"/>
    <n v="0.10292617449664429"/>
    <n v="3"/>
    <s v="Consulting"/>
    <n v="3"/>
    <n v="8"/>
    <x v="0"/>
  </r>
  <r>
    <s v="U0WJ8L"/>
    <s v="LGA"/>
    <s v="MIA"/>
    <d v="2017-01-02T00:00:00"/>
    <x v="85"/>
    <d v="2017-01-08T00:00:00"/>
    <n v="1765"/>
    <n v="2.6"/>
    <n v="231.77"/>
    <x v="1"/>
    <n v="865"/>
    <s v="No"/>
    <n v="2873.2275"/>
    <x v="27"/>
    <n v="0.13131444759206801"/>
    <n v="3"/>
    <s v="Finance"/>
    <n v="4"/>
    <n v="10"/>
    <x v="1"/>
  </r>
  <r>
    <s v="HHBAHJ"/>
    <s v="LGW"/>
    <s v="BCN"/>
    <d v="2019-11-18T00:00:00"/>
    <x v="86"/>
    <d v="2019-12-03T00:00:00"/>
    <n v="1109"/>
    <n v="2.2999999999999998"/>
    <n v="235.54"/>
    <x v="0"/>
    <n v="845"/>
    <s v="No"/>
    <n v="341.58019999999999"/>
    <x v="26"/>
    <n v="0.21238954012623984"/>
    <n v="3"/>
    <s v="Consulting"/>
    <n v="4"/>
    <n v="10"/>
    <x v="0"/>
  </r>
  <r>
    <s v="R0LM3N"/>
    <s v="LGA"/>
    <s v="ORD"/>
    <d v="2018-11-16T00:00:00"/>
    <x v="87"/>
    <d v="2018-12-20T00:00:00"/>
    <n v="1180"/>
    <n v="2"/>
    <n v="236.06"/>
    <x v="0"/>
    <n v="239"/>
    <s v="No"/>
    <n v="349.23400000000004"/>
    <x v="45"/>
    <n v="0.20005084745762711"/>
    <n v="4"/>
    <s v="Consulting"/>
    <n v="2"/>
    <n v="6"/>
    <x v="0"/>
  </r>
  <r>
    <s v="MMD1B7"/>
    <s v="SIN"/>
    <s v="MNL"/>
    <d v="2019-04-21T00:00:00"/>
    <x v="88"/>
    <d v="2019-05-23T00:00:00"/>
    <n v="2374"/>
    <n v="3.5"/>
    <n v="237.18"/>
    <x v="1"/>
    <n v="958"/>
    <s v="No"/>
    <n v="3222.489"/>
    <x v="46"/>
    <n v="9.9907329401853415E-2"/>
    <n v="7"/>
    <s v="Consulting"/>
    <n v="4"/>
    <n v="10"/>
    <x v="1"/>
  </r>
  <r>
    <s v="W8UVG6"/>
    <s v="LHR"/>
    <s v="MUC"/>
    <d v="2018-04-07T00:00:00"/>
    <x v="89"/>
    <d v="2018-04-24T00:00:00"/>
    <n v="941"/>
    <n v="2.1"/>
    <n v="238.41"/>
    <x v="0"/>
    <n v="393"/>
    <s v="No"/>
    <n v="323.46980000000002"/>
    <x v="1"/>
    <n v="0.25335812964930926"/>
    <n v="3"/>
    <s v="Consulting"/>
    <n v="4"/>
    <n v="10"/>
    <x v="0"/>
  </r>
  <r>
    <s v="DQ1G2O"/>
    <s v="LGA"/>
    <s v="DFW"/>
    <d v="2018-01-05T00:00:00"/>
    <x v="90"/>
    <d v="2018-01-28T00:00:00"/>
    <n v="2235"/>
    <n v="3.2"/>
    <n v="241.11"/>
    <x v="0"/>
    <n v="900"/>
    <s v="No"/>
    <n v="462.96300000000002"/>
    <x v="33"/>
    <n v="0.10787919463087249"/>
    <n v="2"/>
    <s v="Finance"/>
    <n v="4"/>
    <n v="10"/>
    <x v="0"/>
  </r>
  <r>
    <s v="W138Y9"/>
    <s v="LHR"/>
    <s v="BCN"/>
    <d v="2018-05-25T00:00:00"/>
    <x v="91"/>
    <d v="2018-06-10T00:00:00"/>
    <n v="1147"/>
    <n v="2.2999999999999998"/>
    <n v="242.24"/>
    <x v="1"/>
    <n v="31"/>
    <s v="No"/>
    <n v="2518.8045000000002"/>
    <x v="8"/>
    <n v="0.21119442022667831"/>
    <n v="6"/>
    <s v="IT"/>
    <n v="4"/>
    <n v="10"/>
    <x v="1"/>
  </r>
  <r>
    <s v="L8YY2J"/>
    <s v="LGA"/>
    <s v="DFW"/>
    <d v="2017-09-28T00:00:00"/>
    <x v="92"/>
    <d v="2017-10-21T00:00:00"/>
    <n v="2235"/>
    <n v="3.2"/>
    <n v="244.98"/>
    <x v="0"/>
    <n v="760"/>
    <s v="No"/>
    <n v="462.96300000000002"/>
    <x v="22"/>
    <n v="0.10961073825503355"/>
    <n v="3"/>
    <s v="Consulting"/>
    <n v="4"/>
    <n v="10"/>
    <x v="0"/>
  </r>
  <r>
    <s v="O9TLDZ"/>
    <s v="LHR"/>
    <s v="CDG"/>
    <d v="2018-04-03T00:00:00"/>
    <x v="93"/>
    <d v="2018-05-14T00:00:00"/>
    <n v="347"/>
    <n v="1.5"/>
    <n v="253.28"/>
    <x v="0"/>
    <n v="435"/>
    <s v="No"/>
    <n v="259.4366"/>
    <x v="47"/>
    <n v="0.72991354466858793"/>
    <n v="4"/>
    <s v="Consulting"/>
    <n v="4"/>
    <n v="10"/>
    <x v="0"/>
  </r>
  <r>
    <s v="CK4XE3"/>
    <s v="LHR"/>
    <s v="FRA"/>
    <d v="2019-03-14T00:00:00"/>
    <x v="94"/>
    <d v="2019-07-05T00:00:00"/>
    <n v="654"/>
    <n v="1.8"/>
    <n v="255.75"/>
    <x v="0"/>
    <n v="725"/>
    <s v="No"/>
    <n v="292.53120000000001"/>
    <x v="48"/>
    <n v="0.39105504587155965"/>
    <n v="5"/>
    <s v="Consulting"/>
    <n v="4"/>
    <n v="10"/>
    <x v="0"/>
  </r>
  <r>
    <s v="PZPX99"/>
    <s v="LGW"/>
    <s v="MUC"/>
    <d v="2018-04-27T00:00:00"/>
    <x v="95"/>
    <d v="2018-06-26T00:00:00"/>
    <n v="913"/>
    <n v="2.1"/>
    <n v="256.19"/>
    <x v="0"/>
    <n v="435"/>
    <s v="No"/>
    <n v="320.45140000000004"/>
    <x v="49"/>
    <n v="0.28060240963855421"/>
    <n v="4"/>
    <s v="Consulting"/>
    <n v="4"/>
    <n v="10"/>
    <x v="0"/>
  </r>
  <r>
    <s v="FJ267G"/>
    <s v="LGW"/>
    <s v="MUC"/>
    <d v="2018-04-11T00:00:00"/>
    <x v="96"/>
    <d v="2018-09-24T00:00:00"/>
    <n v="913"/>
    <n v="2.1"/>
    <n v="256.20999999999998"/>
    <x v="0"/>
    <n v="135"/>
    <s v="No"/>
    <n v="320.45140000000004"/>
    <x v="50"/>
    <n v="0.28062431544359251"/>
    <n v="13"/>
    <s v="Finance"/>
    <n v="2"/>
    <n v="6"/>
    <x v="0"/>
  </r>
  <r>
    <s v="N4AX5W"/>
    <s v="LGA"/>
    <s v="MCO"/>
    <d v="2016-12-31T00:00:00"/>
    <x v="62"/>
    <d v="2017-08-03T00:00:00"/>
    <n v="1529"/>
    <n v="2.4"/>
    <n v="259.05"/>
    <x v="0"/>
    <n v="479"/>
    <s v="No"/>
    <n v="386.8562"/>
    <x v="51"/>
    <n v="0.16942446043165468"/>
    <n v="4"/>
    <s v="Consulting"/>
    <n v="4"/>
    <n v="10"/>
    <x v="0"/>
  </r>
  <r>
    <s v="Z3ZR2V"/>
    <s v="LGA"/>
    <s v="ORD"/>
    <d v="2017-11-08T00:00:00"/>
    <x v="97"/>
    <d v="2017-12-05T00:00:00"/>
    <n v="1180"/>
    <n v="2"/>
    <n v="259.32"/>
    <x v="0"/>
    <n v="479"/>
    <s v="No"/>
    <n v="349.23400000000004"/>
    <x v="43"/>
    <n v="0.21976271186440677"/>
    <n v="1"/>
    <s v="Consulting"/>
    <n v="4"/>
    <n v="10"/>
    <x v="0"/>
  </r>
  <r>
    <s v="BLKVT0"/>
    <s v="LHR"/>
    <s v="IST"/>
    <d v="2019-04-02T00:00:00"/>
    <x v="98"/>
    <d v="2019-04-27T00:00:00"/>
    <n v="2488"/>
    <n v="3.6"/>
    <n v="260.11"/>
    <x v="0"/>
    <n v="810"/>
    <s v="No"/>
    <n v="490.2364"/>
    <x v="33"/>
    <n v="0.10454581993569133"/>
    <n v="4"/>
    <s v="Consulting"/>
    <n v="4"/>
    <n v="10"/>
    <x v="0"/>
  </r>
  <r>
    <s v="T3PY3R"/>
    <s v="LGA"/>
    <s v="IAH"/>
    <d v="2017-07-23T00:00:00"/>
    <x v="99"/>
    <d v="2017-08-11T00:00:00"/>
    <n v="2279"/>
    <n v="3.2"/>
    <n v="263.49"/>
    <x v="0"/>
    <n v="895"/>
    <s v="No"/>
    <n v="467.70620000000002"/>
    <x v="17"/>
    <n v="0.1156164984642387"/>
    <n v="2"/>
    <s v="Consulting"/>
    <n v="2"/>
    <n v="6"/>
    <x v="0"/>
  </r>
  <r>
    <s v="UK1H9L"/>
    <s v="LGA"/>
    <s v="DFW"/>
    <d v="2019-03-18T00:00:00"/>
    <x v="100"/>
    <d v="2019-04-01T00:00:00"/>
    <n v="2235"/>
    <n v="3.2"/>
    <n v="267.52999999999997"/>
    <x v="0"/>
    <n v="760"/>
    <s v="No"/>
    <n v="462.96300000000002"/>
    <x v="38"/>
    <n v="0.11970022371364653"/>
    <n v="3"/>
    <s v="Consulting"/>
    <n v="4"/>
    <n v="10"/>
    <x v="0"/>
  </r>
  <r>
    <s v="BO7J8V"/>
    <s v="LGA"/>
    <s v="MCO"/>
    <d v="2018-02-18T00:00:00"/>
    <x v="101"/>
    <d v="2018-02-25T00:00:00"/>
    <n v="1529"/>
    <n v="2.4"/>
    <n v="268.25"/>
    <x v="0"/>
    <n v="141"/>
    <s v="No"/>
    <n v="386.8562"/>
    <x v="27"/>
    <n v="0.17544146500981034"/>
    <n v="4"/>
    <s v="Consulting"/>
    <n v="2"/>
    <n v="6"/>
    <x v="0"/>
  </r>
  <r>
    <s v="UHFP9T"/>
    <s v="LHR"/>
    <s v="CDG"/>
    <d v="2017-11-10T00:00:00"/>
    <x v="102"/>
    <d v="2017-12-04T00:00:00"/>
    <n v="347"/>
    <n v="1.5"/>
    <n v="268.89"/>
    <x v="0"/>
    <n v="269"/>
    <s v="No"/>
    <n v="259.4366"/>
    <x v="22"/>
    <n v="0.77489913544668587"/>
    <n v="4"/>
    <s v="Consulting"/>
    <n v="4"/>
    <n v="10"/>
    <x v="0"/>
  </r>
  <r>
    <s v="NO1BMQ"/>
    <s v="LHR"/>
    <s v="SVO"/>
    <d v="2017-11-15T00:00:00"/>
    <x v="103"/>
    <d v="2017-12-03T00:00:00"/>
    <n v="2508"/>
    <n v="3.7"/>
    <n v="270.79000000000002"/>
    <x v="0"/>
    <n v="435"/>
    <s v="No"/>
    <n v="492.39240000000007"/>
    <x v="20"/>
    <n v="0.10797049441786284"/>
    <n v="5"/>
    <s v="Consulting"/>
    <n v="4"/>
    <n v="10"/>
    <x v="0"/>
  </r>
  <r>
    <s v="O7XA3C"/>
    <s v="LGA"/>
    <s v="MCO"/>
    <d v="2017-03-19T00:00:00"/>
    <x v="104"/>
    <d v="2017-04-04T00:00:00"/>
    <n v="1529"/>
    <n v="2.4"/>
    <n v="274.47000000000003"/>
    <x v="0"/>
    <n v="942"/>
    <s v="No"/>
    <n v="386.8562"/>
    <x v="1"/>
    <n v="0.17950948332243299"/>
    <n v="2"/>
    <s v="Consulting"/>
    <n v="3"/>
    <n v="8"/>
    <x v="0"/>
  </r>
  <r>
    <s v="M13B77"/>
    <s v="LHR"/>
    <s v="AMS"/>
    <d v="2017-12-04T00:00:00"/>
    <x v="105"/>
    <d v="2018-04-02T00:00:00"/>
    <n v="370"/>
    <n v="1.5"/>
    <n v="278.37"/>
    <x v="0"/>
    <n v="105"/>
    <s v="No"/>
    <n v="261.916"/>
    <x v="7"/>
    <n v="0.75235135135135134"/>
    <n v="5"/>
    <s v="IT"/>
    <n v="4"/>
    <n v="10"/>
    <x v="0"/>
  </r>
  <r>
    <s v="GHRQ1G"/>
    <s v="SIN"/>
    <s v="BKK"/>
    <d v="2019-10-15T00:00:00"/>
    <x v="106"/>
    <d v="2019-10-30T00:00:00"/>
    <n v="1416"/>
    <n v="2.6"/>
    <n v="278.86"/>
    <x v="0"/>
    <n v="874"/>
    <s v="No"/>
    <n v="374.6748"/>
    <x v="18"/>
    <n v="0.19693502824858758"/>
    <n v="6"/>
    <s v="Consulting"/>
    <n v="4"/>
    <n v="10"/>
    <x v="0"/>
  </r>
  <r>
    <s v="X5OPUJ"/>
    <s v="LGW"/>
    <s v="MAD"/>
    <d v="2017-12-17T00:00:00"/>
    <x v="107"/>
    <d v="2018-02-14T00:00:00"/>
    <n v="1215"/>
    <n v="2.4"/>
    <n v="279.79000000000002"/>
    <x v="0"/>
    <n v="388"/>
    <s v="No"/>
    <n v="353.00700000000001"/>
    <x v="52"/>
    <n v="0.23027983539094651"/>
    <n v="4"/>
    <s v="Consulting"/>
    <n v="4"/>
    <n v="10"/>
    <x v="0"/>
  </r>
  <r>
    <s v="KR3J8U"/>
    <s v="LGA"/>
    <s v="MCO"/>
    <d v="2018-06-07T00:00:00"/>
    <x v="108"/>
    <d v="2018-06-26T00:00:00"/>
    <n v="1529"/>
    <n v="2.4"/>
    <n v="280.33"/>
    <x v="0"/>
    <n v="621"/>
    <s v="No"/>
    <n v="386.8562"/>
    <x v="17"/>
    <n v="0.18334205362982339"/>
    <n v="2"/>
    <s v="Consulting"/>
    <n v="4"/>
    <n v="10"/>
    <x v="0"/>
  </r>
  <r>
    <s v="XM9I4D"/>
    <s v="LGA"/>
    <s v="MIA"/>
    <d v="2018-06-03T00:00:00"/>
    <x v="109"/>
    <d v="2018-07-11T00:00:00"/>
    <n v="1765"/>
    <n v="2.6"/>
    <n v="282.04000000000002"/>
    <x v="0"/>
    <n v="760"/>
    <s v="No"/>
    <n v="412.29700000000003"/>
    <x v="53"/>
    <n v="0.15979603399433429"/>
    <n v="2"/>
    <s v="Consulting"/>
    <n v="4"/>
    <n v="10"/>
    <x v="0"/>
  </r>
  <r>
    <s v="RIIZQF"/>
    <s v="LGW"/>
    <s v="FCO"/>
    <d v="2017-05-29T00:00:00"/>
    <x v="110"/>
    <d v="2017-06-13T00:00:00"/>
    <n v="1405"/>
    <n v="2.6"/>
    <n v="283.45"/>
    <x v="0"/>
    <n v="235"/>
    <s v="No"/>
    <n v="373.48900000000003"/>
    <x v="38"/>
    <n v="0.20174377224199289"/>
    <n v="4"/>
    <s v="Finance"/>
    <n v="2"/>
    <n v="6"/>
    <x v="0"/>
  </r>
  <r>
    <s v="M5IC9F"/>
    <s v="LGA"/>
    <s v="ATL"/>
    <d v="2017-02-23T00:00:00"/>
    <x v="111"/>
    <d v="2017-03-24T00:00:00"/>
    <n v="1226"/>
    <n v="2.2000000000000002"/>
    <n v="284.16000000000003"/>
    <x v="0"/>
    <n v="382"/>
    <s v="No"/>
    <n v="354.19280000000003"/>
    <x v="25"/>
    <n v="0.23177814029363786"/>
    <n v="2"/>
    <s v="Finance"/>
    <n v="4"/>
    <n v="10"/>
    <x v="0"/>
  </r>
  <r>
    <s v="DC0S0I"/>
    <s v="LGA"/>
    <s v="DFW"/>
    <d v="2018-10-31T00:00:00"/>
    <x v="112"/>
    <d v="2018-11-06T00:00:00"/>
    <n v="2235"/>
    <n v="3.2"/>
    <n v="285.61"/>
    <x v="0"/>
    <n v="226"/>
    <s v="No"/>
    <n v="462.96300000000002"/>
    <x v="35"/>
    <n v="0.12778970917225951"/>
    <n v="4"/>
    <s v="Consulting"/>
    <n v="4"/>
    <n v="10"/>
    <x v="0"/>
  </r>
  <r>
    <s v="ET0K9D"/>
    <s v="LGA"/>
    <s v="MEX"/>
    <d v="2019-12-03T00:00:00"/>
    <x v="113"/>
    <d v="2019-12-31T00:00:00"/>
    <n v="3368"/>
    <n v="11.5"/>
    <n v="287.52"/>
    <x v="0"/>
    <n v="363"/>
    <s v="No"/>
    <n v="585.10040000000004"/>
    <x v="2"/>
    <n v="8.536817102137767E-2"/>
    <n v="13"/>
    <s v="Consulting"/>
    <n v="3"/>
    <n v="8"/>
    <x v="0"/>
  </r>
  <r>
    <s v="DUFSKP"/>
    <s v="SIN"/>
    <s v="HKG"/>
    <d v="2018-03-09T00:00:00"/>
    <x v="105"/>
    <d v="2018-04-03T00:00:00"/>
    <n v="2565"/>
    <n v="3.7"/>
    <n v="287.52999999999997"/>
    <x v="0"/>
    <n v="919"/>
    <s v="No"/>
    <n v="498.53700000000003"/>
    <x v="13"/>
    <n v="0.11209746588693956"/>
    <n v="6"/>
    <s v="Consulting"/>
    <n v="4"/>
    <n v="10"/>
    <x v="0"/>
  </r>
  <r>
    <s v="HH3S4L"/>
    <s v="LGA"/>
    <s v="IAH"/>
    <d v="2019-08-25T00:00:00"/>
    <x v="50"/>
    <d v="2019-09-06T00:00:00"/>
    <n v="2279"/>
    <n v="3.2"/>
    <n v="287.64"/>
    <x v="1"/>
    <n v="865"/>
    <s v="No"/>
    <n v="3168.0065"/>
    <x v="18"/>
    <n v="0.12621325142606404"/>
    <n v="3"/>
    <s v="Finance"/>
    <n v="4"/>
    <n v="10"/>
    <x v="1"/>
  </r>
  <r>
    <s v="HO2SO6"/>
    <s v="LHR"/>
    <s v="FCO"/>
    <d v="2018-10-16T00:00:00"/>
    <x v="12"/>
    <d v="2018-12-23T00:00:00"/>
    <n v="1443"/>
    <n v="2.6"/>
    <n v="288.7"/>
    <x v="1"/>
    <n v="601"/>
    <s v="No"/>
    <n v="2688.5605"/>
    <x v="49"/>
    <n v="0.20006930006930007"/>
    <n v="12"/>
    <s v="Consulting"/>
    <n v="2"/>
    <n v="6"/>
    <x v="1"/>
  </r>
  <r>
    <s v="EOHMTT"/>
    <s v="LGW"/>
    <s v="MUC"/>
    <d v="2019-02-13T00:00:00"/>
    <x v="114"/>
    <d v="2019-02-23T00:00:00"/>
    <n v="913"/>
    <n v="2.1"/>
    <n v="288.95"/>
    <x v="0"/>
    <n v="561"/>
    <s v="No"/>
    <n v="320.45140000000004"/>
    <x v="54"/>
    <n v="0.31648411829134721"/>
    <n v="10"/>
    <s v="Consulting"/>
    <n v="4"/>
    <n v="10"/>
    <x v="0"/>
  </r>
  <r>
    <s v="A4BG68"/>
    <s v="LGW"/>
    <s v="BCN"/>
    <d v="2017-04-29T00:00:00"/>
    <x v="115"/>
    <d v="2017-05-16T00:00:00"/>
    <n v="1109"/>
    <n v="2.2999999999999998"/>
    <n v="291.19"/>
    <x v="0"/>
    <n v="858"/>
    <s v="No"/>
    <n v="341.58019999999999"/>
    <x v="1"/>
    <n v="0.26256988277727683"/>
    <n v="3"/>
    <s v="Consulting"/>
    <n v="4"/>
    <n v="10"/>
    <x v="0"/>
  </r>
  <r>
    <s v="A5TQ1Y"/>
    <s v="LGA"/>
    <s v="ATL"/>
    <d v="2017-05-10T00:00:00"/>
    <x v="116"/>
    <d v="2017-05-20T00:00:00"/>
    <n v="1226"/>
    <n v="2.2000000000000002"/>
    <n v="291.41000000000003"/>
    <x v="0"/>
    <n v="382"/>
    <s v="No"/>
    <n v="354.19280000000003"/>
    <x v="42"/>
    <n v="0.23769168026101145"/>
    <n v="5"/>
    <s v="Finance"/>
    <n v="4"/>
    <n v="10"/>
    <x v="0"/>
  </r>
  <r>
    <s v="QW9FXB"/>
    <s v="SIN"/>
    <s v="PEK"/>
    <d v="2017-03-11T00:00:00"/>
    <x v="117"/>
    <d v="2017-03-30T00:00:00"/>
    <n v="4490"/>
    <n v="5.6"/>
    <n v="293.92"/>
    <x v="1"/>
    <n v="465"/>
    <s v="No"/>
    <n v="4436.0149999999994"/>
    <x v="5"/>
    <n v="6.5461024498886411E-2"/>
    <n v="11"/>
    <s v="Consulting"/>
    <n v="4"/>
    <n v="10"/>
    <x v="1"/>
  </r>
  <r>
    <s v="X6UB2K"/>
    <s v="SIN"/>
    <s v="BKK"/>
    <d v="2018-10-10T00:00:00"/>
    <x v="118"/>
    <d v="2019-04-30T00:00:00"/>
    <n v="1416"/>
    <n v="2.6"/>
    <n v="297.93"/>
    <x v="0"/>
    <n v="655"/>
    <s v="No"/>
    <n v="374.6748"/>
    <x v="55"/>
    <n v="0.21040254237288136"/>
    <n v="8"/>
    <s v="Consulting"/>
    <n v="1"/>
    <n v="4"/>
    <x v="0"/>
  </r>
  <r>
    <s v="CDLTJC"/>
    <s v="LGW"/>
    <s v="FRA"/>
    <d v="2018-07-22T00:00:00"/>
    <x v="119"/>
    <d v="2018-08-02T00:00:00"/>
    <n v="630"/>
    <n v="8.8000000000000007"/>
    <n v="298.23"/>
    <x v="0"/>
    <n v="31"/>
    <s v="No"/>
    <n v="289.94400000000002"/>
    <x v="5"/>
    <n v="0.4733809523809524"/>
    <n v="3"/>
    <s v="IT"/>
    <n v="4"/>
    <n v="10"/>
    <x v="0"/>
  </r>
  <r>
    <s v="IM7E8H"/>
    <s v="SIN"/>
    <s v="HKG"/>
    <d v="2018-07-08T00:00:00"/>
    <x v="120"/>
    <d v="2018-07-21T00:00:00"/>
    <n v="2565"/>
    <n v="3.7"/>
    <n v="299.62"/>
    <x v="0"/>
    <n v="436"/>
    <s v="No"/>
    <n v="498.53700000000003"/>
    <x v="5"/>
    <n v="0.11681091617933724"/>
    <n v="5"/>
    <s v="Consulting"/>
    <n v="2"/>
    <n v="6"/>
    <x v="0"/>
  </r>
  <r>
    <s v="B2Q33G"/>
    <s v="LHR"/>
    <s v="SVO"/>
    <d v="2017-05-09T00:00:00"/>
    <x v="110"/>
    <d v="2017-06-12T00:00:00"/>
    <n v="2508"/>
    <n v="3.7"/>
    <n v="304.39"/>
    <x v="0"/>
    <n v="689"/>
    <s v="No"/>
    <n v="492.39240000000007"/>
    <x v="56"/>
    <n v="0.12136762360446571"/>
    <n v="3"/>
    <s v="Finance"/>
    <n v="1"/>
    <n v="4"/>
    <x v="0"/>
  </r>
  <r>
    <s v="N0PO9Z"/>
    <s v="LGW"/>
    <s v="IST"/>
    <d v="2018-12-24T00:00:00"/>
    <x v="121"/>
    <d v="2019-01-07T00:00:00"/>
    <n v="2461"/>
    <n v="3.6"/>
    <n v="305.05"/>
    <x v="0"/>
    <n v="269"/>
    <s v="No"/>
    <n v="487.32580000000007"/>
    <x v="18"/>
    <n v="0.12395367736692402"/>
    <n v="5"/>
    <s v="Consulting"/>
    <n v="4"/>
    <n v="10"/>
    <x v="0"/>
  </r>
  <r>
    <s v="O7UNDM"/>
    <s v="LGW"/>
    <s v="CDG"/>
    <d v="2019-09-19T00:00:00"/>
    <x v="122"/>
    <d v="2019-10-02T00:00:00"/>
    <n v="307"/>
    <n v="1.5"/>
    <n v="305.48"/>
    <x v="0"/>
    <n v="105"/>
    <s v="No"/>
    <n v="255.12459999999999"/>
    <x v="18"/>
    <n v="0.99504885993485348"/>
    <n v="4"/>
    <s v="IT"/>
    <n v="4"/>
    <n v="10"/>
    <x v="0"/>
  </r>
  <r>
    <s v="RNZ5EV"/>
    <s v="LHR"/>
    <s v="IST"/>
    <d v="2019-03-02T00:00:00"/>
    <x v="123"/>
    <d v="2019-04-01T00:00:00"/>
    <n v="2488"/>
    <n v="3.6"/>
    <n v="306.94"/>
    <x v="0"/>
    <n v="467"/>
    <s v="No"/>
    <n v="490.2364"/>
    <x v="43"/>
    <n v="0.12336816720257235"/>
    <n v="4"/>
    <s v="Consulting"/>
    <n v="2"/>
    <n v="6"/>
    <x v="0"/>
  </r>
  <r>
    <s v="GUYV8O"/>
    <s v="LGW"/>
    <s v="MUC"/>
    <d v="2019-10-30T00:00:00"/>
    <x v="124"/>
    <d v="2019-11-23T00:00:00"/>
    <n v="913"/>
    <n v="2.1"/>
    <n v="307.33"/>
    <x v="0"/>
    <n v="120"/>
    <s v="No"/>
    <n v="320.45140000000004"/>
    <x v="22"/>
    <n v="0.3366155531215772"/>
    <n v="4"/>
    <s v="Consulting"/>
    <n v="2"/>
    <n v="6"/>
    <x v="0"/>
  </r>
  <r>
    <s v="T3DTZP"/>
    <s v="SIN"/>
    <s v="HKG"/>
    <d v="2019-09-05T00:00:00"/>
    <x v="125"/>
    <d v="2019-09-29T00:00:00"/>
    <n v="2565"/>
    <n v="3.7"/>
    <n v="314.52"/>
    <x v="1"/>
    <n v="958"/>
    <s v="No"/>
    <n v="3332.0275000000001"/>
    <x v="6"/>
    <n v="0.12261988304093567"/>
    <n v="8"/>
    <s v="Consulting"/>
    <n v="4"/>
    <n v="10"/>
    <x v="1"/>
  </r>
  <r>
    <s v="GGN861"/>
    <s v="LGW"/>
    <s v="SVO"/>
    <d v="2018-03-22T00:00:00"/>
    <x v="126"/>
    <d v="2018-04-16T00:00:00"/>
    <n v="2507"/>
    <n v="8.6999999999999993"/>
    <n v="315.12"/>
    <x v="0"/>
    <n v="560"/>
    <s v="No"/>
    <n v="492.28460000000007"/>
    <x v="13"/>
    <n v="0.12569605105704029"/>
    <n v="6"/>
    <s v="Consulting"/>
    <n v="2"/>
    <n v="6"/>
    <x v="0"/>
  </r>
  <r>
    <s v="UVIF4N"/>
    <s v="LGW"/>
    <s v="MUC"/>
    <d v="2018-10-19T00:00:00"/>
    <x v="127"/>
    <d v="2018-10-23T00:00:00"/>
    <n v="913"/>
    <n v="2.1"/>
    <n v="317.02999999999997"/>
    <x v="0"/>
    <n v="280"/>
    <s v="No"/>
    <n v="320.45140000000004"/>
    <x v="54"/>
    <n v="0.34723986856516975"/>
    <n v="4"/>
    <s v="Consulting"/>
    <n v="4"/>
    <n v="10"/>
    <x v="0"/>
  </r>
  <r>
    <s v="T1L7XP"/>
    <s v="LGW"/>
    <s v="AMS"/>
    <d v="2019-01-07T00:00:00"/>
    <x v="128"/>
    <d v="2019-01-27T00:00:00"/>
    <n v="364"/>
    <n v="1.5"/>
    <n v="318.39999999999998"/>
    <x v="0"/>
    <n v="601"/>
    <s v="No"/>
    <n v="261.26920000000001"/>
    <x v="6"/>
    <n v="0.87472527472527462"/>
    <n v="4"/>
    <s v="Consulting"/>
    <n v="2"/>
    <n v="6"/>
    <x v="0"/>
  </r>
  <r>
    <s v="U5BX8G"/>
    <s v="LGA"/>
    <s v="IAH"/>
    <d v="2017-08-05T00:00:00"/>
    <x v="129"/>
    <d v="2017-10-30T00:00:00"/>
    <n v="2279"/>
    <n v="3.2"/>
    <n v="319.05"/>
    <x v="0"/>
    <n v="321"/>
    <s v="No"/>
    <n v="467.70620000000002"/>
    <x v="57"/>
    <n v="0.13999561211057482"/>
    <n v="5"/>
    <s v="IT"/>
    <n v="3"/>
    <n v="8"/>
    <x v="0"/>
  </r>
  <r>
    <s v="DW9E4Y"/>
    <s v="LGA"/>
    <s v="SFO"/>
    <d v="2018-04-06T00:00:00"/>
    <x v="130"/>
    <d v="2018-04-18T00:00:00"/>
    <n v="4151"/>
    <n v="4.5"/>
    <n v="326.17"/>
    <x v="1"/>
    <n v="885"/>
    <s v="No"/>
    <n v="4241.5985000000001"/>
    <x v="18"/>
    <n v="7.8576246687545176E-2"/>
    <n v="3"/>
    <s v="IT"/>
    <n v="4"/>
    <n v="10"/>
    <x v="1"/>
  </r>
  <r>
    <s v="RA27OD"/>
    <s v="LGW"/>
    <s v="CDG"/>
    <d v="2019-10-01T00:00:00"/>
    <x v="131"/>
    <d v="2019-11-11T00:00:00"/>
    <n v="307"/>
    <n v="1.5"/>
    <n v="326.8"/>
    <x v="0"/>
    <n v="435"/>
    <s v="No"/>
    <n v="255.12459999999999"/>
    <x v="53"/>
    <n v="1.0644951140065146"/>
    <n v="5"/>
    <s v="Consulting"/>
    <n v="4"/>
    <n v="10"/>
    <x v="0"/>
  </r>
  <r>
    <s v="JC9QED"/>
    <s v="LHR"/>
    <s v="FRA"/>
    <d v="2017-07-20T00:00:00"/>
    <x v="132"/>
    <d v="2017-08-15T00:00:00"/>
    <n v="654"/>
    <n v="1.8"/>
    <n v="330.03"/>
    <x v="0"/>
    <n v="512"/>
    <s v="No"/>
    <n v="292.53120000000001"/>
    <x v="3"/>
    <n v="0.50463302752293571"/>
    <n v="4"/>
    <s v="IT"/>
    <n v="2"/>
    <n v="6"/>
    <x v="0"/>
  </r>
  <r>
    <s v="TFKFUM"/>
    <s v="LGW"/>
    <s v="IST"/>
    <d v="2019-02-17T00:00:00"/>
    <x v="133"/>
    <d v="2019-03-05T00:00:00"/>
    <n v="2461"/>
    <n v="3.6"/>
    <n v="330.34"/>
    <x v="1"/>
    <n v="11"/>
    <s v="No"/>
    <n v="3272.3834999999999"/>
    <x v="38"/>
    <n v="0.13422998780983339"/>
    <n v="5"/>
    <s v="Consulting"/>
    <n v="3"/>
    <n v="8"/>
    <x v="1"/>
  </r>
  <r>
    <s v="ATALDL"/>
    <s v="SIN"/>
    <s v="HKG"/>
    <d v="2019-05-31T00:00:00"/>
    <x v="134"/>
    <d v="2019-06-12T00:00:00"/>
    <n v="2565"/>
    <n v="3.7"/>
    <n v="330.83"/>
    <x v="1"/>
    <n v="465"/>
    <s v="No"/>
    <n v="3332.0275000000001"/>
    <x v="28"/>
    <n v="0.12897855750487328"/>
    <n v="5"/>
    <s v="Consulting"/>
    <n v="4"/>
    <n v="10"/>
    <x v="1"/>
  </r>
  <r>
    <s v="DA5HU7"/>
    <s v="LGA"/>
    <s v="MUC"/>
    <d v="2019-10-03T00:00:00"/>
    <x v="106"/>
    <d v="2019-11-04T00:00:00"/>
    <n v="6495"/>
    <n v="8.1999999999999993"/>
    <n v="331.9"/>
    <x v="1"/>
    <n v="478"/>
    <s v="No"/>
    <n v="5585.8824999999997"/>
    <x v="33"/>
    <n v="5.1100846805234794E-2"/>
    <n v="11"/>
    <s v="Consulting"/>
    <n v="3"/>
    <n v="8"/>
    <x v="2"/>
  </r>
  <r>
    <s v="OV4VJ8"/>
    <s v="LHR"/>
    <s v="IST"/>
    <d v="2018-05-25T00:00:00"/>
    <x v="135"/>
    <d v="2018-07-12T00:00:00"/>
    <n v="2488"/>
    <n v="3.6"/>
    <n v="331.93"/>
    <x v="1"/>
    <n v="15"/>
    <s v="No"/>
    <n v="3287.8679999999999"/>
    <x v="58"/>
    <n v="0.13341237942122186"/>
    <n v="6"/>
    <s v="Consulting"/>
    <n v="4"/>
    <n v="10"/>
    <x v="1"/>
  </r>
  <r>
    <s v="O4IHTE"/>
    <s v="LHR"/>
    <s v="FRA"/>
    <d v="2019-02-23T00:00:00"/>
    <x v="136"/>
    <d v="2019-03-14T00:00:00"/>
    <n v="654"/>
    <n v="1.8"/>
    <n v="332.53"/>
    <x v="0"/>
    <n v="235"/>
    <s v="No"/>
    <n v="292.53120000000001"/>
    <x v="2"/>
    <n v="0.50845565749235466"/>
    <n v="4"/>
    <s v="Finance"/>
    <n v="2"/>
    <n v="6"/>
    <x v="0"/>
  </r>
  <r>
    <s v="I022Y2"/>
    <s v="LGW"/>
    <s v="FCO"/>
    <d v="2018-01-13T00:00:00"/>
    <x v="137"/>
    <d v="2018-02-21T00:00:00"/>
    <n v="1405"/>
    <n v="2.6"/>
    <n v="334.81"/>
    <x v="1"/>
    <n v="512"/>
    <s v="No"/>
    <n v="2666.7674999999999"/>
    <x v="45"/>
    <n v="0.23829893238434163"/>
    <n v="9"/>
    <s v="IT"/>
    <n v="2"/>
    <n v="6"/>
    <x v="1"/>
  </r>
  <r>
    <s v="DJ8F3V"/>
    <s v="LGA"/>
    <s v="MIA"/>
    <d v="2018-09-12T00:00:00"/>
    <x v="138"/>
    <d v="2018-11-19T00:00:00"/>
    <n v="1765"/>
    <n v="2.6"/>
    <n v="335.08"/>
    <x v="0"/>
    <n v="448"/>
    <s v="No"/>
    <n v="412.29700000000003"/>
    <x v="59"/>
    <n v="0.18984702549575069"/>
    <n v="5"/>
    <s v="Finance"/>
    <n v="4"/>
    <n v="10"/>
    <x v="0"/>
  </r>
  <r>
    <s v="KPS60V"/>
    <s v="LGW"/>
    <s v="FCO"/>
    <d v="2018-04-13T00:00:00"/>
    <x v="139"/>
    <d v="2018-05-01T00:00:00"/>
    <n v="1405"/>
    <n v="2.6"/>
    <n v="335.13"/>
    <x v="0"/>
    <n v="212"/>
    <s v="No"/>
    <n v="373.48900000000003"/>
    <x v="26"/>
    <n v="0.23852669039145907"/>
    <n v="6"/>
    <s v="Consulting"/>
    <n v="3"/>
    <n v="8"/>
    <x v="0"/>
  </r>
  <r>
    <s v="TQAMKV"/>
    <s v="LGW"/>
    <s v="IST"/>
    <d v="2018-01-28T00:00:00"/>
    <x v="140"/>
    <d v="2018-02-12T00:00:00"/>
    <n v="2461"/>
    <n v="3.6"/>
    <n v="342.58"/>
    <x v="0"/>
    <n v="198"/>
    <s v="No"/>
    <n v="487.32580000000007"/>
    <x v="8"/>
    <n v="0.13920357578220235"/>
    <n v="5"/>
    <s v="Consulting"/>
    <n v="4"/>
    <n v="10"/>
    <x v="0"/>
  </r>
  <r>
    <s v="ULR4DQ"/>
    <s v="LHR"/>
    <s v="IST"/>
    <d v="2019-01-03T00:00:00"/>
    <x v="141"/>
    <d v="2019-01-15T00:00:00"/>
    <n v="2488"/>
    <n v="3.6"/>
    <n v="347.52"/>
    <x v="0"/>
    <n v="460"/>
    <s v="No"/>
    <n v="490.2364"/>
    <x v="28"/>
    <n v="0.13967845659163985"/>
    <n v="5"/>
    <s v="Consulting"/>
    <n v="4"/>
    <n v="10"/>
    <x v="0"/>
  </r>
  <r>
    <s v="NXI9GS"/>
    <s v="LHR"/>
    <s v="SVO"/>
    <d v="2017-09-05T00:00:00"/>
    <x v="142"/>
    <d v="2017-10-13T00:00:00"/>
    <n v="2508"/>
    <n v="3.7"/>
    <n v="351.7"/>
    <x v="0"/>
    <n v="996"/>
    <s v="No"/>
    <n v="492.39240000000007"/>
    <x v="60"/>
    <n v="0.14023125996810207"/>
    <n v="6"/>
    <s v="Consulting"/>
    <n v="2"/>
    <n v="6"/>
    <x v="0"/>
  </r>
  <r>
    <s v="VMZK56"/>
    <s v="SIN"/>
    <s v="PEK"/>
    <d v="2019-07-01T00:00:00"/>
    <x v="143"/>
    <d v="2019-07-28T00:00:00"/>
    <n v="4490"/>
    <n v="5.6"/>
    <n v="353.4"/>
    <x v="0"/>
    <n v="919"/>
    <s v="No"/>
    <n v="706.05200000000002"/>
    <x v="1"/>
    <n v="7.8708240534521148E-2"/>
    <n v="13"/>
    <s v="Consulting"/>
    <n v="4"/>
    <n v="10"/>
    <x v="0"/>
  </r>
  <r>
    <s v="NFX2UP"/>
    <s v="LGW"/>
    <s v="AMS"/>
    <d v="2017-08-07T00:00:00"/>
    <x v="144"/>
    <d v="2017-08-18T00:00:00"/>
    <n v="364"/>
    <n v="1.5"/>
    <n v="355.02"/>
    <x v="0"/>
    <n v="705"/>
    <s v="No"/>
    <n v="261.26920000000001"/>
    <x v="28"/>
    <n v="0.97532967032967033"/>
    <n v="4"/>
    <s v="Consulting"/>
    <n v="4"/>
    <n v="10"/>
    <x v="0"/>
  </r>
  <r>
    <s v="LGDU40"/>
    <s v="SIN"/>
    <s v="MNL"/>
    <d v="2019-01-14T00:00:00"/>
    <x v="145"/>
    <d v="2019-01-26T00:00:00"/>
    <n v="2374"/>
    <n v="3.5"/>
    <n v="357.09"/>
    <x v="0"/>
    <n v="403"/>
    <s v="No"/>
    <n v="477.94720000000001"/>
    <x v="28"/>
    <n v="0.15041701769165963"/>
    <n v="5"/>
    <s v="Consulting"/>
    <n v="1"/>
    <n v="4"/>
    <x v="0"/>
  </r>
  <r>
    <s v="GO1PZA"/>
    <s v="LGW"/>
    <s v="IST"/>
    <d v="2017-11-08T00:00:00"/>
    <x v="146"/>
    <d v="2017-11-26T00:00:00"/>
    <n v="2461"/>
    <n v="3.6"/>
    <n v="359.08"/>
    <x v="0"/>
    <n v="950"/>
    <s v="No"/>
    <n v="487.32580000000007"/>
    <x v="20"/>
    <n v="0.1459081674116213"/>
    <n v="5"/>
    <s v="Consulting"/>
    <n v="3"/>
    <n v="8"/>
    <x v="0"/>
  </r>
  <r>
    <s v="J8KG9P"/>
    <s v="LGA"/>
    <s v="DFW"/>
    <d v="2018-06-19T00:00:00"/>
    <x v="147"/>
    <d v="2018-07-08T00:00:00"/>
    <n v="2235"/>
    <n v="3.2"/>
    <n v="362.57"/>
    <x v="0"/>
    <n v="871"/>
    <s v="No"/>
    <n v="462.96300000000002"/>
    <x v="9"/>
    <n v="0.16222371364653243"/>
    <n v="1"/>
    <s v="Consulting"/>
    <n v="3"/>
    <n v="8"/>
    <x v="0"/>
  </r>
  <r>
    <s v="CLLEPJ"/>
    <s v="LGA"/>
    <s v="MEX"/>
    <d v="2017-06-21T00:00:00"/>
    <x v="148"/>
    <d v="2017-07-09T00:00:00"/>
    <n v="3368"/>
    <n v="11.5"/>
    <n v="363.5"/>
    <x v="0"/>
    <n v="202"/>
    <s v="No"/>
    <n v="585.10040000000004"/>
    <x v="5"/>
    <n v="0.10792755344418052"/>
    <n v="10"/>
    <s v="Consulting"/>
    <n v="2"/>
    <n v="6"/>
    <x v="0"/>
  </r>
  <r>
    <s v="Q3359S"/>
    <s v="LHR"/>
    <s v="CDG"/>
    <d v="2016-12-04T00:00:00"/>
    <x v="149"/>
    <d v="2017-06-12T00:00:00"/>
    <n v="347"/>
    <n v="1.5"/>
    <n v="364.29"/>
    <x v="0"/>
    <n v="566"/>
    <s v="No"/>
    <n v="259.4366"/>
    <x v="61"/>
    <n v="1.0498270893371759"/>
    <n v="6"/>
    <s v="Consulting"/>
    <n v="4"/>
    <n v="10"/>
    <x v="0"/>
  </r>
  <r>
    <s v="XQ3P8L"/>
    <s v="LGA"/>
    <s v="DFW"/>
    <d v="2019-08-18T00:00:00"/>
    <x v="150"/>
    <d v="2019-09-11T00:00:00"/>
    <n v="2235"/>
    <n v="3.2"/>
    <n v="364.29"/>
    <x v="0"/>
    <n v="871"/>
    <s v="No"/>
    <n v="462.96300000000002"/>
    <x v="33"/>
    <n v="0.16299328859060402"/>
    <n v="3"/>
    <s v="Consulting"/>
    <n v="3"/>
    <n v="8"/>
    <x v="0"/>
  </r>
  <r>
    <s v="D3X4RH"/>
    <s v="LGW"/>
    <s v="IST"/>
    <d v="2019-11-26T00:00:00"/>
    <x v="151"/>
    <d v="2019-12-09T00:00:00"/>
    <n v="2461"/>
    <n v="3.6"/>
    <n v="364.41"/>
    <x v="1"/>
    <n v="435"/>
    <s v="No"/>
    <n v="3272.3834999999999"/>
    <x v="5"/>
    <n v="0.14807395367736692"/>
    <n v="5"/>
    <s v="Consulting"/>
    <n v="4"/>
    <n v="10"/>
    <x v="1"/>
  </r>
  <r>
    <s v="YK7LVQ"/>
    <s v="LGW"/>
    <s v="IST"/>
    <d v="2018-10-20T00:00:00"/>
    <x v="152"/>
    <d v="2018-11-01T00:00:00"/>
    <n v="2461"/>
    <n v="3.6"/>
    <n v="366.19"/>
    <x v="0"/>
    <n v="705"/>
    <s v="No"/>
    <n v="487.32580000000007"/>
    <x v="28"/>
    <n v="0.14879723689557089"/>
    <n v="5"/>
    <s v="Consulting"/>
    <n v="4"/>
    <n v="10"/>
    <x v="0"/>
  </r>
  <r>
    <s v="I8AWPM"/>
    <s v="LGW"/>
    <s v="IST"/>
    <d v="2018-08-08T00:00:00"/>
    <x v="153"/>
    <d v="2018-12-08T00:00:00"/>
    <n v="2461"/>
    <n v="3.6"/>
    <n v="369.07"/>
    <x v="0"/>
    <n v="467"/>
    <s v="No"/>
    <n v="487.32580000000007"/>
    <x v="62"/>
    <n v="0.14996749288906949"/>
    <n v="4"/>
    <s v="Consulting"/>
    <n v="2"/>
    <n v="6"/>
    <x v="0"/>
  </r>
  <r>
    <s v="S88KV7"/>
    <s v="LHR"/>
    <s v="CDG"/>
    <d v="2017-07-22T00:00:00"/>
    <x v="154"/>
    <d v="2017-09-19T00:00:00"/>
    <n v="347"/>
    <n v="1.5"/>
    <n v="369.12"/>
    <x v="1"/>
    <n v="549"/>
    <s v="No"/>
    <n v="2060.0045"/>
    <x v="63"/>
    <n v="1.0637463976945245"/>
    <n v="5"/>
    <s v="Consulting"/>
    <n v="4"/>
    <n v="10"/>
    <x v="1"/>
  </r>
  <r>
    <s v="RMMF6E"/>
    <s v="LGW"/>
    <s v="BCN"/>
    <d v="2018-02-27T00:00:00"/>
    <x v="155"/>
    <d v="2018-03-13T00:00:00"/>
    <n v="1109"/>
    <n v="2.2999999999999998"/>
    <n v="371.82"/>
    <x v="0"/>
    <n v="810"/>
    <s v="No"/>
    <n v="341.58019999999999"/>
    <x v="38"/>
    <n v="0.33527502254283137"/>
    <n v="3"/>
    <s v="Consulting"/>
    <n v="4"/>
    <n v="10"/>
    <x v="0"/>
  </r>
  <r>
    <s v="V14WUZ"/>
    <s v="LGW"/>
    <s v="CDG"/>
    <d v="2019-07-11T00:00:00"/>
    <x v="156"/>
    <d v="2019-08-04T00:00:00"/>
    <n v="307"/>
    <n v="1.5"/>
    <n v="372.61"/>
    <x v="0"/>
    <n v="393"/>
    <s v="No"/>
    <n v="255.12459999999999"/>
    <x v="22"/>
    <n v="1.2137133550488599"/>
    <n v="4"/>
    <s v="Consulting"/>
    <n v="4"/>
    <n v="10"/>
    <x v="0"/>
  </r>
  <r>
    <s v="Y8DO7L"/>
    <s v="LGA"/>
    <s v="DFW"/>
    <d v="2017-08-12T00:00:00"/>
    <x v="157"/>
    <d v="2017-08-14T00:00:00"/>
    <n v="2235"/>
    <n v="3.2"/>
    <n v="375.86"/>
    <x v="0"/>
    <n v="792"/>
    <s v="No"/>
    <n v="462.96300000000002"/>
    <x v="64"/>
    <n v="0.16817002237136466"/>
    <n v="1"/>
    <s v="Finance"/>
    <n v="4"/>
    <n v="10"/>
    <x v="0"/>
  </r>
  <r>
    <s v="RVCWPY"/>
    <s v="SIN"/>
    <s v="SZX"/>
    <d v="2019-01-31T00:00:00"/>
    <x v="158"/>
    <d v="2019-02-13T00:00:00"/>
    <n v="2594"/>
    <n v="3.7"/>
    <n v="377.2"/>
    <x v="0"/>
    <n v="77"/>
    <s v="No"/>
    <n v="501.66320000000007"/>
    <x v="5"/>
    <n v="0.14541249036237472"/>
    <n v="5"/>
    <s v="Consulting"/>
    <n v="4"/>
    <n v="10"/>
    <x v="0"/>
  </r>
  <r>
    <s v="TW9EK5"/>
    <s v="SIN"/>
    <s v="PVG"/>
    <d v="2019-08-28T00:00:00"/>
    <x v="159"/>
    <d v="2019-09-29T00:00:00"/>
    <n v="3805"/>
    <n v="5.5"/>
    <n v="379.27"/>
    <x v="1"/>
    <n v="403"/>
    <s v="No"/>
    <n v="4043.1675"/>
    <x v="22"/>
    <n v="9.9676741130091978E-2"/>
    <n v="12"/>
    <s v="Consulting"/>
    <n v="1"/>
    <n v="4"/>
    <x v="2"/>
  </r>
  <r>
    <s v="B3VDKN"/>
    <s v="LHR"/>
    <s v="FCO"/>
    <d v="2018-02-07T00:00:00"/>
    <x v="160"/>
    <d v="2018-02-28T00:00:00"/>
    <n v="1443"/>
    <n v="2.6"/>
    <n v="379.42"/>
    <x v="0"/>
    <n v="31"/>
    <s v="No"/>
    <n v="377.58540000000005"/>
    <x v="9"/>
    <n v="0.26293832293832298"/>
    <n v="3"/>
    <s v="IT"/>
    <n v="4"/>
    <n v="10"/>
    <x v="0"/>
  </r>
  <r>
    <s v="MK0P7N"/>
    <s v="LGA"/>
    <s v="DFW"/>
    <d v="2017-11-14T00:00:00"/>
    <x v="126"/>
    <d v="2018-04-13T00:00:00"/>
    <n v="2235"/>
    <n v="3.2"/>
    <n v="379.69"/>
    <x v="0"/>
    <n v="900"/>
    <s v="No"/>
    <n v="462.96300000000002"/>
    <x v="65"/>
    <n v="0.16988366890380313"/>
    <n v="3"/>
    <s v="Finance"/>
    <n v="4"/>
    <n v="10"/>
    <x v="0"/>
  </r>
  <r>
    <s v="BVDS0A"/>
    <s v="SIN"/>
    <s v="CTU"/>
    <d v="2019-07-31T00:00:00"/>
    <x v="161"/>
    <d v="2019-08-20T00:00:00"/>
    <n v="3250"/>
    <n v="4.4000000000000004"/>
    <n v="381.11"/>
    <x v="0"/>
    <n v="952"/>
    <s v="No"/>
    <n v="572.38"/>
    <x v="18"/>
    <n v="0.11726461538461538"/>
    <n v="11"/>
    <s v="Consulting"/>
    <n v="4"/>
    <n v="10"/>
    <x v="0"/>
  </r>
  <r>
    <s v="QW4K2K"/>
    <s v="LGA"/>
    <s v="DFW"/>
    <d v="2019-01-20T00:00:00"/>
    <x v="162"/>
    <d v="2019-02-17T00:00:00"/>
    <n v="2235"/>
    <n v="3.2"/>
    <n v="382.91"/>
    <x v="0"/>
    <n v="211"/>
    <s v="No"/>
    <n v="462.96300000000002"/>
    <x v="46"/>
    <n v="0.17132438478747206"/>
    <n v="3"/>
    <s v="Finance"/>
    <n v="4"/>
    <n v="10"/>
    <x v="0"/>
  </r>
  <r>
    <s v="RPCMDQ"/>
    <s v="SIN"/>
    <s v="HKG"/>
    <d v="2019-05-01T00:00:00"/>
    <x v="163"/>
    <d v="2019-05-18T00:00:00"/>
    <n v="2565"/>
    <n v="3.7"/>
    <n v="383.65"/>
    <x v="0"/>
    <n v="952"/>
    <s v="No"/>
    <n v="498.53700000000003"/>
    <x v="26"/>
    <n v="0.14957115009746588"/>
    <n v="5"/>
    <s v="Consulting"/>
    <n v="4"/>
    <n v="10"/>
    <x v="0"/>
  </r>
  <r>
    <s v="VA9H5F"/>
    <s v="SIN"/>
    <s v="MEL"/>
    <d v="2019-05-13T00:00:00"/>
    <x v="164"/>
    <d v="2019-06-05T00:00:00"/>
    <n v="6033"/>
    <n v="7.2"/>
    <n v="385.24"/>
    <x v="0"/>
    <n v="465"/>
    <s v="No"/>
    <n v="872.38740000000007"/>
    <x v="20"/>
    <n v="6.3855461627714244E-2"/>
    <n v="10"/>
    <s v="Consulting"/>
    <n v="4"/>
    <n v="10"/>
    <x v="0"/>
  </r>
  <r>
    <s v="FJ2T5P"/>
    <s v="LGA"/>
    <s v="DEN"/>
    <d v="2019-05-31T00:00:00"/>
    <x v="165"/>
    <d v="2019-07-15T00:00:00"/>
    <n v="2606"/>
    <n v="3.6"/>
    <n v="390.59"/>
    <x v="0"/>
    <n v="749"/>
    <s v="No"/>
    <n v="502.95680000000004"/>
    <x v="66"/>
    <n v="0.14988104374520336"/>
    <n v="2"/>
    <s v="IT"/>
    <n v="4"/>
    <n v="10"/>
    <x v="0"/>
  </r>
  <r>
    <s v="Z8H7EN"/>
    <s v="LGW"/>
    <s v="AMS"/>
    <d v="2019-06-13T00:00:00"/>
    <x v="166"/>
    <d v="2019-07-15T00:00:00"/>
    <n v="364"/>
    <n v="1.5"/>
    <n v="395.17"/>
    <x v="0"/>
    <n v="636"/>
    <s v="No"/>
    <n v="261.26920000000001"/>
    <x v="25"/>
    <n v="1.0856318681318682"/>
    <n v="5"/>
    <s v="IT"/>
    <n v="2"/>
    <n v="6"/>
    <x v="0"/>
  </r>
  <r>
    <s v="G7Z2P6"/>
    <s v="SIN"/>
    <s v="CAN"/>
    <d v="2019-11-12T00:00:00"/>
    <x v="167"/>
    <d v="2019-11-26T00:00:00"/>
    <n v="2648"/>
    <n v="3.8"/>
    <n v="395.94"/>
    <x v="1"/>
    <n v="425"/>
    <s v="No"/>
    <n v="3379.6279999999997"/>
    <x v="18"/>
    <n v="0.14952416918429004"/>
    <n v="5"/>
    <s v="Consulting"/>
    <n v="4"/>
    <n v="10"/>
    <x v="1"/>
  </r>
  <r>
    <s v="VY3S0U"/>
    <s v="LGA"/>
    <s v="MCO"/>
    <d v="2018-10-22T00:00:00"/>
    <x v="168"/>
    <d v="2019-01-05T00:00:00"/>
    <n v="1529"/>
    <n v="2.4"/>
    <n v="397.71"/>
    <x v="0"/>
    <n v="201"/>
    <s v="No"/>
    <n v="386.8562"/>
    <x v="67"/>
    <n v="0.2601111837802485"/>
    <n v="4"/>
    <s v="IT"/>
    <n v="2"/>
    <n v="6"/>
    <x v="0"/>
  </r>
  <r>
    <s v="J1D60E"/>
    <s v="LGW"/>
    <s v="LAS"/>
    <d v="2017-02-14T00:00:00"/>
    <x v="169"/>
    <d v="2017-03-12T00:00:00"/>
    <n v="8432"/>
    <n v="9.6"/>
    <n v="400.33"/>
    <x v="0"/>
    <n v="431"/>
    <s v="No"/>
    <n v="1130.9996000000001"/>
    <x v="1"/>
    <n v="4.7477466793168881E-2"/>
    <n v="12"/>
    <s v="Consulting"/>
    <n v="1"/>
    <n v="4"/>
    <x v="0"/>
  </r>
  <r>
    <s v="DMQUQF"/>
    <s v="LHR"/>
    <s v="FCO"/>
    <d v="2019-09-17T00:00:00"/>
    <x v="36"/>
    <d v="2019-10-26T00:00:00"/>
    <n v="1443"/>
    <n v="2.6"/>
    <n v="400.6"/>
    <x v="0"/>
    <n v="435"/>
    <s v="No"/>
    <n v="377.58540000000005"/>
    <x v="4"/>
    <n v="0.27761607761607765"/>
    <n v="5"/>
    <s v="Consulting"/>
    <n v="4"/>
    <n v="10"/>
    <x v="0"/>
  </r>
  <r>
    <s v="TCN1MZ"/>
    <s v="LHR"/>
    <s v="AMS"/>
    <d v="2018-09-06T00:00:00"/>
    <x v="170"/>
    <d v="2018-09-26T00:00:00"/>
    <n v="370"/>
    <n v="1.5"/>
    <n v="402.01"/>
    <x v="0"/>
    <n v="11"/>
    <s v="No"/>
    <n v="261.916"/>
    <x v="6"/>
    <n v="1.0865135135135136"/>
    <n v="4"/>
    <s v="Consulting"/>
    <n v="3"/>
    <n v="8"/>
    <x v="0"/>
  </r>
  <r>
    <s v="VSTIWT"/>
    <s v="JFK"/>
    <s v="MUC"/>
    <d v="2019-12-12T00:00:00"/>
    <x v="171"/>
    <d v="2019-12-29T00:00:00"/>
    <n v="6498"/>
    <n v="8.1"/>
    <n v="402.45"/>
    <x v="1"/>
    <n v="62"/>
    <s v="No"/>
    <n v="5587.6030000000001"/>
    <x v="5"/>
    <n v="6.1934441366574326E-2"/>
    <n v="9"/>
    <s v="Consulting"/>
    <n v="3"/>
    <n v="8"/>
    <x v="2"/>
  </r>
  <r>
    <s v="D8DU2B"/>
    <s v="LGA"/>
    <s v="DFW"/>
    <d v="2017-08-17T00:00:00"/>
    <x v="172"/>
    <d v="2017-10-18T00:00:00"/>
    <n v="2235"/>
    <n v="3.2"/>
    <n v="402.48"/>
    <x v="0"/>
    <n v="638"/>
    <s v="No"/>
    <n v="462.96300000000002"/>
    <x v="68"/>
    <n v="0.18008053691275169"/>
    <n v="1"/>
    <s v="Consulting"/>
    <n v="3"/>
    <n v="8"/>
    <x v="0"/>
  </r>
  <r>
    <s v="L7RV5Y"/>
    <s v="LGA"/>
    <s v="SEA"/>
    <d v="2017-10-15T00:00:00"/>
    <x v="173"/>
    <d v="2017-11-07T00:00:00"/>
    <n v="3883"/>
    <n v="5.0999999999999996"/>
    <n v="402.62"/>
    <x v="0"/>
    <n v="384"/>
    <s v="No"/>
    <n v="640.61739999999998"/>
    <x v="33"/>
    <n v="0.10368787020345094"/>
    <n v="2"/>
    <s v="IT"/>
    <n v="4"/>
    <n v="10"/>
    <x v="0"/>
  </r>
  <r>
    <s v="DP9D4P"/>
    <s v="LGA"/>
    <s v="MCO"/>
    <d v="2018-04-24T00:00:00"/>
    <x v="174"/>
    <d v="2018-04-30T00:00:00"/>
    <n v="1529"/>
    <n v="2.4"/>
    <n v="403.01"/>
    <x v="0"/>
    <n v="448"/>
    <s v="No"/>
    <n v="386.8562"/>
    <x v="35"/>
    <n v="0.26357750163505561"/>
    <n v="4"/>
    <s v="Finance"/>
    <n v="4"/>
    <n v="10"/>
    <x v="0"/>
  </r>
  <r>
    <s v="IF0Q8L"/>
    <s v="LGA"/>
    <s v="MIA"/>
    <d v="2018-02-28T00:00:00"/>
    <x v="175"/>
    <d v="2018-03-10T00:00:00"/>
    <n v="1765"/>
    <n v="2.6"/>
    <n v="403.04"/>
    <x v="0"/>
    <n v="760"/>
    <s v="No"/>
    <n v="412.29700000000003"/>
    <x v="5"/>
    <n v="0.22835127478753542"/>
    <n v="2"/>
    <s v="Consulting"/>
    <n v="4"/>
    <n v="10"/>
    <x v="0"/>
  </r>
  <r>
    <s v="Z0Z2Q5"/>
    <s v="SIN"/>
    <s v="HKG"/>
    <d v="2019-12-08T00:00:00"/>
    <x v="113"/>
    <d v="2019-12-23T00:00:00"/>
    <n v="2565"/>
    <n v="3.7"/>
    <n v="404.69"/>
    <x v="1"/>
    <n v="700"/>
    <s v="No"/>
    <n v="3332.0275000000001"/>
    <x v="8"/>
    <n v="0.15777387914230021"/>
    <n v="5"/>
    <s v="Consulting"/>
    <n v="4"/>
    <n v="10"/>
    <x v="1"/>
  </r>
  <r>
    <s v="SA0D9C"/>
    <s v="LHR"/>
    <s v="FRA"/>
    <d v="2017-05-04T00:00:00"/>
    <x v="176"/>
    <d v="2017-05-22T00:00:00"/>
    <n v="654"/>
    <n v="1.8"/>
    <n v="405.16"/>
    <x v="1"/>
    <n v="198"/>
    <s v="No"/>
    <n v="2236.069"/>
    <x v="1"/>
    <n v="0.61951070336391445"/>
    <n v="4"/>
    <s v="Consulting"/>
    <n v="4"/>
    <n v="10"/>
    <x v="1"/>
  </r>
  <r>
    <s v="J14E4R"/>
    <s v="SIN"/>
    <s v="BOM"/>
    <d v="2017-08-28T00:00:00"/>
    <x v="177"/>
    <d v="2017-09-13T00:00:00"/>
    <n v="3921"/>
    <n v="5.0999999999999996"/>
    <n v="407.5"/>
    <x v="1"/>
    <n v="436"/>
    <s v="No"/>
    <n v="4109.6934999999994"/>
    <x v="24"/>
    <n v="0.10392756949757714"/>
    <n v="10"/>
    <s v="Consulting"/>
    <n v="2"/>
    <n v="6"/>
    <x v="1"/>
  </r>
  <r>
    <s v="Q5PRXE"/>
    <s v="LGW"/>
    <s v="AMS"/>
    <d v="2017-11-09T00:00:00"/>
    <x v="139"/>
    <d v="2018-04-30T00:00:00"/>
    <n v="364"/>
    <n v="1.5"/>
    <n v="412.8"/>
    <x v="0"/>
    <n v="31"/>
    <s v="No"/>
    <n v="261.26920000000001"/>
    <x v="69"/>
    <n v="1.134065934065934"/>
    <n v="5"/>
    <s v="IT"/>
    <n v="4"/>
    <n v="10"/>
    <x v="0"/>
  </r>
  <r>
    <s v="IO7K1U"/>
    <s v="LGA"/>
    <s v="DEN"/>
    <d v="2018-01-17T00:00:00"/>
    <x v="178"/>
    <d v="2018-02-05T00:00:00"/>
    <n v="2606"/>
    <n v="3.6"/>
    <n v="415.99"/>
    <x v="0"/>
    <n v="39"/>
    <s v="No"/>
    <n v="502.95680000000004"/>
    <x v="1"/>
    <n v="0.15962778204144282"/>
    <n v="5"/>
    <s v="Consulting"/>
    <n v="4"/>
    <n v="10"/>
    <x v="0"/>
  </r>
  <r>
    <s v="KDWPYX"/>
    <s v="LHR"/>
    <s v="BCN"/>
    <d v="2017-01-12T00:00:00"/>
    <x v="179"/>
    <d v="2017-02-11T00:00:00"/>
    <n v="1147"/>
    <n v="2.2999999999999998"/>
    <n v="417.54"/>
    <x v="0"/>
    <n v="435"/>
    <s v="No"/>
    <n v="345.67660000000001"/>
    <x v="43"/>
    <n v="0.36402789886660858"/>
    <n v="4"/>
    <s v="Consulting"/>
    <n v="4"/>
    <n v="10"/>
    <x v="0"/>
  </r>
  <r>
    <s v="PB6AGF"/>
    <s v="LHR"/>
    <s v="BCN"/>
    <d v="2019-11-27T00:00:00"/>
    <x v="21"/>
    <d v="2019-12-12T00:00:00"/>
    <n v="1147"/>
    <n v="2.2999999999999998"/>
    <n v="422.25"/>
    <x v="0"/>
    <n v="212"/>
    <s v="No"/>
    <n v="345.67660000000001"/>
    <x v="26"/>
    <n v="0.3681342632955536"/>
    <n v="3"/>
    <s v="Consulting"/>
    <n v="3"/>
    <n v="8"/>
    <x v="0"/>
  </r>
  <r>
    <s v="TNH9YZ"/>
    <s v="LHR"/>
    <s v="AMS"/>
    <d v="2019-06-09T00:00:00"/>
    <x v="180"/>
    <d v="2019-07-08T00:00:00"/>
    <n v="370"/>
    <n v="1.5"/>
    <n v="432.35"/>
    <x v="0"/>
    <n v="636"/>
    <s v="No"/>
    <n v="261.916"/>
    <x v="46"/>
    <n v="1.1685135135135136"/>
    <n v="4"/>
    <s v="IT"/>
    <n v="2"/>
    <n v="6"/>
    <x v="0"/>
  </r>
  <r>
    <s v="O32VGR"/>
    <s v="LHR"/>
    <s v="FCO"/>
    <d v="2017-04-01T00:00:00"/>
    <x v="181"/>
    <d v="2017-05-03T00:00:00"/>
    <n v="1443"/>
    <n v="2.6"/>
    <n v="437.79"/>
    <x v="0"/>
    <n v="267"/>
    <s v="No"/>
    <n v="377.58540000000005"/>
    <x v="2"/>
    <n v="0.3033887733887734"/>
    <n v="17"/>
    <s v="Finance"/>
    <n v="4"/>
    <n v="10"/>
    <x v="0"/>
  </r>
  <r>
    <s v="YIS13X"/>
    <s v="JFK"/>
    <s v="MEX"/>
    <d v="2019-05-05T00:00:00"/>
    <x v="182"/>
    <d v="2019-09-26T00:00:00"/>
    <n v="4359"/>
    <n v="4.5"/>
    <n v="437.8"/>
    <x v="0"/>
    <n v="860"/>
    <s v="No"/>
    <n v="691.93020000000001"/>
    <x v="70"/>
    <n v="0.10043587978894242"/>
    <n v="3"/>
    <s v="Consulting"/>
    <n v="2"/>
    <n v="6"/>
    <x v="0"/>
  </r>
  <r>
    <s v="E83KX4"/>
    <s v="LGW"/>
    <s v="MUC"/>
    <d v="2017-04-26T00:00:00"/>
    <x v="183"/>
    <d v="2017-06-02T00:00:00"/>
    <n v="913"/>
    <n v="2.1"/>
    <n v="438.76"/>
    <x v="0"/>
    <n v="171"/>
    <s v="No"/>
    <n v="320.45140000000004"/>
    <x v="60"/>
    <n v="0.48056955093099668"/>
    <n v="5"/>
    <s v="Consulting"/>
    <n v="3"/>
    <n v="8"/>
    <x v="0"/>
  </r>
  <r>
    <s v="T0NU6E"/>
    <s v="SIN"/>
    <s v="SZX"/>
    <d v="2019-04-17T00:00:00"/>
    <x v="69"/>
    <d v="2019-06-25T00:00:00"/>
    <n v="2594"/>
    <n v="3.7"/>
    <n v="441.06"/>
    <x v="0"/>
    <n v="952"/>
    <s v="No"/>
    <n v="501.66320000000007"/>
    <x v="68"/>
    <n v="0.17003084040092523"/>
    <n v="8"/>
    <s v="Consulting"/>
    <n v="4"/>
    <n v="10"/>
    <x v="0"/>
  </r>
  <r>
    <s v="ACK3EM"/>
    <s v="SIN"/>
    <s v="KMG"/>
    <d v="2019-08-10T00:00:00"/>
    <x v="184"/>
    <d v="2019-08-24T00:00:00"/>
    <n v="2643"/>
    <n v="3.8"/>
    <n v="443.86"/>
    <x v="0"/>
    <n v="874"/>
    <s v="No"/>
    <n v="506.94540000000006"/>
    <x v="18"/>
    <n v="0.16793794930003783"/>
    <n v="5"/>
    <s v="Consulting"/>
    <n v="4"/>
    <n v="10"/>
    <x v="0"/>
  </r>
  <r>
    <s v="B4AI6X"/>
    <s v="LGA"/>
    <s v="ORD"/>
    <d v="2017-12-14T00:00:00"/>
    <x v="185"/>
    <d v="2017-12-23T00:00:00"/>
    <n v="1180"/>
    <n v="2"/>
    <n v="447.6"/>
    <x v="0"/>
    <n v="499"/>
    <s v="No"/>
    <n v="349.23400000000004"/>
    <x v="28"/>
    <n v="0.3793220338983051"/>
    <n v="2"/>
    <s v="IT"/>
    <n v="4"/>
    <n v="10"/>
    <x v="0"/>
  </r>
  <r>
    <s v="GQ6Z69"/>
    <s v="SIN"/>
    <s v="DEL"/>
    <d v="2019-02-10T00:00:00"/>
    <x v="186"/>
    <d v="2019-03-10T00:00:00"/>
    <n v="4159"/>
    <n v="5.3"/>
    <n v="449.88"/>
    <x v="1"/>
    <n v="436"/>
    <s v="No"/>
    <n v="4246.1864999999998"/>
    <x v="6"/>
    <n v="0.10817023322914161"/>
    <n v="12"/>
    <s v="Consulting"/>
    <n v="2"/>
    <n v="6"/>
    <x v="1"/>
  </r>
  <r>
    <s v="OGK830"/>
    <s v="SIN"/>
    <s v="KMG"/>
    <d v="2019-06-03T00:00:00"/>
    <x v="187"/>
    <d v="2019-06-14T00:00:00"/>
    <n v="2643"/>
    <n v="3.8"/>
    <n v="454.45"/>
    <x v="1"/>
    <n v="874"/>
    <s v="No"/>
    <n v="3376.7605000000003"/>
    <x v="24"/>
    <n v="0.17194475974271661"/>
    <n v="5"/>
    <s v="Consulting"/>
    <n v="4"/>
    <n v="10"/>
    <x v="1"/>
  </r>
  <r>
    <s v="QKSU92"/>
    <s v="LGW"/>
    <s v="DXB"/>
    <d v="2018-12-27T00:00:00"/>
    <x v="141"/>
    <d v="2019-01-21T00:00:00"/>
    <n v="5480"/>
    <n v="7"/>
    <n v="457.11"/>
    <x v="0"/>
    <n v="689"/>
    <s v="No"/>
    <n v="812.774"/>
    <x v="1"/>
    <n v="8.3414233576642335E-2"/>
    <n v="11"/>
    <s v="Finance"/>
    <n v="1"/>
    <n v="4"/>
    <x v="0"/>
  </r>
  <r>
    <s v="VSPZEJ"/>
    <s v="LGW"/>
    <s v="BCN"/>
    <d v="2017-03-14T00:00:00"/>
    <x v="188"/>
    <d v="2017-04-04T00:00:00"/>
    <n v="1109"/>
    <n v="2.2999999999999998"/>
    <n v="462.4"/>
    <x v="0"/>
    <n v="705"/>
    <s v="No"/>
    <n v="341.58019999999999"/>
    <x v="17"/>
    <n v="0.41695220919747517"/>
    <n v="4"/>
    <s v="Consulting"/>
    <n v="4"/>
    <n v="10"/>
    <x v="0"/>
  </r>
  <r>
    <s v="UIOFRD"/>
    <s v="JFK"/>
    <s v="MUC"/>
    <d v="2018-09-11T00:00:00"/>
    <x v="189"/>
    <d v="2018-09-28T00:00:00"/>
    <n v="6498"/>
    <n v="8.1"/>
    <n v="463.47"/>
    <x v="1"/>
    <n v="213"/>
    <s v="No"/>
    <n v="5587.6030000000001"/>
    <x v="5"/>
    <n v="7.1325023084025857E-2"/>
    <n v="9"/>
    <s v="Consulting"/>
    <n v="3"/>
    <n v="8"/>
    <x v="2"/>
  </r>
  <r>
    <s v="BL0E4J"/>
    <s v="LGA"/>
    <s v="DEN"/>
    <d v="2018-03-19T00:00:00"/>
    <x v="75"/>
    <d v="2018-04-27T00:00:00"/>
    <n v="2606"/>
    <n v="3.6"/>
    <n v="469.27"/>
    <x v="0"/>
    <n v="711"/>
    <s v="No"/>
    <n v="502.95680000000004"/>
    <x v="45"/>
    <n v="0.1800729086722947"/>
    <n v="9"/>
    <s v="Consulting"/>
    <n v="4"/>
    <n v="10"/>
    <x v="0"/>
  </r>
  <r>
    <s v="NMDLFU"/>
    <s v="SIN"/>
    <s v="SZX"/>
    <d v="2019-11-08T00:00:00"/>
    <x v="190"/>
    <d v="2019-11-19T00:00:00"/>
    <n v="2594"/>
    <n v="3.7"/>
    <n v="471.55"/>
    <x v="0"/>
    <n v="912"/>
    <s v="No"/>
    <n v="501.66320000000007"/>
    <x v="24"/>
    <n v="0.18178488820354666"/>
    <n v="5"/>
    <s v="Consulting"/>
    <n v="3"/>
    <n v="8"/>
    <x v="0"/>
  </r>
  <r>
    <s v="M5ZZGV"/>
    <s v="SIN"/>
    <s v="SYD"/>
    <d v="2019-01-18T00:00:00"/>
    <x v="16"/>
    <d v="2019-02-13T00:00:00"/>
    <n v="6293"/>
    <n v="7.4"/>
    <n v="478.84"/>
    <x v="0"/>
    <n v="912"/>
    <s v="No"/>
    <n v="900.41539999999998"/>
    <x v="2"/>
    <n v="7.6090894644843476E-2"/>
    <n v="11"/>
    <s v="Consulting"/>
    <n v="3"/>
    <n v="8"/>
    <x v="0"/>
  </r>
  <r>
    <s v="ILK0OQ"/>
    <s v="LHR"/>
    <s v="MUC"/>
    <d v="2018-06-07T00:00:00"/>
    <x v="191"/>
    <d v="2018-10-28T00:00:00"/>
    <n v="941"/>
    <n v="2.1"/>
    <n v="480.46"/>
    <x v="0"/>
    <n v="561"/>
    <s v="No"/>
    <n v="323.46980000000002"/>
    <x v="71"/>
    <n v="0.51058448459086081"/>
    <n v="4"/>
    <s v="Consulting"/>
    <n v="4"/>
    <n v="10"/>
    <x v="0"/>
  </r>
  <r>
    <s v="AN7C7T"/>
    <s v="SIN"/>
    <s v="HKG"/>
    <d v="2019-03-04T00:00:00"/>
    <x v="192"/>
    <d v="2019-03-23T00:00:00"/>
    <n v="2565"/>
    <n v="3.7"/>
    <n v="482.25"/>
    <x v="1"/>
    <n v="436"/>
    <s v="No"/>
    <n v="3332.0275000000001"/>
    <x v="20"/>
    <n v="0.18801169590643274"/>
    <n v="6"/>
    <s v="Consulting"/>
    <n v="2"/>
    <n v="6"/>
    <x v="1"/>
  </r>
  <r>
    <s v="CB5Y9K"/>
    <s v="LGA"/>
    <s v="DFW"/>
    <d v="2019-01-12T00:00:00"/>
    <x v="128"/>
    <d v="2019-01-26T00:00:00"/>
    <n v="2235"/>
    <n v="3.2"/>
    <n v="484.7"/>
    <x v="0"/>
    <n v="711"/>
    <s v="No"/>
    <n v="462.96300000000002"/>
    <x v="38"/>
    <n v="0.21686800894854585"/>
    <n v="3"/>
    <s v="Consulting"/>
    <n v="4"/>
    <n v="10"/>
    <x v="0"/>
  </r>
  <r>
    <s v="F1TC7L"/>
    <s v="LGA"/>
    <s v="ORD"/>
    <d v="2017-03-15T00:00:00"/>
    <x v="39"/>
    <d v="2017-03-23T00:00:00"/>
    <n v="1180"/>
    <n v="2"/>
    <n v="486.97"/>
    <x v="0"/>
    <n v="708"/>
    <s v="No"/>
    <n v="349.23400000000004"/>
    <x v="42"/>
    <n v="0.41268644067796612"/>
    <n v="3"/>
    <s v="Consulting"/>
    <n v="4"/>
    <n v="10"/>
    <x v="0"/>
  </r>
  <r>
    <s v="FS68K4"/>
    <s v="LGW"/>
    <s v="FRA"/>
    <d v="2017-08-22T00:00:00"/>
    <x v="193"/>
    <d v="2017-09-06T00:00:00"/>
    <n v="630"/>
    <n v="8.8000000000000007"/>
    <n v="492.36"/>
    <x v="0"/>
    <n v="950"/>
    <s v="No"/>
    <n v="289.94400000000002"/>
    <x v="38"/>
    <n v="0.78152380952380951"/>
    <n v="4"/>
    <s v="Consulting"/>
    <n v="3"/>
    <n v="8"/>
    <x v="0"/>
  </r>
  <r>
    <s v="O2Q05H"/>
    <s v="SIN"/>
    <s v="SZX"/>
    <d v="2019-04-07T00:00:00"/>
    <x v="63"/>
    <d v="2019-04-24T00:00:00"/>
    <n v="2594"/>
    <n v="3.7"/>
    <n v="492.9"/>
    <x v="0"/>
    <n v="958"/>
    <s v="No"/>
    <n v="501.66320000000007"/>
    <x v="26"/>
    <n v="0.19001542020046261"/>
    <n v="5"/>
    <s v="Consulting"/>
    <n v="4"/>
    <n v="10"/>
    <x v="0"/>
  </r>
  <r>
    <s v="W6E9B7"/>
    <s v="LGW"/>
    <s v="CDG"/>
    <d v="2018-05-09T00:00:00"/>
    <x v="194"/>
    <d v="2018-07-02T00:00:00"/>
    <n v="307"/>
    <n v="1.5"/>
    <n v="498.69"/>
    <x v="0"/>
    <n v="435"/>
    <s v="No"/>
    <n v="255.12459999999999"/>
    <x v="72"/>
    <n v="1.6243973941368077"/>
    <n v="6"/>
    <s v="Consulting"/>
    <n v="4"/>
    <n v="10"/>
    <x v="0"/>
  </r>
  <r>
    <s v="W0ZL4F"/>
    <s v="LGA"/>
    <s v="LAS"/>
    <d v="2018-02-05T00:00:00"/>
    <x v="195"/>
    <d v="2018-03-09T00:00:00"/>
    <n v="3608"/>
    <n v="4.8"/>
    <n v="501.96"/>
    <x v="1"/>
    <n v="732"/>
    <s v="No"/>
    <n v="3930.1880000000001"/>
    <x v="25"/>
    <n v="0.13912416851441242"/>
    <n v="5"/>
    <s v="Consulting"/>
    <n v="3"/>
    <n v="8"/>
    <x v="1"/>
  </r>
  <r>
    <s v="V21L4N"/>
    <s v="LHR"/>
    <s v="SVO"/>
    <d v="2017-09-26T00:00:00"/>
    <x v="89"/>
    <d v="2018-04-28T00:00:00"/>
    <n v="2508"/>
    <n v="3.7"/>
    <n v="502.21"/>
    <x v="0"/>
    <n v="388"/>
    <s v="No"/>
    <n v="492.39240000000007"/>
    <x v="73"/>
    <n v="0.20024322169059011"/>
    <n v="7"/>
    <s v="Consulting"/>
    <n v="4"/>
    <n v="10"/>
    <x v="0"/>
  </r>
  <r>
    <s v="PG8K4U"/>
    <s v="LGW"/>
    <s v="SVO"/>
    <d v="2018-09-10T00:00:00"/>
    <x v="196"/>
    <d v="2018-10-16T00:00:00"/>
    <n v="2507"/>
    <n v="8.6999999999999993"/>
    <n v="502.56"/>
    <x v="0"/>
    <n v="422"/>
    <s v="No"/>
    <n v="492.28460000000007"/>
    <x v="74"/>
    <n v="0.20046270442760272"/>
    <n v="8"/>
    <s v="Consulting"/>
    <n v="3"/>
    <n v="8"/>
    <x v="0"/>
  </r>
  <r>
    <s v="Q2HQFE"/>
    <s v="LHR"/>
    <s v="FRA"/>
    <d v="2017-12-06T00:00:00"/>
    <x v="197"/>
    <d v="2018-04-25T00:00:00"/>
    <n v="654"/>
    <n v="1.8"/>
    <n v="506"/>
    <x v="1"/>
    <n v="601"/>
    <s v="No"/>
    <n v="2236.069"/>
    <x v="10"/>
    <n v="0.7737003058103975"/>
    <n v="5"/>
    <s v="Consulting"/>
    <n v="2"/>
    <n v="6"/>
    <x v="1"/>
  </r>
  <r>
    <s v="DP6UT1"/>
    <s v="LGW"/>
    <s v="SVO"/>
    <d v="2017-10-02T00:00:00"/>
    <x v="142"/>
    <d v="2017-10-12T00:00:00"/>
    <n v="2507"/>
    <n v="8.6999999999999993"/>
    <n v="506.33"/>
    <x v="0"/>
    <n v="494"/>
    <s v="No"/>
    <n v="492.28460000000007"/>
    <x v="42"/>
    <n v="0.20196649381731152"/>
    <n v="5"/>
    <s v="Consulting"/>
    <n v="3"/>
    <n v="8"/>
    <x v="0"/>
  </r>
  <r>
    <s v="M0LS6W"/>
    <s v="LGA"/>
    <s v="ORD"/>
    <d v="2017-03-29T00:00:00"/>
    <x v="198"/>
    <d v="2017-04-04T00:00:00"/>
    <n v="1180"/>
    <n v="2"/>
    <n v="506.65"/>
    <x v="0"/>
    <n v="266"/>
    <s v="No"/>
    <n v="349.23400000000004"/>
    <x v="64"/>
    <n v="0.42936440677966098"/>
    <n v="5"/>
    <s v="Consulting"/>
    <n v="4"/>
    <n v="10"/>
    <x v="0"/>
  </r>
  <r>
    <s v="WI0J0L"/>
    <s v="LGA"/>
    <s v="SFO"/>
    <d v="2018-11-07T00:00:00"/>
    <x v="84"/>
    <d v="2018-12-07T00:00:00"/>
    <n v="4151"/>
    <n v="4.5"/>
    <n v="507.02"/>
    <x v="0"/>
    <n v="479"/>
    <s v="No"/>
    <n v="669.50779999999997"/>
    <x v="3"/>
    <n v="0.12214406167188629"/>
    <n v="8"/>
    <s v="Consulting"/>
    <n v="4"/>
    <n v="10"/>
    <x v="0"/>
  </r>
  <r>
    <s v="LU3Z5J"/>
    <s v="LGA"/>
    <s v="SEA"/>
    <d v="2018-07-25T00:00:00"/>
    <x v="199"/>
    <d v="2018-08-07T00:00:00"/>
    <n v="3883"/>
    <n v="5.0999999999999996"/>
    <n v="507.02"/>
    <x v="0"/>
    <n v="760"/>
    <s v="No"/>
    <n v="640.61739999999998"/>
    <x v="5"/>
    <n v="0.13057429822302344"/>
    <n v="5"/>
    <s v="Consulting"/>
    <n v="4"/>
    <n v="10"/>
    <x v="0"/>
  </r>
  <r>
    <s v="HY23TL"/>
    <s v="LGW"/>
    <s v="BCN"/>
    <d v="2018-08-05T00:00:00"/>
    <x v="200"/>
    <d v="2018-08-26T00:00:00"/>
    <n v="1109"/>
    <n v="2.2999999999999998"/>
    <n v="512.33000000000004"/>
    <x v="0"/>
    <n v="31"/>
    <s v="No"/>
    <n v="341.58019999999999"/>
    <x v="9"/>
    <n v="0.46197475202885485"/>
    <n v="3"/>
    <s v="IT"/>
    <n v="4"/>
    <n v="10"/>
    <x v="0"/>
  </r>
  <r>
    <s v="HPGGQK"/>
    <s v="LGW"/>
    <s v="MUC"/>
    <d v="2017-12-08T00:00:00"/>
    <x v="160"/>
    <d v="2019-01-04T00:00:00"/>
    <n v="913"/>
    <n v="2.1"/>
    <n v="521.72"/>
    <x v="0"/>
    <n v="586"/>
    <s v="No"/>
    <n v="320.45140000000004"/>
    <x v="0"/>
    <n v="0.57143483023001096"/>
    <n v="313"/>
    <s v="Consulting"/>
    <n v="4"/>
    <n v="10"/>
    <x v="0"/>
  </r>
  <r>
    <s v="IORMSX"/>
    <s v="LHR"/>
    <s v="FRA"/>
    <d v="2018-08-05T00:00:00"/>
    <x v="201"/>
    <d v="2018-08-19T00:00:00"/>
    <n v="654"/>
    <n v="1.8"/>
    <n v="524.13"/>
    <x v="0"/>
    <n v="11"/>
    <s v="No"/>
    <n v="292.53120000000001"/>
    <x v="8"/>
    <n v="0.80142201834862381"/>
    <n v="4"/>
    <s v="Consulting"/>
    <n v="3"/>
    <n v="8"/>
    <x v="0"/>
  </r>
  <r>
    <s v="SO8M6L"/>
    <s v="LGA"/>
    <s v="SFO"/>
    <d v="2018-08-10T00:00:00"/>
    <x v="202"/>
    <d v="2018-08-27T00:00:00"/>
    <n v="4151"/>
    <n v="4.5"/>
    <n v="528.66999999999996"/>
    <x v="0"/>
    <n v="663"/>
    <s v="No"/>
    <n v="669.50779999999997"/>
    <x v="18"/>
    <n v="0.12735967236810405"/>
    <n v="8"/>
    <s v="Consulting"/>
    <n v="4"/>
    <n v="10"/>
    <x v="0"/>
  </r>
  <r>
    <s v="JW28F1"/>
    <s v="LGW"/>
    <s v="MAD"/>
    <d v="2019-02-16T00:00:00"/>
    <x v="186"/>
    <d v="2019-03-01T00:00:00"/>
    <n v="1215"/>
    <n v="2.4"/>
    <n v="531.69000000000005"/>
    <x v="0"/>
    <n v="725"/>
    <s v="No"/>
    <n v="353.00700000000001"/>
    <x v="8"/>
    <n v="0.43760493827160496"/>
    <n v="3"/>
    <s v="Consulting"/>
    <n v="4"/>
    <n v="10"/>
    <x v="0"/>
  </r>
  <r>
    <s v="T7G32S"/>
    <s v="LGW"/>
    <s v="FRA"/>
    <d v="2018-09-19T00:00:00"/>
    <x v="191"/>
    <d v="2018-10-31T00:00:00"/>
    <n v="630"/>
    <n v="8.8000000000000007"/>
    <n v="535.53"/>
    <x v="0"/>
    <n v="689"/>
    <s v="No"/>
    <n v="289.94400000000002"/>
    <x v="75"/>
    <n v="0.85004761904761905"/>
    <n v="7"/>
    <s v="Finance"/>
    <n v="1"/>
    <n v="4"/>
    <x v="0"/>
  </r>
  <r>
    <s v="GRKBW9"/>
    <s v="JFK"/>
    <s v="FRA"/>
    <d v="2018-11-25T00:00:00"/>
    <x v="203"/>
    <d v="2018-12-05T00:00:00"/>
    <n v="6205"/>
    <n v="7.8"/>
    <n v="535.62"/>
    <x v="0"/>
    <n v="840"/>
    <s v="No"/>
    <n v="890.92899999999997"/>
    <x v="64"/>
    <n v="8.6320709105560028E-2"/>
    <n v="9"/>
    <s v="Consulting"/>
    <n v="4"/>
    <n v="10"/>
    <x v="0"/>
  </r>
  <r>
    <s v="UPYWWD"/>
    <s v="LGW"/>
    <s v="FRA"/>
    <d v="2019-06-12T00:00:00"/>
    <x v="204"/>
    <d v="2019-12-29T00:00:00"/>
    <n v="630"/>
    <n v="8.8000000000000007"/>
    <n v="539.72"/>
    <x v="0"/>
    <n v="636"/>
    <s v="No"/>
    <n v="289.94400000000002"/>
    <x v="12"/>
    <n v="0.85669841269841274"/>
    <n v="143"/>
    <s v="IT"/>
    <n v="2"/>
    <n v="6"/>
    <x v="0"/>
  </r>
  <r>
    <s v="VB8W0Y"/>
    <s v="LGA"/>
    <s v="LAS"/>
    <d v="2018-10-08T00:00:00"/>
    <x v="25"/>
    <d v="2019-05-30T00:00:00"/>
    <n v="3608"/>
    <n v="4.8"/>
    <n v="541.33000000000004"/>
    <x v="0"/>
    <n v="204"/>
    <s v="No"/>
    <n v="610.97239999999999"/>
    <x v="76"/>
    <n v="0.15003603104212862"/>
    <n v="5"/>
    <s v="Consulting"/>
    <n v="4"/>
    <n v="10"/>
    <x v="0"/>
  </r>
  <r>
    <s v="PHZBZQ"/>
    <s v="LHR"/>
    <s v="FRA"/>
    <d v="2018-01-29T00:00:00"/>
    <x v="160"/>
    <d v="2018-03-02T00:00:00"/>
    <n v="654"/>
    <n v="1.8"/>
    <n v="541.97"/>
    <x v="0"/>
    <n v="810"/>
    <s v="No"/>
    <n v="292.53120000000001"/>
    <x v="25"/>
    <n v="0.82870030581039755"/>
    <n v="5"/>
    <s v="Consulting"/>
    <n v="4"/>
    <n v="10"/>
    <x v="0"/>
  </r>
  <r>
    <s v="HG2B0N"/>
    <s v="LGA"/>
    <s v="SEA"/>
    <d v="2017-12-30T00:00:00"/>
    <x v="205"/>
    <d v="2018-01-24T00:00:00"/>
    <n v="3883"/>
    <n v="5.0999999999999996"/>
    <n v="542.46"/>
    <x v="1"/>
    <n v="352"/>
    <s v="No"/>
    <n v="4087.9005000000002"/>
    <x v="16"/>
    <n v="0.13970126191089366"/>
    <n v="1"/>
    <s v="Consulting"/>
    <n v="2"/>
    <n v="6"/>
    <x v="1"/>
  </r>
  <r>
    <s v="IQ8W6I"/>
    <s v="LGA"/>
    <s v="SEA"/>
    <d v="2019-04-27T00:00:00"/>
    <x v="206"/>
    <d v="2019-05-16T00:00:00"/>
    <n v="3883"/>
    <n v="5.0999999999999996"/>
    <n v="545.52"/>
    <x v="1"/>
    <n v="201"/>
    <s v="No"/>
    <n v="4087.9005000000002"/>
    <x v="1"/>
    <n v="0.14048931238732937"/>
    <n v="5"/>
    <s v="IT"/>
    <n v="2"/>
    <n v="6"/>
    <x v="1"/>
  </r>
  <r>
    <s v="D5V3VO"/>
    <s v="LGW"/>
    <s v="BCN"/>
    <d v="2017-05-08T00:00:00"/>
    <x v="207"/>
    <d v="2017-05-23T00:00:00"/>
    <n v="1109"/>
    <n v="2.2999999999999998"/>
    <n v="552.97"/>
    <x v="0"/>
    <n v="105"/>
    <s v="No"/>
    <n v="341.58019999999999"/>
    <x v="38"/>
    <n v="0.49862037871956721"/>
    <n v="4"/>
    <s v="IT"/>
    <n v="4"/>
    <n v="10"/>
    <x v="0"/>
  </r>
  <r>
    <s v="XDQRN0"/>
    <s v="LGW"/>
    <s v="MUC"/>
    <d v="2017-06-19T00:00:00"/>
    <x v="208"/>
    <d v="2017-07-07T00:00:00"/>
    <n v="913"/>
    <n v="2.1"/>
    <n v="553.97"/>
    <x v="1"/>
    <n v="105"/>
    <s v="No"/>
    <n v="2384.6055000000001"/>
    <x v="38"/>
    <n v="0.60675794085432644"/>
    <n v="7"/>
    <s v="IT"/>
    <n v="4"/>
    <n v="10"/>
    <x v="1"/>
  </r>
  <r>
    <s v="P8ZC6D"/>
    <s v="LGA"/>
    <s v="MIA"/>
    <d v="2017-03-23T00:00:00"/>
    <x v="209"/>
    <d v="2017-04-19T00:00:00"/>
    <n v="1765"/>
    <n v="2.6"/>
    <n v="558.74"/>
    <x v="0"/>
    <n v="202"/>
    <s v="No"/>
    <n v="412.29700000000003"/>
    <x v="38"/>
    <n v="0.31656657223796036"/>
    <n v="16"/>
    <s v="Consulting"/>
    <n v="2"/>
    <n v="6"/>
    <x v="0"/>
  </r>
  <r>
    <s v="BL4L3U"/>
    <s v="LGA"/>
    <s v="DFW"/>
    <d v="2018-01-28T00:00:00"/>
    <x v="210"/>
    <d v="2018-03-26T00:00:00"/>
    <n v="2235"/>
    <n v="3.2"/>
    <n v="558.89"/>
    <x v="0"/>
    <n v="638"/>
    <s v="No"/>
    <n v="462.96300000000002"/>
    <x v="77"/>
    <n v="0.25006263982102905"/>
    <n v="5"/>
    <s v="Consulting"/>
    <n v="3"/>
    <n v="8"/>
    <x v="0"/>
  </r>
  <r>
    <s v="J753V8"/>
    <s v="JFK"/>
    <s v="MAD"/>
    <d v="2019-02-04T00:00:00"/>
    <x v="14"/>
    <d v="2019-03-02T00:00:00"/>
    <n v="5775"/>
    <n v="7.3"/>
    <n v="568.36"/>
    <x v="0"/>
    <n v="25"/>
    <s v="No"/>
    <n v="844.57500000000005"/>
    <x v="2"/>
    <n v="9.8417316017316014E-2"/>
    <n v="11"/>
    <s v="Consulting"/>
    <n v="4"/>
    <n v="10"/>
    <x v="0"/>
  </r>
  <r>
    <s v="FDGOZQ"/>
    <s v="LHR"/>
    <s v="FCO"/>
    <d v="2019-05-05T00:00:00"/>
    <x v="211"/>
    <d v="2019-06-02T00:00:00"/>
    <n v="1443"/>
    <n v="2.6"/>
    <n v="571.13"/>
    <x v="0"/>
    <n v="845"/>
    <s v="No"/>
    <n v="377.58540000000005"/>
    <x v="16"/>
    <n v="0.39579348579348578"/>
    <n v="4"/>
    <s v="Consulting"/>
    <n v="4"/>
    <n v="10"/>
    <x v="0"/>
  </r>
  <r>
    <s v="BOOP1C"/>
    <s v="LGA"/>
    <s v="MEX"/>
    <d v="2017-10-08T00:00:00"/>
    <x v="212"/>
    <d v="2017-11-26T00:00:00"/>
    <n v="3368"/>
    <n v="11.5"/>
    <n v="573.24"/>
    <x v="0"/>
    <n v="563"/>
    <s v="No"/>
    <n v="585.10040000000004"/>
    <x v="78"/>
    <n v="0.17020190023752971"/>
    <n v="4"/>
    <s v="Finance"/>
    <n v="2"/>
    <n v="6"/>
    <x v="0"/>
  </r>
  <r>
    <s v="HOI8IL"/>
    <s v="LHR"/>
    <s v="IST"/>
    <d v="2019-04-30T00:00:00"/>
    <x v="134"/>
    <d v="2019-06-10T00:00:00"/>
    <n v="2488"/>
    <n v="3.6"/>
    <n v="573.57000000000005"/>
    <x v="0"/>
    <n v="707"/>
    <s v="No"/>
    <n v="490.2364"/>
    <x v="79"/>
    <n v="0.23053456591639873"/>
    <n v="3"/>
    <s v="Finance"/>
    <n v="2"/>
    <n v="6"/>
    <x v="0"/>
  </r>
  <r>
    <s v="J8LM7C"/>
    <s v="LGA"/>
    <s v="SEA"/>
    <d v="2017-02-10T00:00:00"/>
    <x v="169"/>
    <d v="2017-03-05T00:00:00"/>
    <n v="3883"/>
    <n v="5.0999999999999996"/>
    <n v="575.86"/>
    <x v="0"/>
    <n v="792"/>
    <s v="No"/>
    <n v="640.61739999999998"/>
    <x v="9"/>
    <n v="0.14830285861447334"/>
    <n v="5"/>
    <s v="Finance"/>
    <n v="4"/>
    <n v="10"/>
    <x v="0"/>
  </r>
  <r>
    <s v="DBB0RQ"/>
    <s v="LGW"/>
    <s v="FCO"/>
    <d v="2019-10-14T00:00:00"/>
    <x v="213"/>
    <d v="2019-10-29T00:00:00"/>
    <n v="1405"/>
    <n v="2.6"/>
    <n v="577.08000000000004"/>
    <x v="0"/>
    <n v="636"/>
    <s v="No"/>
    <n v="373.48900000000003"/>
    <x v="26"/>
    <n v="0.41073309608540925"/>
    <n v="3"/>
    <s v="IT"/>
    <n v="2"/>
    <n v="6"/>
    <x v="0"/>
  </r>
  <r>
    <s v="KTOEVN"/>
    <s v="LHR"/>
    <s v="MUC"/>
    <d v="2017-12-21T00:00:00"/>
    <x v="54"/>
    <d v="2018-01-12T00:00:00"/>
    <n v="941"/>
    <n v="2.1"/>
    <n v="583.78"/>
    <x v="1"/>
    <n v="549"/>
    <s v="No"/>
    <n v="2400.6635000000001"/>
    <x v="9"/>
    <n v="0.62038257173219979"/>
    <n v="4"/>
    <s v="Consulting"/>
    <n v="4"/>
    <n v="10"/>
    <x v="1"/>
  </r>
  <r>
    <s v="KFEXUU"/>
    <s v="LGW"/>
    <s v="MUC"/>
    <d v="2018-10-15T00:00:00"/>
    <x v="112"/>
    <d v="2018-11-05T00:00:00"/>
    <n v="913"/>
    <n v="2.1"/>
    <n v="585.85"/>
    <x v="0"/>
    <n v="561"/>
    <s v="No"/>
    <n v="320.45140000000004"/>
    <x v="9"/>
    <n v="0.64167579408543263"/>
    <n v="3"/>
    <s v="Consulting"/>
    <n v="4"/>
    <n v="10"/>
    <x v="0"/>
  </r>
  <r>
    <s v="K6MGWA"/>
    <s v="SIN"/>
    <s v="PEK"/>
    <d v="2019-03-18T00:00:00"/>
    <x v="214"/>
    <d v="2019-07-26T00:00:00"/>
    <n v="4490"/>
    <n v="5.6"/>
    <n v="586.29999999999995"/>
    <x v="1"/>
    <n v="874"/>
    <s v="No"/>
    <n v="4436.0149999999994"/>
    <x v="80"/>
    <n v="0.13057906458797328"/>
    <n v="6"/>
    <s v="Consulting"/>
    <n v="4"/>
    <n v="10"/>
    <x v="1"/>
  </r>
  <r>
    <s v="J6SY6G"/>
    <s v="LGA"/>
    <s v="LAX"/>
    <d v="2017-06-14T00:00:00"/>
    <x v="8"/>
    <d v="2017-07-11T00:00:00"/>
    <n v="3974"/>
    <n v="5.2"/>
    <n v="588.66999999999996"/>
    <x v="0"/>
    <n v="13"/>
    <s v="No"/>
    <n v="650.42720000000008"/>
    <x v="32"/>
    <n v="0.14813034725717161"/>
    <n v="4"/>
    <s v="Consulting"/>
    <n v="2"/>
    <n v="6"/>
    <x v="0"/>
  </r>
  <r>
    <s v="L61QCI"/>
    <s v="LGW"/>
    <s v="SFO"/>
    <d v="2017-07-08T00:00:00"/>
    <x v="215"/>
    <d v="2017-07-28T00:00:00"/>
    <n v="8677"/>
    <n v="10.7"/>
    <n v="594.69000000000005"/>
    <x v="0"/>
    <n v="494"/>
    <s v="No"/>
    <n v="1157.4106000000002"/>
    <x v="13"/>
    <n v="6.853636049325805E-2"/>
    <n v="1"/>
    <s v="Consulting"/>
    <n v="3"/>
    <n v="8"/>
    <x v="0"/>
  </r>
  <r>
    <s v="FO4H2R"/>
    <s v="LGA"/>
    <s v="DEN"/>
    <d v="2019-12-06T00:00:00"/>
    <x v="216"/>
    <d v="2019-12-17T00:00:00"/>
    <n v="2606"/>
    <n v="3.6"/>
    <n v="603.24"/>
    <x v="0"/>
    <n v="596"/>
    <s v="No"/>
    <n v="502.95680000000004"/>
    <x v="18"/>
    <n v="0.23148119723714505"/>
    <n v="2"/>
    <s v="Consulting"/>
    <n v="2"/>
    <n v="6"/>
    <x v="0"/>
  </r>
  <r>
    <s v="MYDNCL"/>
    <s v="LHR"/>
    <s v="IST"/>
    <d v="2018-03-10T00:00:00"/>
    <x v="194"/>
    <d v="2018-06-29T00:00:00"/>
    <n v="2488"/>
    <n v="3.6"/>
    <n v="603.46"/>
    <x v="0"/>
    <n v="393"/>
    <s v="No"/>
    <n v="490.2364"/>
    <x v="48"/>
    <n v="0.24254823151125404"/>
    <n v="3"/>
    <s v="Consulting"/>
    <n v="4"/>
    <n v="10"/>
    <x v="0"/>
  </r>
  <r>
    <s v="IE4O0V"/>
    <s v="LGA"/>
    <s v="LAS"/>
    <d v="2017-09-15T00:00:00"/>
    <x v="217"/>
    <d v="2018-07-14T00:00:00"/>
    <n v="3608"/>
    <n v="4.8"/>
    <n v="606.49"/>
    <x v="0"/>
    <n v="297"/>
    <s v="No"/>
    <n v="610.97239999999999"/>
    <x v="81"/>
    <n v="0.16809589800443459"/>
    <n v="3"/>
    <s v="Consulting"/>
    <n v="4"/>
    <n v="10"/>
    <x v="0"/>
  </r>
  <r>
    <s v="Q1UY8Q"/>
    <s v="LGA"/>
    <s v="LAX"/>
    <d v="2017-04-20T00:00:00"/>
    <x v="218"/>
    <d v="2017-06-30T00:00:00"/>
    <n v="3974"/>
    <n v="5.2"/>
    <n v="611.75"/>
    <x v="0"/>
    <n v="871"/>
    <s v="No"/>
    <n v="650.42720000000008"/>
    <x v="82"/>
    <n v="0.15393809763462507"/>
    <n v="2"/>
    <s v="Consulting"/>
    <n v="3"/>
    <n v="8"/>
    <x v="0"/>
  </r>
  <r>
    <s v="JKN6J7"/>
    <s v="LGW"/>
    <s v="IST"/>
    <d v="2018-12-04T00:00:00"/>
    <x v="219"/>
    <d v="2018-12-17T00:00:00"/>
    <n v="2461"/>
    <n v="3.6"/>
    <n v="614.16999999999996"/>
    <x v="0"/>
    <n v="139"/>
    <s v="No"/>
    <n v="487.32580000000007"/>
    <x v="18"/>
    <n v="0.24956115400243803"/>
    <n v="4"/>
    <s v="Consulting"/>
    <n v="4"/>
    <n v="10"/>
    <x v="0"/>
  </r>
  <r>
    <s v="V7OYMB"/>
    <s v="LGW"/>
    <s v="CDG"/>
    <d v="2017-05-17T00:00:00"/>
    <x v="220"/>
    <d v="2017-05-31T00:00:00"/>
    <n v="307"/>
    <n v="1.5"/>
    <n v="616.64"/>
    <x v="0"/>
    <n v="845"/>
    <s v="No"/>
    <n v="255.12459999999999"/>
    <x v="8"/>
    <n v="2.0085993485342017"/>
    <n v="4"/>
    <s v="Consulting"/>
    <n v="4"/>
    <n v="10"/>
    <x v="0"/>
  </r>
  <r>
    <s v="K103VB"/>
    <s v="JFK"/>
    <s v="LHR"/>
    <d v="2019-03-22T00:00:00"/>
    <x v="221"/>
    <d v="2019-05-31T00:00:00"/>
    <n v="5555"/>
    <n v="7.1"/>
    <n v="619.99"/>
    <x v="0"/>
    <n v="343"/>
    <s v="No"/>
    <n v="820.85900000000004"/>
    <x v="82"/>
    <n v="0.11160936093609361"/>
    <n v="1"/>
    <s v="HR"/>
    <n v="4"/>
    <n v="10"/>
    <x v="0"/>
  </r>
  <r>
    <s v="HPY3DH"/>
    <s v="LGW"/>
    <s v="MAD"/>
    <d v="2018-01-01T00:00:00"/>
    <x v="222"/>
    <d v="2018-05-09T00:00:00"/>
    <n v="1215"/>
    <n v="2.4"/>
    <n v="620.47"/>
    <x v="0"/>
    <n v="810"/>
    <s v="No"/>
    <n v="353.00700000000001"/>
    <x v="80"/>
    <n v="0.51067489711934155"/>
    <n v="4"/>
    <s v="Consulting"/>
    <n v="4"/>
    <n v="10"/>
    <x v="0"/>
  </r>
  <r>
    <s v="DNFZJB"/>
    <s v="JFK"/>
    <s v="MEX"/>
    <d v="2019-03-28T00:00:00"/>
    <x v="206"/>
    <d v="2019-05-18T00:00:00"/>
    <n v="4359"/>
    <n v="4.5"/>
    <n v="621.65"/>
    <x v="0"/>
    <n v="885"/>
    <s v="No"/>
    <n v="691.93020000000001"/>
    <x v="83"/>
    <n v="0.14261298462950217"/>
    <n v="7"/>
    <s v="IT"/>
    <n v="4"/>
    <n v="10"/>
    <x v="0"/>
  </r>
  <r>
    <s v="HJLQ9W"/>
    <s v="SIN"/>
    <s v="HND"/>
    <d v="2019-02-06T00:00:00"/>
    <x v="223"/>
    <d v="2019-08-26T00:00:00"/>
    <n v="5299"/>
    <n v="6.4"/>
    <n v="622.29"/>
    <x v="0"/>
    <n v="874"/>
    <s v="No"/>
    <n v="793.26220000000001"/>
    <x v="84"/>
    <n v="0.11743536516323834"/>
    <n v="13"/>
    <s v="Consulting"/>
    <n v="4"/>
    <n v="10"/>
    <x v="0"/>
  </r>
  <r>
    <s v="HDA5P5"/>
    <s v="SIN"/>
    <s v="MEL"/>
    <d v="2018-09-10T00:00:00"/>
    <x v="189"/>
    <d v="2018-09-29T00:00:00"/>
    <n v="6033"/>
    <n v="7.2"/>
    <n v="623.54999999999995"/>
    <x v="0"/>
    <n v="919"/>
    <s v="No"/>
    <n v="872.38740000000007"/>
    <x v="18"/>
    <n v="0.10335653903530581"/>
    <n v="10"/>
    <s v="Consulting"/>
    <n v="4"/>
    <n v="10"/>
    <x v="0"/>
  </r>
  <r>
    <s v="G1O6EL"/>
    <s v="LHR"/>
    <s v="FCO"/>
    <d v="2019-06-15T00:00:00"/>
    <x v="224"/>
    <d v="2019-07-16T00:00:00"/>
    <n v="1443"/>
    <n v="2.6"/>
    <n v="626.49"/>
    <x v="1"/>
    <n v="217"/>
    <s v="No"/>
    <n v="2688.5605"/>
    <x v="25"/>
    <n v="0.43415800415800415"/>
    <n v="4"/>
    <s v="Consulting"/>
    <n v="3"/>
    <n v="8"/>
    <x v="1"/>
  </r>
  <r>
    <s v="SFAUJ8"/>
    <s v="LGW"/>
    <s v="FCO"/>
    <d v="2018-02-23T00:00:00"/>
    <x v="225"/>
    <d v="2018-03-09T00:00:00"/>
    <n v="1405"/>
    <n v="2.6"/>
    <n v="631.73"/>
    <x v="0"/>
    <n v="11"/>
    <s v="No"/>
    <n v="373.48900000000003"/>
    <x v="38"/>
    <n v="0.44962989323843416"/>
    <n v="3"/>
    <s v="Consulting"/>
    <n v="3"/>
    <n v="8"/>
    <x v="0"/>
  </r>
  <r>
    <s v="P6TU2F"/>
    <s v="LHR"/>
    <s v="DFW"/>
    <d v="2016-12-29T00:00:00"/>
    <x v="179"/>
    <d v="2017-02-09T00:00:00"/>
    <n v="7627"/>
    <n v="8.8000000000000007"/>
    <n v="633.6"/>
    <x v="0"/>
    <n v="235"/>
    <s v="No"/>
    <n v="1044.2206000000001"/>
    <x v="85"/>
    <n v="8.3073292251212794E-2"/>
    <n v="2"/>
    <s v="Finance"/>
    <n v="2"/>
    <n v="6"/>
    <x v="0"/>
  </r>
  <r>
    <s v="E2QJ0X"/>
    <s v="LGA"/>
    <s v="DFW"/>
    <d v="2017-05-22T00:00:00"/>
    <x v="226"/>
    <d v="2017-06-02T00:00:00"/>
    <n v="2235"/>
    <n v="3.2"/>
    <n v="637.11"/>
    <x v="0"/>
    <n v="200"/>
    <s v="No"/>
    <n v="462.96300000000002"/>
    <x v="18"/>
    <n v="0.28506040268456379"/>
    <n v="2"/>
    <s v="Consulting"/>
    <n v="4"/>
    <n v="10"/>
    <x v="0"/>
  </r>
  <r>
    <s v="K9ML1E"/>
    <s v="LGA"/>
    <s v="SFO"/>
    <d v="2016-12-11T00:00:00"/>
    <x v="227"/>
    <d v="2017-02-23T00:00:00"/>
    <n v="4151"/>
    <n v="4.5"/>
    <n v="640.70000000000005"/>
    <x v="0"/>
    <n v="860"/>
    <s v="No"/>
    <n v="669.50779999999997"/>
    <x v="86"/>
    <n v="0.15434834979523007"/>
    <n v="4"/>
    <s v="Consulting"/>
    <n v="2"/>
    <n v="6"/>
    <x v="0"/>
  </r>
  <r>
    <s v="OH3R6M"/>
    <s v="LGA"/>
    <s v="LAS"/>
    <d v="2018-11-03T00:00:00"/>
    <x v="228"/>
    <d v="2018-12-01T00:00:00"/>
    <n v="3608"/>
    <n v="4.8"/>
    <n v="644.44000000000005"/>
    <x v="0"/>
    <n v="197"/>
    <s v="No"/>
    <n v="610.97239999999999"/>
    <x v="25"/>
    <n v="0.17861419068736142"/>
    <n v="1"/>
    <s v="Consulting"/>
    <n v="4"/>
    <n v="10"/>
    <x v="0"/>
  </r>
  <r>
    <s v="H2YV55"/>
    <s v="LGW"/>
    <s v="MUC"/>
    <d v="2018-03-26T00:00:00"/>
    <x v="229"/>
    <d v="2018-04-09T00:00:00"/>
    <n v="913"/>
    <n v="2.1"/>
    <n v="647.22"/>
    <x v="0"/>
    <n v="810"/>
    <s v="No"/>
    <n v="320.45140000000004"/>
    <x v="8"/>
    <n v="0.7088937568455641"/>
    <n v="4"/>
    <s v="Consulting"/>
    <n v="4"/>
    <n v="10"/>
    <x v="0"/>
  </r>
  <r>
    <s v="ES8M1C"/>
    <s v="LGA"/>
    <s v="SFO"/>
    <d v="2018-01-12T00:00:00"/>
    <x v="230"/>
    <d v="2018-02-11T00:00:00"/>
    <n v="4151"/>
    <n v="4.5"/>
    <n v="651.54999999999995"/>
    <x v="0"/>
    <n v="641"/>
    <s v="No"/>
    <n v="669.50779999999997"/>
    <x v="74"/>
    <n v="0.1569621777884847"/>
    <n v="2"/>
    <s v="Consulting"/>
    <n v="4"/>
    <n v="10"/>
    <x v="0"/>
  </r>
  <r>
    <s v="QEIGXB"/>
    <s v="SIN"/>
    <s v="CAN"/>
    <d v="2019-05-16T00:00:00"/>
    <x v="211"/>
    <d v="2019-06-05T00:00:00"/>
    <n v="2648"/>
    <n v="3.8"/>
    <n v="653.65"/>
    <x v="1"/>
    <n v="655"/>
    <s v="No"/>
    <n v="3379.6279999999997"/>
    <x v="20"/>
    <n v="0.24684667673716013"/>
    <n v="7"/>
    <s v="Consulting"/>
    <n v="1"/>
    <n v="4"/>
    <x v="1"/>
  </r>
  <r>
    <s v="E83T4F"/>
    <s v="LGA"/>
    <s v="AMS"/>
    <d v="2018-02-03T00:00:00"/>
    <x v="231"/>
    <d v="2018-03-02T00:00:00"/>
    <n v="5843"/>
    <n v="8.4"/>
    <n v="655.29"/>
    <x v="0"/>
    <n v="871"/>
    <s v="No"/>
    <n v="851.90539999999999"/>
    <x v="17"/>
    <n v="0.11214958069484852"/>
    <n v="10"/>
    <s v="Consulting"/>
    <n v="3"/>
    <n v="8"/>
    <x v="0"/>
  </r>
  <r>
    <s v="OH9M3G"/>
    <s v="LGA"/>
    <s v="LAX"/>
    <d v="2018-05-14T00:00:00"/>
    <x v="232"/>
    <d v="2018-10-21T00:00:00"/>
    <n v="3974"/>
    <n v="5.2"/>
    <n v="660.46"/>
    <x v="0"/>
    <n v="895"/>
    <s v="No"/>
    <n v="650.42720000000008"/>
    <x v="87"/>
    <n v="0.16619526925012582"/>
    <n v="1"/>
    <s v="Consulting"/>
    <n v="2"/>
    <n v="6"/>
    <x v="0"/>
  </r>
  <r>
    <s v="B8IWKQ"/>
    <s v="SIN"/>
    <s v="MEL"/>
    <d v="2019-02-06T00:00:00"/>
    <x v="233"/>
    <d v="2019-03-18T00:00:00"/>
    <n v="6033"/>
    <n v="7.2"/>
    <n v="664.05"/>
    <x v="0"/>
    <n v="436"/>
    <s v="No"/>
    <n v="872.38740000000007"/>
    <x v="74"/>
    <n v="0.11006961710591745"/>
    <n v="12"/>
    <s v="Consulting"/>
    <n v="2"/>
    <n v="6"/>
    <x v="0"/>
  </r>
  <r>
    <s v="BQPXKR"/>
    <s v="LGW"/>
    <s v="IST"/>
    <d v="2019-07-26T00:00:00"/>
    <x v="234"/>
    <d v="2019-08-20T00:00:00"/>
    <n v="2461"/>
    <n v="3.6"/>
    <n v="665.61"/>
    <x v="0"/>
    <n v="89"/>
    <s v="No"/>
    <n v="487.32580000000007"/>
    <x v="3"/>
    <n v="0.27046322633075986"/>
    <n v="3"/>
    <s v="Consulting"/>
    <n v="4"/>
    <n v="10"/>
    <x v="0"/>
  </r>
  <r>
    <s v="VJK12W"/>
    <s v="SIN"/>
    <s v="MEL"/>
    <d v="2019-06-08T00:00:00"/>
    <x v="235"/>
    <d v="2019-06-23T00:00:00"/>
    <n v="6033"/>
    <n v="7.2"/>
    <n v="666.66"/>
    <x v="0"/>
    <n v="919"/>
    <s v="No"/>
    <n v="872.38740000000007"/>
    <x v="24"/>
    <n v="0.1105022376926902"/>
    <n v="9"/>
    <s v="Consulting"/>
    <n v="4"/>
    <n v="10"/>
    <x v="0"/>
  </r>
  <r>
    <s v="L1LH3P"/>
    <s v="LGW"/>
    <s v="MUC"/>
    <d v="2018-03-17T00:00:00"/>
    <x v="236"/>
    <d v="2018-08-02T00:00:00"/>
    <n v="913"/>
    <n v="2.1"/>
    <n v="667.25"/>
    <x v="0"/>
    <n v="494"/>
    <s v="No"/>
    <n v="320.45140000000004"/>
    <x v="88"/>
    <n v="0.7308324205914567"/>
    <n v="4"/>
    <s v="Consulting"/>
    <n v="3"/>
    <n v="8"/>
    <x v="0"/>
  </r>
  <r>
    <s v="HBN63H"/>
    <s v="LHR"/>
    <s v="SFO"/>
    <d v="2019-11-26T00:00:00"/>
    <x v="113"/>
    <d v="2019-12-30T00:00:00"/>
    <n v="8615"/>
    <n v="9.8000000000000007"/>
    <n v="667.89"/>
    <x v="0"/>
    <n v="171"/>
    <s v="No"/>
    <n v="1150.7270000000001"/>
    <x v="3"/>
    <n v="7.7526407428903071E-2"/>
    <n v="12"/>
    <s v="Consulting"/>
    <n v="3"/>
    <n v="8"/>
    <x v="0"/>
  </r>
  <r>
    <s v="R3BV5F"/>
    <s v="LGA"/>
    <s v="SEA"/>
    <d v="2017-03-20T00:00:00"/>
    <x v="237"/>
    <d v="2017-04-09T00:00:00"/>
    <n v="3883"/>
    <n v="5.0999999999999996"/>
    <n v="668.18"/>
    <x v="0"/>
    <n v="204"/>
    <s v="No"/>
    <n v="640.61739999999998"/>
    <x v="2"/>
    <n v="0.17207828998197269"/>
    <n v="5"/>
    <s v="Consulting"/>
    <n v="4"/>
    <n v="10"/>
    <x v="0"/>
  </r>
  <r>
    <s v="INAZMU"/>
    <s v="LHR"/>
    <s v="IST"/>
    <d v="2018-10-15T00:00:00"/>
    <x v="238"/>
    <d v="2018-10-29T00:00:00"/>
    <n v="2488"/>
    <n v="3.6"/>
    <n v="675.52"/>
    <x v="0"/>
    <n v="561"/>
    <s v="No"/>
    <n v="490.2364"/>
    <x v="8"/>
    <n v="0.2715112540192926"/>
    <n v="4"/>
    <s v="Consulting"/>
    <n v="4"/>
    <n v="10"/>
    <x v="0"/>
  </r>
  <r>
    <s v="TMRXKX"/>
    <s v="LGA"/>
    <s v="LHR"/>
    <d v="2019-04-28T00:00:00"/>
    <x v="239"/>
    <d v="2019-08-20T00:00:00"/>
    <n v="5536"/>
    <n v="11.7"/>
    <n v="678.43"/>
    <x v="0"/>
    <n v="13"/>
    <s v="No"/>
    <n v="818.81079999999997"/>
    <x v="89"/>
    <n v="0.12254877167630057"/>
    <n v="9"/>
    <s v="Consulting"/>
    <n v="2"/>
    <n v="6"/>
    <x v="0"/>
  </r>
  <r>
    <s v="XC44FZ"/>
    <s v="LHR"/>
    <s v="DFW"/>
    <d v="2018-09-25T00:00:00"/>
    <x v="240"/>
    <d v="2018-10-19T00:00:00"/>
    <n v="7627"/>
    <n v="8.8000000000000007"/>
    <n v="678.64"/>
    <x v="0"/>
    <n v="31"/>
    <s v="No"/>
    <n v="1044.2206000000001"/>
    <x v="9"/>
    <n v="8.8978628556444214E-2"/>
    <n v="6"/>
    <s v="IT"/>
    <n v="4"/>
    <n v="10"/>
    <x v="0"/>
  </r>
  <r>
    <s v="GOJGXA"/>
    <s v="LGA"/>
    <s v="LHR"/>
    <d v="2017-01-11T00:00:00"/>
    <x v="49"/>
    <d v="2017-02-20T00:00:00"/>
    <n v="5536"/>
    <n v="11.7"/>
    <n v="683.24"/>
    <x v="0"/>
    <n v="650"/>
    <s v="No"/>
    <n v="818.81079999999997"/>
    <x v="45"/>
    <n v="0.12341763005780347"/>
    <n v="10"/>
    <s v="Consulting"/>
    <n v="2"/>
    <n v="6"/>
    <x v="0"/>
  </r>
  <r>
    <s v="LA62WH"/>
    <s v="LHR"/>
    <s v="FCO"/>
    <d v="2018-03-28T00:00:00"/>
    <x v="27"/>
    <d v="2018-04-09T00:00:00"/>
    <n v="1443"/>
    <n v="2.6"/>
    <n v="691.42"/>
    <x v="0"/>
    <n v="171"/>
    <s v="No"/>
    <n v="377.58540000000005"/>
    <x v="18"/>
    <n v="0.47915453915453915"/>
    <n v="3"/>
    <s v="Consulting"/>
    <n v="3"/>
    <n v="8"/>
    <x v="0"/>
  </r>
  <r>
    <s v="VJ2Z3E"/>
    <s v="LGA"/>
    <s v="SEA"/>
    <d v="2018-11-29T00:00:00"/>
    <x v="241"/>
    <d v="2019-02-10T00:00:00"/>
    <n v="3883"/>
    <n v="5.0999999999999996"/>
    <n v="698.84"/>
    <x v="0"/>
    <n v="962"/>
    <s v="No"/>
    <n v="640.61739999999998"/>
    <x v="90"/>
    <n v="0.17997424671645634"/>
    <n v="1"/>
    <s v="Consulting"/>
    <n v="4"/>
    <n v="10"/>
    <x v="0"/>
  </r>
  <r>
    <s v="W5F3UB"/>
    <s v="LHR"/>
    <s v="AMS"/>
    <d v="2018-11-10T00:00:00"/>
    <x v="242"/>
    <d v="2018-11-22T00:00:00"/>
    <n v="370"/>
    <n v="1.5"/>
    <n v="699.82"/>
    <x v="1"/>
    <n v="422"/>
    <s v="No"/>
    <n v="2073.1950000000002"/>
    <x v="5"/>
    <n v="1.8914054054054055"/>
    <n v="4"/>
    <s v="Consulting"/>
    <n v="3"/>
    <n v="8"/>
    <x v="1"/>
  </r>
  <r>
    <s v="PXR6XX"/>
    <s v="LGW"/>
    <s v="MAD"/>
    <d v="2017-04-04T00:00:00"/>
    <x v="243"/>
    <d v="2017-04-12T00:00:00"/>
    <n v="1215"/>
    <n v="2.4"/>
    <n v="700.93"/>
    <x v="0"/>
    <n v="549"/>
    <s v="No"/>
    <n v="353.00700000000001"/>
    <x v="64"/>
    <n v="0.57689711934156374"/>
    <n v="7"/>
    <s v="Consulting"/>
    <n v="4"/>
    <n v="10"/>
    <x v="0"/>
  </r>
  <r>
    <s v="YD5B6F"/>
    <s v="LGW"/>
    <s v="CDG"/>
    <d v="2016-08-15T00:00:00"/>
    <x v="64"/>
    <d v="2017-02-19T00:00:00"/>
    <n v="307"/>
    <n v="1.5"/>
    <n v="702.02"/>
    <x v="0"/>
    <n v="705"/>
    <s v="No"/>
    <n v="255.12459999999999"/>
    <x v="61"/>
    <n v="2.2867100977198698"/>
    <n v="4"/>
    <s v="Consulting"/>
    <n v="4"/>
    <n v="10"/>
    <x v="0"/>
  </r>
  <r>
    <s v="GDF8KA"/>
    <s v="LGW"/>
    <s v="ORD"/>
    <d v="2017-01-03T00:00:00"/>
    <x v="244"/>
    <d v="2017-01-25T00:00:00"/>
    <n v="6377"/>
    <n v="10.5"/>
    <n v="705.68"/>
    <x v="0"/>
    <n v="601"/>
    <s v="No"/>
    <n v="909.47059999999999"/>
    <x v="2"/>
    <n v="0.11066018503998745"/>
    <n v="7"/>
    <s v="Consulting"/>
    <n v="2"/>
    <n v="6"/>
    <x v="0"/>
  </r>
  <r>
    <s v="GTPYJ5"/>
    <s v="LGA"/>
    <s v="LHR"/>
    <d v="2017-11-30T00:00:00"/>
    <x v="245"/>
    <d v="2018-03-23T00:00:00"/>
    <n v="5536"/>
    <n v="11.7"/>
    <n v="707.59"/>
    <x v="0"/>
    <n v="109"/>
    <s v="No"/>
    <n v="818.81079999999997"/>
    <x v="91"/>
    <n v="0.12781611271676302"/>
    <n v="11"/>
    <s v="IT"/>
    <n v="2"/>
    <n v="6"/>
    <x v="0"/>
  </r>
  <r>
    <s v="YGQXMC"/>
    <s v="LHR"/>
    <s v="AMS"/>
    <d v="2019-06-30T00:00:00"/>
    <x v="246"/>
    <d v="2019-07-09T00:00:00"/>
    <n v="370"/>
    <n v="1.5"/>
    <n v="710.46"/>
    <x v="0"/>
    <n v="705"/>
    <s v="No"/>
    <n v="261.916"/>
    <x v="24"/>
    <n v="1.9201621621621623"/>
    <n v="3"/>
    <s v="Consulting"/>
    <n v="4"/>
    <n v="10"/>
    <x v="0"/>
  </r>
  <r>
    <s v="IS84P6"/>
    <s v="LGW"/>
    <s v="MAD"/>
    <d v="2019-05-23T00:00:00"/>
    <x v="247"/>
    <d v="2019-07-11T00:00:00"/>
    <n v="1215"/>
    <n v="2.4"/>
    <n v="711.37"/>
    <x v="1"/>
    <n v="198"/>
    <s v="No"/>
    <n v="2557.8024999999998"/>
    <x v="78"/>
    <n v="0.58548971193415633"/>
    <n v="4"/>
    <s v="Consulting"/>
    <n v="4"/>
    <n v="10"/>
    <x v="1"/>
  </r>
  <r>
    <s v="HL10IG"/>
    <s v="JFK"/>
    <s v="LHR"/>
    <d v="2018-11-30T00:00:00"/>
    <x v="248"/>
    <d v="2019-02-25T00:00:00"/>
    <n v="5555"/>
    <n v="7.1"/>
    <n v="713.19"/>
    <x v="0"/>
    <n v="343"/>
    <s v="No"/>
    <n v="820.85900000000004"/>
    <x v="92"/>
    <n v="0.12838703870387039"/>
    <n v="10"/>
    <s v="HR"/>
    <n v="4"/>
    <n v="10"/>
    <x v="0"/>
  </r>
  <r>
    <s v="UI8U3L"/>
    <s v="LGA"/>
    <s v="SEA"/>
    <d v="2019-07-15T00:00:00"/>
    <x v="249"/>
    <d v="2019-08-31T00:00:00"/>
    <n v="3883"/>
    <n v="5.0999999999999996"/>
    <n v="714.24"/>
    <x v="1"/>
    <n v="739"/>
    <s v="No"/>
    <n v="4087.9005000000002"/>
    <x v="45"/>
    <n v="0.18394025238217873"/>
    <n v="17"/>
    <s v="Consulting"/>
    <n v="4"/>
    <n v="10"/>
    <x v="1"/>
  </r>
  <r>
    <s v="L5JI5V"/>
    <s v="LGA"/>
    <s v="SEA"/>
    <d v="2017-04-08T00:00:00"/>
    <x v="250"/>
    <d v="2017-05-11T00:00:00"/>
    <n v="3883"/>
    <n v="5.0999999999999996"/>
    <n v="737.66"/>
    <x v="0"/>
    <n v="865"/>
    <s v="No"/>
    <n v="640.61739999999998"/>
    <x v="56"/>
    <n v="0.18997167138810198"/>
    <n v="2"/>
    <s v="Finance"/>
    <n v="4"/>
    <n v="10"/>
    <x v="0"/>
  </r>
  <r>
    <s v="QOKAQO"/>
    <s v="LHR"/>
    <s v="MAD"/>
    <d v="2018-10-24T00:00:00"/>
    <x v="251"/>
    <d v="2018-11-01T00:00:00"/>
    <n v="1245"/>
    <n v="2.4"/>
    <n v="741.46"/>
    <x v="0"/>
    <n v="11"/>
    <s v="No"/>
    <n v="356.24099999999999"/>
    <x v="37"/>
    <n v="0.59555020080321286"/>
    <n v="4"/>
    <s v="Consulting"/>
    <n v="3"/>
    <n v="8"/>
    <x v="0"/>
  </r>
  <r>
    <s v="RUBPNN"/>
    <s v="SIN"/>
    <s v="SYD"/>
    <d v="2019-08-11T00:00:00"/>
    <x v="252"/>
    <d v="2019-08-27T00:00:00"/>
    <n v="6293"/>
    <n v="7.4"/>
    <n v="743.74"/>
    <x v="0"/>
    <n v="425"/>
    <s v="No"/>
    <n v="900.41539999999998"/>
    <x v="28"/>
    <n v="0.11818528523756555"/>
    <n v="9"/>
    <s v="Consulting"/>
    <n v="4"/>
    <n v="10"/>
    <x v="0"/>
  </r>
  <r>
    <s v="M47I1W"/>
    <s v="LGW"/>
    <s v="BCN"/>
    <d v="2018-03-24T00:00:00"/>
    <x v="217"/>
    <d v="2018-07-15T00:00:00"/>
    <n v="1109"/>
    <n v="2.2999999999999998"/>
    <n v="749.33"/>
    <x v="1"/>
    <n v="710"/>
    <s v="No"/>
    <n v="2497.0115000000001"/>
    <x v="93"/>
    <n v="0.67568079350766463"/>
    <n v="4"/>
    <s v="Consulting"/>
    <n v="3"/>
    <n v="8"/>
    <x v="1"/>
  </r>
  <r>
    <s v="VE3CIA"/>
    <s v="LGA"/>
    <s v="CDG"/>
    <d v="2017-04-05T00:00:00"/>
    <x v="253"/>
    <d v="2017-05-09T00:00:00"/>
    <n v="5830"/>
    <n v="11.3"/>
    <n v="749.52"/>
    <x v="0"/>
    <n v="297"/>
    <s v="No"/>
    <n v="850.50400000000002"/>
    <x v="32"/>
    <n v="0.12856260720411664"/>
    <n v="11"/>
    <s v="Consulting"/>
    <n v="4"/>
    <n v="10"/>
    <x v="0"/>
  </r>
  <r>
    <s v="WREBH5"/>
    <s v="SIN"/>
    <s v="BOM"/>
    <d v="2018-09-11T00:00:00"/>
    <x v="233"/>
    <d v="2019-03-14T00:00:00"/>
    <n v="3921"/>
    <n v="5.0999999999999996"/>
    <n v="755.85"/>
    <x v="0"/>
    <n v="958"/>
    <s v="No"/>
    <n v="644.71379999999999"/>
    <x v="94"/>
    <n v="0.19276970160673298"/>
    <n v="8"/>
    <s v="Consulting"/>
    <n v="4"/>
    <n v="10"/>
    <x v="0"/>
  </r>
  <r>
    <s v="FV7Q8T"/>
    <s v="LGA"/>
    <s v="DFW"/>
    <d v="2019-03-06T00:00:00"/>
    <x v="254"/>
    <d v="2019-03-23T00:00:00"/>
    <n v="2235"/>
    <n v="3.2"/>
    <n v="756.61"/>
    <x v="0"/>
    <n v="496"/>
    <s v="No"/>
    <n v="462.96300000000002"/>
    <x v="26"/>
    <n v="0.33852796420581655"/>
    <n v="5"/>
    <s v="Consulting"/>
    <n v="2"/>
    <n v="6"/>
    <x v="0"/>
  </r>
  <r>
    <s v="AC5V0Y"/>
    <s v="LGA"/>
    <s v="DFW"/>
    <d v="2019-09-01T00:00:00"/>
    <x v="255"/>
    <d v="2019-09-19T00:00:00"/>
    <n v="2235"/>
    <n v="3.2"/>
    <n v="757.5"/>
    <x v="0"/>
    <n v="109"/>
    <s v="No"/>
    <n v="462.96300000000002"/>
    <x v="8"/>
    <n v="0.33892617449664431"/>
    <n v="8"/>
    <s v="IT"/>
    <n v="2"/>
    <n v="6"/>
    <x v="0"/>
  </r>
  <r>
    <s v="RS0C4H"/>
    <s v="LGA"/>
    <s v="SEA"/>
    <d v="2018-10-10T00:00:00"/>
    <x v="256"/>
    <d v="2018-11-21T00:00:00"/>
    <n v="3883"/>
    <n v="5.0999999999999996"/>
    <n v="768.88"/>
    <x v="0"/>
    <n v="144"/>
    <s v="No"/>
    <n v="640.61739999999998"/>
    <x v="56"/>
    <n v="0.19801184651043008"/>
    <n v="11"/>
    <s v="Consulting"/>
    <n v="4"/>
    <n v="10"/>
    <x v="0"/>
  </r>
  <r>
    <s v="GZKA38"/>
    <s v="LGW"/>
    <s v="DFW"/>
    <d v="2019-11-19T00:00:00"/>
    <x v="257"/>
    <d v="2019-12-03T00:00:00"/>
    <n v="7660"/>
    <n v="15.8"/>
    <n v="777.2"/>
    <x v="0"/>
    <n v="135"/>
    <s v="No"/>
    <n v="1047.778"/>
    <x v="20"/>
    <n v="0.1014621409921671"/>
    <n v="1"/>
    <s v="Finance"/>
    <n v="2"/>
    <n v="6"/>
    <x v="0"/>
  </r>
  <r>
    <s v="S37VOV"/>
    <s v="LHR"/>
    <s v="IAH"/>
    <d v="2018-03-31T00:00:00"/>
    <x v="147"/>
    <d v="2018-07-19T00:00:00"/>
    <n v="7762"/>
    <n v="8.9"/>
    <n v="777.67"/>
    <x v="0"/>
    <n v="996"/>
    <s v="No"/>
    <n v="1058.7736"/>
    <x v="95"/>
    <n v="0.10018938417933522"/>
    <n v="12"/>
    <s v="Consulting"/>
    <n v="2"/>
    <n v="6"/>
    <x v="0"/>
  </r>
  <r>
    <s v="CEZ66O"/>
    <s v="LGA"/>
    <s v="LHR"/>
    <d v="2019-01-25T00:00:00"/>
    <x v="186"/>
    <d v="2019-03-10T00:00:00"/>
    <n v="5536"/>
    <n v="11.7"/>
    <n v="778.84"/>
    <x v="0"/>
    <n v="663"/>
    <s v="No"/>
    <n v="818.81079999999997"/>
    <x v="60"/>
    <n v="0.1406864161849711"/>
    <n v="12"/>
    <s v="Consulting"/>
    <n v="4"/>
    <n v="10"/>
    <x v="0"/>
  </r>
  <r>
    <s v="RM5QYZ"/>
    <s v="LHR"/>
    <s v="BCN"/>
    <d v="2018-05-20T00:00:00"/>
    <x v="258"/>
    <d v="2018-06-04T00:00:00"/>
    <n v="1147"/>
    <n v="2.2999999999999998"/>
    <n v="781.01"/>
    <x v="1"/>
    <n v="467"/>
    <s v="No"/>
    <n v="2518.8045000000002"/>
    <x v="18"/>
    <n v="0.68091543156059287"/>
    <n v="6"/>
    <s v="Consulting"/>
    <n v="2"/>
    <n v="6"/>
    <x v="1"/>
  </r>
  <r>
    <s v="BOCQY8"/>
    <s v="JFK"/>
    <s v="LHR"/>
    <d v="2019-06-20T00:00:00"/>
    <x v="259"/>
    <d v="2019-10-12T00:00:00"/>
    <n v="5555"/>
    <n v="7.1"/>
    <n v="781.87"/>
    <x v="0"/>
    <n v="343"/>
    <s v="No"/>
    <n v="820.85900000000004"/>
    <x v="96"/>
    <n v="0.14075067506750674"/>
    <n v="10"/>
    <s v="HR"/>
    <n v="4"/>
    <n v="10"/>
    <x v="0"/>
  </r>
  <r>
    <s v="ZVRD6W"/>
    <s v="SIN"/>
    <s v="MEL"/>
    <d v="2019-05-18T00:00:00"/>
    <x v="48"/>
    <d v="2019-06-28T00:00:00"/>
    <n v="6033"/>
    <n v="7.2"/>
    <n v="785.08"/>
    <x v="0"/>
    <n v="952"/>
    <s v="No"/>
    <n v="872.38740000000007"/>
    <x v="4"/>
    <n v="0.13013094646113046"/>
    <n v="7"/>
    <s v="Consulting"/>
    <n v="4"/>
    <n v="10"/>
    <x v="0"/>
  </r>
  <r>
    <s v="FYKVW9"/>
    <s v="SIN"/>
    <s v="MEL"/>
    <d v="2019-04-05T00:00:00"/>
    <x v="260"/>
    <d v="2019-10-19T00:00:00"/>
    <n v="6033"/>
    <n v="7.2"/>
    <n v="785.13"/>
    <x v="0"/>
    <n v="425"/>
    <s v="No"/>
    <n v="872.38740000000007"/>
    <x v="97"/>
    <n v="0.1301392342118349"/>
    <n v="14"/>
    <s v="Consulting"/>
    <n v="4"/>
    <n v="10"/>
    <x v="0"/>
  </r>
  <r>
    <s v="MXNYDT"/>
    <s v="LGA"/>
    <s v="LHR"/>
    <d v="2017-12-04T00:00:00"/>
    <x v="261"/>
    <d v="2018-02-26T00:00:00"/>
    <n v="5536"/>
    <n v="11.7"/>
    <n v="785.13"/>
    <x v="0"/>
    <n v="197"/>
    <s v="No"/>
    <n v="818.81079999999997"/>
    <x v="98"/>
    <n v="0.1418226156069364"/>
    <n v="10"/>
    <s v="Consulting"/>
    <n v="4"/>
    <n v="10"/>
    <x v="0"/>
  </r>
  <r>
    <s v="RHD6G6"/>
    <s v="SIN"/>
    <s v="MEL"/>
    <d v="2019-11-11T00:00:00"/>
    <x v="7"/>
    <d v="2019-12-23T00:00:00"/>
    <n v="6033"/>
    <n v="7.2"/>
    <n v="785.47"/>
    <x v="0"/>
    <n v="655"/>
    <s v="No"/>
    <n v="872.38740000000007"/>
    <x v="99"/>
    <n v="0.13019559091662522"/>
    <n v="13"/>
    <s v="Consulting"/>
    <n v="1"/>
    <n v="4"/>
    <x v="0"/>
  </r>
  <r>
    <s v="JC8M5D"/>
    <s v="LGA"/>
    <s v="SEA"/>
    <d v="2018-09-04T00:00:00"/>
    <x v="262"/>
    <d v="2018-10-25T00:00:00"/>
    <n v="3883"/>
    <n v="5.0999999999999996"/>
    <n v="786.51"/>
    <x v="0"/>
    <n v="158"/>
    <s v="No"/>
    <n v="640.61739999999998"/>
    <x v="100"/>
    <n v="0.2025521503991759"/>
    <n v="4"/>
    <s v="Consulting"/>
    <n v="2"/>
    <n v="6"/>
    <x v="0"/>
  </r>
  <r>
    <s v="YVCY7T"/>
    <s v="SIN"/>
    <s v="BOM"/>
    <d v="2019-06-19T00:00:00"/>
    <x v="67"/>
    <d v="2019-07-28T00:00:00"/>
    <n v="3921"/>
    <n v="5.0999999999999996"/>
    <n v="787.13"/>
    <x v="0"/>
    <n v="436"/>
    <s v="No"/>
    <n v="644.71379999999999"/>
    <x v="46"/>
    <n v="0.2007472583524611"/>
    <n v="14"/>
    <s v="Consulting"/>
    <n v="2"/>
    <n v="6"/>
    <x v="0"/>
  </r>
  <r>
    <s v="U634QS"/>
    <s v="LGW"/>
    <s v="FRA"/>
    <d v="2019-09-23T00:00:00"/>
    <x v="259"/>
    <d v="2019-10-06T00:00:00"/>
    <n v="630"/>
    <n v="8.8000000000000007"/>
    <n v="799.22"/>
    <x v="0"/>
    <n v="417"/>
    <s v="No"/>
    <n v="289.94400000000002"/>
    <x v="18"/>
    <n v="1.2686031746031747"/>
    <n v="4"/>
    <s v="Consulting"/>
    <n v="2"/>
    <n v="6"/>
    <x v="0"/>
  </r>
  <r>
    <s v="C1HC6C"/>
    <s v="LGA"/>
    <s v="LAS"/>
    <d v="2017-10-04T00:00:00"/>
    <x v="263"/>
    <d v="2017-10-30T00:00:00"/>
    <n v="3608"/>
    <n v="4.8"/>
    <n v="800.97"/>
    <x v="1"/>
    <n v="463"/>
    <s v="No"/>
    <n v="3930.1880000000001"/>
    <x v="26"/>
    <n v="0.22199833702882485"/>
    <n v="14"/>
    <s v="Finance"/>
    <n v="4"/>
    <n v="10"/>
    <x v="1"/>
  </r>
  <r>
    <s v="JOD2OS"/>
    <s v="SIN"/>
    <s v="DEL"/>
    <d v="2019-09-17T00:00:00"/>
    <x v="264"/>
    <d v="2019-10-12T00:00:00"/>
    <n v="4159"/>
    <n v="5.3"/>
    <n v="806.5"/>
    <x v="0"/>
    <n v="425"/>
    <s v="No"/>
    <n v="670.37020000000007"/>
    <x v="20"/>
    <n v="0.19391680692474153"/>
    <n v="12"/>
    <s v="Consulting"/>
    <n v="4"/>
    <n v="10"/>
    <x v="0"/>
  </r>
  <r>
    <s v="TA2D8P"/>
    <s v="LGW"/>
    <s v="ORD"/>
    <d v="2017-10-21T00:00:00"/>
    <x v="265"/>
    <d v="2017-11-04T00:00:00"/>
    <n v="6377"/>
    <n v="10.5"/>
    <n v="807.16"/>
    <x v="0"/>
    <n v="267"/>
    <s v="No"/>
    <n v="909.47059999999999"/>
    <x v="5"/>
    <n v="0.12657362396111024"/>
    <n v="6"/>
    <s v="Finance"/>
    <n v="4"/>
    <n v="10"/>
    <x v="0"/>
  </r>
  <r>
    <s v="QBFGJT"/>
    <s v="LGA"/>
    <s v="LHR"/>
    <d v="2017-02-06T00:00:00"/>
    <x v="266"/>
    <d v="2017-04-05T00:00:00"/>
    <n v="5536"/>
    <n v="11.7"/>
    <n v="819.03"/>
    <x v="0"/>
    <n v="213"/>
    <s v="No"/>
    <n v="818.81079999999997"/>
    <x v="78"/>
    <n v="0.14794617052023121"/>
    <n v="13"/>
    <s v="Consulting"/>
    <n v="3"/>
    <n v="8"/>
    <x v="0"/>
  </r>
  <r>
    <s v="LZPWUB"/>
    <s v="LHR"/>
    <s v="JFK"/>
    <d v="2018-07-26T00:00:00"/>
    <x v="267"/>
    <d v="2018-09-06T00:00:00"/>
    <n v="5539"/>
    <n v="6.7"/>
    <n v="821.49"/>
    <x v="0"/>
    <n v="225"/>
    <s v="No"/>
    <n v="819.13419999999996"/>
    <x v="99"/>
    <n v="0.14831016428958296"/>
    <n v="13"/>
    <s v="HR"/>
    <n v="1"/>
    <n v="4"/>
    <x v="0"/>
  </r>
  <r>
    <s v="OXA4B7"/>
    <s v="LHR"/>
    <s v="FRA"/>
    <d v="2019-04-09T00:00:00"/>
    <x v="268"/>
    <d v="2019-04-14T00:00:00"/>
    <n v="654"/>
    <n v="1.8"/>
    <n v="821.54"/>
    <x v="0"/>
    <n v="235"/>
    <s v="No"/>
    <n v="292.53120000000001"/>
    <x v="35"/>
    <n v="1.2561773700305809"/>
    <n v="3"/>
    <s v="Finance"/>
    <n v="2"/>
    <n v="6"/>
    <x v="0"/>
  </r>
  <r>
    <s v="J1B5LO"/>
    <s v="LGW"/>
    <s v="FCO"/>
    <d v="2019-02-12T00:00:00"/>
    <x v="269"/>
    <d v="2019-02-28T00:00:00"/>
    <n v="1405"/>
    <n v="2.6"/>
    <n v="823.06"/>
    <x v="0"/>
    <n v="967"/>
    <s v="No"/>
    <n v="373.48900000000003"/>
    <x v="20"/>
    <n v="0.58580782918149465"/>
    <n v="3"/>
    <s v="Consulting"/>
    <n v="2"/>
    <n v="6"/>
    <x v="0"/>
  </r>
  <r>
    <s v="HL6DXZ"/>
    <s v="LHR"/>
    <s v="EWR"/>
    <d v="2017-05-01T00:00:00"/>
    <x v="270"/>
    <d v="2017-05-18T00:00:00"/>
    <n v="5561"/>
    <n v="6.7"/>
    <n v="826.69"/>
    <x v="0"/>
    <n v="560"/>
    <s v="No"/>
    <n v="821.50580000000002"/>
    <x v="28"/>
    <n v="0.14865851465563748"/>
    <n v="10"/>
    <s v="Consulting"/>
    <n v="2"/>
    <n v="6"/>
    <x v="0"/>
  </r>
  <r>
    <s v="M3CC1M"/>
    <s v="LHR"/>
    <s v="SVO"/>
    <d v="2019-07-17T00:00:00"/>
    <x v="82"/>
    <d v="2019-07-30T00:00:00"/>
    <n v="2508"/>
    <n v="3.7"/>
    <n v="826.94"/>
    <x v="0"/>
    <n v="52"/>
    <s v="No"/>
    <n v="492.39240000000007"/>
    <x v="18"/>
    <n v="0.3297208931419458"/>
    <n v="4"/>
    <s v="Consulting"/>
    <n v="3"/>
    <n v="8"/>
    <x v="0"/>
  </r>
  <r>
    <s v="Z0YQ87"/>
    <s v="JFK"/>
    <s v="LHR"/>
    <d v="2017-08-26T00:00:00"/>
    <x v="271"/>
    <d v="2017-11-28T00:00:00"/>
    <n v="5555"/>
    <n v="7.1"/>
    <n v="831.98"/>
    <x v="0"/>
    <n v="343"/>
    <s v="No"/>
    <n v="820.85900000000004"/>
    <x v="101"/>
    <n v="0.14977137713771377"/>
    <n v="14"/>
    <s v="HR"/>
    <n v="4"/>
    <n v="10"/>
    <x v="0"/>
  </r>
  <r>
    <s v="GY4E8U"/>
    <s v="LGW"/>
    <s v="CLT"/>
    <d v="2019-04-01T00:00:00"/>
    <x v="272"/>
    <d v="2019-04-28T00:00:00"/>
    <n v="6453"/>
    <n v="8.1"/>
    <n v="836.68"/>
    <x v="0"/>
    <n v="435"/>
    <s v="No"/>
    <n v="917.66340000000002"/>
    <x v="13"/>
    <n v="0.12965752363241903"/>
    <n v="8"/>
    <s v="Consulting"/>
    <n v="4"/>
    <n v="10"/>
    <x v="0"/>
  </r>
  <r>
    <s v="ZUFT0Y"/>
    <s v="SIN"/>
    <s v="PVG"/>
    <d v="2018-07-25T00:00:00"/>
    <x v="273"/>
    <d v="2019-01-19T00:00:00"/>
    <n v="3805"/>
    <n v="5.5"/>
    <n v="838.79"/>
    <x v="0"/>
    <n v="952"/>
    <s v="No"/>
    <n v="632.20900000000006"/>
    <x v="102"/>
    <n v="0.22044415243101181"/>
    <n v="5"/>
    <s v="Consulting"/>
    <n v="4"/>
    <n v="10"/>
    <x v="0"/>
  </r>
  <r>
    <s v="CZYJJI"/>
    <s v="SIN"/>
    <s v="DEL"/>
    <d v="2019-01-30T00:00:00"/>
    <x v="192"/>
    <d v="2019-04-01T00:00:00"/>
    <n v="4159"/>
    <n v="5.3"/>
    <n v="843.27"/>
    <x v="0"/>
    <n v="952"/>
    <s v="No"/>
    <n v="670.37020000000007"/>
    <x v="23"/>
    <n v="0.20275787448905985"/>
    <n v="15"/>
    <s v="Consulting"/>
    <n v="4"/>
    <n v="10"/>
    <x v="0"/>
  </r>
  <r>
    <s v="Q78LQL"/>
    <s v="LHR"/>
    <s v="MUC"/>
    <d v="2019-11-11T00:00:00"/>
    <x v="274"/>
    <d v="2019-11-27T00:00:00"/>
    <n v="941"/>
    <n v="2.1"/>
    <n v="844.36"/>
    <x v="0"/>
    <n v="944"/>
    <s v="No"/>
    <n v="323.46980000000002"/>
    <x v="20"/>
    <n v="0.89730074388947934"/>
    <n v="3"/>
    <s v="Consulting"/>
    <n v="3"/>
    <n v="8"/>
    <x v="0"/>
  </r>
  <r>
    <s v="VZXV1D"/>
    <s v="LHR"/>
    <s v="FRA"/>
    <d v="2018-12-31T00:00:00"/>
    <x v="275"/>
    <d v="2019-01-23T00:00:00"/>
    <n v="654"/>
    <n v="1.8"/>
    <n v="854.59"/>
    <x v="1"/>
    <n v="560"/>
    <s v="No"/>
    <n v="2236.069"/>
    <x v="13"/>
    <n v="1.3067125382262998"/>
    <n v="4"/>
    <s v="Consulting"/>
    <n v="2"/>
    <n v="6"/>
    <x v="1"/>
  </r>
  <r>
    <s v="BS0DQX"/>
    <s v="JFK"/>
    <s v="MEX"/>
    <d v="2017-07-14T00:00:00"/>
    <x v="276"/>
    <d v="2018-03-14T00:00:00"/>
    <n v="4359"/>
    <n v="4.5"/>
    <n v="856.67"/>
    <x v="0"/>
    <n v="197"/>
    <s v="No"/>
    <n v="691.93020000000001"/>
    <x v="103"/>
    <n v="0.19652902041752696"/>
    <n v="3"/>
    <s v="Consulting"/>
    <n v="4"/>
    <n v="10"/>
    <x v="0"/>
  </r>
  <r>
    <s v="KWJZS4"/>
    <s v="SIN"/>
    <s v="XIY"/>
    <d v="2018-08-17T00:00:00"/>
    <x v="40"/>
    <d v="2018-10-01T00:00:00"/>
    <n v="3713"/>
    <n v="7.9"/>
    <n v="865.22"/>
    <x v="0"/>
    <n v="700"/>
    <s v="No"/>
    <n v="622.29140000000007"/>
    <x v="99"/>
    <n v="0.2330245084837059"/>
    <n v="16"/>
    <s v="Consulting"/>
    <n v="4"/>
    <n v="10"/>
    <x v="0"/>
  </r>
  <r>
    <s v="HXGYRI"/>
    <s v="JFK"/>
    <s v="LHR"/>
    <d v="2018-02-06T00:00:00"/>
    <x v="277"/>
    <d v="2018-04-15T00:00:00"/>
    <n v="5555"/>
    <n v="7.1"/>
    <n v="866.58"/>
    <x v="0"/>
    <n v="343"/>
    <s v="No"/>
    <n v="820.85900000000004"/>
    <x v="12"/>
    <n v="0.156"/>
    <n v="11"/>
    <s v="HR"/>
    <n v="4"/>
    <n v="10"/>
    <x v="0"/>
  </r>
  <r>
    <s v="ZAFIIS"/>
    <s v="LHR"/>
    <s v="IST"/>
    <d v="2019-01-09T00:00:00"/>
    <x v="128"/>
    <d v="2019-01-26T00:00:00"/>
    <n v="2488"/>
    <n v="3.6"/>
    <n v="866.77"/>
    <x v="1"/>
    <n v="212"/>
    <s v="No"/>
    <n v="3287.8679999999999"/>
    <x v="1"/>
    <n v="0.34838022508038585"/>
    <n v="3"/>
    <s v="Consulting"/>
    <n v="3"/>
    <n v="8"/>
    <x v="1"/>
  </r>
  <r>
    <s v="HDVTR7"/>
    <s v="SIN"/>
    <s v="ICN"/>
    <d v="2018-04-28T00:00:00"/>
    <x v="278"/>
    <d v="2018-05-17T00:00:00"/>
    <n v="4627"/>
    <n v="5.8"/>
    <n v="874.39"/>
    <x v="0"/>
    <n v="425"/>
    <s v="No"/>
    <n v="720.82060000000001"/>
    <x v="18"/>
    <n v="0.18897557812837693"/>
    <n v="10"/>
    <s v="Consulting"/>
    <n v="4"/>
    <n v="10"/>
    <x v="0"/>
  </r>
  <r>
    <s v="L1V4HB"/>
    <s v="LHR"/>
    <s v="BCN"/>
    <d v="2019-05-26T00:00:00"/>
    <x v="164"/>
    <d v="2019-05-30T00:00:00"/>
    <n v="1147"/>
    <n v="2.2999999999999998"/>
    <n v="885.06"/>
    <x v="0"/>
    <n v="858"/>
    <s v="No"/>
    <n v="345.67660000000001"/>
    <x v="54"/>
    <n v="0.77163034001743669"/>
    <n v="4"/>
    <s v="Consulting"/>
    <n v="4"/>
    <n v="10"/>
    <x v="0"/>
  </r>
  <r>
    <s v="DX53SV"/>
    <s v="SIN"/>
    <s v="XIY"/>
    <d v="2017-12-26T00:00:00"/>
    <x v="279"/>
    <d v="2018-02-14T00:00:00"/>
    <n v="3713"/>
    <n v="7.9"/>
    <n v="888.83"/>
    <x v="0"/>
    <n v="952"/>
    <s v="No"/>
    <n v="622.29140000000007"/>
    <x v="83"/>
    <n v="0.23938324804740105"/>
    <n v="6"/>
    <s v="Consulting"/>
    <n v="4"/>
    <n v="10"/>
    <x v="0"/>
  </r>
  <r>
    <s v="PC6X9H"/>
    <s v="LGA"/>
    <s v="SEA"/>
    <d v="2018-03-20T00:00:00"/>
    <x v="280"/>
    <d v="2018-04-06T00:00:00"/>
    <n v="3883"/>
    <n v="5.0999999999999996"/>
    <n v="891.62"/>
    <x v="1"/>
    <n v="352"/>
    <s v="No"/>
    <n v="4087.9005000000002"/>
    <x v="1"/>
    <n v="0.22962142673190833"/>
    <n v="3"/>
    <s v="Consulting"/>
    <n v="2"/>
    <n v="6"/>
    <x v="1"/>
  </r>
  <r>
    <s v="NE7YFV"/>
    <s v="LHR"/>
    <s v="LAS"/>
    <d v="2016-12-18T00:00:00"/>
    <x v="281"/>
    <d v="2017-01-30T00:00:00"/>
    <n v="8395"/>
    <n v="9.5"/>
    <n v="894.63"/>
    <x v="0"/>
    <n v="171"/>
    <s v="No"/>
    <n v="1127.0110000000002"/>
    <x v="45"/>
    <n v="0.1065670041691483"/>
    <n v="13"/>
    <s v="Consulting"/>
    <n v="3"/>
    <n v="8"/>
    <x v="0"/>
  </r>
  <r>
    <s v="P1YM3U"/>
    <s v="LGA"/>
    <s v="LAX"/>
    <d v="2017-01-07T00:00:00"/>
    <x v="282"/>
    <d v="2017-02-12T00:00:00"/>
    <n v="3974"/>
    <n v="5.2"/>
    <n v="898.38"/>
    <x v="0"/>
    <n v="16"/>
    <s v="No"/>
    <n v="650.42720000000008"/>
    <x v="74"/>
    <n v="0.226064418721691"/>
    <n v="8"/>
    <s v="Consulting"/>
    <n v="4"/>
    <n v="10"/>
    <x v="0"/>
  </r>
  <r>
    <s v="L4BO0G"/>
    <s v="LGA"/>
    <s v="SEA"/>
    <d v="2017-02-25T00:00:00"/>
    <x v="283"/>
    <d v="2017-03-14T00:00:00"/>
    <n v="3883"/>
    <n v="5.0999999999999996"/>
    <n v="908.27"/>
    <x v="0"/>
    <n v="885"/>
    <s v="No"/>
    <n v="640.61739999999998"/>
    <x v="20"/>
    <n v="0.23390934844192635"/>
    <n v="4"/>
    <s v="IT"/>
    <n v="4"/>
    <n v="10"/>
    <x v="0"/>
  </r>
  <r>
    <s v="KSI4ZK"/>
    <s v="LHR"/>
    <s v="FRA"/>
    <d v="2018-01-23T00:00:00"/>
    <x v="284"/>
    <d v="2018-01-28T00:00:00"/>
    <n v="654"/>
    <n v="1.8"/>
    <n v="910.32"/>
    <x v="0"/>
    <n v="586"/>
    <s v="No"/>
    <n v="292.53120000000001"/>
    <x v="35"/>
    <n v="1.3919266055045871"/>
    <n v="3"/>
    <s v="Consulting"/>
    <n v="4"/>
    <n v="10"/>
    <x v="0"/>
  </r>
  <r>
    <s v="E3VF1Z"/>
    <s v="LGA"/>
    <s v="SEA"/>
    <d v="2017-08-02T00:00:00"/>
    <x v="56"/>
    <d v="2017-08-07T00:00:00"/>
    <n v="3883"/>
    <n v="5.0999999999999996"/>
    <n v="919.62"/>
    <x v="0"/>
    <n v="18"/>
    <s v="No"/>
    <n v="640.61739999999998"/>
    <x v="27"/>
    <n v="0.23683234612413082"/>
    <n v="2"/>
    <s v="Consulting"/>
    <n v="2"/>
    <n v="6"/>
    <x v="0"/>
  </r>
  <r>
    <s v="EDZ7KG"/>
    <s v="LHR"/>
    <s v="MAD"/>
    <d v="2019-02-12T00:00:00"/>
    <x v="285"/>
    <d v="2019-02-23T00:00:00"/>
    <n v="1245"/>
    <n v="2.4"/>
    <n v="923.03"/>
    <x v="1"/>
    <n v="267"/>
    <s v="No"/>
    <n v="2575.0075000000002"/>
    <x v="5"/>
    <n v="0.74138955823293173"/>
    <n v="3"/>
    <s v="Finance"/>
    <n v="4"/>
    <n v="10"/>
    <x v="1"/>
  </r>
  <r>
    <s v="VCPPSM"/>
    <s v="LHR"/>
    <s v="FRA"/>
    <d v="2017-06-03T00:00:00"/>
    <x v="44"/>
    <d v="2017-06-18T00:00:00"/>
    <n v="654"/>
    <n v="1.8"/>
    <n v="930.79"/>
    <x v="0"/>
    <n v="884"/>
    <s v="No"/>
    <n v="292.53120000000001"/>
    <x v="38"/>
    <n v="1.4232262996941896"/>
    <n v="4"/>
    <s v="Consulting"/>
    <n v="3"/>
    <n v="8"/>
    <x v="0"/>
  </r>
  <r>
    <s v="NWGPYA"/>
    <s v="LGW"/>
    <s v="MUC"/>
    <d v="2018-02-28T00:00:00"/>
    <x v="245"/>
    <d v="2018-03-15T00:00:00"/>
    <n v="913"/>
    <n v="2.1"/>
    <n v="930.98"/>
    <x v="1"/>
    <n v="31"/>
    <s v="No"/>
    <n v="2384.6055000000001"/>
    <x v="26"/>
    <n v="1.0196933187294632"/>
    <n v="3"/>
    <s v="IT"/>
    <n v="4"/>
    <n v="10"/>
    <x v="1"/>
  </r>
  <r>
    <s v="PXFVHA"/>
    <s v="LGW"/>
    <s v="CLT"/>
    <d v="2016-12-25T00:00:00"/>
    <x v="286"/>
    <d v="2017-01-29T00:00:00"/>
    <n v="6453"/>
    <n v="8.1"/>
    <n v="942.21"/>
    <x v="0"/>
    <n v="561"/>
    <s v="No"/>
    <n v="917.66340000000002"/>
    <x v="99"/>
    <n v="0.14601115760111577"/>
    <n v="6"/>
    <s v="Consulting"/>
    <n v="4"/>
    <n v="10"/>
    <x v="0"/>
  </r>
  <r>
    <s v="L0MH5B"/>
    <s v="LGA"/>
    <s v="LAS"/>
    <d v="2017-08-03T00:00:00"/>
    <x v="287"/>
    <d v="2017-08-16T00:00:00"/>
    <n v="3608"/>
    <n v="4.8"/>
    <n v="951.68"/>
    <x v="0"/>
    <n v="871"/>
    <s v="No"/>
    <n v="610.97239999999999"/>
    <x v="18"/>
    <n v="0.26376940133037691"/>
    <n v="4"/>
    <s v="Consulting"/>
    <n v="3"/>
    <n v="8"/>
    <x v="0"/>
  </r>
  <r>
    <s v="J7F7UL"/>
    <s v="LGW"/>
    <s v="FCO"/>
    <d v="2017-04-26T00:00:00"/>
    <x v="288"/>
    <d v="2017-05-10T00:00:00"/>
    <n v="1405"/>
    <n v="2.6"/>
    <n v="954.31"/>
    <x v="0"/>
    <n v="105"/>
    <s v="No"/>
    <n v="373.48900000000003"/>
    <x v="38"/>
    <n v="0.67922419928825617"/>
    <n v="3"/>
    <s v="IT"/>
    <n v="4"/>
    <n v="10"/>
    <x v="0"/>
  </r>
  <r>
    <s v="AJSIQG"/>
    <s v="LHR"/>
    <s v="IAH"/>
    <d v="2017-05-02T00:00:00"/>
    <x v="289"/>
    <d v="2017-06-29T00:00:00"/>
    <n v="7762"/>
    <n v="8.9"/>
    <n v="955.04"/>
    <x v="0"/>
    <n v="217"/>
    <s v="No"/>
    <n v="1058.7736"/>
    <x v="49"/>
    <n v="0.1230404534913682"/>
    <n v="2"/>
    <s v="Consulting"/>
    <n v="3"/>
    <n v="8"/>
    <x v="0"/>
  </r>
  <r>
    <s v="CECASP"/>
    <s v="LGW"/>
    <s v="JFK"/>
    <d v="2019-02-06T00:00:00"/>
    <x v="290"/>
    <d v="2019-03-11T00:00:00"/>
    <n v="5568"/>
    <n v="12.7"/>
    <n v="986.26"/>
    <x v="1"/>
    <n v="165"/>
    <s v="No"/>
    <n v="5054.2479999999996"/>
    <x v="46"/>
    <n v="0.17713002873563219"/>
    <n v="8"/>
    <s v="HR"/>
    <n v="2"/>
    <n v="6"/>
    <x v="2"/>
  </r>
  <r>
    <s v="YRTFXQ"/>
    <s v="SIN"/>
    <s v="CTU"/>
    <d v="2019-11-11T00:00:00"/>
    <x v="257"/>
    <d v="2019-12-11T00:00:00"/>
    <n v="3250"/>
    <n v="4.4000000000000004"/>
    <n v="991.72"/>
    <x v="1"/>
    <n v="655"/>
    <s v="No"/>
    <n v="3724.875"/>
    <x v="33"/>
    <n v="0.3051446153846154"/>
    <n v="9"/>
    <s v="Consulting"/>
    <n v="1"/>
    <n v="4"/>
    <x v="2"/>
  </r>
  <r>
    <s v="K01V5W"/>
    <s v="LHR"/>
    <s v="DEN"/>
    <d v="2017-01-03T00:00:00"/>
    <x v="281"/>
    <d v="2017-01-19T00:00:00"/>
    <n v="7496"/>
    <n v="8.6"/>
    <n v="1004.76"/>
    <x v="0"/>
    <n v="393"/>
    <s v="No"/>
    <n v="1030.0988"/>
    <x v="1"/>
    <n v="0.13403948772678762"/>
    <n v="2"/>
    <s v="Consulting"/>
    <n v="4"/>
    <n v="10"/>
    <x v="0"/>
  </r>
  <r>
    <s v="D9N97I"/>
    <s v="LGW"/>
    <s v="MCO"/>
    <d v="2019-04-21T00:00:00"/>
    <x v="291"/>
    <d v="2019-05-19T00:00:00"/>
    <n v="7005"/>
    <n v="8.8000000000000007"/>
    <n v="1007.68"/>
    <x v="1"/>
    <n v="703"/>
    <s v="No"/>
    <n v="5878.3675000000003"/>
    <x v="6"/>
    <n v="0.14385153461812991"/>
    <n v="12"/>
    <s v="Consulting"/>
    <n v="4"/>
    <n v="10"/>
    <x v="1"/>
  </r>
  <r>
    <s v="JQZ65F"/>
    <s v="SIN"/>
    <s v="PVG"/>
    <d v="2018-04-19T00:00:00"/>
    <x v="292"/>
    <d v="2018-05-11T00:00:00"/>
    <n v="3805"/>
    <n v="5.5"/>
    <n v="1009.07"/>
    <x v="0"/>
    <n v="874"/>
    <s v="No"/>
    <n v="632.20900000000006"/>
    <x v="8"/>
    <n v="0.26519579500657031"/>
    <n v="12"/>
    <s v="Consulting"/>
    <n v="4"/>
    <n v="10"/>
    <x v="0"/>
  </r>
  <r>
    <s v="HUSNHS"/>
    <s v="JFK"/>
    <s v="IST"/>
    <d v="2017-07-26T00:00:00"/>
    <x v="293"/>
    <d v="2017-08-21T00:00:00"/>
    <n v="8047"/>
    <n v="10"/>
    <n v="1009.83"/>
    <x v="1"/>
    <n v="513"/>
    <s v="No"/>
    <n v="6475.9544999999998"/>
    <x v="16"/>
    <n v="0.12549148751087363"/>
    <n v="2"/>
    <s v="Consulting"/>
    <n v="4"/>
    <n v="10"/>
    <x v="1"/>
  </r>
  <r>
    <s v="T1KP3Q"/>
    <s v="LGA"/>
    <s v="LAS"/>
    <d v="2017-08-04T00:00:00"/>
    <x v="294"/>
    <d v="2017-08-24T00:00:00"/>
    <n v="3608"/>
    <n v="4.8"/>
    <n v="1017.84"/>
    <x v="0"/>
    <n v="479"/>
    <s v="No"/>
    <n v="610.97239999999999"/>
    <x v="24"/>
    <n v="0.28210643015521064"/>
    <n v="14"/>
    <s v="Consulting"/>
    <n v="4"/>
    <n v="10"/>
    <x v="0"/>
  </r>
  <r>
    <s v="W84E5T"/>
    <s v="SIN"/>
    <s v="ICN"/>
    <d v="2019-05-23T00:00:00"/>
    <x v="295"/>
    <d v="2019-06-10T00:00:00"/>
    <n v="4627"/>
    <n v="5.8"/>
    <n v="1029.28"/>
    <x v="0"/>
    <n v="465"/>
    <s v="No"/>
    <n v="720.82060000000001"/>
    <x v="5"/>
    <n v="0.22245083207261723"/>
    <n v="10"/>
    <s v="Consulting"/>
    <n v="4"/>
    <n v="10"/>
    <x v="0"/>
  </r>
  <r>
    <s v="YEI6HT"/>
    <s v="SIN"/>
    <s v="HND"/>
    <d v="2018-08-19T00:00:00"/>
    <x v="296"/>
    <d v="2018-09-05T00:00:00"/>
    <n v="5299"/>
    <n v="6.4"/>
    <n v="1041.69"/>
    <x v="0"/>
    <n v="465"/>
    <s v="No"/>
    <n v="793.26220000000001"/>
    <x v="28"/>
    <n v="0.1965823740328364"/>
    <n v="10"/>
    <s v="Consulting"/>
    <n v="4"/>
    <n v="10"/>
    <x v="0"/>
  </r>
  <r>
    <s v="TS5C67"/>
    <s v="LHR"/>
    <s v="FCO"/>
    <d v="2019-07-25T00:00:00"/>
    <x v="161"/>
    <d v="2019-08-13T00:00:00"/>
    <n v="1443"/>
    <n v="2.6"/>
    <n v="1052.49"/>
    <x v="1"/>
    <n v="601"/>
    <s v="No"/>
    <n v="2688.5605"/>
    <x v="2"/>
    <n v="0.72937629937629933"/>
    <n v="4"/>
    <s v="Consulting"/>
    <n v="2"/>
    <n v="6"/>
    <x v="1"/>
  </r>
  <r>
    <s v="IOF60Q"/>
    <s v="LHR"/>
    <s v="MAD"/>
    <d v="2019-04-13T00:00:00"/>
    <x v="63"/>
    <d v="2019-04-23T00:00:00"/>
    <n v="1245"/>
    <n v="2.4"/>
    <n v="1061.77"/>
    <x v="0"/>
    <n v="198"/>
    <s v="No"/>
    <n v="356.24099999999999"/>
    <x v="24"/>
    <n v="0.85282730923694783"/>
    <n v="4"/>
    <s v="Consulting"/>
    <n v="4"/>
    <n v="10"/>
    <x v="0"/>
  </r>
  <r>
    <s v="H7X0FW"/>
    <s v="LGW"/>
    <s v="SVO"/>
    <d v="2017-12-22T00:00:00"/>
    <x v="297"/>
    <d v="2018-01-05T00:00:00"/>
    <n v="2507"/>
    <n v="8.6999999999999993"/>
    <n v="1066.03"/>
    <x v="1"/>
    <n v="586"/>
    <s v="No"/>
    <n v="3298.7645000000002"/>
    <x v="32"/>
    <n v="0.42522138013562027"/>
    <n v="-9"/>
    <s v="Consulting"/>
    <n v="4"/>
    <n v="10"/>
    <x v="1"/>
  </r>
  <r>
    <s v="G1JK2O"/>
    <s v="LGA"/>
    <s v="SFO"/>
    <d v="2016-12-28T00:00:00"/>
    <x v="298"/>
    <d v="2017-01-14T00:00:00"/>
    <n v="4151"/>
    <n v="4.5"/>
    <n v="1087.73"/>
    <x v="0"/>
    <n v="382"/>
    <s v="No"/>
    <n v="669.50779999999997"/>
    <x v="26"/>
    <n v="0.26204047217537946"/>
    <n v="5"/>
    <s v="Finance"/>
    <n v="4"/>
    <n v="10"/>
    <x v="0"/>
  </r>
  <r>
    <s v="VH1Y5G"/>
    <s v="LGA"/>
    <s v="SFO"/>
    <d v="2019-07-12T00:00:00"/>
    <x v="299"/>
    <d v="2019-07-24T00:00:00"/>
    <n v="4151"/>
    <n v="4.5"/>
    <n v="1104.04"/>
    <x v="0"/>
    <n v="749"/>
    <s v="No"/>
    <n v="669.50779999999997"/>
    <x v="38"/>
    <n v="0.26596964586846544"/>
    <n v="1"/>
    <s v="IT"/>
    <n v="4"/>
    <n v="10"/>
    <x v="0"/>
  </r>
  <r>
    <s v="LMHKQX"/>
    <s v="LGW"/>
    <s v="ATL"/>
    <d v="2017-04-23T00:00:00"/>
    <x v="300"/>
    <d v="2017-05-01T00:00:00"/>
    <n v="6790"/>
    <n v="8.9"/>
    <n v="1105.3599999999999"/>
    <x v="0"/>
    <n v="120"/>
    <s v="No"/>
    <n v="953.99200000000008"/>
    <x v="54"/>
    <n v="0.16279234167893961"/>
    <n v="8"/>
    <s v="Consulting"/>
    <n v="2"/>
    <n v="6"/>
    <x v="0"/>
  </r>
  <r>
    <s v="HE9L3F"/>
    <s v="LGA"/>
    <s v="SFO"/>
    <d v="2019-09-18T00:00:00"/>
    <x v="301"/>
    <d v="2019-09-29T00:00:00"/>
    <n v="4151"/>
    <n v="4.5"/>
    <n v="1108.1500000000001"/>
    <x v="0"/>
    <n v="451"/>
    <s v="No"/>
    <n v="669.50779999999997"/>
    <x v="5"/>
    <n v="0.26695976873042643"/>
    <n v="3"/>
    <s v="Consulting"/>
    <n v="2"/>
    <n v="6"/>
    <x v="0"/>
  </r>
  <r>
    <s v="HBAU20"/>
    <s v="LGW"/>
    <s v="SVO"/>
    <d v="2019-03-10T00:00:00"/>
    <x v="302"/>
    <d v="2019-08-13T00:00:00"/>
    <n v="2507"/>
    <n v="8.6999999999999993"/>
    <n v="1110.92"/>
    <x v="1"/>
    <n v="705"/>
    <s v="No"/>
    <n v="3298.7645000000002"/>
    <x v="104"/>
    <n v="0.44312724371759077"/>
    <n v="8"/>
    <s v="Consulting"/>
    <n v="4"/>
    <n v="10"/>
    <x v="1"/>
  </r>
  <r>
    <s v="DDF233"/>
    <s v="LHR"/>
    <s v="DFW"/>
    <d v="2017-10-07T00:00:00"/>
    <x v="303"/>
    <d v="2017-11-08T00:00:00"/>
    <n v="7627"/>
    <n v="8.8000000000000007"/>
    <n v="1120.19"/>
    <x v="0"/>
    <n v="393"/>
    <s v="No"/>
    <n v="1044.2206000000001"/>
    <x v="46"/>
    <n v="0.14687164022551463"/>
    <n v="7"/>
    <s v="Consulting"/>
    <n v="4"/>
    <n v="10"/>
    <x v="0"/>
  </r>
  <r>
    <s v="ZQW8QY"/>
    <s v="LHR"/>
    <s v="JFK"/>
    <d v="2017-04-23T00:00:00"/>
    <x v="304"/>
    <d v="2017-05-09T00:00:00"/>
    <n v="5539"/>
    <n v="6.7"/>
    <n v="1134.23"/>
    <x v="0"/>
    <n v="41"/>
    <s v="No"/>
    <n v="819.13419999999996"/>
    <x v="28"/>
    <n v="0.20477161942588915"/>
    <n v="9"/>
    <s v="HR"/>
    <n v="4"/>
    <n v="10"/>
    <x v="0"/>
  </r>
  <r>
    <s v="BFEZWS"/>
    <s v="JFK"/>
    <s v="FCO"/>
    <d v="2019-09-23T00:00:00"/>
    <x v="305"/>
    <d v="2019-10-14T00:00:00"/>
    <n v="6884"/>
    <n v="8.6"/>
    <n v="1154.8"/>
    <x v="1"/>
    <n v="871"/>
    <s v="No"/>
    <n v="5808.9740000000002"/>
    <x v="2"/>
    <n v="0.16775130737943056"/>
    <n v="6"/>
    <s v="Consulting"/>
    <n v="3"/>
    <n v="8"/>
    <x v="2"/>
  </r>
  <r>
    <s v="A9RB0J"/>
    <s v="JFK"/>
    <s v="MAD"/>
    <d v="2019-11-24T00:00:00"/>
    <x v="306"/>
    <d v="2019-12-10T00:00:00"/>
    <n v="5775"/>
    <n v="7.3"/>
    <n v="1161.8"/>
    <x v="0"/>
    <n v="201"/>
    <s v="No"/>
    <n v="844.57500000000005"/>
    <x v="28"/>
    <n v="0.20117748917748918"/>
    <n v="9"/>
    <s v="IT"/>
    <n v="2"/>
    <n v="6"/>
    <x v="0"/>
  </r>
  <r>
    <s v="UQ66QO"/>
    <s v="LGW"/>
    <s v="DFW"/>
    <d v="2018-12-04T00:00:00"/>
    <x v="153"/>
    <d v="2018-12-11T00:00:00"/>
    <n v="7660"/>
    <n v="15.8"/>
    <n v="1161.82"/>
    <x v="0"/>
    <n v="705"/>
    <s v="No"/>
    <n v="1047.778"/>
    <x v="54"/>
    <n v="0.15167362924281982"/>
    <n v="7"/>
    <s v="Consulting"/>
    <n v="4"/>
    <n v="10"/>
    <x v="0"/>
  </r>
  <r>
    <s v="K87WG4"/>
    <s v="LHR"/>
    <s v="JFK"/>
    <d v="2018-03-04T00:00:00"/>
    <x v="245"/>
    <d v="2018-03-22T00:00:00"/>
    <n v="5539"/>
    <n v="6.7"/>
    <n v="1171.48"/>
    <x v="0"/>
    <n v="41"/>
    <s v="No"/>
    <n v="819.13419999999996"/>
    <x v="5"/>
    <n v="0.21149666004693987"/>
    <n v="10"/>
    <s v="HR"/>
    <n v="4"/>
    <n v="10"/>
    <x v="0"/>
  </r>
  <r>
    <s v="G3BV0Y"/>
    <s v="LGA"/>
    <s v="LAX"/>
    <d v="2017-06-05T00:00:00"/>
    <x v="307"/>
    <d v="2017-06-25T00:00:00"/>
    <n v="3974"/>
    <n v="5.2"/>
    <n v="1183.1199999999999"/>
    <x v="0"/>
    <n v="16"/>
    <s v="No"/>
    <n v="650.42720000000008"/>
    <x v="42"/>
    <n v="0.29771514846502262"/>
    <n v="15"/>
    <s v="Consulting"/>
    <n v="4"/>
    <n v="10"/>
    <x v="0"/>
  </r>
  <r>
    <s v="MRGEH1"/>
    <s v="LHR"/>
    <s v="ORD"/>
    <d v="2017-09-30T00:00:00"/>
    <x v="308"/>
    <d v="2017-10-07T00:00:00"/>
    <n v="6343"/>
    <n v="7.5"/>
    <n v="1184.33"/>
    <x v="0"/>
    <n v="105"/>
    <s v="No"/>
    <n v="905.80539999999996"/>
    <x v="54"/>
    <n v="0.18671448841242314"/>
    <n v="7"/>
    <s v="IT"/>
    <n v="4"/>
    <n v="10"/>
    <x v="0"/>
  </r>
  <r>
    <s v="HV0CRX"/>
    <s v="SIN"/>
    <s v="DEL"/>
    <d v="2019-07-01T00:00:00"/>
    <x v="165"/>
    <d v="2019-07-22T00:00:00"/>
    <n v="4159"/>
    <n v="5.3"/>
    <n v="1185.48"/>
    <x v="0"/>
    <n v="436"/>
    <s v="No"/>
    <n v="670.37020000000007"/>
    <x v="26"/>
    <n v="0.2850396729983169"/>
    <n v="9"/>
    <s v="Consulting"/>
    <n v="2"/>
    <n v="6"/>
    <x v="0"/>
  </r>
  <r>
    <s v="DBKEPD"/>
    <s v="LGA"/>
    <s v="SVO"/>
    <d v="2017-02-10T00:00:00"/>
    <x v="309"/>
    <d v="2017-05-10T00:00:00"/>
    <n v="7494"/>
    <n v="9.3000000000000007"/>
    <n v="1193.6300000000001"/>
    <x v="1"/>
    <n v="297"/>
    <s v="No"/>
    <n v="6158.8090000000002"/>
    <x v="101"/>
    <n v="0.15927808913797706"/>
    <n v="9"/>
    <s v="Consulting"/>
    <n v="4"/>
    <n v="10"/>
    <x v="1"/>
  </r>
  <r>
    <s v="NO9NOX"/>
    <s v="LHR"/>
    <s v="SVO"/>
    <d v="2018-04-06T00:00:00"/>
    <x v="310"/>
    <d v="2018-04-27T00:00:00"/>
    <n v="2508"/>
    <n v="3.7"/>
    <n v="1193.96"/>
    <x v="1"/>
    <n v="422"/>
    <s v="No"/>
    <n v="3299.3379999999997"/>
    <x v="6"/>
    <n v="0.47606060606060607"/>
    <n v="5"/>
    <s v="Consulting"/>
    <n v="3"/>
    <n v="8"/>
    <x v="1"/>
  </r>
  <r>
    <s v="HXBOWP"/>
    <s v="LGW"/>
    <s v="SVO"/>
    <d v="2018-12-28T00:00:00"/>
    <x v="311"/>
    <d v="2020-01-04T00:00:00"/>
    <n v="2507"/>
    <n v="8.6999999999999993"/>
    <n v="1199.52"/>
    <x v="1"/>
    <n v="212"/>
    <s v="No"/>
    <n v="3298.7645000000002"/>
    <x v="11"/>
    <n v="0.47846828879138414"/>
    <n v="299"/>
    <s v="Consulting"/>
    <n v="3"/>
    <n v="8"/>
    <x v="2"/>
  </r>
  <r>
    <s v="N2VM9L"/>
    <s v="LGA"/>
    <s v="SEA"/>
    <d v="2017-11-09T00:00:00"/>
    <x v="6"/>
    <d v="2017-11-18T00:00:00"/>
    <n v="3883"/>
    <n v="5.0999999999999996"/>
    <n v="1220.5"/>
    <x v="0"/>
    <n v="159"/>
    <s v="No"/>
    <n v="640.61739999999998"/>
    <x v="24"/>
    <n v="0.31431882565027042"/>
    <n v="3"/>
    <s v="Consulting"/>
    <n v="4"/>
    <n v="10"/>
    <x v="0"/>
  </r>
  <r>
    <s v="BVHDH7"/>
    <s v="LGA"/>
    <s v="LHR"/>
    <d v="2018-06-30T00:00:00"/>
    <x v="312"/>
    <d v="2018-09-04T00:00:00"/>
    <n v="5536"/>
    <n v="11.7"/>
    <n v="1237.49"/>
    <x v="1"/>
    <n v="451"/>
    <s v="No"/>
    <n v="5035.8960000000006"/>
    <x v="105"/>
    <n v="0.22353504335260116"/>
    <n v="8"/>
    <s v="Consulting"/>
    <n v="2"/>
    <n v="6"/>
    <x v="2"/>
  </r>
  <r>
    <s v="NO5308"/>
    <s v="LHR"/>
    <s v="DFW"/>
    <d v="2019-06-23T00:00:00"/>
    <x v="313"/>
    <d v="2019-07-20T00:00:00"/>
    <n v="7627"/>
    <n v="8.8000000000000007"/>
    <n v="1255.81"/>
    <x v="0"/>
    <n v="858"/>
    <s v="No"/>
    <n v="1044.2206000000001"/>
    <x v="43"/>
    <n v="0.16465320571653336"/>
    <n v="1"/>
    <s v="Consulting"/>
    <n v="4"/>
    <n v="10"/>
    <x v="0"/>
  </r>
  <r>
    <s v="MO0Z6X"/>
    <s v="LGA"/>
    <s v="SEA"/>
    <d v="2019-03-03T00:00:00"/>
    <x v="314"/>
    <d v="2019-03-07T00:00:00"/>
    <n v="3883"/>
    <n v="5.0999999999999996"/>
    <n v="1264.54"/>
    <x v="0"/>
    <n v="650"/>
    <s v="No"/>
    <n v="640.61739999999998"/>
    <x v="64"/>
    <n v="0.32566057172289464"/>
    <n v="3"/>
    <s v="Consulting"/>
    <n v="2"/>
    <n v="6"/>
    <x v="0"/>
  </r>
  <r>
    <s v="YBXV87"/>
    <s v="LHR"/>
    <s v="MUC"/>
    <d v="2017-01-09T00:00:00"/>
    <x v="315"/>
    <d v="2017-02-03T00:00:00"/>
    <n v="941"/>
    <n v="2.1"/>
    <n v="1309.23"/>
    <x v="1"/>
    <n v="967"/>
    <s v="No"/>
    <n v="2400.6635000000001"/>
    <x v="33"/>
    <n v="1.391317747077577"/>
    <n v="4"/>
    <s v="Consulting"/>
    <n v="2"/>
    <n v="6"/>
    <x v="1"/>
  </r>
  <r>
    <s v="ST3T6U"/>
    <s v="LGA"/>
    <s v="SEA"/>
    <d v="2018-12-03T00:00:00"/>
    <x v="316"/>
    <d v="2018-12-20T00:00:00"/>
    <n v="3883"/>
    <n v="5.0999999999999996"/>
    <n v="1352.87"/>
    <x v="1"/>
    <n v="252"/>
    <s v="No"/>
    <n v="4087.9005000000002"/>
    <x v="1"/>
    <n v="0.3484084470770023"/>
    <n v="3"/>
    <s v="Consulting"/>
    <n v="4"/>
    <n v="10"/>
    <x v="1"/>
  </r>
  <r>
    <s v="Y4N9QR"/>
    <s v="SIN"/>
    <s v="XIY"/>
    <d v="2019-09-20T00:00:00"/>
    <x v="317"/>
    <d v="2019-11-08T00:00:00"/>
    <n v="3713"/>
    <n v="7.9"/>
    <n v="1373.32"/>
    <x v="1"/>
    <n v="912"/>
    <s v="No"/>
    <n v="3990.4054999999998"/>
    <x v="66"/>
    <n v="0.36986803124158363"/>
    <n v="6"/>
    <s v="Consulting"/>
    <n v="3"/>
    <n v="8"/>
    <x v="1"/>
  </r>
  <r>
    <s v="JG4F8N"/>
    <s v="LGA"/>
    <s v="SFO"/>
    <d v="2018-08-09T00:00:00"/>
    <x v="318"/>
    <d v="2018-08-12T00:00:00"/>
    <n v="4151"/>
    <n v="4.5"/>
    <n v="1382.11"/>
    <x v="0"/>
    <n v="382"/>
    <s v="No"/>
    <n v="669.50779999999997"/>
    <x v="64"/>
    <n v="0.33295832329559139"/>
    <n v="2"/>
    <s v="Finance"/>
    <n v="4"/>
    <n v="10"/>
    <x v="0"/>
  </r>
  <r>
    <s v="DEBH5W"/>
    <s v="JFK"/>
    <s v="LHR"/>
    <d v="2017-09-23T00:00:00"/>
    <x v="319"/>
    <d v="2017-12-25T00:00:00"/>
    <n v="5555"/>
    <n v="7.1"/>
    <n v="1383.58"/>
    <x v="1"/>
    <n v="463"/>
    <s v="No"/>
    <n v="5046.7924999999996"/>
    <x v="34"/>
    <n v="0.24906930693069307"/>
    <n v="6"/>
    <s v="Finance"/>
    <n v="4"/>
    <n v="10"/>
    <x v="1"/>
  </r>
  <r>
    <s v="MT3E5G"/>
    <s v="LGA"/>
    <s v="LAS"/>
    <d v="2019-10-18T00:00:00"/>
    <x v="36"/>
    <d v="2019-10-23T00:00:00"/>
    <n v="3608"/>
    <n v="4.8"/>
    <n v="1387.03"/>
    <x v="1"/>
    <n v="596"/>
    <s v="No"/>
    <n v="3930.1880000000001"/>
    <x v="27"/>
    <n v="0.38443181818181815"/>
    <n v="2"/>
    <s v="Consulting"/>
    <n v="2"/>
    <n v="6"/>
    <x v="1"/>
  </r>
  <r>
    <s v="IJ4UDY"/>
    <s v="LGW"/>
    <s v="CTU"/>
    <d v="2017-05-21T00:00:00"/>
    <x v="320"/>
    <d v="2017-06-23T00:00:00"/>
    <n v="8303"/>
    <n v="14.5"/>
    <n v="1414.25"/>
    <x v="1"/>
    <n v="417"/>
    <s v="No"/>
    <n v="6622.7704999999996"/>
    <x v="45"/>
    <n v="0.17033000120438396"/>
    <n v="3"/>
    <s v="Consulting"/>
    <n v="2"/>
    <n v="6"/>
    <x v="2"/>
  </r>
  <r>
    <s v="DGSVI0"/>
    <s v="LGW"/>
    <s v="DFW"/>
    <d v="2019-08-05T00:00:00"/>
    <x v="70"/>
    <d v="2019-08-31T00:00:00"/>
    <n v="7660"/>
    <n v="15.8"/>
    <n v="1417.19"/>
    <x v="1"/>
    <n v="454"/>
    <s v="No"/>
    <n v="6254.01"/>
    <x v="33"/>
    <n v="0.1850117493472585"/>
    <n v="5"/>
    <s v="Finance"/>
    <n v="2"/>
    <n v="6"/>
    <x v="2"/>
  </r>
  <r>
    <s v="IC5P8S"/>
    <s v="LGA"/>
    <s v="LAS"/>
    <d v="2018-02-02T00:00:00"/>
    <x v="321"/>
    <d v="2018-03-03T00:00:00"/>
    <n v="3608"/>
    <n v="4.8"/>
    <n v="1443.93"/>
    <x v="1"/>
    <n v="25"/>
    <s v="No"/>
    <n v="3930.1880000000001"/>
    <x v="16"/>
    <n v="0.40020232815964524"/>
    <n v="5"/>
    <s v="Consulting"/>
    <n v="4"/>
    <n v="10"/>
    <x v="1"/>
  </r>
  <r>
    <s v="P57193"/>
    <s v="LGW"/>
    <s v="PVG"/>
    <d v="2018-12-24T00:00:00"/>
    <x v="42"/>
    <d v="2019-01-23T00:00:00"/>
    <n v="9252"/>
    <n v="13.4"/>
    <n v="1459.61"/>
    <x v="1"/>
    <n v="967"/>
    <s v="No"/>
    <n v="7167.0219999999999"/>
    <x v="25"/>
    <n v="0.15776156506701253"/>
    <n v="3"/>
    <s v="Consulting"/>
    <n v="2"/>
    <n v="6"/>
    <x v="2"/>
  </r>
  <r>
    <s v="FIBRU5"/>
    <s v="SIN"/>
    <s v="PEK"/>
    <d v="2019-01-12T00:00:00"/>
    <x v="322"/>
    <d v="2019-02-14T00:00:00"/>
    <n v="4490"/>
    <n v="5.6"/>
    <n v="1471.88"/>
    <x v="1"/>
    <n v="874"/>
    <s v="No"/>
    <n v="4436.0149999999994"/>
    <x v="16"/>
    <n v="0.32781291759465481"/>
    <n v="9"/>
    <s v="Consulting"/>
    <n v="4"/>
    <n v="10"/>
    <x v="1"/>
  </r>
  <r>
    <s v="OPTF6X"/>
    <s v="LGW"/>
    <s v="JFK"/>
    <d v="2017-03-11T00:00:00"/>
    <x v="55"/>
    <d v="2017-04-07T00:00:00"/>
    <n v="5568"/>
    <n v="12.7"/>
    <n v="1478.04"/>
    <x v="1"/>
    <n v="41"/>
    <s v="No"/>
    <n v="5054.2479999999996"/>
    <x v="33"/>
    <n v="0.26545258620689655"/>
    <n v="6"/>
    <s v="HR"/>
    <n v="4"/>
    <n v="10"/>
    <x v="2"/>
  </r>
  <r>
    <s v="VMU9IY"/>
    <s v="LHR"/>
    <s v="FCO"/>
    <d v="2017-09-02T00:00:00"/>
    <x v="323"/>
    <d v="2017-09-29T00:00:00"/>
    <n v="1443"/>
    <n v="2.6"/>
    <n v="1537.51"/>
    <x v="1"/>
    <n v="601"/>
    <s v="No"/>
    <n v="2688.5605"/>
    <x v="32"/>
    <n v="1.0654954954954954"/>
    <n v="4"/>
    <s v="Consulting"/>
    <n v="2"/>
    <n v="6"/>
    <x v="1"/>
  </r>
  <r>
    <s v="PH1E8X"/>
    <s v="LGA"/>
    <s v="SFO"/>
    <d v="2019-11-20T00:00:00"/>
    <x v="324"/>
    <d v="2019-11-25T00:00:00"/>
    <n v="4151"/>
    <n v="4.5"/>
    <n v="1563.84"/>
    <x v="1"/>
    <n v="428"/>
    <s v="No"/>
    <n v="4241.5985000000001"/>
    <x v="35"/>
    <n v="0.37673813538906287"/>
    <n v="3"/>
    <s v="Consulting"/>
    <n v="2"/>
    <n v="6"/>
    <x v="1"/>
  </r>
  <r>
    <s v="PXN0KV"/>
    <s v="LHR"/>
    <s v="ORD"/>
    <d v="2017-10-31T00:00:00"/>
    <x v="325"/>
    <d v="2017-11-12T00:00:00"/>
    <n v="6343"/>
    <n v="7.5"/>
    <n v="1574.62"/>
    <x v="0"/>
    <n v="135"/>
    <s v="No"/>
    <n v="905.80539999999996"/>
    <x v="8"/>
    <n v="0.24824530979032003"/>
    <n v="2"/>
    <s v="Finance"/>
    <n v="2"/>
    <n v="6"/>
    <x v="0"/>
  </r>
  <r>
    <s v="CA8P0D"/>
    <s v="LGA"/>
    <s v="LAS"/>
    <d v="2019-10-04T00:00:00"/>
    <x v="326"/>
    <d v="2019-11-16T00:00:00"/>
    <n v="3608"/>
    <n v="4.8"/>
    <n v="1589.87"/>
    <x v="1"/>
    <n v="805"/>
    <s v="No"/>
    <n v="3930.1880000000001"/>
    <x v="16"/>
    <n v="0.4406513303769401"/>
    <n v="19"/>
    <s v="Consulting"/>
    <n v="3"/>
    <n v="8"/>
    <x v="1"/>
  </r>
  <r>
    <s v="WJHBIA"/>
    <s v="LHR"/>
    <s v="BKK"/>
    <d v="2018-11-07T00:00:00"/>
    <x v="327"/>
    <d v="2018-12-05T00:00:00"/>
    <n v="9577"/>
    <n v="10.7"/>
    <n v="1615.59"/>
    <x v="1"/>
    <n v="512"/>
    <s v="No"/>
    <n v="7353.4094999999998"/>
    <x v="16"/>
    <n v="0.16869478960008352"/>
    <n v="4"/>
    <s v="IT"/>
    <n v="2"/>
    <n v="6"/>
    <x v="2"/>
  </r>
  <r>
    <s v="DFMEAZ"/>
    <s v="LGW"/>
    <s v="CGK"/>
    <d v="2019-08-21T00:00:00"/>
    <x v="328"/>
    <d v="2019-09-14T00:00:00"/>
    <n v="11708"/>
    <n v="20.9"/>
    <n v="1617.68"/>
    <x v="1"/>
    <n v="89"/>
    <s v="No"/>
    <n v="8575.5380000000005"/>
    <x v="6"/>
    <n v="0.13816877348821319"/>
    <n v="8"/>
    <s v="Consulting"/>
    <n v="4"/>
    <n v="10"/>
    <x v="2"/>
  </r>
  <r>
    <s v="SW2ZEN"/>
    <s v="SIN"/>
    <s v="XIY"/>
    <d v="2019-04-04T00:00:00"/>
    <x v="329"/>
    <d v="2019-05-27T00:00:00"/>
    <n v="3713"/>
    <n v="7.9"/>
    <n v="1624.24"/>
    <x v="1"/>
    <n v="436"/>
    <s v="No"/>
    <n v="3990.4054999999998"/>
    <x v="72"/>
    <n v="0.43744680851063827"/>
    <n v="5"/>
    <s v="Consulting"/>
    <n v="2"/>
    <n v="6"/>
    <x v="2"/>
  </r>
  <r>
    <s v="VQ7VUN"/>
    <s v="SIN"/>
    <s v="PVG"/>
    <d v="2019-03-24T00:00:00"/>
    <x v="13"/>
    <d v="2019-04-27T00:00:00"/>
    <n v="3805"/>
    <n v="5.5"/>
    <n v="1636.05"/>
    <x v="1"/>
    <n v="952"/>
    <s v="No"/>
    <n v="4043.1675"/>
    <x v="46"/>
    <n v="0.42997371879106439"/>
    <n v="9"/>
    <s v="Consulting"/>
    <n v="4"/>
    <n v="10"/>
    <x v="1"/>
  </r>
  <r>
    <s v="HJKHUC"/>
    <s v="LHR"/>
    <s v="CAN"/>
    <d v="2019-07-18T00:00:00"/>
    <x v="330"/>
    <d v="2019-08-12T00:00:00"/>
    <n v="9495"/>
    <n v="10.6"/>
    <n v="1703.19"/>
    <x v="1"/>
    <n v="171"/>
    <s v="No"/>
    <n v="7306.3824999999997"/>
    <x v="22"/>
    <n v="0.17937756714060032"/>
    <n v="5"/>
    <s v="Consulting"/>
    <n v="3"/>
    <n v="8"/>
    <x v="2"/>
  </r>
  <r>
    <s v="PBUCF4"/>
    <s v="LHR"/>
    <s v="DFW"/>
    <d v="2019-02-23T00:00:00"/>
    <x v="233"/>
    <d v="2019-03-08T00:00:00"/>
    <n v="7627"/>
    <n v="8.8000000000000007"/>
    <n v="1759.77"/>
    <x v="0"/>
    <n v="280"/>
    <s v="No"/>
    <n v="1044.2206000000001"/>
    <x v="38"/>
    <n v="0.2307289891176085"/>
    <n v="2"/>
    <s v="Consulting"/>
    <n v="4"/>
    <n v="10"/>
    <x v="0"/>
  </r>
  <r>
    <s v="BA9ES9"/>
    <s v="JFK"/>
    <s v="LHR"/>
    <d v="2017-07-03T00:00:00"/>
    <x v="331"/>
    <d v="2017-09-29T00:00:00"/>
    <n v="5555"/>
    <n v="7.1"/>
    <n v="1764.57"/>
    <x v="1"/>
    <n v="211"/>
    <s v="No"/>
    <n v="5046.7924999999996"/>
    <x v="0"/>
    <n v="0.31765436543654363"/>
    <n v="9"/>
    <s v="Finance"/>
    <n v="4"/>
    <n v="10"/>
    <x v="1"/>
  </r>
  <r>
    <s v="CUED9Y"/>
    <s v="LGW"/>
    <s v="EWR"/>
    <d v="2019-08-21T00:00:00"/>
    <x v="332"/>
    <d v="2019-08-31T00:00:00"/>
    <n v="5606"/>
    <n v="7.1"/>
    <n v="1790.05"/>
    <x v="1"/>
    <n v="549"/>
    <s v="No"/>
    <n v="5076.0410000000002"/>
    <x v="35"/>
    <n v="0.31930966821262929"/>
    <n v="8"/>
    <s v="Consulting"/>
    <n v="4"/>
    <n v="10"/>
    <x v="1"/>
  </r>
  <r>
    <s v="N1KLWP"/>
    <s v="LGA"/>
    <s v="BCN"/>
    <d v="2018-07-05T00:00:00"/>
    <x v="333"/>
    <d v="2018-08-13T00:00:00"/>
    <n v="6150"/>
    <n v="14.3"/>
    <n v="1816.66"/>
    <x v="1"/>
    <n v="448"/>
    <s v="No"/>
    <n v="5388.0249999999996"/>
    <x v="33"/>
    <n v="0.2953918699186992"/>
    <n v="18"/>
    <s v="Finance"/>
    <n v="4"/>
    <n v="10"/>
    <x v="2"/>
  </r>
  <r>
    <s v="WTDP3E"/>
    <s v="LGW"/>
    <s v="MAD"/>
    <d v="2019-07-19T00:00:00"/>
    <x v="334"/>
    <d v="2019-10-17T00:00:00"/>
    <n v="1215"/>
    <n v="2.4"/>
    <n v="1859.59"/>
    <x v="1"/>
    <n v="967"/>
    <s v="No"/>
    <n v="2557.8024999999998"/>
    <x v="41"/>
    <n v="1.5305267489711933"/>
    <n v="4"/>
    <s v="Consulting"/>
    <n v="2"/>
    <n v="6"/>
    <x v="1"/>
  </r>
  <r>
    <s v="HJOOY7"/>
    <s v="LHR"/>
    <s v="MIA"/>
    <d v="2018-09-23T00:00:00"/>
    <x v="335"/>
    <d v="2018-10-06T00:00:00"/>
    <n v="7108"/>
    <n v="8.3000000000000007"/>
    <n v="1886.43"/>
    <x v="0"/>
    <n v="905"/>
    <s v="No"/>
    <n v="988.27240000000006"/>
    <x v="28"/>
    <n v="0.26539532920652786"/>
    <n v="6"/>
    <s v="Consulting"/>
    <n v="3"/>
    <n v="8"/>
    <x v="0"/>
  </r>
  <r>
    <s v="EB7OE2"/>
    <s v="JFK"/>
    <s v="AMS"/>
    <d v="2018-04-15T00:00:00"/>
    <x v="336"/>
    <d v="2018-07-30T00:00:00"/>
    <n v="5863"/>
    <n v="7.4"/>
    <n v="1913.61"/>
    <x v="1"/>
    <n v="200"/>
    <s v="No"/>
    <n v="5223.4305000000004"/>
    <x v="106"/>
    <n v="0.32638751492410029"/>
    <n v="9"/>
    <s v="Consulting"/>
    <n v="4"/>
    <n v="10"/>
    <x v="1"/>
  </r>
  <r>
    <s v="GI0OXD"/>
    <s v="LGW"/>
    <s v="CTU"/>
    <d v="2017-02-23T00:00:00"/>
    <x v="337"/>
    <d v="2017-03-09T00:00:00"/>
    <n v="8303"/>
    <n v="14.5"/>
    <n v="1931.45"/>
    <x v="0"/>
    <n v="31"/>
    <s v="No"/>
    <n v="1117.0934"/>
    <x v="54"/>
    <n v="0.23262073949174997"/>
    <n v="14"/>
    <s v="IT"/>
    <n v="4"/>
    <n v="10"/>
    <x v="0"/>
  </r>
  <r>
    <s v="B0XFTD"/>
    <s v="LGW"/>
    <s v="BKK"/>
    <d v="2019-04-14T00:00:00"/>
    <x v="187"/>
    <d v="2019-06-13T00:00:00"/>
    <n v="9570"/>
    <n v="18.7"/>
    <n v="1939.7"/>
    <x v="1"/>
    <n v="636"/>
    <s v="No"/>
    <n v="7349.3950000000004"/>
    <x v="49"/>
    <n v="0.20268547544409612"/>
    <n v="4"/>
    <s v="IT"/>
    <n v="2"/>
    <n v="6"/>
    <x v="2"/>
  </r>
  <r>
    <s v="S18TAL"/>
    <s v="LGW"/>
    <s v="SVO"/>
    <d v="2017-02-23T00:00:00"/>
    <x v="117"/>
    <d v="2017-03-22T00:00:00"/>
    <n v="2507"/>
    <n v="8.6999999999999993"/>
    <n v="1975.6"/>
    <x v="1"/>
    <n v="15"/>
    <s v="No"/>
    <n v="3298.7645000000002"/>
    <x v="16"/>
    <n v="0.78803350618268841"/>
    <n v="3"/>
    <s v="Consulting"/>
    <n v="4"/>
    <n v="10"/>
    <x v="1"/>
  </r>
  <r>
    <s v="BX3MA8"/>
    <s v="SIN"/>
    <s v="SHA"/>
    <d v="2018-01-02T00:00:00"/>
    <x v="54"/>
    <d v="2018-01-16T00:00:00"/>
    <n v="3786"/>
    <n v="6.9"/>
    <n v="1984.79"/>
    <x v="1"/>
    <n v="403"/>
    <s v="No"/>
    <n v="4032.2710000000002"/>
    <x v="24"/>
    <n v="0.52424458531431584"/>
    <n v="8"/>
    <s v="Consulting"/>
    <n v="1"/>
    <n v="4"/>
    <x v="2"/>
  </r>
  <r>
    <s v="UIJ1F5"/>
    <s v="LHR"/>
    <s v="IST"/>
    <d v="2019-08-10T00:00:00"/>
    <x v="70"/>
    <d v="2019-08-29T00:00:00"/>
    <n v="2488"/>
    <n v="3.6"/>
    <n v="2058.62"/>
    <x v="1"/>
    <n v="188"/>
    <s v="No"/>
    <n v="3287.8679999999999"/>
    <x v="6"/>
    <n v="0.82741961414790988"/>
    <n v="3"/>
    <s v="Consulting"/>
    <n v="2"/>
    <n v="6"/>
    <x v="1"/>
  </r>
  <r>
    <s v="MU6MET"/>
    <s v="SIN"/>
    <s v="PEK"/>
    <d v="2019-04-13T00:00:00"/>
    <x v="338"/>
    <d v="2019-05-11T00:00:00"/>
    <n v="4490"/>
    <n v="5.6"/>
    <n v="2101.8200000000002"/>
    <x v="1"/>
    <n v="952"/>
    <s v="No"/>
    <n v="4436.0149999999994"/>
    <x v="13"/>
    <n v="0.46811135857461028"/>
    <n v="9"/>
    <s v="Consulting"/>
    <n v="4"/>
    <n v="10"/>
    <x v="1"/>
  </r>
  <r>
    <s v="GAL2TZ"/>
    <s v="JFK"/>
    <s v="MAD"/>
    <d v="2017-02-24T00:00:00"/>
    <x v="37"/>
    <d v="2017-03-15T00:00:00"/>
    <n v="5775"/>
    <n v="7.3"/>
    <n v="2114.9499999999998"/>
    <x v="1"/>
    <n v="506"/>
    <s v="No"/>
    <n v="5172.9624999999996"/>
    <x v="6"/>
    <n v="0.36622510822510818"/>
    <n v="3"/>
    <s v="Consulting"/>
    <n v="3"/>
    <n v="8"/>
    <x v="1"/>
  </r>
  <r>
    <s v="GJRYMW"/>
    <s v="LGW"/>
    <s v="SIN"/>
    <d v="2018-10-07T00:00:00"/>
    <x v="269"/>
    <d v="2019-03-02T00:00:00"/>
    <n v="10877"/>
    <n v="13.3"/>
    <n v="2125.96"/>
    <x v="1"/>
    <n v="165"/>
    <s v="No"/>
    <n v="8098.9594999999999"/>
    <x v="70"/>
    <n v="0.19545462903374092"/>
    <n v="5"/>
    <s v="HR"/>
    <n v="2"/>
    <n v="6"/>
    <x v="2"/>
  </r>
  <r>
    <s v="FRKSXR"/>
    <s v="LGW"/>
    <s v="SZX"/>
    <d v="2019-07-08T00:00:00"/>
    <x v="339"/>
    <d v="2019-09-21T00:00:00"/>
    <n v="9597"/>
    <n v="17.7"/>
    <n v="2152.71"/>
    <x v="1"/>
    <n v="188"/>
    <s v="No"/>
    <n v="7364.8795"/>
    <x v="82"/>
    <n v="0.22431072210065645"/>
    <n v="6"/>
    <s v="Consulting"/>
    <n v="2"/>
    <n v="6"/>
    <x v="2"/>
  </r>
  <r>
    <s v="NM1KWQ"/>
    <s v="LGA"/>
    <s v="MAD"/>
    <d v="2017-11-20T00:00:00"/>
    <x v="340"/>
    <d v="2017-12-10T00:00:00"/>
    <n v="5763"/>
    <n v="8.9"/>
    <n v="2172.08"/>
    <x v="1"/>
    <n v="39"/>
    <s v="No"/>
    <n v="5166.0805"/>
    <x v="20"/>
    <n v="0.37690091965989936"/>
    <n v="7"/>
    <s v="Consulting"/>
    <n v="4"/>
    <n v="10"/>
    <x v="1"/>
  </r>
  <r>
    <s v="C7DU5Z"/>
    <s v="LGA"/>
    <s v="SEA"/>
    <d v="2017-01-23T00:00:00"/>
    <x v="341"/>
    <d v="2017-04-07T00:00:00"/>
    <n v="3883"/>
    <n v="5.0999999999999996"/>
    <n v="2177.62"/>
    <x v="1"/>
    <n v="325"/>
    <s v="No"/>
    <n v="4087.9005000000002"/>
    <x v="63"/>
    <n v="0.56080865310327066"/>
    <n v="20"/>
    <s v="Consulting"/>
    <n v="4"/>
    <n v="10"/>
    <x v="1"/>
  </r>
  <r>
    <s v="WFJ6H9"/>
    <s v="LHR"/>
    <s v="SIN"/>
    <d v="2019-04-30T00:00:00"/>
    <x v="342"/>
    <d v="2019-05-31T00:00:00"/>
    <n v="10883"/>
    <n v="12.8"/>
    <n v="2206.56"/>
    <x v="1"/>
    <n v="41"/>
    <s v="No"/>
    <n v="8102.4004999999997"/>
    <x v="22"/>
    <n v="0.2027529173941009"/>
    <n v="11"/>
    <s v="HR"/>
    <n v="4"/>
    <n v="10"/>
    <x v="2"/>
  </r>
  <r>
    <s v="BZFM8M"/>
    <s v="LGW"/>
    <s v="IAH"/>
    <d v="2018-10-31T00:00:00"/>
    <x v="52"/>
    <d v="2018-11-15T00:00:00"/>
    <n v="7794"/>
    <n v="12.9"/>
    <n v="2209.6"/>
    <x v="1"/>
    <n v="101"/>
    <s v="No"/>
    <n v="6330.8590000000004"/>
    <x v="64"/>
    <n v="0.28350012830382343"/>
    <n v="14"/>
    <s v="Consulting"/>
    <n v="4"/>
    <n v="10"/>
    <x v="2"/>
  </r>
  <r>
    <s v="DFXZHN"/>
    <s v="LHR"/>
    <s v="CLT"/>
    <d v="2018-02-12T00:00:00"/>
    <x v="137"/>
    <d v="2018-02-23T00:00:00"/>
    <n v="6409"/>
    <n v="7.6"/>
    <n v="2241.91"/>
    <x v="0"/>
    <n v="845"/>
    <s v="No"/>
    <n v="912.92020000000002"/>
    <x v="54"/>
    <n v="0.34980652207832735"/>
    <n v="11"/>
    <s v="Consulting"/>
    <n v="4"/>
    <n v="10"/>
    <x v="0"/>
  </r>
  <r>
    <s v="F6IA7B"/>
    <s v="LGW"/>
    <s v="KUL"/>
    <d v="2019-11-13T00:00:00"/>
    <x v="21"/>
    <d v="2019-12-13T00:00:00"/>
    <n v="10593"/>
    <n v="17.7"/>
    <n v="2293.42"/>
    <x v="1"/>
    <n v="561"/>
    <s v="No"/>
    <n v="7936.0855000000001"/>
    <x v="43"/>
    <n v="0.21650335126970641"/>
    <n v="4"/>
    <s v="Consulting"/>
    <n v="4"/>
    <n v="10"/>
    <x v="2"/>
  </r>
  <r>
    <s v="J4QPL3"/>
    <s v="JFK"/>
    <s v="FCO"/>
    <d v="2018-10-18T00:00:00"/>
    <x v="343"/>
    <d v="2018-11-13T00:00:00"/>
    <n v="6884"/>
    <n v="8.6"/>
    <n v="2389.36"/>
    <x v="1"/>
    <n v="16"/>
    <s v="No"/>
    <n v="5808.9740000000002"/>
    <x v="22"/>
    <n v="0.34708890180127833"/>
    <n v="6"/>
    <s v="Consulting"/>
    <n v="4"/>
    <n v="10"/>
    <x v="1"/>
  </r>
  <r>
    <s v="EMSDDR"/>
    <s v="LGA"/>
    <s v="FCO"/>
    <d v="2018-12-16T00:00:00"/>
    <x v="141"/>
    <d v="2019-01-15T00:00:00"/>
    <n v="6864"/>
    <n v="13.6"/>
    <n v="2391.62"/>
    <x v="1"/>
    <n v="202"/>
    <s v="No"/>
    <n v="5797.5039999999999"/>
    <x v="46"/>
    <n v="0.34842948717948719"/>
    <n v="5"/>
    <s v="Consulting"/>
    <n v="2"/>
    <n v="6"/>
    <x v="2"/>
  </r>
  <r>
    <s v="A0Y3ZX"/>
    <s v="LHR"/>
    <s v="BOM"/>
    <d v="2019-03-13T00:00:00"/>
    <x v="344"/>
    <d v="2019-05-19T00:00:00"/>
    <n v="7213"/>
    <n v="8.4"/>
    <n v="2414.54"/>
    <x v="1"/>
    <n v="601"/>
    <s v="No"/>
    <n v="5997.6554999999998"/>
    <x v="15"/>
    <n v="0.33474837099681132"/>
    <n v="7"/>
    <s v="Consulting"/>
    <n v="2"/>
    <n v="6"/>
    <x v="2"/>
  </r>
  <r>
    <s v="JGP5SW"/>
    <s v="JFK"/>
    <s v="LHR"/>
    <d v="2018-02-10T00:00:00"/>
    <x v="345"/>
    <d v="2018-05-14T00:00:00"/>
    <n v="5555"/>
    <n v="7.1"/>
    <n v="2418.35"/>
    <x v="1"/>
    <n v="228"/>
    <s v="No"/>
    <n v="5046.7924999999996"/>
    <x v="21"/>
    <n v="0.43534653465346534"/>
    <n v="8"/>
    <s v="HR"/>
    <n v="3"/>
    <n v="8"/>
    <x v="1"/>
  </r>
  <r>
    <s v="DYREZ0"/>
    <s v="LHR"/>
    <s v="DEN"/>
    <d v="2017-08-26T00:00:00"/>
    <x v="346"/>
    <d v="2017-09-22T00:00:00"/>
    <n v="7496"/>
    <n v="8.6"/>
    <n v="2424.5"/>
    <x v="1"/>
    <n v="586"/>
    <s v="No"/>
    <n v="6159.9560000000001"/>
    <x v="33"/>
    <n v="0.32343916755602986"/>
    <n v="6"/>
    <s v="Consulting"/>
    <n v="4"/>
    <n v="10"/>
    <x v="1"/>
  </r>
  <r>
    <s v="ATP8V5"/>
    <s v="LHR"/>
    <s v="IAH"/>
    <d v="2019-07-20T00:00:00"/>
    <x v="347"/>
    <d v="2019-11-03T00:00:00"/>
    <n v="7762"/>
    <n v="8.9"/>
    <n v="2436.4299999999998"/>
    <x v="1"/>
    <n v="105"/>
    <s v="No"/>
    <n v="6312.5070000000005"/>
    <x v="107"/>
    <n v="0.31389203813450139"/>
    <n v="7"/>
    <s v="IT"/>
    <n v="4"/>
    <n v="10"/>
    <x v="1"/>
  </r>
  <r>
    <s v="MIUGDT"/>
    <s v="LHR"/>
    <s v="JFK"/>
    <d v="2018-05-08T00:00:00"/>
    <x v="348"/>
    <d v="2018-06-23T00:00:00"/>
    <n v="5539"/>
    <n v="6.7"/>
    <n v="2439.21"/>
    <x v="1"/>
    <n v="41"/>
    <s v="No"/>
    <n v="5037.6165000000001"/>
    <x v="47"/>
    <n v="0.44037010290666184"/>
    <n v="9"/>
    <s v="HR"/>
    <n v="4"/>
    <n v="10"/>
    <x v="1"/>
  </r>
  <r>
    <s v="V6BG6F"/>
    <s v="LGW"/>
    <s v="SZX"/>
    <d v="2018-08-17T00:00:00"/>
    <x v="349"/>
    <d v="2018-12-03T00:00:00"/>
    <n v="9597"/>
    <n v="17.7"/>
    <n v="2479.9499999999998"/>
    <x v="1"/>
    <n v="198"/>
    <s v="No"/>
    <n v="7364.8795"/>
    <x v="108"/>
    <n v="0.25840887777430444"/>
    <n v="5"/>
    <s v="Consulting"/>
    <n v="4"/>
    <n v="10"/>
    <x v="2"/>
  </r>
  <r>
    <s v="IKYGS7"/>
    <s v="SIN"/>
    <s v="DEN"/>
    <d v="2017-08-24T00:00:00"/>
    <x v="350"/>
    <d v="2017-09-05T00:00:00"/>
    <n v="14584"/>
    <n v="21.7"/>
    <n v="2506.59"/>
    <x v="1"/>
    <n v="77"/>
    <s v="No"/>
    <n v="10224.924000000001"/>
    <x v="28"/>
    <n v="0.17187260010970928"/>
    <n v="5"/>
    <s v="Consulting"/>
    <n v="4"/>
    <n v="10"/>
    <x v="2"/>
  </r>
  <r>
    <s v="AXL4V6"/>
    <s v="LHR"/>
    <s v="MIA"/>
    <d v="2019-07-26T00:00:00"/>
    <x v="351"/>
    <d v="2019-12-12T00:00:00"/>
    <n v="7108"/>
    <n v="8.3000000000000007"/>
    <n v="2509.88"/>
    <x v="1"/>
    <n v="267"/>
    <s v="No"/>
    <n v="5937.4380000000001"/>
    <x v="109"/>
    <n v="0.35310635903207654"/>
    <n v="7"/>
    <s v="Finance"/>
    <n v="4"/>
    <n v="10"/>
    <x v="1"/>
  </r>
  <r>
    <s v="CD6B1I"/>
    <s v="LGW"/>
    <s v="ORD"/>
    <d v="2019-01-12T00:00:00"/>
    <x v="352"/>
    <d v="2019-01-21T00:00:00"/>
    <n v="6377"/>
    <n v="10.5"/>
    <n v="2510.12"/>
    <x v="1"/>
    <n v="217"/>
    <s v="No"/>
    <n v="5518.2094999999999"/>
    <x v="64"/>
    <n v="0.39362082483926608"/>
    <n v="8"/>
    <s v="Consulting"/>
    <n v="3"/>
    <n v="8"/>
    <x v="2"/>
  </r>
  <r>
    <s v="GJA3TN"/>
    <s v="LGW"/>
    <s v="JFK"/>
    <d v="2017-07-25T00:00:00"/>
    <x v="353"/>
    <d v="2017-09-19T00:00:00"/>
    <n v="5568"/>
    <n v="12.7"/>
    <n v="2606.88"/>
    <x v="1"/>
    <n v="165"/>
    <s v="No"/>
    <n v="5054.2479999999996"/>
    <x v="100"/>
    <n v="0.46818965517241379"/>
    <n v="9"/>
    <s v="HR"/>
    <n v="2"/>
    <n v="6"/>
    <x v="2"/>
  </r>
  <r>
    <s v="V1EJ0Q"/>
    <s v="LGA"/>
    <s v="LAX"/>
    <d v="2017-05-31T00:00:00"/>
    <x v="307"/>
    <d v="2017-06-19T00:00:00"/>
    <n v="3974"/>
    <n v="5.2"/>
    <n v="2624.34"/>
    <x v="1"/>
    <n v="708"/>
    <s v="No"/>
    <n v="4140.0889999999999"/>
    <x v="8"/>
    <n v="0.66037745344740817"/>
    <n v="9"/>
    <s v="Consulting"/>
    <n v="4"/>
    <n v="10"/>
    <x v="1"/>
  </r>
  <r>
    <s v="UV7H6A"/>
    <s v="LGA"/>
    <s v="SFO"/>
    <d v="2018-08-24T00:00:00"/>
    <x v="158"/>
    <d v="2019-02-13T00:00:00"/>
    <n v="4151"/>
    <n v="4.5"/>
    <n v="2646.91"/>
    <x v="1"/>
    <n v="739"/>
    <s v="No"/>
    <n v="4241.5985000000001"/>
    <x v="110"/>
    <n v="0.6376559865092748"/>
    <n v="5"/>
    <s v="Consulting"/>
    <n v="4"/>
    <n v="10"/>
    <x v="1"/>
  </r>
  <r>
    <s v="EO4TXM"/>
    <s v="LGA"/>
    <s v="FCO"/>
    <d v="2018-01-17T00:00:00"/>
    <x v="107"/>
    <d v="2018-02-16T00:00:00"/>
    <n v="6864"/>
    <n v="13.6"/>
    <n v="2657.14"/>
    <x v="1"/>
    <n v="752"/>
    <s v="No"/>
    <n v="5797.5039999999999"/>
    <x v="16"/>
    <n v="0.38711247086247086"/>
    <n v="6"/>
    <s v="Consulting"/>
    <n v="4"/>
    <n v="10"/>
    <x v="2"/>
  </r>
  <r>
    <s v="RNGR44"/>
    <s v="JFK"/>
    <s v="BKK"/>
    <d v="2018-01-06T00:00:00"/>
    <x v="137"/>
    <d v="2018-02-20T00:00:00"/>
    <n v="13964"/>
    <n v="16.899999999999999"/>
    <n v="2661.24"/>
    <x v="1"/>
    <n v="760"/>
    <s v="No"/>
    <n v="9869.3539999999994"/>
    <x v="47"/>
    <n v="0.19057863076482381"/>
    <n v="8"/>
    <s v="Consulting"/>
    <n v="4"/>
    <n v="10"/>
    <x v="2"/>
  </r>
  <r>
    <s v="IPS7J2"/>
    <s v="JFK"/>
    <s v="LGW"/>
    <d v="2017-08-04T00:00:00"/>
    <x v="354"/>
    <d v="2017-10-24T00:00:00"/>
    <n v="5584"/>
    <n v="7.1"/>
    <n v="2683.75"/>
    <x v="1"/>
    <n v="228"/>
    <s v="No"/>
    <n v="5063.424"/>
    <x v="90"/>
    <n v="0.48061425501432664"/>
    <n v="9"/>
    <s v="HR"/>
    <n v="3"/>
    <n v="8"/>
    <x v="1"/>
  </r>
  <r>
    <s v="XR3PY1"/>
    <s v="LHR"/>
    <s v="MUC"/>
    <d v="2019-02-15T00:00:00"/>
    <x v="186"/>
    <d v="2019-03-01T00:00:00"/>
    <n v="941"/>
    <n v="2.1"/>
    <n v="2687.69"/>
    <x v="1"/>
    <n v="561"/>
    <s v="No"/>
    <n v="2400.6635000000001"/>
    <x v="38"/>
    <n v="2.8562061636556857"/>
    <n v="3"/>
    <s v="Consulting"/>
    <n v="4"/>
    <n v="10"/>
    <x v="1"/>
  </r>
  <r>
    <s v="MSW3GE"/>
    <s v="JFK"/>
    <s v="ICN"/>
    <d v="2017-03-21T00:00:00"/>
    <x v="355"/>
    <d v="2017-04-22T00:00:00"/>
    <n v="11115"/>
    <n v="13.5"/>
    <n v="2697.3"/>
    <x v="1"/>
    <n v="478"/>
    <s v="No"/>
    <n v="8235.4524999999994"/>
    <x v="32"/>
    <n v="0.24267206477732794"/>
    <n v="9"/>
    <s v="Consulting"/>
    <n v="3"/>
    <n v="8"/>
    <x v="2"/>
  </r>
  <r>
    <s v="YI85YZ"/>
    <s v="LGW"/>
    <s v="FRA"/>
    <d v="2018-11-12T00:00:00"/>
    <x v="356"/>
    <d v="2018-11-26T00:00:00"/>
    <n v="630"/>
    <n v="8.8000000000000007"/>
    <n v="2712.36"/>
    <x v="1"/>
    <n v="120"/>
    <s v="No"/>
    <n v="2222.3049999999998"/>
    <x v="8"/>
    <n v="4.3053333333333335"/>
    <n v="4"/>
    <s v="Consulting"/>
    <n v="2"/>
    <n v="6"/>
    <x v="2"/>
  </r>
  <r>
    <s v="IAJ27G"/>
    <s v="LHR"/>
    <s v="SFO"/>
    <d v="2019-02-02T00:00:00"/>
    <x v="357"/>
    <d v="2019-03-09T00:00:00"/>
    <n v="8615"/>
    <n v="9.8000000000000007"/>
    <n v="2716.77"/>
    <x v="1"/>
    <n v="549"/>
    <s v="No"/>
    <n v="6801.7025000000003"/>
    <x v="33"/>
    <n v="0.31535345327916425"/>
    <n v="14"/>
    <s v="Consulting"/>
    <n v="4"/>
    <n v="10"/>
    <x v="1"/>
  </r>
  <r>
    <s v="OISJS7"/>
    <s v="LHR"/>
    <s v="JFK"/>
    <d v="2018-01-15T00:00:00"/>
    <x v="358"/>
    <d v="2018-02-12T00:00:00"/>
    <n v="5539"/>
    <n v="6.7"/>
    <n v="2721.33"/>
    <x v="1"/>
    <n v="41"/>
    <s v="No"/>
    <n v="5037.6165000000001"/>
    <x v="3"/>
    <n v="0.49130348438346272"/>
    <n v="6"/>
    <s v="HR"/>
    <n v="4"/>
    <n v="10"/>
    <x v="1"/>
  </r>
  <r>
    <s v="C2WF8Z"/>
    <s v="LGA"/>
    <s v="DEN"/>
    <d v="2018-10-17T00:00:00"/>
    <x v="359"/>
    <d v="2018-10-26T00:00:00"/>
    <n v="2606"/>
    <n v="3.6"/>
    <n v="2761.16"/>
    <x v="1"/>
    <n v="749"/>
    <s v="No"/>
    <n v="3355.5410000000002"/>
    <x v="42"/>
    <n v="1.0595395241749808"/>
    <n v="4"/>
    <s v="IT"/>
    <n v="4"/>
    <n v="10"/>
    <x v="1"/>
  </r>
  <r>
    <s v="JZ1F7O"/>
    <s v="LGA"/>
    <s v="SEA"/>
    <d v="2019-05-03T00:00:00"/>
    <x v="206"/>
    <d v="2019-05-15T00:00:00"/>
    <n v="3883"/>
    <n v="5.0999999999999996"/>
    <n v="2799.83"/>
    <x v="1"/>
    <n v="942"/>
    <s v="No"/>
    <n v="4087.9005000000002"/>
    <x v="5"/>
    <n v="0.72104815864022664"/>
    <n v="4"/>
    <s v="Consulting"/>
    <n v="3"/>
    <n v="8"/>
    <x v="1"/>
  </r>
  <r>
    <s v="UL0ZFG"/>
    <s v="LGW"/>
    <s v="PVG"/>
    <d v="2019-09-14T00:00:00"/>
    <x v="125"/>
    <d v="2019-09-29T00:00:00"/>
    <n v="9252"/>
    <n v="13.4"/>
    <n v="2840.03"/>
    <x v="1"/>
    <n v="435"/>
    <s v="No"/>
    <n v="7167.0219999999999"/>
    <x v="28"/>
    <n v="0.30696389969736276"/>
    <n v="8"/>
    <s v="Consulting"/>
    <n v="4"/>
    <n v="10"/>
    <x v="2"/>
  </r>
  <r>
    <s v="IGQC6N"/>
    <s v="LGA"/>
    <s v="MUC"/>
    <d v="2019-08-05T00:00:00"/>
    <x v="360"/>
    <d v="2019-10-03T00:00:00"/>
    <n v="6495"/>
    <n v="8.1999999999999993"/>
    <n v="2868.52"/>
    <x v="1"/>
    <n v="860"/>
    <s v="No"/>
    <n v="5585.8824999999997"/>
    <x v="111"/>
    <n v="0.44165050038491149"/>
    <n v="9"/>
    <s v="Consulting"/>
    <n v="2"/>
    <n v="6"/>
    <x v="2"/>
  </r>
  <r>
    <s v="YVL8U1"/>
    <s v="LHR"/>
    <s v="MUC"/>
    <d v="2017-07-09T00:00:00"/>
    <x v="361"/>
    <d v="2017-07-31T00:00:00"/>
    <n v="941"/>
    <n v="2.1"/>
    <n v="2882.19"/>
    <x v="1"/>
    <n v="858"/>
    <s v="No"/>
    <n v="2400.6635000000001"/>
    <x v="13"/>
    <n v="3.0629011689691819"/>
    <n v="3"/>
    <s v="Consulting"/>
    <n v="4"/>
    <n v="10"/>
    <x v="1"/>
  </r>
  <r>
    <s v="QAZCS0"/>
    <s v="SIN"/>
    <s v="BOM"/>
    <d v="2019-05-30T00:00:00"/>
    <x v="362"/>
    <d v="2019-06-27T00:00:00"/>
    <n v="3921"/>
    <n v="5.0999999999999996"/>
    <n v="2902.02"/>
    <x v="1"/>
    <n v="912"/>
    <s v="No"/>
    <n v="4109.6934999999994"/>
    <x v="13"/>
    <n v="0.74012241775057386"/>
    <n v="9"/>
    <s v="Consulting"/>
    <n v="3"/>
    <n v="8"/>
    <x v="1"/>
  </r>
  <r>
    <s v="C2J24A"/>
    <s v="SIN"/>
    <s v="ICN"/>
    <d v="2019-05-15T00:00:00"/>
    <x v="25"/>
    <d v="2019-06-03T00:00:00"/>
    <n v="4627"/>
    <n v="5.8"/>
    <n v="2924.43"/>
    <x v="1"/>
    <n v="659"/>
    <s v="No"/>
    <n v="4514.5844999999999"/>
    <x v="8"/>
    <n v="0.63203587637778258"/>
    <n v="9"/>
    <s v="Consulting"/>
    <n v="3"/>
    <n v="8"/>
    <x v="1"/>
  </r>
  <r>
    <s v="BPMHK5"/>
    <s v="LGW"/>
    <s v="JFK"/>
    <d v="2017-12-03T00:00:00"/>
    <x v="38"/>
    <d v="2017-12-24T00:00:00"/>
    <n v="5568"/>
    <n v="12.7"/>
    <n v="2979.97"/>
    <x v="1"/>
    <n v="41"/>
    <s v="No"/>
    <n v="5054.2479999999996"/>
    <x v="8"/>
    <n v="0.53519576149425285"/>
    <n v="11"/>
    <s v="HR"/>
    <n v="4"/>
    <n v="10"/>
    <x v="2"/>
  </r>
  <r>
    <s v="ODI69Y"/>
    <s v="LGW"/>
    <s v="JFK"/>
    <d v="2019-02-22T00:00:00"/>
    <x v="254"/>
    <d v="2019-03-26T00:00:00"/>
    <n v="5568"/>
    <n v="12.7"/>
    <n v="2990.74"/>
    <x v="1"/>
    <n v="225"/>
    <s v="No"/>
    <n v="5054.2479999999996"/>
    <x v="16"/>
    <n v="0.53713002873563209"/>
    <n v="8"/>
    <s v="HR"/>
    <n v="1"/>
    <n v="4"/>
    <x v="2"/>
  </r>
  <r>
    <s v="ZYMM97"/>
    <s v="JFK"/>
    <s v="ICN"/>
    <d v="2018-12-06T00:00:00"/>
    <x v="121"/>
    <d v="2019-01-17T00:00:00"/>
    <n v="11115"/>
    <n v="13.5"/>
    <n v="2997.61"/>
    <x v="1"/>
    <n v="808"/>
    <s v="No"/>
    <n v="8235.4524999999994"/>
    <x v="25"/>
    <n v="0.2696905083220873"/>
    <n v="15"/>
    <s v="Consulting"/>
    <n v="2"/>
    <n v="6"/>
    <x v="2"/>
  </r>
  <r>
    <s v="M8C2BJ"/>
    <s v="LGW"/>
    <s v="IST"/>
    <d v="2019-01-17T00:00:00"/>
    <x v="363"/>
    <d v="2019-01-21T00:00:00"/>
    <n v="2461"/>
    <n v="3.6"/>
    <n v="3007.36"/>
    <x v="1"/>
    <n v="393"/>
    <s v="No"/>
    <n v="3272.3834999999999"/>
    <x v="54"/>
    <n v="1.2220073140999594"/>
    <n v="4"/>
    <s v="Consulting"/>
    <n v="4"/>
    <n v="10"/>
    <x v="1"/>
  </r>
  <r>
    <s v="APZORV"/>
    <s v="LHR"/>
    <s v="KMG"/>
    <d v="2019-03-04T00:00:00"/>
    <x v="94"/>
    <d v="2019-07-03T00:00:00"/>
    <n v="8716"/>
    <n v="16.899999999999999"/>
    <n v="3028.44"/>
    <x v="1"/>
    <n v="967"/>
    <s v="No"/>
    <n v="6859.6260000000002"/>
    <x v="62"/>
    <n v="0.34745754933455714"/>
    <n v="3"/>
    <s v="Consulting"/>
    <n v="2"/>
    <n v="6"/>
    <x v="2"/>
  </r>
  <r>
    <s v="EKPMUV"/>
    <s v="LGW"/>
    <s v="SEA"/>
    <d v="2016-12-24T00:00:00"/>
    <x v="364"/>
    <d v="2017-02-09T00:00:00"/>
    <n v="7741"/>
    <n v="9.9"/>
    <n v="3036.68"/>
    <x v="1"/>
    <n v="393"/>
    <s v="No"/>
    <n v="6300.4634999999998"/>
    <x v="112"/>
    <n v="0.39228523446583125"/>
    <n v="8"/>
    <s v="Consulting"/>
    <n v="4"/>
    <n v="10"/>
    <x v="1"/>
  </r>
  <r>
    <s v="PBNJCX"/>
    <s v="LGW"/>
    <s v="SHA"/>
    <d v="2019-02-21T00:00:00"/>
    <x v="77"/>
    <d v="2019-04-07T00:00:00"/>
    <n v="9223"/>
    <n v="18.399999999999999"/>
    <n v="3066.39"/>
    <x v="1"/>
    <n v="710"/>
    <s v="No"/>
    <n v="7150.3905000000004"/>
    <x v="99"/>
    <n v="0.33247208066789546"/>
    <n v="16"/>
    <s v="Consulting"/>
    <n v="3"/>
    <n v="8"/>
    <x v="2"/>
  </r>
  <r>
    <s v="Q8F9YJ"/>
    <s v="SIN"/>
    <s v="SHA"/>
    <d v="2018-04-04T00:00:00"/>
    <x v="139"/>
    <d v="2018-05-02T00:00:00"/>
    <n v="3786"/>
    <n v="6.9"/>
    <n v="3074.48"/>
    <x v="1"/>
    <n v="425"/>
    <s v="No"/>
    <n v="4032.2710000000002"/>
    <x v="33"/>
    <n v="0.81206550449022719"/>
    <n v="7"/>
    <s v="Consulting"/>
    <n v="4"/>
    <n v="10"/>
    <x v="1"/>
  </r>
  <r>
    <s v="GSTE5M"/>
    <s v="LGA"/>
    <s v="CDG"/>
    <d v="2017-09-16T00:00:00"/>
    <x v="365"/>
    <d v="2017-11-05T00:00:00"/>
    <n v="5830"/>
    <n v="11.3"/>
    <n v="3097.2"/>
    <x v="1"/>
    <n v="352"/>
    <s v="No"/>
    <n v="5204.5050000000001"/>
    <x v="83"/>
    <n v="0.53125214408233268"/>
    <n v="6"/>
    <s v="Consulting"/>
    <n v="2"/>
    <n v="6"/>
    <x v="2"/>
  </r>
  <r>
    <s v="ED8VZY"/>
    <s v="JFK"/>
    <s v="LHR"/>
    <d v="2017-10-27T00:00:00"/>
    <x v="366"/>
    <d v="2018-01-27T00:00:00"/>
    <n v="5555"/>
    <n v="7.1"/>
    <n v="3112.37"/>
    <x v="1"/>
    <n v="228"/>
    <s v="No"/>
    <n v="5046.7924999999996"/>
    <x v="92"/>
    <n v="0.56028262826282627"/>
    <n v="15"/>
    <s v="HR"/>
    <n v="3"/>
    <n v="8"/>
    <x v="1"/>
  </r>
  <r>
    <s v="EOZT11"/>
    <s v="LHR"/>
    <s v="BOM"/>
    <d v="2018-12-04T00:00:00"/>
    <x v="367"/>
    <d v="2019-01-30T00:00:00"/>
    <n v="7213"/>
    <n v="8.4"/>
    <n v="3122.11"/>
    <x v="1"/>
    <n v="393"/>
    <s v="No"/>
    <n v="5997.6554999999998"/>
    <x v="113"/>
    <n v="0.43284486344100931"/>
    <n v="8"/>
    <s v="Consulting"/>
    <n v="4"/>
    <n v="10"/>
    <x v="1"/>
  </r>
  <r>
    <s v="HA7MNN"/>
    <s v="LGA"/>
    <s v="LGW"/>
    <d v="2017-09-16T00:00:00"/>
    <x v="6"/>
    <d v="2017-11-20T00:00:00"/>
    <n v="5565"/>
    <n v="8.6999999999999993"/>
    <n v="3126.85"/>
    <x v="1"/>
    <n v="301"/>
    <s v="No"/>
    <n v="5052.5275000000001"/>
    <x v="15"/>
    <n v="0.56187780772686435"/>
    <n v="5"/>
    <s v="Marketing"/>
    <n v="2"/>
    <n v="6"/>
    <x v="2"/>
  </r>
  <r>
    <s v="HET4SW"/>
    <s v="SIN"/>
    <s v="LHR"/>
    <d v="2017-04-29T00:00:00"/>
    <x v="368"/>
    <d v="2017-06-04T00:00:00"/>
    <n v="10883"/>
    <n v="12.8"/>
    <n v="3141.85"/>
    <x v="1"/>
    <n v="912"/>
    <s v="No"/>
    <n v="8102.4004999999997"/>
    <x v="33"/>
    <n v="0.28869337498851416"/>
    <n v="15"/>
    <s v="Consulting"/>
    <n v="3"/>
    <n v="8"/>
    <x v="2"/>
  </r>
  <r>
    <s v="KDPYS2"/>
    <s v="LHR"/>
    <s v="PVG"/>
    <d v="2019-03-02T00:00:00"/>
    <x v="369"/>
    <d v="2019-04-01T00:00:00"/>
    <n v="9241"/>
    <n v="10.4"/>
    <n v="3149.31"/>
    <x v="1"/>
    <n v="950"/>
    <s v="No"/>
    <n v="7160.7134999999998"/>
    <x v="17"/>
    <n v="0.34079753273455254"/>
    <n v="13"/>
    <s v="Consulting"/>
    <n v="3"/>
    <n v="8"/>
    <x v="2"/>
  </r>
  <r>
    <s v="P325XE"/>
    <s v="LHR"/>
    <s v="PVG"/>
    <d v="2019-06-24T00:00:00"/>
    <x v="370"/>
    <d v="2019-06-27T00:00:00"/>
    <n v="9241"/>
    <n v="10.4"/>
    <n v="3192.76"/>
    <x v="1"/>
    <n v="636"/>
    <s v="No"/>
    <n v="7160.7134999999998"/>
    <x v="54"/>
    <n v="0.34549940482631752"/>
    <n v="3"/>
    <s v="IT"/>
    <n v="2"/>
    <n v="6"/>
    <x v="2"/>
  </r>
  <r>
    <s v="PG5LWO"/>
    <s v="LHR"/>
    <s v="EWR"/>
    <d v="2017-08-30T00:00:00"/>
    <x v="331"/>
    <d v="2017-09-29T00:00:00"/>
    <n v="5561"/>
    <n v="6.7"/>
    <n v="3192.93"/>
    <x v="1"/>
    <n v="212"/>
    <s v="No"/>
    <n v="5050.2335000000003"/>
    <x v="33"/>
    <n v="0.57416471857579565"/>
    <n v="9"/>
    <s v="Consulting"/>
    <n v="3"/>
    <n v="8"/>
    <x v="1"/>
  </r>
  <r>
    <s v="KIJ6CW"/>
    <s v="LHR"/>
    <s v="JFK"/>
    <d v="2017-06-24T00:00:00"/>
    <x v="157"/>
    <d v="2017-08-22T00:00:00"/>
    <n v="5539"/>
    <n v="6.7"/>
    <n v="3202.05"/>
    <x v="1"/>
    <n v="165"/>
    <s v="No"/>
    <n v="5037.6165000000001"/>
    <x v="111"/>
    <n v="0.5780917133056509"/>
    <n v="9"/>
    <s v="HR"/>
    <n v="2"/>
    <n v="6"/>
    <x v="2"/>
  </r>
  <r>
    <s v="HZI454"/>
    <s v="LGW"/>
    <s v="BOM"/>
    <d v="2019-02-11T00:00:00"/>
    <x v="314"/>
    <d v="2019-03-22T00:00:00"/>
    <n v="7193"/>
    <n v="15.3"/>
    <n v="3203.28"/>
    <x v="1"/>
    <n v="725"/>
    <s v="No"/>
    <n v="5986.1855000000005"/>
    <x v="33"/>
    <n v="0.44533296260253025"/>
    <n v="18"/>
    <s v="Consulting"/>
    <n v="4"/>
    <n v="10"/>
    <x v="2"/>
  </r>
  <r>
    <s v="HEYIUM"/>
    <s v="LHR"/>
    <s v="HND"/>
    <d v="2019-11-06T00:00:00"/>
    <x v="371"/>
    <d v="2019-12-14T00:00:00"/>
    <n v="9591"/>
    <n v="10.7"/>
    <n v="3216.13"/>
    <x v="1"/>
    <n v="102"/>
    <s v="No"/>
    <n v="7361.4385000000002"/>
    <x v="33"/>
    <n v="0.33532791158377645"/>
    <n v="17"/>
    <s v="Consulting"/>
    <n v="4"/>
    <n v="10"/>
    <x v="2"/>
  </r>
  <r>
    <s v="H8ARDU"/>
    <s v="JFK"/>
    <s v="FCO"/>
    <d v="2019-02-05T00:00:00"/>
    <x v="372"/>
    <d v="2019-03-21T00:00:00"/>
    <n v="6884"/>
    <n v="8.6"/>
    <n v="3217.61"/>
    <x v="1"/>
    <n v="478"/>
    <s v="No"/>
    <n v="5808.9740000000002"/>
    <x v="79"/>
    <n v="0.46740412550842536"/>
    <n v="6"/>
    <s v="Consulting"/>
    <n v="3"/>
    <n v="8"/>
    <x v="2"/>
  </r>
  <r>
    <s v="JU8YZD"/>
    <s v="LHR"/>
    <s v="DEL"/>
    <d v="2018-01-26T00:00:00"/>
    <x v="373"/>
    <d v="2018-03-08T00:00:00"/>
    <n v="6731"/>
    <n v="7.9"/>
    <n v="3269.67"/>
    <x v="1"/>
    <n v="460"/>
    <s v="No"/>
    <n v="5721.2285000000002"/>
    <x v="114"/>
    <n v="0.48576288812954987"/>
    <n v="8"/>
    <s v="Consulting"/>
    <n v="4"/>
    <n v="10"/>
    <x v="1"/>
  </r>
  <r>
    <s v="G93DCW"/>
    <s v="LGW"/>
    <s v="LAS"/>
    <d v="2019-04-05T00:00:00"/>
    <x v="374"/>
    <d v="2019-05-03T00:00:00"/>
    <n v="8432"/>
    <n v="9.6"/>
    <n v="3272.93"/>
    <x v="1"/>
    <n v="586"/>
    <s v="No"/>
    <n v="6696.7520000000004"/>
    <x v="3"/>
    <n v="0.38815583491461098"/>
    <n v="6"/>
    <s v="Consulting"/>
    <n v="4"/>
    <n v="10"/>
    <x v="1"/>
  </r>
  <r>
    <s v="H0ZKFA"/>
    <s v="LGW"/>
    <s v="LAX"/>
    <d v="2017-09-21T00:00:00"/>
    <x v="375"/>
    <d v="2017-11-06T00:00:00"/>
    <n v="8797"/>
    <n v="13.9"/>
    <n v="3293.89"/>
    <x v="1"/>
    <n v="549"/>
    <s v="No"/>
    <n v="6906.0794999999998"/>
    <x v="74"/>
    <n v="0.37443332954416275"/>
    <n v="18"/>
    <s v="Consulting"/>
    <n v="4"/>
    <n v="10"/>
    <x v="2"/>
  </r>
  <r>
    <s v="MUI9Z6"/>
    <s v="JFK"/>
    <s v="CDG"/>
    <d v="2018-04-07T00:00:00"/>
    <x v="376"/>
    <d v="2018-05-04T00:00:00"/>
    <n v="5849"/>
    <n v="7.3"/>
    <n v="3541.13"/>
    <x v="1"/>
    <n v="749"/>
    <s v="No"/>
    <n v="5215.4014999999999"/>
    <x v="43"/>
    <n v="0.60542485895024789"/>
    <n v="1"/>
    <s v="IT"/>
    <n v="4"/>
    <n v="10"/>
    <x v="1"/>
  </r>
  <r>
    <s v="N7EQ9N"/>
    <s v="LGW"/>
    <s v="MIA"/>
    <d v="2017-01-25T00:00:00"/>
    <x v="227"/>
    <d v="2017-02-26T00:00:00"/>
    <n v="7146"/>
    <n v="8.9"/>
    <n v="3574.17"/>
    <x v="1"/>
    <n v="235"/>
    <s v="No"/>
    <n v="5959.2309999999998"/>
    <x v="46"/>
    <n v="0.50016372795969777"/>
    <n v="7"/>
    <s v="Finance"/>
    <n v="2"/>
    <n v="6"/>
    <x v="2"/>
  </r>
  <r>
    <s v="JLB8IK"/>
    <s v="LGW"/>
    <s v="SEA"/>
    <d v="2017-12-30T00:00:00"/>
    <x v="377"/>
    <d v="2018-02-09T00:00:00"/>
    <n v="7741"/>
    <n v="9.9"/>
    <n v="3642.66"/>
    <x v="1"/>
    <n v="212"/>
    <s v="No"/>
    <n v="6300.4634999999998"/>
    <x v="4"/>
    <n v="0.4705671101924816"/>
    <n v="7"/>
    <s v="Consulting"/>
    <n v="3"/>
    <n v="8"/>
    <x v="2"/>
  </r>
  <r>
    <s v="NDPJX1"/>
    <s v="SIN"/>
    <s v="SYD"/>
    <d v="2019-10-29T00:00:00"/>
    <x v="378"/>
    <d v="2019-11-15T00:00:00"/>
    <n v="6293"/>
    <n v="7.4"/>
    <n v="3651.22"/>
    <x v="1"/>
    <n v="403"/>
    <s v="No"/>
    <n v="5470.0355"/>
    <x v="18"/>
    <n v="0.58020340060384556"/>
    <n v="8"/>
    <s v="Consulting"/>
    <n v="1"/>
    <n v="4"/>
    <x v="2"/>
  </r>
  <r>
    <s v="O0S80Z"/>
    <s v="LHR"/>
    <s v="SZX"/>
    <d v="2019-04-07T00:00:00"/>
    <x v="379"/>
    <d v="2019-05-15T00:00:00"/>
    <n v="9594"/>
    <n v="16.7"/>
    <n v="3654.36"/>
    <x v="1"/>
    <n v="89"/>
    <s v="No"/>
    <n v="7363.1589999999997"/>
    <x v="25"/>
    <n v="0.38090056285178236"/>
    <n v="11"/>
    <s v="Consulting"/>
    <n v="4"/>
    <n v="10"/>
    <x v="2"/>
  </r>
  <r>
    <s v="GOKJOG"/>
    <s v="JFK"/>
    <s v="ICN"/>
    <d v="2017-02-10T00:00:00"/>
    <x v="380"/>
    <d v="2017-03-07T00:00:00"/>
    <n v="11115"/>
    <n v="13.5"/>
    <n v="3667.96"/>
    <x v="1"/>
    <n v="200"/>
    <s v="No"/>
    <n v="8235.4524999999994"/>
    <x v="17"/>
    <n v="0.3300008996851102"/>
    <n v="8"/>
    <s v="Consulting"/>
    <n v="4"/>
    <n v="10"/>
    <x v="2"/>
  </r>
  <r>
    <s v="NZY10P"/>
    <s v="LHR"/>
    <s v="DFW"/>
    <d v="2019-02-25T00:00:00"/>
    <x v="381"/>
    <d v="2019-03-20T00:00:00"/>
    <n v="7627"/>
    <n v="8.8000000000000007"/>
    <n v="3672.76"/>
    <x v="1"/>
    <n v="235"/>
    <s v="No"/>
    <n v="6235.0844999999999"/>
    <x v="17"/>
    <n v="0.48154713517765835"/>
    <n v="6"/>
    <s v="Finance"/>
    <n v="2"/>
    <n v="6"/>
    <x v="2"/>
  </r>
  <r>
    <s v="S9Z7A4"/>
    <s v="LGW"/>
    <s v="EWR"/>
    <d v="2018-08-18T00:00:00"/>
    <x v="382"/>
    <d v="2018-09-18T00:00:00"/>
    <n v="5606"/>
    <n v="7.1"/>
    <n v="3681.99"/>
    <x v="1"/>
    <n v="120"/>
    <s v="No"/>
    <n v="5076.0410000000002"/>
    <x v="33"/>
    <n v="0.65679450588655008"/>
    <n v="10"/>
    <s v="Consulting"/>
    <n v="2"/>
    <n v="6"/>
    <x v="2"/>
  </r>
  <r>
    <s v="O8MMZJ"/>
    <s v="LGW"/>
    <s v="PEK"/>
    <d v="2019-04-17T00:00:00"/>
    <x v="25"/>
    <d v="2019-05-31T00:00:00"/>
    <n v="8187"/>
    <n v="10.1"/>
    <n v="3683.13"/>
    <x v="1"/>
    <n v="566"/>
    <s v="No"/>
    <n v="6556.2444999999998"/>
    <x v="79"/>
    <n v="0.44987541223891536"/>
    <n v="6"/>
    <s v="Consulting"/>
    <n v="4"/>
    <n v="10"/>
    <x v="2"/>
  </r>
  <r>
    <s v="SY2KAU"/>
    <s v="JFK"/>
    <s v="SYD"/>
    <d v="2018-05-25T00:00:00"/>
    <x v="383"/>
    <d v="2018-06-24T00:00:00"/>
    <n v="16013"/>
    <n v="19.3"/>
    <n v="3701.89"/>
    <x v="1"/>
    <n v="805"/>
    <s v="No"/>
    <n v="11044.4555"/>
    <x v="33"/>
    <n v="0.23118029101355148"/>
    <n v="9"/>
    <s v="Consulting"/>
    <n v="3"/>
    <n v="8"/>
    <x v="2"/>
  </r>
  <r>
    <s v="LSEO02"/>
    <s v="LGA"/>
    <s v="LHR"/>
    <d v="2017-03-02T00:00:00"/>
    <x v="384"/>
    <d v="2017-06-13T00:00:00"/>
    <n v="5536"/>
    <n v="11.7"/>
    <n v="3712.74"/>
    <x v="1"/>
    <n v="62"/>
    <s v="No"/>
    <n v="5035.8960000000006"/>
    <x v="115"/>
    <n v="0.670653901734104"/>
    <n v="10"/>
    <s v="Consulting"/>
    <n v="3"/>
    <n v="8"/>
    <x v="2"/>
  </r>
  <r>
    <s v="K9FL2F"/>
    <s v="LGA"/>
    <s v="SEA"/>
    <d v="2017-10-05T00:00:00"/>
    <x v="385"/>
    <d v="2017-10-18T00:00:00"/>
    <n v="3883"/>
    <n v="5.0999999999999996"/>
    <n v="3719.14"/>
    <x v="1"/>
    <n v="202"/>
    <s v="No"/>
    <n v="4087.9005000000002"/>
    <x v="18"/>
    <n v="0.95780066958537213"/>
    <n v="4"/>
    <s v="Consulting"/>
    <n v="2"/>
    <n v="6"/>
    <x v="1"/>
  </r>
  <r>
    <s v="DKHB4N"/>
    <s v="JFK"/>
    <s v="SIN"/>
    <d v="2017-02-17T00:00:00"/>
    <x v="386"/>
    <d v="2017-04-24T00:00:00"/>
    <n v="15349"/>
    <n v="18.5"/>
    <n v="3739.08"/>
    <x v="1"/>
    <n v="382"/>
    <s v="No"/>
    <n v="10663.6515"/>
    <x v="116"/>
    <n v="0.24360414359241644"/>
    <n v="7"/>
    <s v="Finance"/>
    <n v="4"/>
    <n v="10"/>
    <x v="2"/>
  </r>
  <r>
    <s v="FXF0NO"/>
    <s v="LGW"/>
    <s v="JFK"/>
    <d v="2019-03-17T00:00:00"/>
    <x v="77"/>
    <d v="2019-03-30T00:00:00"/>
    <n v="5568"/>
    <n v="12.7"/>
    <n v="3763.68"/>
    <x v="1"/>
    <n v="165"/>
    <s v="No"/>
    <n v="5054.2479999999996"/>
    <x v="42"/>
    <n v="0.67594827586206896"/>
    <n v="8"/>
    <s v="HR"/>
    <n v="2"/>
    <n v="6"/>
    <x v="2"/>
  </r>
  <r>
    <s v="N44HSN"/>
    <s v="JFK"/>
    <s v="KUL"/>
    <d v="2018-04-05T00:00:00"/>
    <x v="89"/>
    <d v="2018-05-05T00:00:00"/>
    <n v="15178"/>
    <n v="18.3"/>
    <n v="3770.1"/>
    <x v="1"/>
    <n v="239"/>
    <s v="No"/>
    <n v="10565.583000000001"/>
    <x v="6"/>
    <n v="0.24839241006720253"/>
    <n v="14"/>
    <s v="Consulting"/>
    <n v="2"/>
    <n v="6"/>
    <x v="2"/>
  </r>
  <r>
    <s v="L22ZNX"/>
    <s v="JFK"/>
    <s v="FCO"/>
    <d v="2017-07-05T00:00:00"/>
    <x v="387"/>
    <d v="2017-07-28T00:00:00"/>
    <n v="6884"/>
    <n v="8.6"/>
    <n v="3794.88"/>
    <x v="1"/>
    <n v="442"/>
    <s v="No"/>
    <n v="5808.9740000000002"/>
    <x v="1"/>
    <n v="0.55126089482858809"/>
    <n v="9"/>
    <s v="Consulting"/>
    <n v="2"/>
    <n v="6"/>
    <x v="2"/>
  </r>
  <r>
    <s v="GMD9GG"/>
    <s v="LGW"/>
    <s v="JFK"/>
    <d v="2019-11-16T00:00:00"/>
    <x v="388"/>
    <d v="2019-11-23T00:00:00"/>
    <n v="5568"/>
    <n v="12.7"/>
    <n v="3802.03"/>
    <x v="1"/>
    <n v="165"/>
    <s v="No"/>
    <n v="5054.2479999999996"/>
    <x v="54"/>
    <n v="0.68283584770114947"/>
    <n v="7"/>
    <s v="HR"/>
    <n v="2"/>
    <n v="6"/>
    <x v="2"/>
  </r>
  <r>
    <s v="I9QA6Z"/>
    <s v="LGW"/>
    <s v="IAH"/>
    <d v="2019-02-28T00:00:00"/>
    <x v="389"/>
    <d v="2019-04-11T00:00:00"/>
    <n v="7794"/>
    <n v="12.9"/>
    <n v="3816.15"/>
    <x v="1"/>
    <n v="703"/>
    <s v="No"/>
    <n v="6330.8590000000004"/>
    <x v="22"/>
    <n v="0.48962663587374905"/>
    <n v="22"/>
    <s v="Consulting"/>
    <n v="4"/>
    <n v="10"/>
    <x v="2"/>
  </r>
  <r>
    <s v="PZ7DQJ"/>
    <s v="LHR"/>
    <s v="SHA"/>
    <d v="2019-02-19T00:00:00"/>
    <x v="77"/>
    <d v="2019-03-29T00:00:00"/>
    <n v="9212"/>
    <n v="12.4"/>
    <n v="3818.95"/>
    <x v="1"/>
    <n v="689"/>
    <s v="No"/>
    <n v="7144.0820000000003"/>
    <x v="56"/>
    <n v="0.41456252713851494"/>
    <n v="7"/>
    <s v="Finance"/>
    <n v="1"/>
    <n v="4"/>
    <x v="2"/>
  </r>
  <r>
    <s v="HXJY3J"/>
    <s v="LGW"/>
    <s v="LAS"/>
    <d v="2019-09-09T00:00:00"/>
    <x v="360"/>
    <d v="2019-10-07T00:00:00"/>
    <n v="8432"/>
    <n v="9.6"/>
    <n v="3829.57"/>
    <x v="1"/>
    <n v="810"/>
    <s v="No"/>
    <n v="6696.7520000000004"/>
    <x v="2"/>
    <n v="0.45417101518026565"/>
    <n v="13"/>
    <s v="Consulting"/>
    <n v="4"/>
    <n v="10"/>
    <x v="1"/>
  </r>
  <r>
    <s v="I2FPF5"/>
    <s v="LHR"/>
    <s v="MCO"/>
    <d v="2018-06-01T00:00:00"/>
    <x v="336"/>
    <d v="2018-07-25T00:00:00"/>
    <n v="6965"/>
    <n v="15.1"/>
    <n v="3831.23"/>
    <x v="1"/>
    <n v="217"/>
    <s v="No"/>
    <n v="5855.4274999999998"/>
    <x v="111"/>
    <n v="0.55006891600861452"/>
    <n v="4"/>
    <s v="Consulting"/>
    <n v="3"/>
    <n v="8"/>
    <x v="2"/>
  </r>
  <r>
    <s v="KATP74"/>
    <s v="JFK"/>
    <s v="HND"/>
    <d v="2019-03-15T00:00:00"/>
    <x v="390"/>
    <d v="2019-04-19T00:00:00"/>
    <n v="10899"/>
    <n v="13.3"/>
    <n v="3835.96"/>
    <x v="1"/>
    <n v="158"/>
    <s v="No"/>
    <n v="8111.5765000000001"/>
    <x v="32"/>
    <n v="0.35195522525002293"/>
    <n v="12"/>
    <s v="Consulting"/>
    <n v="2"/>
    <n v="6"/>
    <x v="2"/>
  </r>
  <r>
    <s v="CZR6I3"/>
    <s v="LHR"/>
    <s v="JFK"/>
    <d v="2019-12-18T00:00:00"/>
    <x v="113"/>
    <d v="2020-01-03T00:00:00"/>
    <n v="5539"/>
    <n v="6.7"/>
    <n v="3840.11"/>
    <x v="1"/>
    <n v="41"/>
    <s v="No"/>
    <n v="5037.6165000000001"/>
    <x v="54"/>
    <n v="0.69328579165914428"/>
    <n v="16"/>
    <s v="HR"/>
    <n v="4"/>
    <n v="10"/>
    <x v="1"/>
  </r>
  <r>
    <s v="LEHQWG"/>
    <s v="JFK"/>
    <s v="IST"/>
    <d v="2019-04-29T00:00:00"/>
    <x v="5"/>
    <d v="2019-05-31T00:00:00"/>
    <n v="8047"/>
    <n v="10"/>
    <n v="3854.52"/>
    <x v="1"/>
    <n v="202"/>
    <s v="No"/>
    <n v="6475.9544999999998"/>
    <x v="16"/>
    <n v="0.47900086988939977"/>
    <n v="8"/>
    <s v="Consulting"/>
    <n v="2"/>
    <n v="6"/>
    <x v="2"/>
  </r>
  <r>
    <s v="NPUJG0"/>
    <s v="LHR"/>
    <s v="JFK"/>
    <d v="2017-12-28T00:00:00"/>
    <x v="391"/>
    <d v="2018-02-22T00:00:00"/>
    <n v="5539"/>
    <n v="6.7"/>
    <n v="3855.95"/>
    <x v="1"/>
    <n v="165"/>
    <s v="No"/>
    <n v="5037.6165000000001"/>
    <x v="100"/>
    <n v="0.69614551363061916"/>
    <n v="9"/>
    <s v="HR"/>
    <n v="2"/>
    <n v="6"/>
    <x v="2"/>
  </r>
  <r>
    <s v="OPG7Q6"/>
    <s v="JFK"/>
    <s v="ICN"/>
    <d v="2018-05-05T00:00:00"/>
    <x v="392"/>
    <d v="2018-06-05T00:00:00"/>
    <n v="11115"/>
    <n v="13.5"/>
    <n v="3870.87"/>
    <x v="1"/>
    <n v="496"/>
    <s v="No"/>
    <n v="8235.4524999999994"/>
    <x v="46"/>
    <n v="0.34825641025641024"/>
    <n v="6"/>
    <s v="Consulting"/>
    <n v="2"/>
    <n v="6"/>
    <x v="2"/>
  </r>
  <r>
    <s v="O5HYNX"/>
    <s v="JFK"/>
    <s v="BKK"/>
    <d v="2017-06-13T00:00:00"/>
    <x v="393"/>
    <d v="2017-07-24T00:00:00"/>
    <n v="13964"/>
    <n v="16.899999999999999"/>
    <n v="3875.29"/>
    <x v="1"/>
    <n v="239"/>
    <s v="No"/>
    <n v="9869.3539999999994"/>
    <x v="4"/>
    <n v="0.27752005156115728"/>
    <n v="7"/>
    <s v="Consulting"/>
    <n v="2"/>
    <n v="6"/>
    <x v="2"/>
  </r>
  <r>
    <s v="OTVHLP"/>
    <s v="LGA"/>
    <s v="LHR"/>
    <d v="2018-08-02T00:00:00"/>
    <x v="394"/>
    <d v="2018-11-28T00:00:00"/>
    <n v="5536"/>
    <n v="11.7"/>
    <n v="3890.31"/>
    <x v="1"/>
    <n v="805"/>
    <s v="No"/>
    <n v="5035.8960000000006"/>
    <x v="117"/>
    <n v="0.7027294075144509"/>
    <n v="8"/>
    <s v="Consulting"/>
    <n v="3"/>
    <n v="8"/>
    <x v="2"/>
  </r>
  <r>
    <s v="RDZ9YG"/>
    <s v="LGW"/>
    <s v="SVO"/>
    <d v="2018-10-28T00:00:00"/>
    <x v="395"/>
    <d v="2018-11-09T00:00:00"/>
    <n v="2507"/>
    <n v="8.6999999999999993"/>
    <n v="3911.21"/>
    <x v="1"/>
    <n v="460"/>
    <s v="No"/>
    <n v="3298.7645000000002"/>
    <x v="5"/>
    <n v="1.5601156761069006"/>
    <n v="4"/>
    <s v="Consulting"/>
    <n v="4"/>
    <n v="10"/>
    <x v="1"/>
  </r>
  <r>
    <s v="JGGR3T"/>
    <s v="JFK"/>
    <s v="KUL"/>
    <d v="2018-05-10T00:00:00"/>
    <x v="396"/>
    <d v="2018-06-20T00:00:00"/>
    <n v="15178"/>
    <n v="18.3"/>
    <n v="3956.9"/>
    <x v="1"/>
    <n v="201"/>
    <s v="No"/>
    <n v="10565.583000000001"/>
    <x v="74"/>
    <n v="0.2606996969297668"/>
    <n v="13"/>
    <s v="IT"/>
    <n v="2"/>
    <n v="6"/>
    <x v="2"/>
  </r>
  <r>
    <s v="U12ZLX"/>
    <s v="JFK"/>
    <s v="HND"/>
    <d v="2017-05-31T00:00:00"/>
    <x v="397"/>
    <d v="2017-07-24T00:00:00"/>
    <n v="10899"/>
    <n v="13.3"/>
    <n v="3972.06"/>
    <x v="1"/>
    <n v="506"/>
    <s v="No"/>
    <n v="8111.5765000000001"/>
    <x v="23"/>
    <n v="0.36444260941370765"/>
    <n v="8"/>
    <s v="Consulting"/>
    <n v="3"/>
    <n v="8"/>
    <x v="2"/>
  </r>
  <r>
    <s v="L8SJ6F"/>
    <s v="JFK"/>
    <s v="BKK"/>
    <d v="2018-09-14T00:00:00"/>
    <x v="398"/>
    <d v="2018-10-17T00:00:00"/>
    <n v="13964"/>
    <n v="16.899999999999999"/>
    <n v="3974.61"/>
    <x v="1"/>
    <n v="201"/>
    <s v="No"/>
    <n v="9869.3539999999994"/>
    <x v="25"/>
    <n v="0.28463262675451162"/>
    <n v="6"/>
    <s v="IT"/>
    <n v="2"/>
    <n v="6"/>
    <x v="2"/>
  </r>
  <r>
    <s v="BT38KB"/>
    <s v="JFK"/>
    <s v="SIN"/>
    <d v="2019-02-15T00:00:00"/>
    <x v="399"/>
    <d v="2019-06-15T00:00:00"/>
    <n v="15349"/>
    <n v="18.5"/>
    <n v="4006.59"/>
    <x v="1"/>
    <n v="463"/>
    <s v="No"/>
    <n v="10663.6515"/>
    <x v="118"/>
    <n v="0.26103264056290315"/>
    <n v="7"/>
    <s v="Finance"/>
    <n v="4"/>
    <n v="10"/>
    <x v="2"/>
  </r>
  <r>
    <s v="EHJS3Z"/>
    <s v="LHR"/>
    <s v="JFK"/>
    <d v="2018-12-08T00:00:00"/>
    <x v="400"/>
    <d v="2018-12-23T00:00:00"/>
    <n v="5539"/>
    <n v="6.7"/>
    <n v="4007.2"/>
    <x v="1"/>
    <n v="225"/>
    <s v="No"/>
    <n v="5037.6165000000001"/>
    <x v="28"/>
    <n v="0.72345188662213389"/>
    <n v="8"/>
    <s v="HR"/>
    <n v="1"/>
    <n v="4"/>
    <x v="2"/>
  </r>
  <r>
    <s v="MQUS3N"/>
    <s v="LGW"/>
    <s v="MCO"/>
    <d v="2017-12-31T00:00:00"/>
    <x v="20"/>
    <d v="2018-01-13T00:00:00"/>
    <n v="7005"/>
    <n v="8.8000000000000007"/>
    <n v="4026.11"/>
    <x v="1"/>
    <n v="431"/>
    <s v="No"/>
    <n v="5878.3675000000003"/>
    <x v="28"/>
    <n v="0.57474803711634548"/>
    <n v="6"/>
    <s v="Consulting"/>
    <n v="1"/>
    <n v="4"/>
    <x v="2"/>
  </r>
  <r>
    <s v="HC2I2K"/>
    <s v="JFK"/>
    <s v="KUL"/>
    <d v="2018-07-31T00:00:00"/>
    <x v="401"/>
    <d v="2018-09-24T00:00:00"/>
    <n v="15178"/>
    <n v="18.3"/>
    <n v="4027.18"/>
    <x v="1"/>
    <n v="201"/>
    <s v="No"/>
    <n v="10565.583000000001"/>
    <x v="85"/>
    <n v="0.26533008301488997"/>
    <n v="15"/>
    <s v="IT"/>
    <n v="2"/>
    <n v="6"/>
    <x v="2"/>
  </r>
  <r>
    <s v="TFNYHG"/>
    <s v="LHR"/>
    <s v="CGK"/>
    <d v="2019-01-07T00:00:00"/>
    <x v="402"/>
    <d v="2019-01-19T00:00:00"/>
    <n v="11721"/>
    <n v="13.9"/>
    <n v="4033.11"/>
    <x v="1"/>
    <n v="139"/>
    <s v="No"/>
    <n v="8582.9935000000005"/>
    <x v="54"/>
    <n v="0.34409265421039159"/>
    <n v="12"/>
    <s v="Consulting"/>
    <n v="4"/>
    <n v="10"/>
    <x v="2"/>
  </r>
  <r>
    <s v="NKI0GW"/>
    <s v="LHR"/>
    <s v="JFK"/>
    <d v="2019-02-18T00:00:00"/>
    <x v="403"/>
    <d v="2020-01-05T00:00:00"/>
    <n v="5539"/>
    <n v="6.7"/>
    <n v="4050.09"/>
    <x v="1"/>
    <n v="454"/>
    <s v="No"/>
    <n v="5037.6165000000001"/>
    <x v="111"/>
    <n v="0.73119516158151299"/>
    <n v="271"/>
    <s v="Finance"/>
    <n v="2"/>
    <n v="6"/>
    <x v="2"/>
  </r>
  <r>
    <s v="KI6D3N"/>
    <s v="LHR"/>
    <s v="SIN"/>
    <d v="2017-12-30T00:00:00"/>
    <x v="45"/>
    <d v="2018-02-09T00:00:00"/>
    <n v="10883"/>
    <n v="12.8"/>
    <n v="4050.79"/>
    <x v="1"/>
    <n v="41"/>
    <s v="No"/>
    <n v="8102.4004999999997"/>
    <x v="53"/>
    <n v="0.37221262519525866"/>
    <n v="5"/>
    <s v="HR"/>
    <n v="4"/>
    <n v="10"/>
    <x v="2"/>
  </r>
  <r>
    <s v="TNB51P"/>
    <s v="LGA"/>
    <s v="CDG"/>
    <d v="2017-10-20T00:00:00"/>
    <x v="173"/>
    <d v="2017-11-20T00:00:00"/>
    <n v="5830"/>
    <n v="11.3"/>
    <n v="4062.32"/>
    <x v="1"/>
    <n v="728"/>
    <s v="No"/>
    <n v="5204.5050000000001"/>
    <x v="6"/>
    <n v="0.69679588336192111"/>
    <n v="15"/>
    <s v="Consulting"/>
    <n v="4"/>
    <n v="10"/>
    <x v="2"/>
  </r>
  <r>
    <s v="SRDVXW"/>
    <s v="JFK"/>
    <s v="KUL"/>
    <d v="2018-12-11T00:00:00"/>
    <x v="65"/>
    <d v="2019-01-18T00:00:00"/>
    <n v="15178"/>
    <n v="18.3"/>
    <n v="4076.85"/>
    <x v="1"/>
    <n v="728"/>
    <s v="No"/>
    <n v="10565.583000000001"/>
    <x v="74"/>
    <n v="0.26860258268546577"/>
    <n v="10"/>
    <s v="Consulting"/>
    <n v="4"/>
    <n v="10"/>
    <x v="2"/>
  </r>
  <r>
    <s v="BHNUK2"/>
    <s v="JFK"/>
    <s v="PEK"/>
    <d v="2018-02-18T00:00:00"/>
    <x v="245"/>
    <d v="2018-03-18T00:00:00"/>
    <n v="11004"/>
    <n v="13.5"/>
    <n v="4096.01"/>
    <x v="1"/>
    <n v="479"/>
    <s v="No"/>
    <n v="8171.7939999999999"/>
    <x v="3"/>
    <n v="0.37222918938567795"/>
    <n v="6"/>
    <s v="Consulting"/>
    <n v="4"/>
    <n v="10"/>
    <x v="2"/>
  </r>
  <r>
    <s v="WCRBBT"/>
    <s v="LGW"/>
    <s v="SIN"/>
    <d v="2018-04-10T00:00:00"/>
    <x v="292"/>
    <d v="2018-05-14T00:00:00"/>
    <n v="10877"/>
    <n v="13.3"/>
    <n v="4205.0200000000004"/>
    <x v="1"/>
    <n v="165"/>
    <s v="No"/>
    <n v="8098.9594999999999"/>
    <x v="13"/>
    <n v="0.38659740737335668"/>
    <n v="15"/>
    <s v="HR"/>
    <n v="2"/>
    <n v="6"/>
    <x v="2"/>
  </r>
  <r>
    <s v="O7CRNI"/>
    <s v="LHR"/>
    <s v="IAH"/>
    <d v="2019-04-22T00:00:00"/>
    <x v="404"/>
    <d v="2019-05-16T00:00:00"/>
    <n v="7762"/>
    <n v="8.9"/>
    <n v="4217.79"/>
    <x v="1"/>
    <n v="212"/>
    <s v="No"/>
    <n v="6312.5070000000005"/>
    <x v="9"/>
    <n v="0.54338959031177536"/>
    <n v="6"/>
    <s v="Consulting"/>
    <n v="3"/>
    <n v="8"/>
    <x v="2"/>
  </r>
  <r>
    <s v="QOZOCC"/>
    <s v="JFK"/>
    <s v="LGW"/>
    <d v="2019-04-22T00:00:00"/>
    <x v="291"/>
    <d v="2019-05-20T00:00:00"/>
    <n v="5584"/>
    <n v="7.1"/>
    <n v="4231.05"/>
    <x v="1"/>
    <n v="499"/>
    <s v="No"/>
    <n v="5063.424"/>
    <x v="2"/>
    <n v="0.75770952722063045"/>
    <n v="13"/>
    <s v="IT"/>
    <n v="4"/>
    <n v="10"/>
    <x v="1"/>
  </r>
  <r>
    <s v="QOSWEL"/>
    <s v="JFK"/>
    <s v="ICN"/>
    <d v="2019-06-05T00:00:00"/>
    <x v="405"/>
    <d v="2019-07-10T00:00:00"/>
    <n v="11115"/>
    <n v="13.5"/>
    <n v="4237.75"/>
    <x v="1"/>
    <n v="962"/>
    <s v="No"/>
    <n v="8235.4524999999994"/>
    <x v="16"/>
    <n v="0.38126405757984705"/>
    <n v="11"/>
    <s v="Consulting"/>
    <n v="4"/>
    <n v="10"/>
    <x v="2"/>
  </r>
  <r>
    <s v="EEH41L"/>
    <s v="LHR"/>
    <s v="EWR"/>
    <d v="2019-12-17T00:00:00"/>
    <x v="406"/>
    <d v="2019-12-30T00:00:00"/>
    <n v="5561"/>
    <n v="6.7"/>
    <n v="4244.45"/>
    <x v="1"/>
    <n v="460"/>
    <s v="No"/>
    <n v="5050.2335000000003"/>
    <x v="42"/>
    <n v="0.76325301204819274"/>
    <n v="8"/>
    <s v="Consulting"/>
    <n v="4"/>
    <n v="10"/>
    <x v="1"/>
  </r>
  <r>
    <s v="S69ULX"/>
    <s v="LGW"/>
    <s v="JFK"/>
    <d v="2019-07-14T00:00:00"/>
    <x v="407"/>
    <d v="2019-08-04T00:00:00"/>
    <n v="5568"/>
    <n v="12.7"/>
    <n v="4244.68"/>
    <x v="1"/>
    <n v="707"/>
    <s v="No"/>
    <n v="5054.2479999999996"/>
    <x v="1"/>
    <n v="0.76233477011494255"/>
    <n v="7"/>
    <s v="Finance"/>
    <n v="2"/>
    <n v="6"/>
    <x v="2"/>
  </r>
  <r>
    <s v="GU8KVN"/>
    <s v="LHR"/>
    <s v="YYZ"/>
    <d v="2018-03-23T00:00:00"/>
    <x v="408"/>
    <d v="2018-04-09T00:00:00"/>
    <n v="5707"/>
    <n v="6.9"/>
    <n v="4273.6499999999996"/>
    <x v="1"/>
    <n v="388"/>
    <s v="No"/>
    <n v="5133.9645"/>
    <x v="18"/>
    <n v="0.7488435254950061"/>
    <n v="8"/>
    <s v="Consulting"/>
    <n v="4"/>
    <n v="10"/>
    <x v="1"/>
  </r>
  <r>
    <s v="C5HD2G"/>
    <s v="JFK"/>
    <s v="PEK"/>
    <d v="2018-10-02T00:00:00"/>
    <x v="127"/>
    <d v="2018-10-28T00:00:00"/>
    <n v="11004"/>
    <n v="13.5"/>
    <n v="4276.0600000000004"/>
    <x v="1"/>
    <n v="266"/>
    <s v="No"/>
    <n v="8171.7939999999999"/>
    <x v="17"/>
    <n v="0.388591421301345"/>
    <n v="9"/>
    <s v="Consulting"/>
    <n v="4"/>
    <n v="10"/>
    <x v="2"/>
  </r>
  <r>
    <s v="IKI10D"/>
    <s v="LHR"/>
    <s v="EWR"/>
    <d v="2017-05-26T00:00:00"/>
    <x v="384"/>
    <d v="2017-06-11T00:00:00"/>
    <n v="5561"/>
    <n v="6.7"/>
    <n v="4296.3"/>
    <x v="1"/>
    <n v="741"/>
    <s v="No"/>
    <n v="5050.2335000000003"/>
    <x v="5"/>
    <n v="0.77257687466283043"/>
    <n v="8"/>
    <s v="Consulting"/>
    <n v="4"/>
    <n v="10"/>
    <x v="1"/>
  </r>
  <r>
    <s v="L3TM5W"/>
    <s v="LGA"/>
    <s v="LGW"/>
    <d v="2017-02-26T00:00:00"/>
    <x v="207"/>
    <d v="2017-05-31T00:00:00"/>
    <n v="5565"/>
    <n v="8.6999999999999993"/>
    <n v="4314.32"/>
    <x v="1"/>
    <n v="301"/>
    <s v="No"/>
    <n v="5052.5275000000001"/>
    <x v="119"/>
    <n v="0.77525965858041324"/>
    <n v="12"/>
    <s v="Marketing"/>
    <n v="2"/>
    <n v="6"/>
    <x v="2"/>
  </r>
  <r>
    <s v="X4SO16"/>
    <s v="LHR"/>
    <s v="BKK"/>
    <d v="2018-06-23T00:00:00"/>
    <x v="236"/>
    <d v="2018-08-05T00:00:00"/>
    <n v="9577"/>
    <n v="10.7"/>
    <n v="4362.49"/>
    <x v="1"/>
    <n v="280"/>
    <s v="No"/>
    <n v="7353.4094999999998"/>
    <x v="53"/>
    <n v="0.45551738540252684"/>
    <n v="7"/>
    <s v="Consulting"/>
    <n v="4"/>
    <n v="10"/>
    <x v="2"/>
  </r>
  <r>
    <s v="LQ5YB1"/>
    <s v="LGA"/>
    <s v="LGW"/>
    <d v="2018-05-05T00:00:00"/>
    <x v="91"/>
    <d v="2018-06-11T00:00:00"/>
    <n v="5565"/>
    <n v="8.6999999999999993"/>
    <n v="4363.24"/>
    <x v="1"/>
    <n v="530"/>
    <s v="No"/>
    <n v="5052.5275000000001"/>
    <x v="45"/>
    <n v="0.78405031446540874"/>
    <n v="7"/>
    <s v="Consulting"/>
    <n v="3"/>
    <n v="8"/>
    <x v="2"/>
  </r>
  <r>
    <s v="TXJZXY"/>
    <s v="LGW"/>
    <s v="KUL"/>
    <d v="2019-11-12T00:00:00"/>
    <x v="371"/>
    <d v="2019-11-28T00:00:00"/>
    <n v="10593"/>
    <n v="17.7"/>
    <n v="4380.07"/>
    <x v="1"/>
    <n v="845"/>
    <s v="No"/>
    <n v="7936.0855000000001"/>
    <x v="2"/>
    <n v="0.4134872085339375"/>
    <n v="1"/>
    <s v="Consulting"/>
    <n v="4"/>
    <n v="10"/>
    <x v="2"/>
  </r>
  <r>
    <s v="F1R0M6"/>
    <s v="LHR"/>
    <s v="EWR"/>
    <d v="2017-10-14T00:00:00"/>
    <x v="409"/>
    <d v="2017-11-01T00:00:00"/>
    <n v="5561"/>
    <n v="6.7"/>
    <n v="4394.03"/>
    <x v="1"/>
    <n v="751"/>
    <s v="No"/>
    <n v="5050.2335000000003"/>
    <x v="8"/>
    <n v="0.79015105196907032"/>
    <n v="8"/>
    <s v="Marketing"/>
    <n v="4"/>
    <n v="10"/>
    <x v="1"/>
  </r>
  <r>
    <s v="UFZHLZ"/>
    <s v="JFK"/>
    <s v="LGW"/>
    <d v="2018-01-25T00:00:00"/>
    <x v="279"/>
    <d v="2018-02-22T00:00:00"/>
    <n v="5584"/>
    <n v="7.1"/>
    <n v="4397.57"/>
    <x v="1"/>
    <n v="7"/>
    <s v="No"/>
    <n v="5063.424"/>
    <x v="1"/>
    <n v="0.78753044412607442"/>
    <n v="14"/>
    <s v="HR"/>
    <n v="3"/>
    <n v="8"/>
    <x v="1"/>
  </r>
  <r>
    <s v="HO198G"/>
    <s v="LHR"/>
    <s v="LAS"/>
    <d v="2017-02-06T00:00:00"/>
    <x v="24"/>
    <d v="2017-03-07T00:00:00"/>
    <n v="8395"/>
    <n v="9.5"/>
    <n v="4407.74"/>
    <x v="1"/>
    <n v="269"/>
    <s v="No"/>
    <n v="6675.5325000000003"/>
    <x v="26"/>
    <n v="0.5250434782608695"/>
    <n v="17"/>
    <s v="Consulting"/>
    <n v="4"/>
    <n v="10"/>
    <x v="1"/>
  </r>
  <r>
    <s v="TRFKUG"/>
    <s v="LGW"/>
    <s v="SIN"/>
    <d v="2019-08-27T00:00:00"/>
    <x v="410"/>
    <d v="2019-09-19T00:00:00"/>
    <n v="10877"/>
    <n v="13.3"/>
    <n v="4408.13"/>
    <x v="1"/>
    <n v="165"/>
    <s v="No"/>
    <n v="8098.9594999999999"/>
    <x v="20"/>
    <n v="0.40527075480371427"/>
    <n v="10"/>
    <s v="HR"/>
    <n v="2"/>
    <n v="6"/>
    <x v="2"/>
  </r>
  <r>
    <s v="NV99X7"/>
    <s v="LHR"/>
    <s v="DFW"/>
    <d v="2018-01-07T00:00:00"/>
    <x v="411"/>
    <d v="2018-02-12T00:00:00"/>
    <n v="7627"/>
    <n v="8.8000000000000007"/>
    <n v="4465.28"/>
    <x v="1"/>
    <n v="636"/>
    <s v="No"/>
    <n v="6235.0844999999999"/>
    <x v="99"/>
    <n v="0.58545692933001181"/>
    <n v="7"/>
    <s v="IT"/>
    <n v="2"/>
    <n v="6"/>
    <x v="2"/>
  </r>
  <r>
    <s v="BDBJS9"/>
    <s v="SIN"/>
    <s v="SEA"/>
    <d v="2018-04-10T00:00:00"/>
    <x v="412"/>
    <d v="2018-04-21T00:00:00"/>
    <n v="12979"/>
    <n v="21.1"/>
    <n v="4502.1400000000003"/>
    <x v="1"/>
    <n v="77"/>
    <s v="No"/>
    <n v="9304.4565000000002"/>
    <x v="24"/>
    <n v="0.34687880422220513"/>
    <n v="5"/>
    <s v="Consulting"/>
    <n v="4"/>
    <n v="10"/>
    <x v="2"/>
  </r>
  <r>
    <s v="W641G7"/>
    <s v="JFK"/>
    <s v="AMS"/>
    <d v="2019-02-27T00:00:00"/>
    <x v="268"/>
    <d v="2019-04-18T00:00:00"/>
    <n v="5863"/>
    <n v="7.4"/>
    <n v="4504.26"/>
    <x v="1"/>
    <n v="478"/>
    <s v="No"/>
    <n v="5223.4305000000004"/>
    <x v="66"/>
    <n v="0.76825174825174825"/>
    <n v="7"/>
    <s v="Consulting"/>
    <n v="3"/>
    <n v="8"/>
    <x v="1"/>
  </r>
  <r>
    <s v="SF8WTB"/>
    <s v="LHR"/>
    <s v="JFK"/>
    <d v="2017-09-25T00:00:00"/>
    <x v="413"/>
    <d v="2017-10-31T00:00:00"/>
    <n v="5539"/>
    <n v="6.7"/>
    <n v="4530.62"/>
    <x v="1"/>
    <n v="165"/>
    <s v="No"/>
    <n v="5037.6165000000001"/>
    <x v="25"/>
    <n v="0.81794908828308355"/>
    <n v="9"/>
    <s v="HR"/>
    <n v="2"/>
    <n v="6"/>
    <x v="2"/>
  </r>
  <r>
    <s v="LRN9VX"/>
    <s v="JFK"/>
    <s v="PEK"/>
    <d v="2017-07-12T00:00:00"/>
    <x v="294"/>
    <d v="2017-08-15T00:00:00"/>
    <n v="11004"/>
    <n v="13.5"/>
    <n v="4545.66"/>
    <x v="1"/>
    <n v="352"/>
    <s v="No"/>
    <n v="8171.7939999999999"/>
    <x v="99"/>
    <n v="0.41309160305343512"/>
    <n v="5"/>
    <s v="Consulting"/>
    <n v="2"/>
    <n v="6"/>
    <x v="2"/>
  </r>
  <r>
    <s v="N6DY6B"/>
    <s v="LGA"/>
    <s v="SFO"/>
    <d v="2017-11-01T00:00:00"/>
    <x v="414"/>
    <d v="2017-11-05T00:00:00"/>
    <n v="4151"/>
    <n v="4.5"/>
    <n v="4547.46"/>
    <x v="1"/>
    <n v="596"/>
    <s v="No"/>
    <n v="4241.5985000000001"/>
    <x v="35"/>
    <n v="1.0955095157793302"/>
    <n v="2"/>
    <s v="Consulting"/>
    <n v="2"/>
    <n v="6"/>
    <x v="1"/>
  </r>
  <r>
    <s v="YDNZIB"/>
    <s v="LGW"/>
    <s v="SIN"/>
    <d v="2019-01-12T00:00:00"/>
    <x v="415"/>
    <d v="2019-02-20T00:00:00"/>
    <n v="10877"/>
    <n v="13.3"/>
    <n v="4553.74"/>
    <x v="1"/>
    <n v="41"/>
    <s v="No"/>
    <n v="8098.9594999999999"/>
    <x v="53"/>
    <n v="0.41865771812080532"/>
    <n v="3"/>
    <s v="HR"/>
    <n v="4"/>
    <n v="10"/>
    <x v="2"/>
  </r>
  <r>
    <s v="PRODZJ"/>
    <s v="LHR"/>
    <s v="CLT"/>
    <d v="2018-09-24T00:00:00"/>
    <x v="416"/>
    <d v="2018-10-25T00:00:00"/>
    <n v="6409"/>
    <n v="7.6"/>
    <n v="4558.41"/>
    <x v="1"/>
    <n v="549"/>
    <s v="No"/>
    <n v="5536.5614999999998"/>
    <x v="32"/>
    <n v="0.71125136526759247"/>
    <n v="8"/>
    <s v="Consulting"/>
    <n v="4"/>
    <n v="10"/>
    <x v="1"/>
  </r>
  <r>
    <s v="NI1U8Y"/>
    <s v="LHR"/>
    <s v="DFW"/>
    <d v="2017-09-24T00:00:00"/>
    <x v="263"/>
    <d v="2017-10-22T00:00:00"/>
    <n v="7627"/>
    <n v="8.8000000000000007"/>
    <n v="4569.7"/>
    <x v="1"/>
    <n v="212"/>
    <s v="No"/>
    <n v="6235.0844999999999"/>
    <x v="3"/>
    <n v="0.59914776452078145"/>
    <n v="6"/>
    <s v="Consulting"/>
    <n v="3"/>
    <n v="8"/>
    <x v="2"/>
  </r>
  <r>
    <s v="QZJ5YS"/>
    <s v="JFK"/>
    <s v="SIN"/>
    <d v="2017-07-13T00:00:00"/>
    <x v="263"/>
    <d v="2017-10-24T00:00:00"/>
    <n v="15349"/>
    <n v="18.5"/>
    <n v="4616.78"/>
    <x v="1"/>
    <n v="463"/>
    <s v="No"/>
    <n v="10663.6515"/>
    <x v="120"/>
    <n v="0.30078702195582774"/>
    <n v="8"/>
    <s v="Finance"/>
    <n v="4"/>
    <n v="10"/>
    <x v="2"/>
  </r>
  <r>
    <s v="P6G0QU"/>
    <s v="JFK"/>
    <s v="PEK"/>
    <d v="2019-01-12T00:00:00"/>
    <x v="417"/>
    <d v="2019-02-13T00:00:00"/>
    <n v="11004"/>
    <n v="13.5"/>
    <n v="4627.1400000000003"/>
    <x v="1"/>
    <n v="13"/>
    <s v="No"/>
    <n v="8171.7939999999999"/>
    <x v="32"/>
    <n v="0.42049618320610688"/>
    <n v="9"/>
    <s v="Consulting"/>
    <n v="2"/>
    <n v="6"/>
    <x v="2"/>
  </r>
  <r>
    <s v="VBILNQ"/>
    <s v="LGW"/>
    <s v="SZX"/>
    <d v="2019-08-29T00:00:00"/>
    <x v="418"/>
    <d v="2020-01-12T00:00:00"/>
    <n v="9597"/>
    <n v="17.7"/>
    <n v="4628.42"/>
    <x v="1"/>
    <n v="512"/>
    <s v="No"/>
    <n v="7364.8795"/>
    <x v="25"/>
    <n v="0.48227779514431596"/>
    <n v="109"/>
    <s v="IT"/>
    <n v="2"/>
    <n v="6"/>
    <x v="2"/>
  </r>
  <r>
    <s v="LXDQP5"/>
    <s v="JFK"/>
    <s v="SIN"/>
    <d v="2017-03-16T00:00:00"/>
    <x v="300"/>
    <d v="2017-04-28T00:00:00"/>
    <n v="15349"/>
    <n v="18.5"/>
    <n v="4634.1000000000004"/>
    <x v="1"/>
    <n v="563"/>
    <s v="No"/>
    <n v="10663.6515"/>
    <x v="79"/>
    <n v="0.30191543423024303"/>
    <n v="5"/>
    <s v="Finance"/>
    <n v="2"/>
    <n v="6"/>
    <x v="2"/>
  </r>
  <r>
    <s v="RN1XOI"/>
    <s v="LGW"/>
    <s v="CAN"/>
    <d v="2019-03-05T00:00:00"/>
    <x v="419"/>
    <d v="2019-03-15T00:00:00"/>
    <n v="9499"/>
    <n v="15.6"/>
    <n v="4671.76"/>
    <x v="1"/>
    <n v="11"/>
    <s v="No"/>
    <n v="7308.6765000000005"/>
    <x v="27"/>
    <n v="0.49181598062953996"/>
    <n v="7"/>
    <s v="Consulting"/>
    <n v="3"/>
    <n v="8"/>
    <x v="2"/>
  </r>
  <r>
    <s v="MQ73GW"/>
    <s v="LHR"/>
    <s v="DFW"/>
    <d v="2018-02-01T00:00:00"/>
    <x v="420"/>
    <d v="2018-03-02T00:00:00"/>
    <n v="7627"/>
    <n v="8.8000000000000007"/>
    <n v="4673.2700000000004"/>
    <x v="1"/>
    <n v="636"/>
    <s v="No"/>
    <n v="6235.0844999999999"/>
    <x v="3"/>
    <n v="0.61272715353349949"/>
    <n v="7"/>
    <s v="IT"/>
    <n v="2"/>
    <n v="6"/>
    <x v="2"/>
  </r>
  <r>
    <s v="CPQLCB"/>
    <s v="LHR"/>
    <s v="PEK"/>
    <d v="2019-03-19T00:00:00"/>
    <x v="421"/>
    <d v="2019-04-09T00:00:00"/>
    <n v="8153"/>
    <n v="9.3000000000000007"/>
    <n v="4674.91"/>
    <x v="1"/>
    <n v="52"/>
    <s v="No"/>
    <n v="6536.7455"/>
    <x v="9"/>
    <n v="0.57339752238439834"/>
    <n v="3"/>
    <s v="Consulting"/>
    <n v="3"/>
    <n v="8"/>
    <x v="2"/>
  </r>
  <r>
    <s v="SSWCKR"/>
    <s v="JFK"/>
    <s v="BKK"/>
    <d v="2017-09-08T00:00:00"/>
    <x v="422"/>
    <d v="2017-10-09T00:00:00"/>
    <n v="13964"/>
    <n v="16.899999999999999"/>
    <n v="4684.3500000000004"/>
    <x v="1"/>
    <n v="252"/>
    <s v="No"/>
    <n v="9869.3539999999994"/>
    <x v="22"/>
    <n v="0.33545903752506445"/>
    <n v="11"/>
    <s v="Consulting"/>
    <n v="4"/>
    <n v="10"/>
    <x v="2"/>
  </r>
  <r>
    <s v="MB7ITE"/>
    <s v="LGA"/>
    <s v="LHR"/>
    <d v="2017-02-04T00:00:00"/>
    <x v="423"/>
    <d v="2017-06-09T00:00:00"/>
    <n v="5536"/>
    <n v="11.7"/>
    <n v="4690.04"/>
    <x v="1"/>
    <n v="13"/>
    <s v="No"/>
    <n v="5035.8960000000006"/>
    <x v="121"/>
    <n v="0.84718930635838152"/>
    <n v="8"/>
    <s v="Consulting"/>
    <n v="2"/>
    <n v="6"/>
    <x v="2"/>
  </r>
  <r>
    <s v="K0QDUX"/>
    <s v="JFK"/>
    <s v="LHR"/>
    <d v="2018-11-20T00:00:00"/>
    <x v="145"/>
    <d v="2019-01-27T00:00:00"/>
    <n v="5555"/>
    <n v="7.1"/>
    <n v="4691.6899999999996"/>
    <x v="1"/>
    <n v="228"/>
    <s v="No"/>
    <n v="5046.7924999999996"/>
    <x v="122"/>
    <n v="0.84458865886588652"/>
    <n v="6"/>
    <s v="HR"/>
    <n v="3"/>
    <n v="8"/>
    <x v="1"/>
  </r>
  <r>
    <s v="JFSIW1"/>
    <s v="LHR"/>
    <s v="CGK"/>
    <d v="2019-10-13T00:00:00"/>
    <x v="424"/>
    <d v="2019-11-21T00:00:00"/>
    <n v="11721"/>
    <n v="13.9"/>
    <n v="4695.16"/>
    <x v="1"/>
    <n v="171"/>
    <s v="No"/>
    <n v="8582.9935000000005"/>
    <x v="43"/>
    <n v="0.40057674259875437"/>
    <n v="13"/>
    <s v="Consulting"/>
    <n v="3"/>
    <n v="8"/>
    <x v="2"/>
  </r>
  <r>
    <s v="ZRORH6"/>
    <s v="LGW"/>
    <s v="HKG"/>
    <d v="2019-11-13T00:00:00"/>
    <x v="425"/>
    <d v="2019-12-13T00:00:00"/>
    <n v="9634"/>
    <n v="11.8"/>
    <n v="4733.3900000000003"/>
    <x v="1"/>
    <n v="435"/>
    <s v="No"/>
    <n v="7386.0990000000002"/>
    <x v="16"/>
    <n v="0.49132136184347108"/>
    <n v="6"/>
    <s v="Consulting"/>
    <n v="4"/>
    <n v="10"/>
    <x v="2"/>
  </r>
  <r>
    <s v="E9V7PJ"/>
    <s v="LHR"/>
    <s v="BKK"/>
    <d v="2019-02-21T00:00:00"/>
    <x v="389"/>
    <d v="2019-03-23T00:00:00"/>
    <n v="9577"/>
    <n v="10.7"/>
    <n v="4768.42"/>
    <x v="1"/>
    <n v="393"/>
    <s v="No"/>
    <n v="7353.4094999999998"/>
    <x v="25"/>
    <n v="0.49790331001357419"/>
    <n v="3"/>
    <s v="Consulting"/>
    <n v="4"/>
    <n v="10"/>
    <x v="2"/>
  </r>
  <r>
    <s v="GL6AH6"/>
    <s v="LHR"/>
    <s v="SIN"/>
    <d v="2018-12-28T00:00:00"/>
    <x v="43"/>
    <d v="2019-01-30T00:00:00"/>
    <n v="10883"/>
    <n v="12.8"/>
    <n v="4785.83"/>
    <x v="1"/>
    <n v="225"/>
    <s v="No"/>
    <n v="8102.4004999999997"/>
    <x v="9"/>
    <n v="0.43975282550767253"/>
    <n v="15"/>
    <s v="HR"/>
    <n v="1"/>
    <n v="4"/>
    <x v="2"/>
  </r>
  <r>
    <s v="HB4KMK"/>
    <s v="LHR"/>
    <s v="DFW"/>
    <d v="2017-11-08T00:00:00"/>
    <x v="426"/>
    <d v="2017-11-14T00:00:00"/>
    <n v="7627"/>
    <n v="8.8000000000000007"/>
    <n v="4793"/>
    <x v="1"/>
    <n v="31"/>
    <s v="No"/>
    <n v="6235.0844999999999"/>
    <x v="54"/>
    <n v="0.62842533106070542"/>
    <n v="6"/>
    <s v="IT"/>
    <n v="4"/>
    <n v="10"/>
    <x v="1"/>
  </r>
  <r>
    <s v="GGQW2E"/>
    <s v="JFK"/>
    <s v="SIN"/>
    <d v="2019-04-13T00:00:00"/>
    <x v="427"/>
    <d v="2019-07-14T00:00:00"/>
    <n v="15349"/>
    <n v="18.5"/>
    <n v="4807.2700000000004"/>
    <x v="1"/>
    <n v="463"/>
    <s v="No"/>
    <n v="10663.6515"/>
    <x v="41"/>
    <n v="0.31319760244967104"/>
    <n v="6"/>
    <s v="Finance"/>
    <n v="4"/>
    <n v="10"/>
    <x v="2"/>
  </r>
  <r>
    <s v="J1P33Q"/>
    <s v="JFK"/>
    <s v="SIN"/>
    <d v="2018-01-05T00:00:00"/>
    <x v="155"/>
    <d v="2018-03-19T00:00:00"/>
    <n v="15349"/>
    <n v="18.5"/>
    <n v="4807.8599999999997"/>
    <x v="1"/>
    <n v="792"/>
    <s v="No"/>
    <n v="10663.6515"/>
    <x v="123"/>
    <n v="0.31323604143592415"/>
    <n v="9"/>
    <s v="Finance"/>
    <n v="4"/>
    <n v="10"/>
    <x v="2"/>
  </r>
  <r>
    <s v="ON4SRB"/>
    <s v="JFK"/>
    <s v="HND"/>
    <d v="2019-10-24T00:00:00"/>
    <x v="428"/>
    <d v="2019-11-20T00:00:00"/>
    <n v="10899"/>
    <n v="13.3"/>
    <n v="4817.63"/>
    <x v="1"/>
    <n v="384"/>
    <s v="No"/>
    <n v="8111.5765000000001"/>
    <x v="13"/>
    <n v="0.44202495641802003"/>
    <n v="8"/>
    <s v="IT"/>
    <n v="4"/>
    <n v="10"/>
    <x v="2"/>
  </r>
  <r>
    <s v="V2CI33"/>
    <s v="LHR"/>
    <s v="BOM"/>
    <d v="2019-11-20T00:00:00"/>
    <x v="167"/>
    <d v="2019-12-03T00:00:00"/>
    <n v="7213"/>
    <n v="8.4"/>
    <n v="4821.99"/>
    <x v="1"/>
    <n v="944"/>
    <s v="No"/>
    <n v="5997.6554999999998"/>
    <x v="64"/>
    <n v="0.66851379453764037"/>
    <n v="12"/>
    <s v="Consulting"/>
    <n v="3"/>
    <n v="8"/>
    <x v="2"/>
  </r>
  <r>
    <s v="CMKXEC"/>
    <s v="LHR"/>
    <s v="PHX"/>
    <d v="2018-11-24T00:00:00"/>
    <x v="429"/>
    <d v="2019-01-02T00:00:00"/>
    <n v="8462"/>
    <n v="9.6"/>
    <n v="4822.76"/>
    <x v="1"/>
    <n v="996"/>
    <s v="No"/>
    <n v="6713.9570000000003"/>
    <x v="54"/>
    <n v="0.56993145828409364"/>
    <n v="39"/>
    <s v="Consulting"/>
    <n v="2"/>
    <n v="6"/>
    <x v="2"/>
  </r>
  <r>
    <s v="KTNHUQ"/>
    <s v="JFK"/>
    <s v="DOH"/>
    <d v="2017-01-05T00:00:00"/>
    <x v="430"/>
    <d v="2017-02-07T00:00:00"/>
    <n v="10789"/>
    <n v="13.2"/>
    <n v="4830.6099999999997"/>
    <x v="1"/>
    <n v="808"/>
    <s v="No"/>
    <n v="8048.4915000000001"/>
    <x v="3"/>
    <n v="0.44773472981740658"/>
    <n v="11"/>
    <s v="Consulting"/>
    <n v="2"/>
    <n v="6"/>
    <x v="2"/>
  </r>
  <r>
    <s v="Q5NV5K"/>
    <s v="LGA"/>
    <s v="LHR"/>
    <d v="2017-11-10T00:00:00"/>
    <x v="205"/>
    <d v="2018-01-30T00:00:00"/>
    <n v="5536"/>
    <n v="11.7"/>
    <n v="4834.3999999999996"/>
    <x v="1"/>
    <n v="158"/>
    <s v="No"/>
    <n v="5035.8960000000006"/>
    <x v="98"/>
    <n v="0.87326589595375714"/>
    <n v="7"/>
    <s v="Consulting"/>
    <n v="2"/>
    <n v="6"/>
    <x v="2"/>
  </r>
  <r>
    <s v="H7H5YX"/>
    <s v="LHR"/>
    <s v="SEA"/>
    <d v="2018-05-17T00:00:00"/>
    <x v="431"/>
    <d v="2018-06-07T00:00:00"/>
    <n v="7702"/>
    <n v="8.9"/>
    <n v="4839.03"/>
    <x v="1"/>
    <n v="52"/>
    <s v="No"/>
    <n v="6278.0969999999998"/>
    <x v="5"/>
    <n v="0.6282822643469228"/>
    <n v="13"/>
    <s v="Consulting"/>
    <n v="3"/>
    <n v="8"/>
    <x v="2"/>
  </r>
  <r>
    <s v="ZJMC69"/>
    <s v="JFK"/>
    <s v="HND"/>
    <d v="2019-06-13T00:00:00"/>
    <x v="432"/>
    <d v="2019-08-01T00:00:00"/>
    <n v="10899"/>
    <n v="13.3"/>
    <n v="4855.3599999999997"/>
    <x v="1"/>
    <n v="63"/>
    <s v="No"/>
    <n v="8111.5765000000001"/>
    <x v="58"/>
    <n v="0.44548674190292686"/>
    <n v="7"/>
    <s v="Consulting"/>
    <n v="3"/>
    <n v="8"/>
    <x v="2"/>
  </r>
  <r>
    <s v="R8G05A"/>
    <s v="LHR"/>
    <s v="BOM"/>
    <d v="2019-01-19T00:00:00"/>
    <x v="133"/>
    <d v="2019-03-07T00:00:00"/>
    <n v="7213"/>
    <n v="8.4"/>
    <n v="4867.1400000000003"/>
    <x v="1"/>
    <n v="707"/>
    <s v="No"/>
    <n v="5997.6554999999998"/>
    <x v="85"/>
    <n v="0.6747733259392763"/>
    <n v="7"/>
    <s v="Finance"/>
    <n v="2"/>
    <n v="6"/>
    <x v="2"/>
  </r>
  <r>
    <s v="UL57UV"/>
    <s v="LHR"/>
    <s v="SHA"/>
    <d v="2019-11-13T00:00:00"/>
    <x v="425"/>
    <d v="2019-12-13T00:00:00"/>
    <n v="9212"/>
    <n v="12.4"/>
    <n v="4904.83"/>
    <x v="1"/>
    <n v="15"/>
    <s v="No"/>
    <n v="7144.0820000000003"/>
    <x v="16"/>
    <n v="0.53243920972644376"/>
    <n v="6"/>
    <s v="Consulting"/>
    <n v="4"/>
    <n v="10"/>
    <x v="2"/>
  </r>
  <r>
    <s v="STBBNJ"/>
    <s v="JFK"/>
    <s v="ICN"/>
    <d v="2017-02-01T00:00:00"/>
    <x v="433"/>
    <d v="2017-03-24T00:00:00"/>
    <n v="11115"/>
    <n v="13.5"/>
    <n v="4931.5600000000004"/>
    <x v="1"/>
    <n v="266"/>
    <s v="No"/>
    <n v="8235.4524999999994"/>
    <x v="66"/>
    <n v="0.44368511021142604"/>
    <n v="8"/>
    <s v="Consulting"/>
    <n v="4"/>
    <n v="10"/>
    <x v="2"/>
  </r>
  <r>
    <s v="G5K5CC"/>
    <s v="JFK"/>
    <s v="BKK"/>
    <d v="2019-02-02T00:00:00"/>
    <x v="14"/>
    <d v="2019-02-28T00:00:00"/>
    <n v="13964"/>
    <n v="16.899999999999999"/>
    <n v="4976.5"/>
    <x v="1"/>
    <n v="478"/>
    <s v="No"/>
    <n v="9869.3539999999994"/>
    <x v="17"/>
    <n v="0.35638069321111432"/>
    <n v="9"/>
    <s v="Consulting"/>
    <n v="3"/>
    <n v="8"/>
    <x v="2"/>
  </r>
  <r>
    <s v="C4NDAU"/>
    <s v="JFK"/>
    <s v="SIN"/>
    <d v="2017-06-11T00:00:00"/>
    <x v="434"/>
    <d v="2017-08-14T00:00:00"/>
    <n v="15349"/>
    <n v="18.5"/>
    <n v="4996.37"/>
    <x v="1"/>
    <n v="195"/>
    <s v="No"/>
    <n v="10663.6515"/>
    <x v="63"/>
    <n v="0.32551762329793471"/>
    <n v="10"/>
    <s v="Marketing"/>
    <n v="4"/>
    <n v="10"/>
    <x v="2"/>
  </r>
  <r>
    <s v="B5F3DJ"/>
    <s v="SIN"/>
    <s v="EWR"/>
    <d v="2017-11-10T00:00:00"/>
    <x v="435"/>
    <d v="2017-12-01T00:00:00"/>
    <n v="15336"/>
    <n v="18.5"/>
    <n v="5000.22"/>
    <x v="1"/>
    <n v="456"/>
    <s v="No"/>
    <n v="10656.196"/>
    <x v="20"/>
    <n v="0.32604460093896714"/>
    <n v="8"/>
    <s v="Marketing"/>
    <n v="4"/>
    <n v="10"/>
    <x v="2"/>
  </r>
  <r>
    <s v="BV114E"/>
    <s v="JFK"/>
    <s v="PEK"/>
    <d v="2017-04-24T00:00:00"/>
    <x v="436"/>
    <d v="2017-05-31T00:00:00"/>
    <n v="11004"/>
    <n v="13.5"/>
    <n v="5000.42"/>
    <x v="1"/>
    <n v="871"/>
    <s v="No"/>
    <n v="8171.7939999999999"/>
    <x v="32"/>
    <n v="0.45441839331152312"/>
    <n v="14"/>
    <s v="Consulting"/>
    <n v="3"/>
    <n v="8"/>
    <x v="2"/>
  </r>
  <r>
    <s v="Z7CZVJ"/>
    <s v="LGW"/>
    <s v="PVG"/>
    <d v="2019-05-18T00:00:00"/>
    <x v="187"/>
    <d v="2019-06-13T00:00:00"/>
    <n v="9252"/>
    <n v="13.4"/>
    <n v="5044.9399999999996"/>
    <x v="1"/>
    <n v="884"/>
    <s v="No"/>
    <n v="7167.0219999999999"/>
    <x v="3"/>
    <n v="0.54528102031993075"/>
    <n v="4"/>
    <s v="Consulting"/>
    <n v="3"/>
    <n v="8"/>
    <x v="2"/>
  </r>
  <r>
    <s v="H518OF"/>
    <s v="LGW"/>
    <s v="LAX"/>
    <d v="2017-08-13T00:00:00"/>
    <x v="437"/>
    <d v="2017-09-07T00:00:00"/>
    <n v="8797"/>
    <n v="13.9"/>
    <n v="5078.1499999999996"/>
    <x v="1"/>
    <n v="944"/>
    <s v="No"/>
    <n v="6906.0794999999998"/>
    <x v="38"/>
    <n v="0.57725929294077527"/>
    <n v="14"/>
    <s v="Consulting"/>
    <n v="3"/>
    <n v="8"/>
    <x v="2"/>
  </r>
  <r>
    <s v="MMFY4V"/>
    <s v="LHR"/>
    <s v="CAN"/>
    <d v="2019-12-03T00:00:00"/>
    <x v="438"/>
    <d v="2019-12-24T00:00:00"/>
    <n v="9495"/>
    <n v="10.6"/>
    <n v="5092.49"/>
    <x v="1"/>
    <n v="560"/>
    <s v="No"/>
    <n v="7306.3824999999997"/>
    <x v="8"/>
    <n v="0.53633385992627691"/>
    <n v="11"/>
    <s v="Consulting"/>
    <n v="2"/>
    <n v="6"/>
    <x v="2"/>
  </r>
  <r>
    <s v="QD5CIR"/>
    <s v="LGW"/>
    <s v="ORD"/>
    <d v="2017-04-09T00:00:00"/>
    <x v="288"/>
    <d v="2017-05-12T00:00:00"/>
    <n v="6377"/>
    <n v="10.5"/>
    <n v="5094.95"/>
    <x v="1"/>
    <n v="217"/>
    <s v="No"/>
    <n v="5518.2094999999999"/>
    <x v="74"/>
    <n v="0.79895718990120745"/>
    <n v="5"/>
    <s v="Consulting"/>
    <n v="3"/>
    <n v="8"/>
    <x v="2"/>
  </r>
  <r>
    <s v="FM4W2R"/>
    <s v="JFK"/>
    <s v="BKK"/>
    <d v="2018-10-11T00:00:00"/>
    <x v="127"/>
    <d v="2018-10-25T00:00:00"/>
    <n v="13964"/>
    <n v="16.899999999999999"/>
    <n v="5115.22"/>
    <x v="1"/>
    <n v="962"/>
    <s v="No"/>
    <n v="9869.3539999999994"/>
    <x v="5"/>
    <n v="0.36631480951016904"/>
    <n v="6"/>
    <s v="Consulting"/>
    <n v="4"/>
    <n v="10"/>
    <x v="2"/>
  </r>
  <r>
    <s v="TWEWU9"/>
    <s v="LGW"/>
    <s v="CTU"/>
    <d v="2019-06-03T00:00:00"/>
    <x v="439"/>
    <d v="2019-07-06T00:00:00"/>
    <n v="8303"/>
    <n v="14.5"/>
    <n v="5133.5600000000004"/>
    <x v="1"/>
    <n v="171"/>
    <s v="No"/>
    <n v="6622.7704999999996"/>
    <x v="99"/>
    <n v="0.61827773094062388"/>
    <n v="4"/>
    <s v="Consulting"/>
    <n v="3"/>
    <n v="8"/>
    <x v="2"/>
  </r>
  <r>
    <s v="DGJJY6"/>
    <s v="SIN"/>
    <s v="ATL"/>
    <d v="2018-05-18T00:00:00"/>
    <x v="440"/>
    <d v="2018-06-16T00:00:00"/>
    <n v="16026"/>
    <n v="24.2"/>
    <n v="5154.55"/>
    <x v="1"/>
    <n v="403"/>
    <s v="No"/>
    <n v="11051.911"/>
    <x v="2"/>
    <n v="0.32163671533757643"/>
    <n v="14"/>
    <s v="Consulting"/>
    <n v="1"/>
    <n v="4"/>
    <x v="2"/>
  </r>
  <r>
    <s v="LBARIU"/>
    <s v="JFK"/>
    <s v="BKK"/>
    <d v="2017-12-10T00:00:00"/>
    <x v="441"/>
    <d v="2018-01-12T00:00:00"/>
    <n v="13964"/>
    <n v="16.899999999999999"/>
    <n v="5157.8100000000004"/>
    <x v="1"/>
    <n v="855"/>
    <s v="No"/>
    <n v="9869.3539999999994"/>
    <x v="32"/>
    <n v="0.36936479518762533"/>
    <n v="10"/>
    <s v="Consulting"/>
    <n v="1"/>
    <n v="4"/>
    <x v="2"/>
  </r>
  <r>
    <s v="TKU644"/>
    <s v="JFK"/>
    <s v="HND"/>
    <d v="2018-02-22T00:00:00"/>
    <x v="277"/>
    <d v="2018-04-12T00:00:00"/>
    <n v="10899"/>
    <n v="13.3"/>
    <n v="5216.8100000000004"/>
    <x v="1"/>
    <n v="895"/>
    <s v="No"/>
    <n v="8111.5765000000001"/>
    <x v="44"/>
    <n v="0.47865033489310949"/>
    <n v="8"/>
    <s v="Consulting"/>
    <n v="2"/>
    <n v="6"/>
    <x v="2"/>
  </r>
  <r>
    <s v="UPML52"/>
    <s v="LGA"/>
    <s v="LHR"/>
    <d v="2019-04-05T00:00:00"/>
    <x v="442"/>
    <d v="2019-05-01T00:00:00"/>
    <n v="5536"/>
    <n v="11.7"/>
    <n v="5242.99"/>
    <x v="1"/>
    <n v="860"/>
    <s v="No"/>
    <n v="5035.8960000000006"/>
    <x v="32"/>
    <n v="0.94707189306358375"/>
    <n v="3"/>
    <s v="Consulting"/>
    <n v="2"/>
    <n v="6"/>
    <x v="2"/>
  </r>
  <r>
    <s v="V9CPKC"/>
    <s v="JFK"/>
    <s v="PEK"/>
    <d v="2018-02-27T00:00:00"/>
    <x v="443"/>
    <d v="2018-04-21T00:00:00"/>
    <n v="11004"/>
    <n v="13.5"/>
    <n v="5259.34"/>
    <x v="1"/>
    <n v="279"/>
    <s v="No"/>
    <n v="8171.7939999999999"/>
    <x v="112"/>
    <n v="0.47794801890221739"/>
    <n v="14"/>
    <s v="Consulting"/>
    <n v="3"/>
    <n v="8"/>
    <x v="2"/>
  </r>
  <r>
    <s v="Q5CWSK"/>
    <s v="LGW"/>
    <s v="XIY"/>
    <d v="2019-11-12T00:00:00"/>
    <x v="371"/>
    <d v="2019-12-06T00:00:00"/>
    <n v="8248"/>
    <n v="12.4"/>
    <n v="5268"/>
    <x v="1"/>
    <n v="267"/>
    <s v="No"/>
    <n v="6591.2280000000001"/>
    <x v="2"/>
    <n v="0.63870029097963144"/>
    <n v="9"/>
    <s v="Finance"/>
    <n v="4"/>
    <n v="10"/>
    <x v="2"/>
  </r>
  <r>
    <s v="C8BL1D"/>
    <s v="LGA"/>
    <s v="LAX"/>
    <d v="2018-10-01T00:00:00"/>
    <x v="444"/>
    <d v="2018-10-09T00:00:00"/>
    <n v="3974"/>
    <n v="5.2"/>
    <n v="5276.74"/>
    <x v="1"/>
    <n v="463"/>
    <s v="No"/>
    <n v="4140.0889999999999"/>
    <x v="37"/>
    <n v="1.3278158027176648"/>
    <n v="4"/>
    <s v="Finance"/>
    <n v="4"/>
    <n v="10"/>
    <x v="1"/>
  </r>
  <r>
    <s v="R0M15L"/>
    <s v="JFK"/>
    <s v="ICN"/>
    <d v="2018-03-27T00:00:00"/>
    <x v="445"/>
    <d v="2018-04-27T00:00:00"/>
    <n v="11115"/>
    <n v="13.5"/>
    <n v="5310.45"/>
    <x v="1"/>
    <n v="916"/>
    <s v="No"/>
    <n v="8235.4524999999994"/>
    <x v="33"/>
    <n v="0.47777327935222669"/>
    <n v="10"/>
    <s v="Consulting"/>
    <n v="4"/>
    <n v="10"/>
    <x v="2"/>
  </r>
  <r>
    <s v="KSF40P"/>
    <s v="LHR"/>
    <s v="LAS"/>
    <d v="2019-09-07T00:00:00"/>
    <x v="446"/>
    <d v="2019-10-10T00:00:00"/>
    <n v="8395"/>
    <n v="9.5"/>
    <n v="5325.01"/>
    <x v="1"/>
    <n v="135"/>
    <s v="No"/>
    <n v="6675.5325000000003"/>
    <x v="43"/>
    <n v="0.63430732578916027"/>
    <n v="7"/>
    <s v="Finance"/>
    <n v="2"/>
    <n v="6"/>
    <x v="2"/>
  </r>
  <r>
    <s v="G7Q0PT"/>
    <s v="JFK"/>
    <s v="BKK"/>
    <d v="2019-04-27T00:00:00"/>
    <x v="5"/>
    <d v="2019-06-02T00:00:00"/>
    <n v="13964"/>
    <n v="16.899999999999999"/>
    <n v="5328.38"/>
    <x v="1"/>
    <n v="297"/>
    <s v="No"/>
    <n v="9869.3539999999994"/>
    <x v="43"/>
    <n v="0.38157977656831854"/>
    <n v="10"/>
    <s v="Consulting"/>
    <n v="4"/>
    <n v="10"/>
    <x v="2"/>
  </r>
  <r>
    <s v="M7N9CP"/>
    <s v="JFK"/>
    <s v="DXB"/>
    <d v="2018-01-27T00:00:00"/>
    <x v="447"/>
    <d v="2018-03-04T00:00:00"/>
    <n v="11022"/>
    <n v="13.5"/>
    <n v="5351.03"/>
    <x v="1"/>
    <n v="18"/>
    <s v="No"/>
    <n v="8182.1170000000002"/>
    <x v="43"/>
    <n v="0.48548630012701866"/>
    <n v="10"/>
    <s v="Consulting"/>
    <n v="2"/>
    <n v="6"/>
    <x v="2"/>
  </r>
  <r>
    <s v="EONJD1"/>
    <s v="JFK"/>
    <s v="HND"/>
    <d v="2018-10-14T00:00:00"/>
    <x v="395"/>
    <d v="2018-11-16T00:00:00"/>
    <n v="10899"/>
    <n v="13.3"/>
    <n v="5351.19"/>
    <x v="1"/>
    <n v="352"/>
    <s v="No"/>
    <n v="8111.5765000000001"/>
    <x v="3"/>
    <n v="0.49097990641343237"/>
    <n v="11"/>
    <s v="Consulting"/>
    <n v="2"/>
    <n v="6"/>
    <x v="2"/>
  </r>
  <r>
    <s v="YD8727"/>
    <s v="LGW"/>
    <s v="SVO"/>
    <d v="2018-10-06T00:00:00"/>
    <x v="152"/>
    <d v="2018-10-30T00:00:00"/>
    <n v="2507"/>
    <n v="8.6999999999999993"/>
    <n v="5368.38"/>
    <x v="1"/>
    <n v="135"/>
    <s v="No"/>
    <n v="3298.7645000000002"/>
    <x v="33"/>
    <n v="2.1413562026326285"/>
    <n v="3"/>
    <s v="Finance"/>
    <n v="2"/>
    <n v="6"/>
    <x v="2"/>
  </r>
  <r>
    <s v="T81ZMI"/>
    <s v="JFK"/>
    <s v="LHR"/>
    <d v="2018-05-11T00:00:00"/>
    <x v="448"/>
    <d v="2018-06-13T00:00:00"/>
    <n v="5555"/>
    <n v="7.1"/>
    <n v="5388.14"/>
    <x v="1"/>
    <n v="343"/>
    <s v="No"/>
    <n v="5046.7924999999996"/>
    <x v="74"/>
    <n v="0.96996219621962199"/>
    <n v="5"/>
    <s v="HR"/>
    <n v="4"/>
    <n v="10"/>
    <x v="1"/>
  </r>
  <r>
    <s v="O93AOB"/>
    <s v="LGW"/>
    <s v="BKK"/>
    <d v="2018-12-05T00:00:00"/>
    <x v="352"/>
    <d v="2019-01-26T00:00:00"/>
    <n v="9570"/>
    <n v="18.7"/>
    <n v="5395.26"/>
    <x v="1"/>
    <n v="217"/>
    <s v="No"/>
    <n v="7349.3950000000004"/>
    <x v="112"/>
    <n v="0.56376802507836998"/>
    <n v="13"/>
    <s v="Consulting"/>
    <n v="3"/>
    <n v="8"/>
    <x v="2"/>
  </r>
  <r>
    <s v="GEUAYX"/>
    <s v="JFK"/>
    <s v="SIN"/>
    <d v="2019-11-13T00:00:00"/>
    <x v="371"/>
    <d v="2019-12-03T00:00:00"/>
    <n v="15349"/>
    <n v="18.5"/>
    <n v="5501.84"/>
    <x v="1"/>
    <n v="463"/>
    <s v="No"/>
    <n v="10663.6515"/>
    <x v="1"/>
    <n v="0.35844941038504136"/>
    <n v="6"/>
    <s v="Finance"/>
    <n v="4"/>
    <n v="10"/>
    <x v="2"/>
  </r>
  <r>
    <s v="TRBXBK"/>
    <s v="JFK"/>
    <s v="KUL"/>
    <d v="2018-08-15T00:00:00"/>
    <x v="449"/>
    <d v="2018-09-20T00:00:00"/>
    <n v="15178"/>
    <n v="18.3"/>
    <n v="5509.13"/>
    <x v="1"/>
    <n v="770"/>
    <s v="No"/>
    <n v="10565.583000000001"/>
    <x v="33"/>
    <n v="0.36296811174067728"/>
    <n v="15"/>
    <s v="IT"/>
    <n v="4"/>
    <n v="10"/>
    <x v="2"/>
  </r>
  <r>
    <s v="SJ74M4"/>
    <s v="LHR"/>
    <s v="SIN"/>
    <d v="2018-12-09T00:00:00"/>
    <x v="128"/>
    <d v="2019-02-11T00:00:00"/>
    <n v="10883"/>
    <n v="12.8"/>
    <n v="5528.13"/>
    <x v="1"/>
    <n v="225"/>
    <s v="No"/>
    <n v="8102.4004999999997"/>
    <x v="78"/>
    <n v="0.5079601212900855"/>
    <n v="19"/>
    <s v="HR"/>
    <n v="1"/>
    <n v="4"/>
    <x v="2"/>
  </r>
  <r>
    <s v="PQENLX"/>
    <s v="LGW"/>
    <s v="SYD"/>
    <d v="2019-05-13T00:00:00"/>
    <x v="450"/>
    <d v="2019-06-20T00:00:00"/>
    <n v="17017"/>
    <n v="20.5"/>
    <n v="5534.39"/>
    <x v="1"/>
    <n v="135"/>
    <s v="No"/>
    <n v="11620.2495"/>
    <x v="33"/>
    <n v="0.32522712581536112"/>
    <n v="17"/>
    <s v="Finance"/>
    <n v="2"/>
    <n v="6"/>
    <x v="2"/>
  </r>
  <r>
    <s v="I5Q9F9"/>
    <s v="JFK"/>
    <s v="CTU"/>
    <d v="2018-12-12T00:00:00"/>
    <x v="363"/>
    <d v="2019-01-24T00:00:00"/>
    <n v="12116"/>
    <n v="14.8"/>
    <n v="5539.3"/>
    <x v="1"/>
    <n v="663"/>
    <s v="No"/>
    <n v="8809.5259999999998"/>
    <x v="53"/>
    <n v="0.45718884120171677"/>
    <n v="7"/>
    <s v="Consulting"/>
    <n v="4"/>
    <n v="10"/>
    <x v="2"/>
  </r>
  <r>
    <s v="A9DP10"/>
    <s v="JFK"/>
    <s v="KUL"/>
    <d v="2019-10-23T00:00:00"/>
    <x v="306"/>
    <d v="2019-12-12T00:00:00"/>
    <n v="15178"/>
    <n v="18.3"/>
    <n v="5545.15"/>
    <x v="1"/>
    <n v="752"/>
    <s v="No"/>
    <n v="10565.583000000001"/>
    <x v="112"/>
    <n v="0.36534128343655287"/>
    <n v="11"/>
    <s v="Consulting"/>
    <n v="4"/>
    <n v="10"/>
    <x v="2"/>
  </r>
  <r>
    <s v="VGTH86"/>
    <s v="LHR"/>
    <s v="DFW"/>
    <d v="2018-02-18T00:00:00"/>
    <x v="276"/>
    <d v="2018-03-17T00:00:00"/>
    <n v="7627"/>
    <n v="8.8000000000000007"/>
    <n v="5554.56"/>
    <x v="1"/>
    <n v="560"/>
    <s v="No"/>
    <n v="6235.0844999999999"/>
    <x v="33"/>
    <n v="0.72827586206896555"/>
    <n v="6"/>
    <s v="Consulting"/>
    <n v="2"/>
    <n v="6"/>
    <x v="2"/>
  </r>
  <r>
    <s v="RQ8WDM"/>
    <s v="LGW"/>
    <s v="DEL"/>
    <d v="2019-12-02T00:00:00"/>
    <x v="438"/>
    <d v="2019-12-21T00:00:00"/>
    <n v="6732"/>
    <n v="8.5"/>
    <n v="5559.43"/>
    <x v="1"/>
    <n v="388"/>
    <s v="No"/>
    <n v="5721.8019999999997"/>
    <x v="38"/>
    <n v="0.82582144979203809"/>
    <n v="8"/>
    <s v="Consulting"/>
    <n v="4"/>
    <n v="10"/>
    <x v="1"/>
  </r>
  <r>
    <s v="TCJEFN"/>
    <s v="JFK"/>
    <s v="BKK"/>
    <d v="2018-07-28T00:00:00"/>
    <x v="200"/>
    <d v="2018-09-04T00:00:00"/>
    <n v="13964"/>
    <n v="16.899999999999999"/>
    <n v="5564.43"/>
    <x v="1"/>
    <n v="638"/>
    <s v="No"/>
    <n v="9869.3539999999994"/>
    <x v="43"/>
    <n v="0.39848395875107423"/>
    <n v="12"/>
    <s v="Consulting"/>
    <n v="3"/>
    <n v="8"/>
    <x v="2"/>
  </r>
  <r>
    <s v="A3UKA7"/>
    <s v="LGW"/>
    <s v="CTU"/>
    <d v="2019-06-06T00:00:00"/>
    <x v="399"/>
    <d v="2019-06-17T00:00:00"/>
    <n v="8303"/>
    <n v="14.5"/>
    <n v="5580.65"/>
    <x v="1"/>
    <n v="393"/>
    <s v="No"/>
    <n v="6622.7704999999996"/>
    <x v="35"/>
    <n v="0.67212453330121635"/>
    <n v="9"/>
    <s v="Consulting"/>
    <n v="4"/>
    <n v="10"/>
    <x v="2"/>
  </r>
  <r>
    <s v="JZSR5V"/>
    <s v="JFK"/>
    <s v="PEK"/>
    <d v="2018-08-21T00:00:00"/>
    <x v="451"/>
    <d v="2018-09-16T00:00:00"/>
    <n v="11004"/>
    <n v="13.5"/>
    <n v="5664.8"/>
    <x v="1"/>
    <n v="808"/>
    <s v="No"/>
    <n v="8171.7939999999999"/>
    <x v="22"/>
    <n v="0.5147946201381316"/>
    <n v="6"/>
    <s v="Consulting"/>
    <n v="2"/>
    <n v="6"/>
    <x v="2"/>
  </r>
  <r>
    <s v="TI8B73"/>
    <s v="LHR"/>
    <s v="DFW"/>
    <d v="2018-07-14T00:00:00"/>
    <x v="318"/>
    <d v="2018-08-17T00:00:00"/>
    <n v="7627"/>
    <n v="8.8000000000000007"/>
    <n v="5676.26"/>
    <x v="1"/>
    <n v="689"/>
    <s v="No"/>
    <n v="6235.0844999999999"/>
    <x v="25"/>
    <n v="0.74423233250295007"/>
    <n v="7"/>
    <s v="Finance"/>
    <n v="1"/>
    <n v="4"/>
    <x v="2"/>
  </r>
  <r>
    <s v="ANADVA"/>
    <s v="JFK"/>
    <s v="PEK"/>
    <d v="2018-08-22T00:00:00"/>
    <x v="452"/>
    <d v="2018-10-09T00:00:00"/>
    <n v="11004"/>
    <n v="13.5"/>
    <n v="5676.75"/>
    <x v="1"/>
    <n v="60"/>
    <s v="No"/>
    <n v="8171.7939999999999"/>
    <x v="58"/>
    <n v="0.51588058887677213"/>
    <n v="6"/>
    <s v="Consulting"/>
    <n v="4"/>
    <n v="10"/>
    <x v="2"/>
  </r>
  <r>
    <s v="PX634N"/>
    <s v="LGW"/>
    <s v="CAN"/>
    <d v="2019-07-24T00:00:00"/>
    <x v="453"/>
    <d v="2019-08-14T00:00:00"/>
    <n v="9499"/>
    <n v="15.6"/>
    <n v="5681.92"/>
    <x v="1"/>
    <n v="171"/>
    <s v="No"/>
    <n v="7308.6765000000005"/>
    <x v="17"/>
    <n v="0.59815980629539955"/>
    <n v="4"/>
    <s v="Consulting"/>
    <n v="3"/>
    <n v="8"/>
    <x v="2"/>
  </r>
  <r>
    <s v="BEJLJ9"/>
    <s v="JFK"/>
    <s v="KUL"/>
    <d v="2017-04-27T00:00:00"/>
    <x v="454"/>
    <d v="2017-06-19T00:00:00"/>
    <n v="15178"/>
    <n v="18.3"/>
    <n v="5737.05"/>
    <x v="1"/>
    <n v="760"/>
    <s v="No"/>
    <n v="10565.583000000001"/>
    <x v="78"/>
    <n v="0.37798458294900517"/>
    <n v="8"/>
    <s v="Consulting"/>
    <n v="4"/>
    <n v="10"/>
    <x v="2"/>
  </r>
  <r>
    <s v="WM6HW7"/>
    <s v="LGA"/>
    <s v="LGW"/>
    <d v="2018-02-16T00:00:00"/>
    <x v="455"/>
    <d v="2018-03-11T00:00:00"/>
    <n v="5565"/>
    <n v="8.6999999999999993"/>
    <n v="5772.45"/>
    <x v="1"/>
    <n v="855"/>
    <s v="No"/>
    <n v="5052.5275000000001"/>
    <x v="17"/>
    <n v="1.037277628032345"/>
    <n v="6"/>
    <s v="Consulting"/>
    <n v="1"/>
    <n v="4"/>
    <x v="2"/>
  </r>
  <r>
    <s v="HHLNZ3"/>
    <s v="JFK"/>
    <s v="SIN"/>
    <d v="2019-05-13T00:00:00"/>
    <x v="456"/>
    <d v="2019-06-10T00:00:00"/>
    <n v="15349"/>
    <n v="18.5"/>
    <n v="5804.51"/>
    <x v="1"/>
    <n v="382"/>
    <s v="No"/>
    <n v="10663.6515"/>
    <x v="13"/>
    <n v="0.37816861033292071"/>
    <n v="9"/>
    <s v="Finance"/>
    <n v="4"/>
    <n v="10"/>
    <x v="2"/>
  </r>
  <r>
    <s v="MFA8VA"/>
    <s v="SIN"/>
    <s v="FCO"/>
    <d v="2018-01-13T00:00:00"/>
    <x v="457"/>
    <d v="2018-02-05T00:00:00"/>
    <n v="10052"/>
    <n v="11.2"/>
    <n v="5833.45"/>
    <x v="1"/>
    <n v="919"/>
    <s v="No"/>
    <n v="7625.8220000000001"/>
    <x v="2"/>
    <n v="0.58032729805013927"/>
    <n v="8"/>
    <s v="Consulting"/>
    <n v="4"/>
    <n v="10"/>
    <x v="2"/>
  </r>
  <r>
    <s v="RM5SA5"/>
    <s v="LGW"/>
    <s v="CGK"/>
    <d v="2018-01-04T00:00:00"/>
    <x v="458"/>
    <d v="2018-02-03T00:00:00"/>
    <n v="11708"/>
    <n v="20.9"/>
    <n v="5856.26"/>
    <x v="1"/>
    <n v="549"/>
    <s v="No"/>
    <n v="8575.5380000000005"/>
    <x v="43"/>
    <n v="0.5001930304065596"/>
    <n v="4"/>
    <s v="Consulting"/>
    <n v="4"/>
    <n v="10"/>
    <x v="2"/>
  </r>
  <r>
    <s v="KL0985"/>
    <s v="JFK"/>
    <s v="BKK"/>
    <d v="2019-07-18T00:00:00"/>
    <x v="459"/>
    <d v="2019-08-21T00:00:00"/>
    <n v="13964"/>
    <n v="16.899999999999999"/>
    <n v="5864.63"/>
    <x v="1"/>
    <n v="284"/>
    <s v="No"/>
    <n v="9869.3539999999994"/>
    <x v="99"/>
    <n v="0.41998209682039533"/>
    <n v="5"/>
    <s v="Consulting"/>
    <n v="4"/>
    <n v="10"/>
    <x v="2"/>
  </r>
  <r>
    <s v="Y8N3OE"/>
    <s v="JFK"/>
    <s v="PEK"/>
    <d v="2019-03-20T00:00:00"/>
    <x v="460"/>
    <d v="2019-04-23T00:00:00"/>
    <n v="11004"/>
    <n v="13.5"/>
    <n v="5905.16"/>
    <x v="1"/>
    <n v="272"/>
    <s v="No"/>
    <n v="8171.7939999999999"/>
    <x v="25"/>
    <n v="0.53663758633224279"/>
    <n v="7"/>
    <s v="Consulting"/>
    <n v="4"/>
    <n v="10"/>
    <x v="2"/>
  </r>
  <r>
    <s v="BYKQCT"/>
    <s v="JFK"/>
    <s v="HND"/>
    <d v="2018-04-25T00:00:00"/>
    <x v="440"/>
    <d v="2018-06-16T00:00:00"/>
    <n v="10899"/>
    <n v="13.3"/>
    <n v="5923.32"/>
    <x v="1"/>
    <n v="363"/>
    <s v="No"/>
    <n v="8111.5765000000001"/>
    <x v="79"/>
    <n v="0.54347371318469584"/>
    <n v="14"/>
    <s v="Consulting"/>
    <n v="3"/>
    <n v="8"/>
    <x v="2"/>
  </r>
  <r>
    <s v="FXW9PY"/>
    <s v="LGW"/>
    <s v="SEA"/>
    <d v="2018-07-04T00:00:00"/>
    <x v="61"/>
    <d v="2018-07-22T00:00:00"/>
    <n v="7741"/>
    <n v="9.9"/>
    <n v="5928.35"/>
    <x v="1"/>
    <n v="431"/>
    <s v="No"/>
    <n v="6300.4634999999998"/>
    <x v="5"/>
    <n v="0.7658377470611033"/>
    <n v="10"/>
    <s v="Consulting"/>
    <n v="1"/>
    <n v="4"/>
    <x v="2"/>
  </r>
  <r>
    <s v="M0ZFT3"/>
    <s v="LHR"/>
    <s v="JFK"/>
    <d v="2019-03-21T00:00:00"/>
    <x v="461"/>
    <d v="2019-04-10T00:00:00"/>
    <n v="5539"/>
    <n v="6.7"/>
    <n v="5929.63"/>
    <x v="1"/>
    <n v="165"/>
    <s v="No"/>
    <n v="5037.6165000000001"/>
    <x v="26"/>
    <n v="1.0705235602094241"/>
    <n v="8"/>
    <s v="HR"/>
    <n v="2"/>
    <n v="6"/>
    <x v="2"/>
  </r>
  <r>
    <s v="G5YHYN"/>
    <s v="JFK"/>
    <s v="DOH"/>
    <d v="2018-08-06T00:00:00"/>
    <x v="312"/>
    <d v="2018-09-03T00:00:00"/>
    <n v="10789"/>
    <n v="13.2"/>
    <n v="5956.32"/>
    <x v="1"/>
    <n v="805"/>
    <s v="No"/>
    <n v="8048.4915000000001"/>
    <x v="33"/>
    <n v="0.55207340810084338"/>
    <n v="7"/>
    <s v="Consulting"/>
    <n v="3"/>
    <n v="8"/>
    <x v="2"/>
  </r>
  <r>
    <s v="J1UPZ4"/>
    <s v="SIN"/>
    <s v="ATL"/>
    <d v="2017-09-24T00:00:00"/>
    <x v="462"/>
    <d v="2017-11-15T00:00:00"/>
    <n v="16026"/>
    <n v="24.2"/>
    <n v="5976.36"/>
    <x v="1"/>
    <n v="659"/>
    <s v="No"/>
    <n v="11051.911"/>
    <x v="112"/>
    <n v="0.37291651067016096"/>
    <n v="13"/>
    <s v="Consulting"/>
    <n v="3"/>
    <n v="8"/>
    <x v="2"/>
  </r>
  <r>
    <s v="GLTGVY"/>
    <s v="LHR"/>
    <s v="DFW"/>
    <d v="2017-05-30T00:00:00"/>
    <x v="454"/>
    <d v="2017-06-30T00:00:00"/>
    <n v="7627"/>
    <n v="8.8000000000000007"/>
    <n v="5988.47"/>
    <x v="1"/>
    <n v="120"/>
    <s v="No"/>
    <n v="6235.0844999999999"/>
    <x v="26"/>
    <n v="0.78516716926707752"/>
    <n v="19"/>
    <s v="Consulting"/>
    <n v="2"/>
    <n v="6"/>
    <x v="2"/>
  </r>
  <r>
    <s v="RDZEUC"/>
    <s v="LHR"/>
    <s v="MIA"/>
    <d v="2017-07-23T00:00:00"/>
    <x v="463"/>
    <d v="2018-01-02T00:00:00"/>
    <n v="7108"/>
    <n v="8.3000000000000007"/>
    <n v="6031.59"/>
    <x v="1"/>
    <n v="198"/>
    <s v="No"/>
    <n v="5937.4380000000001"/>
    <x v="83"/>
    <n v="0.84856359032076534"/>
    <n v="119"/>
    <s v="Consulting"/>
    <n v="4"/>
    <n v="10"/>
    <x v="1"/>
  </r>
  <r>
    <s v="TQNMKK"/>
    <s v="LGW"/>
    <s v="DFW"/>
    <d v="2019-09-05T00:00:00"/>
    <x v="464"/>
    <d v="2019-10-05T00:00:00"/>
    <n v="7660"/>
    <n v="15.8"/>
    <n v="6033.9"/>
    <x v="1"/>
    <n v="467"/>
    <s v="No"/>
    <n v="6254.01"/>
    <x v="16"/>
    <n v="0.78771540469973889"/>
    <n v="6"/>
    <s v="Consulting"/>
    <n v="2"/>
    <n v="6"/>
    <x v="2"/>
  </r>
  <r>
    <s v="PW7V7S"/>
    <s v="JFK"/>
    <s v="BOM"/>
    <d v="2019-03-05T00:00:00"/>
    <x v="465"/>
    <d v="2019-04-12T00:00:00"/>
    <n v="12551"/>
    <n v="15.3"/>
    <n v="6083.84"/>
    <x v="1"/>
    <n v="239"/>
    <s v="No"/>
    <n v="9058.9984999999997"/>
    <x v="46"/>
    <n v="0.48472950362520917"/>
    <n v="13"/>
    <s v="Consulting"/>
    <n v="2"/>
    <n v="6"/>
    <x v="2"/>
  </r>
  <r>
    <s v="XK4ADZ"/>
    <s v="LGW"/>
    <s v="ORD"/>
    <d v="2019-09-16T00:00:00"/>
    <x v="47"/>
    <d v="2019-10-11T00:00:00"/>
    <n v="6377"/>
    <n v="10.5"/>
    <n v="6124.15"/>
    <x v="1"/>
    <n v="561"/>
    <s v="No"/>
    <n v="5518.2094999999999"/>
    <x v="33"/>
    <n v="0.96034969421357996"/>
    <n v="4"/>
    <s v="Consulting"/>
    <n v="4"/>
    <n v="10"/>
    <x v="2"/>
  </r>
  <r>
    <s v="U1H183"/>
    <s v="LHR"/>
    <s v="KUL"/>
    <d v="2019-02-24T00:00:00"/>
    <x v="466"/>
    <d v="2019-03-28T00:00:00"/>
    <n v="10605"/>
    <n v="11.8"/>
    <n v="6131.52"/>
    <x v="1"/>
    <n v="15"/>
    <s v="No"/>
    <n v="7942.9674999999997"/>
    <x v="74"/>
    <n v="0.57817256011315421"/>
    <n v="4"/>
    <s v="Consulting"/>
    <n v="4"/>
    <n v="10"/>
    <x v="2"/>
  </r>
  <r>
    <s v="HHX9CS"/>
    <s v="JFK"/>
    <s v="ICN"/>
    <d v="2019-05-13T00:00:00"/>
    <x v="399"/>
    <d v="2019-06-20T00:00:00"/>
    <n v="11115"/>
    <n v="13.5"/>
    <n v="6143.64"/>
    <x v="1"/>
    <n v="213"/>
    <s v="No"/>
    <n v="8235.4524999999994"/>
    <x v="43"/>
    <n v="0.55273414304993251"/>
    <n v="12"/>
    <s v="Consulting"/>
    <n v="3"/>
    <n v="8"/>
    <x v="2"/>
  </r>
  <r>
    <s v="RL9UOZ"/>
    <s v="LHR"/>
    <s v="MCO"/>
    <d v="2019-07-21T00:00:00"/>
    <x v="467"/>
    <d v="2019-08-29T00:00:00"/>
    <n v="6965"/>
    <n v="15.1"/>
    <n v="6150.69"/>
    <x v="1"/>
    <n v="845"/>
    <s v="No"/>
    <n v="5855.4274999999998"/>
    <x v="60"/>
    <n v="0.88308542713567828"/>
    <n v="7"/>
    <s v="Consulting"/>
    <n v="4"/>
    <n v="10"/>
    <x v="2"/>
  </r>
  <r>
    <s v="S65HXH"/>
    <s v="JFK"/>
    <s v="ICN"/>
    <d v="2018-11-10T00:00:00"/>
    <x v="468"/>
    <d v="2018-11-18T00:00:00"/>
    <n v="11115"/>
    <n v="13.5"/>
    <n v="6186.6"/>
    <x v="1"/>
    <n v="895"/>
    <s v="No"/>
    <n v="8235.4524999999994"/>
    <x v="64"/>
    <n v="0.55659919028340088"/>
    <n v="7"/>
    <s v="Consulting"/>
    <n v="2"/>
    <n v="6"/>
    <x v="2"/>
  </r>
  <r>
    <s v="YH4APT"/>
    <s v="LHR"/>
    <s v="FCO"/>
    <d v="2019-05-19T00:00:00"/>
    <x v="469"/>
    <d v="2019-06-01T00:00:00"/>
    <n v="1443"/>
    <n v="2.6"/>
    <n v="6223.47"/>
    <x v="1"/>
    <n v="810"/>
    <s v="No"/>
    <n v="2688.5605"/>
    <x v="18"/>
    <n v="4.3128690228690232"/>
    <n v="4"/>
    <s v="Consulting"/>
    <n v="4"/>
    <n v="10"/>
    <x v="1"/>
  </r>
  <r>
    <s v="ZHW0KW"/>
    <s v="LHR"/>
    <s v="IST"/>
    <d v="2018-01-18T00:00:00"/>
    <x v="140"/>
    <d v="2018-02-10T00:00:00"/>
    <n v="2488"/>
    <n v="3.6"/>
    <n v="6257.68"/>
    <x v="1"/>
    <n v="89"/>
    <s v="No"/>
    <n v="3287.8679999999999"/>
    <x v="22"/>
    <n v="2.5151446945337623"/>
    <n v="3"/>
    <s v="Consulting"/>
    <n v="4"/>
    <n v="10"/>
    <x v="1"/>
  </r>
  <r>
    <s v="LIB9PG"/>
    <s v="LHR"/>
    <s v="ORD"/>
    <d v="2019-02-26T00:00:00"/>
    <x v="470"/>
    <d v="2019-03-18T00:00:00"/>
    <n v="6343"/>
    <n v="7.5"/>
    <n v="6264.84"/>
    <x v="1"/>
    <n v="102"/>
    <s v="No"/>
    <n v="5498.7105000000001"/>
    <x v="18"/>
    <n v="0.98767775500551791"/>
    <n v="11"/>
    <s v="Consulting"/>
    <n v="4"/>
    <n v="10"/>
    <x v="1"/>
  </r>
  <r>
    <s v="FNLEI8"/>
    <s v="LHR"/>
    <s v="SEA"/>
    <d v="2018-07-19T00:00:00"/>
    <x v="119"/>
    <d v="2018-08-13T00:00:00"/>
    <n v="7702"/>
    <n v="8.9"/>
    <n v="6271.71"/>
    <x v="1"/>
    <n v="280"/>
    <s v="No"/>
    <n v="6278.0969999999998"/>
    <x v="38"/>
    <n v="0.81429628667878473"/>
    <n v="14"/>
    <s v="Consulting"/>
    <n v="4"/>
    <n v="10"/>
    <x v="1"/>
  </r>
  <r>
    <s v="UK207P"/>
    <s v="JFK"/>
    <s v="DXB"/>
    <d v="2019-01-14T00:00:00"/>
    <x v="158"/>
    <d v="2019-02-13T00:00:00"/>
    <n v="11022"/>
    <n v="13.5"/>
    <n v="6282.11"/>
    <x v="1"/>
    <n v="60"/>
    <s v="No"/>
    <n v="8182.1170000000002"/>
    <x v="46"/>
    <n v="0.56996098711667575"/>
    <n v="5"/>
    <s v="Consulting"/>
    <n v="4"/>
    <n v="10"/>
    <x v="2"/>
  </r>
  <r>
    <s v="BI9RKO"/>
    <s v="LGW"/>
    <s v="HND"/>
    <d v="2019-11-27T00:00:00"/>
    <x v="216"/>
    <d v="2019-12-22T00:00:00"/>
    <n v="9636"/>
    <n v="11.9"/>
    <n v="6298.55"/>
    <x v="1"/>
    <n v="884"/>
    <s v="No"/>
    <n v="7387.2460000000001"/>
    <x v="9"/>
    <n v="0.65364777916147776"/>
    <n v="7"/>
    <s v="Consulting"/>
    <n v="3"/>
    <n v="8"/>
    <x v="2"/>
  </r>
  <r>
    <s v="J0TFPF"/>
    <s v="SIN"/>
    <s v="MUC"/>
    <d v="2019-10-30T00:00:00"/>
    <x v="371"/>
    <d v="2019-12-01T00:00:00"/>
    <n v="10058"/>
    <n v="11.2"/>
    <n v="6299.59"/>
    <x v="1"/>
    <n v="874"/>
    <s v="No"/>
    <n v="7629.2629999999999"/>
    <x v="74"/>
    <n v="0.62632630741698148"/>
    <n v="4"/>
    <s v="Consulting"/>
    <n v="4"/>
    <n v="10"/>
    <x v="2"/>
  </r>
  <r>
    <s v="R66S0Z"/>
    <s v="JFK"/>
    <s v="ICN"/>
    <d v="2018-09-18T00:00:00"/>
    <x v="471"/>
    <d v="2018-10-13T00:00:00"/>
    <n v="11115"/>
    <n v="13.5"/>
    <n v="6328.44"/>
    <x v="1"/>
    <n v="284"/>
    <s v="No"/>
    <n v="8235.4524999999994"/>
    <x v="13"/>
    <n v="0.5693603238866396"/>
    <n v="6"/>
    <s v="Consulting"/>
    <n v="4"/>
    <n v="10"/>
    <x v="2"/>
  </r>
  <r>
    <s v="H9P4F7"/>
    <s v="JFK"/>
    <s v="ICN"/>
    <d v="2017-05-31T00:00:00"/>
    <x v="472"/>
    <d v="2017-07-12T00:00:00"/>
    <n v="11115"/>
    <n v="13.5"/>
    <n v="6348.2"/>
    <x v="1"/>
    <n v="479"/>
    <s v="No"/>
    <n v="8235.4524999999994"/>
    <x v="114"/>
    <n v="0.57113810166441747"/>
    <n v="9"/>
    <s v="Consulting"/>
    <n v="4"/>
    <n v="10"/>
    <x v="2"/>
  </r>
  <r>
    <s v="FUXRQI"/>
    <s v="JFK"/>
    <s v="ICN"/>
    <d v="2019-01-18T00:00:00"/>
    <x v="473"/>
    <d v="2019-02-17T00:00:00"/>
    <n v="11115"/>
    <n v="13.5"/>
    <n v="6365.66"/>
    <x v="1"/>
    <n v="871"/>
    <s v="No"/>
    <n v="8235.4524999999994"/>
    <x v="6"/>
    <n v="0.57270895186684656"/>
    <n v="14"/>
    <s v="Consulting"/>
    <n v="3"/>
    <n v="8"/>
    <x v="2"/>
  </r>
  <r>
    <s v="BD3B05"/>
    <s v="JFK"/>
    <s v="DOH"/>
    <d v="2019-01-17T00:00:00"/>
    <x v="474"/>
    <d v="2019-03-05T00:00:00"/>
    <n v="10789"/>
    <n v="13.2"/>
    <n v="6388.8"/>
    <x v="1"/>
    <n v="159"/>
    <s v="No"/>
    <n v="8048.4915000000001"/>
    <x v="44"/>
    <n v="0.59215868013717676"/>
    <n v="6"/>
    <s v="Consulting"/>
    <n v="4"/>
    <n v="10"/>
    <x v="2"/>
  </r>
  <r>
    <s v="EW12OA"/>
    <s v="JFK"/>
    <s v="CTU"/>
    <d v="2018-04-12T00:00:00"/>
    <x v="475"/>
    <d v="2018-05-29T00:00:00"/>
    <n v="12116"/>
    <n v="14.8"/>
    <n v="6396.28"/>
    <x v="1"/>
    <n v="284"/>
    <s v="No"/>
    <n v="8809.5259999999998"/>
    <x v="44"/>
    <n v="0.52792010564542746"/>
    <n v="6"/>
    <s v="Consulting"/>
    <n v="4"/>
    <n v="10"/>
    <x v="2"/>
  </r>
  <r>
    <s v="TUR1CJ"/>
    <s v="LHR"/>
    <s v="CGK"/>
    <d v="2018-10-05T00:00:00"/>
    <x v="476"/>
    <d v="2018-11-06T00:00:00"/>
    <n v="11721"/>
    <n v="13.9"/>
    <n v="6399.39"/>
    <x v="1"/>
    <n v="725"/>
    <s v="No"/>
    <n v="8582.9935000000005"/>
    <x v="9"/>
    <n v="0.54597645252111593"/>
    <n v="14"/>
    <s v="Consulting"/>
    <n v="4"/>
    <n v="10"/>
    <x v="2"/>
  </r>
  <r>
    <s v="V3ZKJP"/>
    <s v="JFK"/>
    <s v="KUL"/>
    <d v="2017-03-23T00:00:00"/>
    <x v="355"/>
    <d v="2017-04-19T00:00:00"/>
    <n v="15178"/>
    <n v="18.3"/>
    <n v="6406.97"/>
    <x v="1"/>
    <n v="459"/>
    <s v="No"/>
    <n v="10565.583000000001"/>
    <x v="33"/>
    <n v="0.4221221504809593"/>
    <n v="6"/>
    <s v="Consulting"/>
    <n v="2"/>
    <n v="6"/>
    <x v="2"/>
  </r>
  <r>
    <s v="WFX00N"/>
    <s v="JFK"/>
    <s v="BOM"/>
    <d v="2019-01-13T00:00:00"/>
    <x v="363"/>
    <d v="2019-01-24T00:00:00"/>
    <n v="12551"/>
    <n v="15.3"/>
    <n v="6424.87"/>
    <x v="1"/>
    <n v="711"/>
    <s v="No"/>
    <n v="9058.9984999999997"/>
    <x v="37"/>
    <n v="0.51190104374153456"/>
    <n v="7"/>
    <s v="Consulting"/>
    <n v="4"/>
    <n v="10"/>
    <x v="2"/>
  </r>
  <r>
    <s v="IWPKHJ"/>
    <s v="JFK"/>
    <s v="KUL"/>
    <d v="2018-10-14T00:00:00"/>
    <x v="477"/>
    <d v="2018-11-08T00:00:00"/>
    <n v="15178"/>
    <n v="18.3"/>
    <n v="6427.1"/>
    <x v="1"/>
    <n v="770"/>
    <s v="No"/>
    <n v="10565.583000000001"/>
    <x v="17"/>
    <n v="0.42344841217551721"/>
    <n v="8"/>
    <s v="IT"/>
    <n v="4"/>
    <n v="10"/>
    <x v="2"/>
  </r>
  <r>
    <s v="W8NS2T"/>
    <s v="JFK"/>
    <s v="PEK"/>
    <d v="2017-03-29T00:00:00"/>
    <x v="478"/>
    <d v="2017-04-20T00:00:00"/>
    <n v="11004"/>
    <n v="13.5"/>
    <n v="6433.76"/>
    <x v="1"/>
    <n v="808"/>
    <s v="No"/>
    <n v="8171.7939999999999"/>
    <x v="38"/>
    <n v="0.5846746637586332"/>
    <n v="11"/>
    <s v="Consulting"/>
    <n v="2"/>
    <n v="6"/>
    <x v="2"/>
  </r>
  <r>
    <s v="OVGCKI"/>
    <s v="JFK"/>
    <s v="BOM"/>
    <d v="2018-03-20T00:00:00"/>
    <x v="479"/>
    <d v="2018-04-27T00:00:00"/>
    <n v="12551"/>
    <n v="15.3"/>
    <n v="6486.97"/>
    <x v="1"/>
    <n v="252"/>
    <s v="No"/>
    <n v="9058.9984999999997"/>
    <x v="46"/>
    <n v="0.51684885666480762"/>
    <n v="13"/>
    <s v="Consulting"/>
    <n v="4"/>
    <n v="10"/>
    <x v="2"/>
  </r>
  <r>
    <s v="N4K42K"/>
    <s v="JFK"/>
    <s v="ICN"/>
    <d v="2019-07-30T00:00:00"/>
    <x v="480"/>
    <d v="2019-08-24T00:00:00"/>
    <n v="11115"/>
    <n v="13.5"/>
    <n v="6518.69"/>
    <x v="1"/>
    <n v="12"/>
    <s v="No"/>
    <n v="8235.4524999999994"/>
    <x v="6"/>
    <n v="0.58647683310841203"/>
    <n v="9"/>
    <s v="Consulting"/>
    <n v="2"/>
    <n v="6"/>
    <x v="2"/>
  </r>
  <r>
    <s v="YU9HXI"/>
    <s v="LGW"/>
    <s v="BKK"/>
    <d v="2019-09-10T00:00:00"/>
    <x v="464"/>
    <d v="2019-10-18T00:00:00"/>
    <n v="9570"/>
    <n v="18.7"/>
    <n v="6534.01"/>
    <x v="1"/>
    <n v="707"/>
    <s v="No"/>
    <n v="7349.3950000000004"/>
    <x v="13"/>
    <n v="0.68275966562173462"/>
    <n v="19"/>
    <s v="Finance"/>
    <n v="2"/>
    <n v="6"/>
    <x v="2"/>
  </r>
  <r>
    <s v="WLY3NR"/>
    <s v="LHR"/>
    <s v="SVO"/>
    <d v="2018-11-13T00:00:00"/>
    <x v="481"/>
    <d v="2018-11-17T00:00:00"/>
    <n v="2508"/>
    <n v="3.7"/>
    <n v="6554.9"/>
    <x v="1"/>
    <n v="52"/>
    <s v="No"/>
    <n v="3299.3379999999997"/>
    <x v="54"/>
    <n v="2.61359649122807"/>
    <n v="4"/>
    <s v="Consulting"/>
    <n v="3"/>
    <n v="8"/>
    <x v="1"/>
  </r>
  <r>
    <s v="X8F67J"/>
    <s v="SIN"/>
    <s v="IAH"/>
    <d v="2018-11-22T00:00:00"/>
    <x v="482"/>
    <d v="2018-12-15T00:00:00"/>
    <n v="15971"/>
    <n v="18.100000000000001"/>
    <n v="6566.98"/>
    <x v="1"/>
    <n v="912"/>
    <s v="No"/>
    <n v="11020.3685"/>
    <x v="9"/>
    <n v="0.41118151649865381"/>
    <n v="5"/>
    <s v="Consulting"/>
    <n v="3"/>
    <n v="8"/>
    <x v="2"/>
  </r>
  <r>
    <s v="DT8AG5"/>
    <s v="LHR"/>
    <s v="CGK"/>
    <d v="2017-10-11T00:00:00"/>
    <x v="483"/>
    <d v="2017-11-10T00:00:00"/>
    <n v="11721"/>
    <n v="13.9"/>
    <n v="6590.65"/>
    <x v="1"/>
    <n v="269"/>
    <s v="No"/>
    <n v="8582.9935000000005"/>
    <x v="17"/>
    <n v="0.56229417285214567"/>
    <n v="13"/>
    <s v="Consulting"/>
    <n v="4"/>
    <n v="10"/>
    <x v="2"/>
  </r>
  <r>
    <s v="SGKRIN"/>
    <s v="JFK"/>
    <s v="CTU"/>
    <d v="2018-01-11T00:00:00"/>
    <x v="45"/>
    <d v="2018-02-13T00:00:00"/>
    <n v="12116"/>
    <n v="14.8"/>
    <n v="6616.56"/>
    <x v="1"/>
    <n v="363"/>
    <s v="No"/>
    <n v="8809.5259999999998"/>
    <x v="16"/>
    <n v="0.54610102344007927"/>
    <n v="9"/>
    <s v="Consulting"/>
    <n v="3"/>
    <n v="8"/>
    <x v="2"/>
  </r>
  <r>
    <s v="BQ55HA"/>
    <s v="SIN"/>
    <s v="LHR"/>
    <d v="2018-11-07T00:00:00"/>
    <x v="484"/>
    <d v="2018-11-15T00:00:00"/>
    <n v="10883"/>
    <n v="12.8"/>
    <n v="6620.02"/>
    <x v="1"/>
    <n v="912"/>
    <s v="No"/>
    <n v="8102.4004999999997"/>
    <x v="35"/>
    <n v="0.6082899935679501"/>
    <n v="6"/>
    <s v="Consulting"/>
    <n v="3"/>
    <n v="8"/>
    <x v="2"/>
  </r>
  <r>
    <s v="HAR7HL"/>
    <s v="JFK"/>
    <s v="BKK"/>
    <d v="2019-10-07T00:00:00"/>
    <x v="485"/>
    <d v="2019-11-04T00:00:00"/>
    <n v="13964"/>
    <n v="16.899999999999999"/>
    <n v="6625.22"/>
    <x v="1"/>
    <n v="513"/>
    <s v="No"/>
    <n v="9869.3539999999994"/>
    <x v="6"/>
    <n v="0.47445001432254369"/>
    <n v="12"/>
    <s v="Consulting"/>
    <n v="4"/>
    <n v="10"/>
    <x v="2"/>
  </r>
  <r>
    <s v="NWM761"/>
    <s v="JFK"/>
    <s v="BOM"/>
    <d v="2018-02-22T00:00:00"/>
    <x v="155"/>
    <d v="2018-03-19T00:00:00"/>
    <n v="12551"/>
    <n v="15.3"/>
    <n v="6641.32"/>
    <x v="1"/>
    <n v="144"/>
    <s v="No"/>
    <n v="9058.9984999999997"/>
    <x v="6"/>
    <n v="0.52914668153931954"/>
    <n v="9"/>
    <s v="Consulting"/>
    <n v="4"/>
    <n v="10"/>
    <x v="2"/>
  </r>
  <r>
    <s v="QM6XXZ"/>
    <s v="SIN"/>
    <s v="DFW"/>
    <d v="2017-07-31T00:00:00"/>
    <x v="79"/>
    <d v="2017-08-26T00:00:00"/>
    <n v="15613"/>
    <n v="23.8"/>
    <n v="6666.58"/>
    <x v="1"/>
    <n v="655"/>
    <s v="No"/>
    <n v="10815.0555"/>
    <x v="33"/>
    <n v="0.426989047588548"/>
    <n v="5"/>
    <s v="Consulting"/>
    <n v="1"/>
    <n v="4"/>
    <x v="2"/>
  </r>
  <r>
    <s v="N6O4NJ"/>
    <s v="JFK"/>
    <s v="DXB"/>
    <d v="2018-01-21T00:00:00"/>
    <x v="486"/>
    <d v="2018-02-21T00:00:00"/>
    <n v="11022"/>
    <n v="13.5"/>
    <n v="6668.72"/>
    <x v="1"/>
    <n v="197"/>
    <s v="No"/>
    <n v="8182.1170000000002"/>
    <x v="16"/>
    <n v="0.60503719833061154"/>
    <n v="7"/>
    <s v="Consulting"/>
    <n v="4"/>
    <n v="10"/>
    <x v="2"/>
  </r>
  <r>
    <s v="L72X93"/>
    <s v="LHR"/>
    <s v="BKK"/>
    <d v="2019-01-06T00:00:00"/>
    <x v="487"/>
    <d v="2019-02-23T00:00:00"/>
    <n v="9577"/>
    <n v="10.7"/>
    <n v="6685.95"/>
    <x v="1"/>
    <n v="171"/>
    <s v="No"/>
    <n v="7353.4094999999998"/>
    <x v="56"/>
    <n v="0.69812571786571997"/>
    <n v="17"/>
    <s v="Consulting"/>
    <n v="3"/>
    <n v="8"/>
    <x v="2"/>
  </r>
  <r>
    <s v="SZZ1TF"/>
    <s v="LGW"/>
    <s v="SZX"/>
    <d v="2019-07-16T00:00:00"/>
    <x v="432"/>
    <d v="2019-08-04T00:00:00"/>
    <n v="9597"/>
    <n v="17.7"/>
    <n v="6697.07"/>
    <x v="1"/>
    <n v="950"/>
    <s v="No"/>
    <n v="7364.8795"/>
    <x v="18"/>
    <n v="0.69782953006147752"/>
    <n v="10"/>
    <s v="Consulting"/>
    <n v="3"/>
    <n v="8"/>
    <x v="2"/>
  </r>
  <r>
    <s v="S1QVP1"/>
    <s v="LHR"/>
    <s v="DFW"/>
    <d v="2018-09-08T00:00:00"/>
    <x v="488"/>
    <d v="2018-10-09T00:00:00"/>
    <n v="7627"/>
    <n v="8.8000000000000007"/>
    <n v="6697.59"/>
    <x v="1"/>
    <n v="101"/>
    <s v="No"/>
    <n v="6235.0844999999999"/>
    <x v="16"/>
    <n v="0.87814212665530356"/>
    <n v="7"/>
    <s v="Consulting"/>
    <n v="4"/>
    <n v="10"/>
    <x v="1"/>
  </r>
  <r>
    <s v="TCKLHX"/>
    <s v="JFK"/>
    <s v="PEK"/>
    <d v="2019-01-22T00:00:00"/>
    <x v="489"/>
    <d v="2019-01-29T00:00:00"/>
    <n v="11004"/>
    <n v="13.5"/>
    <n v="6705.64"/>
    <x v="1"/>
    <n v="202"/>
    <s v="No"/>
    <n v="8171.7939999999999"/>
    <x v="35"/>
    <n v="0.60938204289349329"/>
    <n v="5"/>
    <s v="Consulting"/>
    <n v="2"/>
    <n v="6"/>
    <x v="2"/>
  </r>
  <r>
    <s v="DRBMU8"/>
    <s v="LHR"/>
    <s v="HKG"/>
    <d v="2019-11-04T00:00:00"/>
    <x v="490"/>
    <d v="2019-11-23T00:00:00"/>
    <n v="9630"/>
    <n v="10.8"/>
    <n v="6725.17"/>
    <x v="1"/>
    <n v="494"/>
    <s v="No"/>
    <n v="7383.8050000000003"/>
    <x v="1"/>
    <n v="0.69835617860851507"/>
    <n v="5"/>
    <s v="Consulting"/>
    <n v="3"/>
    <n v="8"/>
    <x v="2"/>
  </r>
  <r>
    <s v="E4NADR"/>
    <s v="SIN"/>
    <s v="DEN"/>
    <d v="2018-12-20T00:00:00"/>
    <x v="491"/>
    <d v="2019-02-07T00:00:00"/>
    <n v="14584"/>
    <n v="21.7"/>
    <n v="6776.58"/>
    <x v="1"/>
    <n v="465"/>
    <s v="No"/>
    <n v="10224.924000000001"/>
    <x v="66"/>
    <n v="0.46465852989577616"/>
    <n v="6"/>
    <s v="Consulting"/>
    <n v="4"/>
    <n v="10"/>
    <x v="2"/>
  </r>
  <r>
    <s v="YPWNIN"/>
    <s v="JFK"/>
    <s v="BKK"/>
    <d v="2018-08-29T00:00:00"/>
    <x v="492"/>
    <d v="2018-09-09T00:00:00"/>
    <n v="13964"/>
    <n v="16.899999999999999"/>
    <n v="6778.15"/>
    <x v="1"/>
    <n v="650"/>
    <s v="No"/>
    <n v="9869.3539999999994"/>
    <x v="42"/>
    <n v="0.48540174735032937"/>
    <n v="6"/>
    <s v="Consulting"/>
    <n v="2"/>
    <n v="6"/>
    <x v="2"/>
  </r>
  <r>
    <s v="GGUYW5"/>
    <s v="SIN"/>
    <s v="LAS"/>
    <d v="2018-03-10T00:00:00"/>
    <x v="493"/>
    <d v="2018-04-08T00:00:00"/>
    <n v="14209"/>
    <n v="18.399999999999999"/>
    <n v="6828.95"/>
    <x v="1"/>
    <n v="403"/>
    <s v="No"/>
    <n v="10009.861499999999"/>
    <x v="13"/>
    <n v="0.48060736153142375"/>
    <n v="10"/>
    <s v="Consulting"/>
    <n v="1"/>
    <n v="4"/>
    <x v="2"/>
  </r>
  <r>
    <s v="AUEEZ1"/>
    <s v="JFK"/>
    <s v="PEK"/>
    <d v="2019-10-21T00:00:00"/>
    <x v="494"/>
    <d v="2019-11-24T00:00:00"/>
    <n v="11004"/>
    <n v="13.5"/>
    <n v="6833.61"/>
    <x v="1"/>
    <n v="940"/>
    <s v="No"/>
    <n v="8171.7939999999999"/>
    <x v="46"/>
    <n v="0.62101145038167938"/>
    <n v="9"/>
    <s v="Consulting"/>
    <n v="4"/>
    <n v="10"/>
    <x v="2"/>
  </r>
  <r>
    <s v="NLXOD9"/>
    <s v="JFK"/>
    <s v="DOH"/>
    <d v="2017-04-02T00:00:00"/>
    <x v="495"/>
    <d v="2017-05-02T00:00:00"/>
    <n v="10789"/>
    <n v="13.2"/>
    <n v="6861.85"/>
    <x v="1"/>
    <n v="752"/>
    <s v="No"/>
    <n v="8048.4915000000001"/>
    <x v="9"/>
    <n v="0.63600426360181672"/>
    <n v="12"/>
    <s v="Consulting"/>
    <n v="4"/>
    <n v="10"/>
    <x v="2"/>
  </r>
  <r>
    <s v="GA2JUB"/>
    <s v="JFK"/>
    <s v="PEK"/>
    <d v="2018-02-08T00:00:00"/>
    <x v="101"/>
    <d v="2018-03-01T00:00:00"/>
    <n v="11004"/>
    <n v="13.5"/>
    <n v="6863.11"/>
    <x v="1"/>
    <n v="666"/>
    <s v="No"/>
    <n v="8171.7939999999999"/>
    <x v="20"/>
    <n v="0.62369229371137769"/>
    <n v="8"/>
    <s v="Consulting"/>
    <n v="4"/>
    <n v="10"/>
    <x v="2"/>
  </r>
  <r>
    <s v="TDBVN7"/>
    <s v="LHR"/>
    <s v="ICN"/>
    <d v="2018-06-20T00:00:00"/>
    <x v="95"/>
    <d v="2018-07-02T00:00:00"/>
    <n v="8861"/>
    <n v="10.6"/>
    <n v="6875.46"/>
    <x v="1"/>
    <n v="467"/>
    <s v="No"/>
    <n v="6942.7835000000005"/>
    <x v="35"/>
    <n v="0.77592371064213972"/>
    <n v="10"/>
    <s v="Consulting"/>
    <n v="2"/>
    <n v="6"/>
    <x v="2"/>
  </r>
  <r>
    <s v="NVADSQ"/>
    <s v="LGA"/>
    <s v="SVO"/>
    <d v="2019-05-08T00:00:00"/>
    <x v="88"/>
    <d v="2019-05-25T00:00:00"/>
    <n v="7494"/>
    <n v="9.3000000000000007"/>
    <n v="6888.94"/>
    <x v="1"/>
    <n v="451"/>
    <s v="No"/>
    <n v="6158.8090000000002"/>
    <x v="5"/>
    <n v="0.91926074192687479"/>
    <n v="9"/>
    <s v="Consulting"/>
    <n v="2"/>
    <n v="6"/>
    <x v="2"/>
  </r>
  <r>
    <s v="FC0QGJ"/>
    <s v="JFK"/>
    <s v="CTU"/>
    <d v="2019-02-01T00:00:00"/>
    <x v="285"/>
    <d v="2019-02-25T00:00:00"/>
    <n v="12116"/>
    <n v="14.8"/>
    <n v="6920.11"/>
    <x v="1"/>
    <n v="159"/>
    <s v="No"/>
    <n v="8809.5259999999998"/>
    <x v="13"/>
    <n v="0.57115467150874877"/>
    <n v="5"/>
    <s v="Consulting"/>
    <n v="4"/>
    <n v="10"/>
    <x v="2"/>
  </r>
  <r>
    <s v="HKDRCU"/>
    <s v="JFK"/>
    <s v="DOH"/>
    <d v="2019-10-19T00:00:00"/>
    <x v="428"/>
    <d v="2019-11-17T00:00:00"/>
    <n v="10789"/>
    <n v="13.2"/>
    <n v="6941.66"/>
    <x v="1"/>
    <n v="451"/>
    <s v="No"/>
    <n v="8048.4915000000001"/>
    <x v="16"/>
    <n v="0.64340161275373065"/>
    <n v="5"/>
    <s v="Consulting"/>
    <n v="2"/>
    <n v="6"/>
    <x v="2"/>
  </r>
  <r>
    <s v="R0GGGP"/>
    <s v="LGW"/>
    <s v="LAS"/>
    <d v="2019-10-24T00:00:00"/>
    <x v="496"/>
    <d v="2019-11-17T00:00:00"/>
    <n v="8432"/>
    <n v="9.6"/>
    <n v="6956.39"/>
    <x v="1"/>
    <n v="422"/>
    <s v="No"/>
    <n v="6696.7520000000004"/>
    <x v="17"/>
    <n v="0.8249988140417458"/>
    <n v="7"/>
    <s v="Consulting"/>
    <n v="3"/>
    <n v="8"/>
    <x v="2"/>
  </r>
  <r>
    <s v="X7OJH6"/>
    <s v="LHR"/>
    <s v="JFK"/>
    <d v="2017-09-04T00:00:00"/>
    <x v="308"/>
    <d v="2017-10-09T00:00:00"/>
    <n v="5539"/>
    <n v="6.7"/>
    <n v="6957.4"/>
    <x v="1"/>
    <n v="41"/>
    <s v="No"/>
    <n v="5037.6165000000001"/>
    <x v="43"/>
    <n v="1.2560751038093518"/>
    <n v="9"/>
    <s v="HR"/>
    <n v="4"/>
    <n v="10"/>
    <x v="1"/>
  </r>
  <r>
    <s v="A7CKTY"/>
    <s v="JFK"/>
    <s v="BOM"/>
    <d v="2018-05-06T00:00:00"/>
    <x v="497"/>
    <d v="2018-07-09T00:00:00"/>
    <n v="12551"/>
    <n v="15.3"/>
    <n v="6958.67"/>
    <x v="1"/>
    <n v="158"/>
    <s v="No"/>
    <n v="9058.9984999999997"/>
    <x v="111"/>
    <n v="0.55443151940084456"/>
    <n v="14"/>
    <s v="Consulting"/>
    <n v="2"/>
    <n v="6"/>
    <x v="2"/>
  </r>
  <r>
    <s v="FRJVIB"/>
    <s v="JFK"/>
    <s v="KUL"/>
    <d v="2019-04-26T00:00:00"/>
    <x v="206"/>
    <d v="2019-05-17T00:00:00"/>
    <n v="15178"/>
    <n v="18.3"/>
    <n v="6963.67"/>
    <x v="1"/>
    <n v="158"/>
    <s v="No"/>
    <n v="10565.583000000001"/>
    <x v="2"/>
    <n v="0.45880023718539992"/>
    <n v="6"/>
    <s v="Consulting"/>
    <n v="2"/>
    <n v="6"/>
    <x v="2"/>
  </r>
  <r>
    <s v="CLI0QZ"/>
    <s v="JFK"/>
    <s v="KUL"/>
    <d v="2019-10-29T00:00:00"/>
    <x v="428"/>
    <d v="2019-11-21T00:00:00"/>
    <n v="15178"/>
    <n v="18.3"/>
    <n v="6980.66"/>
    <x v="1"/>
    <n v="159"/>
    <s v="No"/>
    <n v="10565.583000000001"/>
    <x v="1"/>
    <n v="0.4599196205033601"/>
    <n v="9"/>
    <s v="Consulting"/>
    <n v="4"/>
    <n v="10"/>
    <x v="2"/>
  </r>
  <r>
    <s v="MO9OSG"/>
    <s v="LHR"/>
    <s v="SEA"/>
    <d v="2018-06-05T00:00:00"/>
    <x v="383"/>
    <d v="2018-06-28T00:00:00"/>
    <n v="7702"/>
    <n v="8.9"/>
    <n v="7022.3"/>
    <x v="1"/>
    <n v="105"/>
    <s v="No"/>
    <n v="6278.0969999999998"/>
    <x v="8"/>
    <n v="0.91175019475460917"/>
    <n v="13"/>
    <s v="IT"/>
    <n v="4"/>
    <n v="10"/>
    <x v="1"/>
  </r>
  <r>
    <s v="L3AKOP"/>
    <s v="JFK"/>
    <s v="PEK"/>
    <d v="2018-10-30T00:00:00"/>
    <x v="498"/>
    <d v="2018-11-20T00:00:00"/>
    <n v="11004"/>
    <n v="13.5"/>
    <n v="7036.39"/>
    <x v="1"/>
    <n v="321"/>
    <s v="No"/>
    <n v="8171.7939999999999"/>
    <x v="20"/>
    <n v="0.63943929480189021"/>
    <n v="8"/>
    <s v="IT"/>
    <n v="3"/>
    <n v="8"/>
    <x v="2"/>
  </r>
  <r>
    <s v="SR38N3"/>
    <s v="LHR"/>
    <s v="SFO"/>
    <d v="2017-04-11T00:00:00"/>
    <x v="499"/>
    <d v="2017-05-06T00:00:00"/>
    <n v="8615"/>
    <n v="9.8000000000000007"/>
    <n v="7038.42"/>
    <x v="1"/>
    <n v="858"/>
    <s v="No"/>
    <n v="6801.7025000000003"/>
    <x v="6"/>
    <n v="0.81699593731863029"/>
    <n v="9"/>
    <s v="Consulting"/>
    <n v="4"/>
    <n v="10"/>
    <x v="1"/>
  </r>
  <r>
    <s v="GFK9DC"/>
    <s v="SIN"/>
    <s v="JFK"/>
    <d v="2019-09-25T00:00:00"/>
    <x v="500"/>
    <d v="2019-11-19T00:00:00"/>
    <n v="15340"/>
    <n v="23.5"/>
    <n v="7043.83"/>
    <x v="1"/>
    <n v="456"/>
    <s v="No"/>
    <n v="10658.49"/>
    <x v="44"/>
    <n v="0.45918057366362452"/>
    <n v="14"/>
    <s v="Marketing"/>
    <n v="4"/>
    <n v="10"/>
    <x v="2"/>
  </r>
  <r>
    <s v="HNEINK"/>
    <s v="SIN"/>
    <s v="JFK"/>
    <d v="2017-07-05T00:00:00"/>
    <x v="501"/>
    <d v="2017-08-01T00:00:00"/>
    <n v="15340"/>
    <n v="23.5"/>
    <n v="7046.95"/>
    <x v="1"/>
    <n v="659"/>
    <s v="No"/>
    <n v="10658.49"/>
    <x v="17"/>
    <n v="0.45938396349413296"/>
    <n v="10"/>
    <s v="Consulting"/>
    <n v="3"/>
    <n v="8"/>
    <x v="2"/>
  </r>
  <r>
    <s v="QKBBW1"/>
    <s v="JFK"/>
    <s v="CTU"/>
    <d v="2018-11-29T00:00:00"/>
    <x v="400"/>
    <d v="2018-12-24T00:00:00"/>
    <n v="12116"/>
    <n v="14.8"/>
    <n v="7066.19"/>
    <x v="1"/>
    <n v="942"/>
    <s v="No"/>
    <n v="8809.5259999999998"/>
    <x v="6"/>
    <n v="0.58321145592604817"/>
    <n v="9"/>
    <s v="Consulting"/>
    <n v="3"/>
    <n v="8"/>
    <x v="2"/>
  </r>
  <r>
    <s v="X42O19"/>
    <s v="SIN"/>
    <s v="EWR"/>
    <d v="2019-05-28T00:00:00"/>
    <x v="235"/>
    <d v="2019-06-24T00:00:00"/>
    <n v="15336"/>
    <n v="18.5"/>
    <n v="7076.95"/>
    <x v="1"/>
    <n v="423"/>
    <s v="No"/>
    <n v="10656.196"/>
    <x v="17"/>
    <n v="0.46145996348461138"/>
    <n v="10"/>
    <s v="Finance"/>
    <n v="3"/>
    <n v="8"/>
    <x v="2"/>
  </r>
  <r>
    <s v="L6JRO0"/>
    <s v="JFK"/>
    <s v="SIN"/>
    <d v="2019-07-01T00:00:00"/>
    <x v="502"/>
    <d v="2019-07-30T00:00:00"/>
    <n v="15349"/>
    <n v="18.5"/>
    <n v="7091.06"/>
    <x v="1"/>
    <n v="792"/>
    <s v="No"/>
    <n v="10663.6515"/>
    <x v="32"/>
    <n v="0.46198840315329992"/>
    <n v="6"/>
    <s v="Finance"/>
    <n v="4"/>
    <n v="10"/>
    <x v="2"/>
  </r>
  <r>
    <s v="I47X1H"/>
    <s v="JFK"/>
    <s v="MEL"/>
    <d v="2018-10-18T00:00:00"/>
    <x v="394"/>
    <d v="2018-11-27T00:00:00"/>
    <n v="16695"/>
    <n v="20.100000000000001"/>
    <n v="7095.99"/>
    <x v="1"/>
    <n v="638"/>
    <s v="No"/>
    <n v="11435.5825"/>
    <x v="114"/>
    <n v="0.42503683737646003"/>
    <n v="7"/>
    <s v="Consulting"/>
    <n v="3"/>
    <n v="8"/>
    <x v="2"/>
  </r>
  <r>
    <s v="EVGWY1"/>
    <s v="SIN"/>
    <s v="MIA"/>
    <d v="2018-12-19T00:00:00"/>
    <x v="503"/>
    <d v="2019-02-07T00:00:00"/>
    <n v="16961"/>
    <n v="21.1"/>
    <n v="7098.46"/>
    <x v="1"/>
    <n v="403"/>
    <s v="No"/>
    <n v="11588.1335"/>
    <x v="66"/>
    <n v="0.41851659689876775"/>
    <n v="7"/>
    <s v="Consulting"/>
    <n v="1"/>
    <n v="4"/>
    <x v="2"/>
  </r>
  <r>
    <s v="QNPL04"/>
    <s v="LGW"/>
    <s v="KUL"/>
    <d v="2019-09-28T00:00:00"/>
    <x v="334"/>
    <d v="2019-10-22T00:00:00"/>
    <n v="10593"/>
    <n v="17.7"/>
    <n v="7122.95"/>
    <x v="1"/>
    <n v="950"/>
    <s v="No"/>
    <n v="7936.0855000000001"/>
    <x v="2"/>
    <n v="0.67242046634569996"/>
    <n v="9"/>
    <s v="Consulting"/>
    <n v="3"/>
    <n v="8"/>
    <x v="2"/>
  </r>
  <r>
    <s v="TRQEBL"/>
    <s v="LGW"/>
    <s v="HKG"/>
    <d v="2019-05-21T00:00:00"/>
    <x v="504"/>
    <d v="2019-06-15T00:00:00"/>
    <n v="9634"/>
    <n v="11.8"/>
    <n v="7160.81"/>
    <x v="1"/>
    <n v="741"/>
    <s v="No"/>
    <n v="7386.0990000000002"/>
    <x v="3"/>
    <n v="0.74328523977579408"/>
    <n v="3"/>
    <s v="Consulting"/>
    <n v="4"/>
    <n v="10"/>
    <x v="2"/>
  </r>
  <r>
    <s v="JPV2LW"/>
    <s v="LHR"/>
    <s v="SYD"/>
    <d v="2019-05-25T00:00:00"/>
    <x v="505"/>
    <d v="2019-06-24T00:00:00"/>
    <n v="17020"/>
    <n v="22.2"/>
    <n v="7199.81"/>
    <x v="1"/>
    <n v="89"/>
    <s v="No"/>
    <n v="11621.97"/>
    <x v="13"/>
    <n v="0.4230205640423032"/>
    <n v="11"/>
    <s v="Consulting"/>
    <n v="4"/>
    <n v="10"/>
    <x v="2"/>
  </r>
  <r>
    <s v="OXZ2RT"/>
    <s v="JFK"/>
    <s v="BCN"/>
    <d v="2017-02-09T00:00:00"/>
    <x v="506"/>
    <d v="2017-02-27T00:00:00"/>
    <n v="6166"/>
    <n v="7.8"/>
    <n v="7207.1"/>
    <x v="1"/>
    <n v="808"/>
    <s v="No"/>
    <n v="5397.201"/>
    <x v="28"/>
    <n v="1.1688452805708727"/>
    <n v="11"/>
    <s v="Consulting"/>
    <n v="2"/>
    <n v="6"/>
    <x v="2"/>
  </r>
  <r>
    <s v="BVJMVT"/>
    <s v="LHR"/>
    <s v="CAN"/>
    <d v="2019-05-04T00:00:00"/>
    <x v="295"/>
    <d v="2019-06-05T00:00:00"/>
    <n v="9495"/>
    <n v="10.6"/>
    <n v="7288.39"/>
    <x v="1"/>
    <n v="566"/>
    <s v="No"/>
    <n v="7306.3824999999997"/>
    <x v="25"/>
    <n v="0.76760294892048453"/>
    <n v="5"/>
    <s v="Consulting"/>
    <n v="4"/>
    <n v="10"/>
    <x v="2"/>
  </r>
  <r>
    <s v="WAE8NJ"/>
    <s v="JFK"/>
    <s v="ICN"/>
    <d v="2019-11-10T00:00:00"/>
    <x v="507"/>
    <d v="2019-12-07T00:00:00"/>
    <n v="11115"/>
    <n v="13.5"/>
    <n v="7291.68"/>
    <x v="1"/>
    <n v="638"/>
    <s v="No"/>
    <n v="8235.4524999999994"/>
    <x v="13"/>
    <n v="0.65602159244264513"/>
    <n v="8"/>
    <s v="Consulting"/>
    <n v="3"/>
    <n v="8"/>
    <x v="2"/>
  </r>
  <r>
    <s v="NSJ2OF"/>
    <s v="JFK"/>
    <s v="PEK"/>
    <d v="2017-12-30T00:00:00"/>
    <x v="297"/>
    <d v="2018-01-20T00:00:00"/>
    <n v="11004"/>
    <n v="13.5"/>
    <n v="7295.7"/>
    <x v="1"/>
    <n v="159"/>
    <s v="No"/>
    <n v="8171.7939999999999"/>
    <x v="2"/>
    <n v="0.66300436205016355"/>
    <n v="6"/>
    <s v="Consulting"/>
    <n v="4"/>
    <n v="10"/>
    <x v="2"/>
  </r>
  <r>
    <s v="A1FO7T"/>
    <s v="JFK"/>
    <s v="PEK"/>
    <d v="2018-08-06T00:00:00"/>
    <x v="508"/>
    <d v="2018-09-08T00:00:00"/>
    <n v="11004"/>
    <n v="13.5"/>
    <n v="7320.54"/>
    <x v="1"/>
    <n v="732"/>
    <s v="No"/>
    <n v="8171.7939999999999"/>
    <x v="46"/>
    <n v="0.66526172300981457"/>
    <n v="8"/>
    <s v="Consulting"/>
    <n v="3"/>
    <n v="8"/>
    <x v="2"/>
  </r>
  <r>
    <s v="HO5OW4"/>
    <s v="LGW"/>
    <s v="DEL"/>
    <d v="2019-10-09T00:00:00"/>
    <x v="509"/>
    <d v="2019-10-24T00:00:00"/>
    <n v="6732"/>
    <n v="8.5"/>
    <n v="7320.65"/>
    <x v="1"/>
    <n v="15"/>
    <s v="No"/>
    <n v="5721.8019999999997"/>
    <x v="28"/>
    <n v="1.0874405822935234"/>
    <n v="8"/>
    <s v="Consulting"/>
    <n v="4"/>
    <n v="10"/>
    <x v="1"/>
  </r>
  <r>
    <s v="TZWWVL"/>
    <s v="JFK"/>
    <s v="BKK"/>
    <d v="2018-05-20T00:00:00"/>
    <x v="4"/>
    <d v="2018-06-13T00:00:00"/>
    <n v="13964"/>
    <n v="16.899999999999999"/>
    <n v="7331.06"/>
    <x v="1"/>
    <n v="226"/>
    <s v="No"/>
    <n v="9869.3539999999994"/>
    <x v="6"/>
    <n v="0.52499713549126326"/>
    <n v="8"/>
    <s v="Consulting"/>
    <n v="4"/>
    <n v="10"/>
    <x v="2"/>
  </r>
  <r>
    <s v="TAG7W9"/>
    <s v="JFK"/>
    <s v="BOM"/>
    <d v="2019-08-16T00:00:00"/>
    <x v="510"/>
    <d v="2019-09-15T00:00:00"/>
    <n v="12551"/>
    <n v="15.3"/>
    <n v="7344.57"/>
    <x v="1"/>
    <n v="384"/>
    <s v="No"/>
    <n v="9058.9984999999997"/>
    <x v="17"/>
    <n v="0.58517807346028206"/>
    <n v="13"/>
    <s v="IT"/>
    <n v="4"/>
    <n v="10"/>
    <x v="2"/>
  </r>
  <r>
    <s v="ZV3IAD"/>
    <s v="LHR"/>
    <s v="SEA"/>
    <d v="2019-03-19T00:00:00"/>
    <x v="511"/>
    <d v="2019-04-05T00:00:00"/>
    <n v="7702"/>
    <n v="8.9"/>
    <n v="7361.3"/>
    <x v="1"/>
    <n v="884"/>
    <s v="No"/>
    <n v="6278.0969999999998"/>
    <x v="28"/>
    <n v="0.95576473643209559"/>
    <n v="10"/>
    <s v="Consulting"/>
    <n v="3"/>
    <n v="8"/>
    <x v="2"/>
  </r>
  <r>
    <s v="GBHAHF"/>
    <s v="SIN"/>
    <s v="JFK"/>
    <d v="2018-10-28T00:00:00"/>
    <x v="512"/>
    <d v="2018-12-06T00:00:00"/>
    <n v="15340"/>
    <n v="23.5"/>
    <n v="7365.11"/>
    <x v="1"/>
    <n v="465"/>
    <s v="No"/>
    <n v="10658.49"/>
    <x v="43"/>
    <n v="0.48012451108213816"/>
    <n v="13"/>
    <s v="Consulting"/>
    <n v="4"/>
    <n v="10"/>
    <x v="2"/>
  </r>
  <r>
    <s v="P9V5F8"/>
    <s v="LGW"/>
    <s v="BOM"/>
    <d v="2019-05-11T00:00:00"/>
    <x v="206"/>
    <d v="2019-05-17T00:00:00"/>
    <n v="7193"/>
    <n v="15.3"/>
    <n v="7367.23"/>
    <x v="1"/>
    <n v="636"/>
    <s v="No"/>
    <n v="5986.1855000000005"/>
    <x v="54"/>
    <n v="1.0242221604337549"/>
    <n v="6"/>
    <s v="IT"/>
    <n v="2"/>
    <n v="6"/>
    <x v="2"/>
  </r>
  <r>
    <s v="MNUWI2"/>
    <s v="SIN"/>
    <s v="LHR"/>
    <d v="2019-05-20T00:00:00"/>
    <x v="513"/>
    <d v="2019-07-08T00:00:00"/>
    <n v="10883"/>
    <n v="12.8"/>
    <n v="7369.44"/>
    <x v="1"/>
    <n v="224"/>
    <s v="No"/>
    <n v="8102.4004999999997"/>
    <x v="83"/>
    <n v="0.67715152072038953"/>
    <n v="5"/>
    <s v="Finance"/>
    <n v="4"/>
    <n v="10"/>
    <x v="2"/>
  </r>
  <r>
    <s v="H602G6"/>
    <s v="JFK"/>
    <s v="CTU"/>
    <d v="2019-06-02T00:00:00"/>
    <x v="1"/>
    <d v="2019-06-15T00:00:00"/>
    <n v="12116"/>
    <n v="14.8"/>
    <n v="7370.39"/>
    <x v="1"/>
    <n v="144"/>
    <s v="No"/>
    <n v="8809.5259999999998"/>
    <x v="5"/>
    <n v="0.60831875206338726"/>
    <n v="5"/>
    <s v="Consulting"/>
    <n v="4"/>
    <n v="10"/>
    <x v="2"/>
  </r>
  <r>
    <s v="WZ10Z4"/>
    <s v="JFK"/>
    <s v="KUL"/>
    <d v="2019-02-11T00:00:00"/>
    <x v="514"/>
    <d v="2019-03-10T00:00:00"/>
    <n v="15178"/>
    <n v="18.3"/>
    <n v="7434.57"/>
    <x v="1"/>
    <n v="650"/>
    <s v="No"/>
    <n v="10565.583000000001"/>
    <x v="9"/>
    <n v="0.48982540519172485"/>
    <n v="9"/>
    <s v="Consulting"/>
    <n v="2"/>
    <n v="6"/>
    <x v="2"/>
  </r>
  <r>
    <s v="NVF7UB"/>
    <s v="JFK"/>
    <s v="DOH"/>
    <d v="2019-05-24T00:00:00"/>
    <x v="456"/>
    <d v="2019-06-07T00:00:00"/>
    <n v="10789"/>
    <n v="13.2"/>
    <n v="7467.34"/>
    <x v="1"/>
    <n v="663"/>
    <s v="No"/>
    <n v="8048.4915000000001"/>
    <x v="5"/>
    <n v="0.69212531281861156"/>
    <n v="6"/>
    <s v="Consulting"/>
    <n v="4"/>
    <n v="10"/>
    <x v="2"/>
  </r>
  <r>
    <s v="WOH13R"/>
    <s v="LGW"/>
    <s v="JFK"/>
    <d v="2019-10-12T00:00:00"/>
    <x v="515"/>
    <d v="2019-11-20T00:00:00"/>
    <n v="5568"/>
    <n v="12.7"/>
    <n v="7469.72"/>
    <x v="1"/>
    <n v="41"/>
    <s v="No"/>
    <n v="5054.2479999999996"/>
    <x v="45"/>
    <n v="1.3415445402298851"/>
    <n v="9"/>
    <s v="HR"/>
    <n v="4"/>
    <n v="10"/>
    <x v="2"/>
  </r>
  <r>
    <s v="Z5SCLS"/>
    <s v="JFK"/>
    <s v="ICN"/>
    <d v="2019-11-21T00:00:00"/>
    <x v="7"/>
    <d v="2019-12-16T00:00:00"/>
    <n v="11115"/>
    <n v="13.5"/>
    <n v="7469.95"/>
    <x v="1"/>
    <n v="12"/>
    <s v="No"/>
    <n v="8235.4524999999994"/>
    <x v="13"/>
    <n v="0.67206027890238418"/>
    <n v="6"/>
    <s v="Consulting"/>
    <n v="2"/>
    <n v="6"/>
    <x v="2"/>
  </r>
  <r>
    <s v="SZACEQ"/>
    <s v="JFK"/>
    <s v="KUL"/>
    <d v="2018-02-07T00:00:00"/>
    <x v="516"/>
    <d v="2018-03-04T00:00:00"/>
    <n v="15178"/>
    <n v="18.3"/>
    <n v="7479.53"/>
    <x v="1"/>
    <n v="808"/>
    <s v="No"/>
    <n v="10565.583000000001"/>
    <x v="17"/>
    <n v="0.49278758729740413"/>
    <n v="8"/>
    <s v="Consulting"/>
    <n v="2"/>
    <n v="6"/>
    <x v="2"/>
  </r>
  <r>
    <s v="ZF657Z"/>
    <s v="JFK"/>
    <s v="HND"/>
    <d v="2019-01-23T00:00:00"/>
    <x v="503"/>
    <d v="2019-02-06T00:00:00"/>
    <n v="10899"/>
    <n v="13.3"/>
    <n v="7504.4"/>
    <x v="1"/>
    <n v="158"/>
    <s v="No"/>
    <n v="8111.5765000000001"/>
    <x v="5"/>
    <n v="0.68854023304890355"/>
    <n v="6"/>
    <s v="Consulting"/>
    <n v="2"/>
    <n v="6"/>
    <x v="2"/>
  </r>
  <r>
    <s v="Z1EYH3"/>
    <s v="JFK"/>
    <s v="HND"/>
    <d v="2019-05-30T00:00:00"/>
    <x v="517"/>
    <d v="2019-06-28T00:00:00"/>
    <n v="10899"/>
    <n v="13.3"/>
    <n v="7518.77"/>
    <x v="1"/>
    <n v="13"/>
    <s v="No"/>
    <n v="8111.5765000000001"/>
    <x v="33"/>
    <n v="0.68985870263326909"/>
    <n v="8"/>
    <s v="Consulting"/>
    <n v="2"/>
    <n v="6"/>
    <x v="2"/>
  </r>
  <r>
    <s v="VYG7GL"/>
    <s v="JFK"/>
    <s v="LHR"/>
    <d v="2019-08-14T00:00:00"/>
    <x v="418"/>
    <d v="2019-10-01T00:00:00"/>
    <n v="5555"/>
    <n v="7.1"/>
    <n v="7526.43"/>
    <x v="1"/>
    <n v="343"/>
    <s v="No"/>
    <n v="5046.7924999999996"/>
    <x v="58"/>
    <n v="1.3548928892889289"/>
    <n v="6"/>
    <s v="HR"/>
    <n v="4"/>
    <n v="10"/>
    <x v="1"/>
  </r>
  <r>
    <s v="UESOXM"/>
    <s v="LGW"/>
    <s v="SHA"/>
    <d v="2019-06-17T00:00:00"/>
    <x v="165"/>
    <d v="2019-07-20T00:00:00"/>
    <n v="9223"/>
    <n v="18.399999999999999"/>
    <n v="7541.36"/>
    <x v="1"/>
    <n v="561"/>
    <s v="No"/>
    <n v="7150.3905000000004"/>
    <x v="43"/>
    <n v="0.81766887130001076"/>
    <n v="7"/>
    <s v="Consulting"/>
    <n v="4"/>
    <n v="10"/>
    <x v="2"/>
  </r>
  <r>
    <s v="UQBBVQ"/>
    <s v="LGW"/>
    <s v="SIN"/>
    <d v="2019-10-10T00:00:00"/>
    <x v="518"/>
    <d v="2019-10-30T00:00:00"/>
    <n v="10877"/>
    <n v="13.3"/>
    <n v="7550.72"/>
    <x v="1"/>
    <n v="225"/>
    <s v="No"/>
    <n v="8098.9594999999999"/>
    <x v="5"/>
    <n v="0.69419141307345777"/>
    <n v="12"/>
    <s v="HR"/>
    <n v="1"/>
    <n v="4"/>
    <x v="2"/>
  </r>
  <r>
    <s v="XXYGNZ"/>
    <s v="JFK"/>
    <s v="PEK"/>
    <d v="2018-07-25T00:00:00"/>
    <x v="318"/>
    <d v="2018-08-19T00:00:00"/>
    <n v="11004"/>
    <n v="13.5"/>
    <n v="7563.19"/>
    <x v="1"/>
    <n v="749"/>
    <s v="No"/>
    <n v="8171.7939999999999"/>
    <x v="6"/>
    <n v="0.68731279534714651"/>
    <n v="9"/>
    <s v="IT"/>
    <n v="4"/>
    <n v="10"/>
    <x v="2"/>
  </r>
  <r>
    <s v="SXEQVI"/>
    <s v="LGW"/>
    <s v="MEL"/>
    <d v="2019-06-13T00:00:00"/>
    <x v="519"/>
    <d v="2019-07-02T00:00:00"/>
    <n v="16895"/>
    <n v="20.3"/>
    <n v="7567.42"/>
    <x v="1"/>
    <n v="858"/>
    <s v="No"/>
    <n v="11550.282499999999"/>
    <x v="1"/>
    <n v="0.44790884877182596"/>
    <n v="5"/>
    <s v="Consulting"/>
    <n v="4"/>
    <n v="10"/>
    <x v="2"/>
  </r>
  <r>
    <s v="RLGAO3"/>
    <s v="JFK"/>
    <s v="KUL"/>
    <d v="2019-02-19T00:00:00"/>
    <x v="233"/>
    <d v="2019-03-15T00:00:00"/>
    <n v="15178"/>
    <n v="18.3"/>
    <n v="7613.79"/>
    <x v="1"/>
    <n v="732"/>
    <s v="No"/>
    <n v="10565.583000000001"/>
    <x v="2"/>
    <n v="0.50163328501778892"/>
    <n v="9"/>
    <s v="Consulting"/>
    <n v="3"/>
    <n v="8"/>
    <x v="2"/>
  </r>
  <r>
    <s v="O7VZNB"/>
    <s v="SIN"/>
    <s v="JFK"/>
    <d v="2018-03-16T00:00:00"/>
    <x v="277"/>
    <d v="2018-04-15T00:00:00"/>
    <n v="15340"/>
    <n v="23.5"/>
    <n v="7617.01"/>
    <x v="1"/>
    <n v="423"/>
    <s v="No"/>
    <n v="10658.49"/>
    <x v="13"/>
    <n v="0.49654563233376792"/>
    <n v="11"/>
    <s v="Finance"/>
    <n v="3"/>
    <n v="8"/>
    <x v="2"/>
  </r>
  <r>
    <s v="Y906DG"/>
    <s v="SIN"/>
    <s v="XIY"/>
    <d v="2018-02-27T00:00:00"/>
    <x v="455"/>
    <d v="2018-03-19T00:00:00"/>
    <n v="3713"/>
    <n v="7.9"/>
    <n v="7618.01"/>
    <x v="1"/>
    <n v="874"/>
    <s v="No"/>
    <n v="3990.4054999999998"/>
    <x v="24"/>
    <n v="2.0517129006194454"/>
    <n v="14"/>
    <s v="Consulting"/>
    <n v="4"/>
    <n v="10"/>
    <x v="1"/>
  </r>
  <r>
    <s v="TR0JCL"/>
    <s v="JFK"/>
    <s v="FRA"/>
    <d v="2018-02-07T00:00:00"/>
    <x v="245"/>
    <d v="2018-03-15T00:00:00"/>
    <n v="6205"/>
    <n v="7.8"/>
    <n v="7630.51"/>
    <x v="1"/>
    <n v="641"/>
    <s v="No"/>
    <n v="5419.5675000000001"/>
    <x v="114"/>
    <n v="1.2297356970185336"/>
    <n v="3"/>
    <s v="Consulting"/>
    <n v="4"/>
    <n v="10"/>
    <x v="1"/>
  </r>
  <r>
    <s v="DMJNRA"/>
    <s v="JFK"/>
    <s v="ICN"/>
    <d v="2018-06-02T00:00:00"/>
    <x v="520"/>
    <d v="2018-07-14T00:00:00"/>
    <n v="11115"/>
    <n v="13.5"/>
    <n v="7632.96"/>
    <x v="1"/>
    <n v="63"/>
    <s v="No"/>
    <n v="8235.4524999999994"/>
    <x v="74"/>
    <n v="0.68672604588394059"/>
    <n v="14"/>
    <s v="Consulting"/>
    <n v="3"/>
    <n v="8"/>
    <x v="2"/>
  </r>
  <r>
    <s v="EFR7M8"/>
    <s v="LGW"/>
    <s v="CGK"/>
    <d v="2019-05-04T00:00:00"/>
    <x v="521"/>
    <d v="2019-06-05T00:00:00"/>
    <n v="11708"/>
    <n v="20.9"/>
    <n v="7633.25"/>
    <x v="1"/>
    <n v="601"/>
    <s v="No"/>
    <n v="8575.5380000000005"/>
    <x v="22"/>
    <n v="0.65196873932353949"/>
    <n v="12"/>
    <s v="Consulting"/>
    <n v="2"/>
    <n v="6"/>
    <x v="2"/>
  </r>
  <r>
    <s v="R5MT0G"/>
    <s v="JFK"/>
    <s v="DXB"/>
    <d v="2018-04-10T00:00:00"/>
    <x v="522"/>
    <d v="2018-05-15T00:00:00"/>
    <n v="11022"/>
    <n v="13.5"/>
    <n v="7638.25"/>
    <x v="1"/>
    <n v="297"/>
    <s v="No"/>
    <n v="8182.1170000000002"/>
    <x v="22"/>
    <n v="0.69300036291054257"/>
    <n v="15"/>
    <s v="Consulting"/>
    <n v="4"/>
    <n v="10"/>
    <x v="2"/>
  </r>
  <r>
    <s v="KS83YW"/>
    <s v="JFK"/>
    <s v="SIN"/>
    <d v="2017-07-12T00:00:00"/>
    <x v="523"/>
    <d v="2017-08-06T00:00:00"/>
    <n v="15349"/>
    <n v="18.5"/>
    <n v="7643.32"/>
    <x v="1"/>
    <n v="301"/>
    <s v="No"/>
    <n v="10663.6515"/>
    <x v="13"/>
    <n v="0.49796859730275583"/>
    <n v="6"/>
    <s v="Marketing"/>
    <n v="2"/>
    <n v="6"/>
    <x v="2"/>
  </r>
  <r>
    <s v="GUYKYL"/>
    <s v="LHR"/>
    <s v="SFO"/>
    <d v="2017-09-19T00:00:00"/>
    <x v="331"/>
    <d v="2017-09-28T00:00:00"/>
    <n v="8615"/>
    <n v="9.8000000000000007"/>
    <n v="7669.45"/>
    <x v="1"/>
    <n v="15"/>
    <s v="No"/>
    <n v="6801.7025000000003"/>
    <x v="64"/>
    <n v="0.89024376088218227"/>
    <n v="8"/>
    <s v="Consulting"/>
    <n v="4"/>
    <n v="10"/>
    <x v="1"/>
  </r>
  <r>
    <s v="KKSHQK"/>
    <s v="JFK"/>
    <s v="ICN"/>
    <d v="2017-09-10T00:00:00"/>
    <x v="308"/>
    <d v="2017-10-09T00:00:00"/>
    <n v="11115"/>
    <n v="13.5"/>
    <n v="7702.56"/>
    <x v="1"/>
    <n v="428"/>
    <s v="No"/>
    <n v="8235.4524999999994"/>
    <x v="22"/>
    <n v="0.69298785425101217"/>
    <n v="9"/>
    <s v="Consulting"/>
    <n v="2"/>
    <n v="6"/>
    <x v="2"/>
  </r>
  <r>
    <s v="LCYIP0"/>
    <s v="JFK"/>
    <s v="BKK"/>
    <d v="2017-03-28T00:00:00"/>
    <x v="524"/>
    <d v="2017-05-11T00:00:00"/>
    <n v="13964"/>
    <n v="16.899999999999999"/>
    <n v="7715.95"/>
    <x v="1"/>
    <n v="109"/>
    <s v="No"/>
    <n v="9869.3539999999994"/>
    <x v="99"/>
    <n v="0.55256015468347175"/>
    <n v="15"/>
    <s v="IT"/>
    <n v="2"/>
    <n v="6"/>
    <x v="2"/>
  </r>
  <r>
    <s v="A884J9"/>
    <s v="JFK"/>
    <s v="HND"/>
    <d v="2019-04-26T00:00:00"/>
    <x v="525"/>
    <d v="2019-05-21T00:00:00"/>
    <n v="10899"/>
    <n v="13.3"/>
    <n v="7770.92"/>
    <x v="1"/>
    <n v="708"/>
    <s v="No"/>
    <n v="8111.5765000000001"/>
    <x v="20"/>
    <n v="0.71299385264703186"/>
    <n v="12"/>
    <s v="Consulting"/>
    <n v="4"/>
    <n v="10"/>
    <x v="2"/>
  </r>
  <r>
    <s v="FYIGOV"/>
    <s v="LGW"/>
    <s v="PHX"/>
    <d v="2018-11-02T00:00:00"/>
    <x v="112"/>
    <d v="2018-11-08T00:00:00"/>
    <n v="8520"/>
    <n v="10.5"/>
    <n v="7783.01"/>
    <x v="1"/>
    <n v="725"/>
    <s v="No"/>
    <n v="6747.22"/>
    <x v="54"/>
    <n v="0.91349882629107981"/>
    <n v="6"/>
    <s v="Consulting"/>
    <n v="4"/>
    <n v="10"/>
    <x v="2"/>
  </r>
  <r>
    <s v="MV0L7D"/>
    <s v="LGW"/>
    <s v="SHA"/>
    <d v="2019-10-18T00:00:00"/>
    <x v="424"/>
    <d v="2019-11-30T00:00:00"/>
    <n v="9223"/>
    <n v="18.399999999999999"/>
    <n v="7785.03"/>
    <x v="1"/>
    <n v="586"/>
    <s v="No"/>
    <n v="7150.3905000000004"/>
    <x v="33"/>
    <n v="0.84408869131519026"/>
    <n v="22"/>
    <s v="Consulting"/>
    <n v="4"/>
    <n v="10"/>
    <x v="2"/>
  </r>
  <r>
    <s v="OP09D8"/>
    <s v="JFK"/>
    <s v="HND"/>
    <d v="2018-11-07T00:00:00"/>
    <x v="526"/>
    <d v="2018-11-27T00:00:00"/>
    <n v="10899"/>
    <n v="13.3"/>
    <n v="7790.43"/>
    <x v="1"/>
    <n v="63"/>
    <s v="No"/>
    <n v="8111.5765000000001"/>
    <x v="8"/>
    <n v="0.71478392513074596"/>
    <n v="10"/>
    <s v="Consulting"/>
    <n v="3"/>
    <n v="8"/>
    <x v="2"/>
  </r>
  <r>
    <s v="T41OVF"/>
    <s v="LHR"/>
    <s v="KUL"/>
    <d v="2019-09-17T00:00:00"/>
    <x v="464"/>
    <d v="2019-10-11T00:00:00"/>
    <n v="10605"/>
    <n v="11.8"/>
    <n v="7797.61"/>
    <x v="1"/>
    <n v="388"/>
    <s v="No"/>
    <n v="7942.9674999999997"/>
    <x v="26"/>
    <n v="0.73527675624705324"/>
    <n v="12"/>
    <s v="Consulting"/>
    <n v="4"/>
    <n v="10"/>
    <x v="2"/>
  </r>
  <r>
    <s v="CLD6OX"/>
    <s v="JFK"/>
    <s v="SIN"/>
    <d v="2017-02-06T00:00:00"/>
    <x v="527"/>
    <d v="2017-02-25T00:00:00"/>
    <n v="15349"/>
    <n v="18.5"/>
    <n v="7808.36"/>
    <x v="1"/>
    <n v="228"/>
    <s v="No"/>
    <n v="10663.6515"/>
    <x v="38"/>
    <n v="0.50872108932177995"/>
    <n v="8"/>
    <s v="HR"/>
    <n v="3"/>
    <n v="8"/>
    <x v="2"/>
  </r>
  <r>
    <s v="Z4HORP"/>
    <s v="JFK"/>
    <s v="ICN"/>
    <d v="2017-12-13T00:00:00"/>
    <x v="53"/>
    <d v="2018-01-22T00:00:00"/>
    <n v="11115"/>
    <n v="13.5"/>
    <n v="7824.25"/>
    <x v="1"/>
    <n v="226"/>
    <s v="No"/>
    <n v="8235.4524999999994"/>
    <x v="114"/>
    <n v="0.70393612235717495"/>
    <n v="7"/>
    <s v="Consulting"/>
    <n v="4"/>
    <n v="10"/>
    <x v="2"/>
  </r>
  <r>
    <s v="DO0URG"/>
    <s v="JFK"/>
    <s v="DOH"/>
    <d v="2018-03-01T00:00:00"/>
    <x v="528"/>
    <d v="2018-03-25T00:00:00"/>
    <n v="10789"/>
    <n v="13.2"/>
    <n v="7840.66"/>
    <x v="1"/>
    <n v="666"/>
    <s v="No"/>
    <n v="8048.4915000000001"/>
    <x v="26"/>
    <n v="0.72672722217072938"/>
    <n v="12"/>
    <s v="Consulting"/>
    <n v="4"/>
    <n v="10"/>
    <x v="2"/>
  </r>
  <r>
    <s v="VDV7RO"/>
    <s v="JFK"/>
    <s v="SIN"/>
    <d v="2019-05-28T00:00:00"/>
    <x v="504"/>
    <d v="2019-06-27T00:00:00"/>
    <n v="15349"/>
    <n v="18.5"/>
    <n v="7858.77"/>
    <x v="1"/>
    <n v="228"/>
    <s v="No"/>
    <n v="10663.6515"/>
    <x v="2"/>
    <n v="0.512005342367581"/>
    <n v="15"/>
    <s v="HR"/>
    <n v="3"/>
    <n v="8"/>
    <x v="2"/>
  </r>
  <r>
    <s v="P6XIBR"/>
    <s v="LGW"/>
    <s v="BKK"/>
    <d v="2018-03-24T00:00:00"/>
    <x v="130"/>
    <d v="2018-04-22T00:00:00"/>
    <n v="9570"/>
    <n v="18.7"/>
    <n v="7860.35"/>
    <x v="1"/>
    <n v="269"/>
    <s v="No"/>
    <n v="7349.3950000000004"/>
    <x v="3"/>
    <n v="0.82135318704284221"/>
    <n v="7"/>
    <s v="Consulting"/>
    <n v="4"/>
    <n v="10"/>
    <x v="2"/>
  </r>
  <r>
    <s v="CDAGHO"/>
    <s v="JFK"/>
    <s v="SIN"/>
    <d v="2019-04-25T00:00:00"/>
    <x v="379"/>
    <d v="2019-05-10T00:00:00"/>
    <n v="15349"/>
    <n v="18.5"/>
    <n v="7872.07"/>
    <x v="1"/>
    <n v="201"/>
    <s v="No"/>
    <n v="10663.6515"/>
    <x v="18"/>
    <n v="0.51287184832888133"/>
    <n v="6"/>
    <s v="IT"/>
    <n v="2"/>
    <n v="6"/>
    <x v="2"/>
  </r>
  <r>
    <s v="DHTEUL"/>
    <s v="LHR"/>
    <s v="SYD"/>
    <d v="2019-08-18T00:00:00"/>
    <x v="510"/>
    <d v="2019-09-12T00:00:00"/>
    <n v="17020"/>
    <n v="22.2"/>
    <n v="7896.15"/>
    <x v="1"/>
    <n v="198"/>
    <s v="No"/>
    <n v="11621.97"/>
    <x v="2"/>
    <n v="0.46393360752056401"/>
    <n v="10"/>
    <s v="Consulting"/>
    <n v="4"/>
    <n v="10"/>
    <x v="2"/>
  </r>
  <r>
    <s v="QJT6N8"/>
    <s v="JFK"/>
    <s v="ICN"/>
    <d v="2017-04-26T00:00:00"/>
    <x v="529"/>
    <d v="2017-06-03T00:00:00"/>
    <n v="11115"/>
    <n v="13.5"/>
    <n v="7922.59"/>
    <x v="1"/>
    <n v="62"/>
    <s v="No"/>
    <n v="8235.4524999999994"/>
    <x v="45"/>
    <n v="0.71278362573099419"/>
    <n v="8"/>
    <s v="Consulting"/>
    <n v="3"/>
    <n v="8"/>
    <x v="2"/>
  </r>
  <r>
    <s v="Z1XO14"/>
    <s v="LGW"/>
    <s v="SZX"/>
    <d v="2019-07-14T00:00:00"/>
    <x v="480"/>
    <d v="2019-08-22T00:00:00"/>
    <n v="9597"/>
    <n v="17.7"/>
    <n v="7955.95"/>
    <x v="1"/>
    <n v="566"/>
    <s v="No"/>
    <n v="7364.8795"/>
    <x v="60"/>
    <n v="0.82900385537147026"/>
    <n v="7"/>
    <s v="Consulting"/>
    <n v="4"/>
    <n v="10"/>
    <x v="2"/>
  </r>
  <r>
    <s v="W9N27O"/>
    <s v="JFK"/>
    <s v="KUL"/>
    <d v="2018-09-11T00:00:00"/>
    <x v="530"/>
    <d v="2018-10-01T00:00:00"/>
    <n v="15178"/>
    <n v="18.3"/>
    <n v="7967.72"/>
    <x v="1"/>
    <n v="177"/>
    <s v="No"/>
    <n v="10565.583000000001"/>
    <x v="20"/>
    <n v="0.52495190407168268"/>
    <n v="7"/>
    <s v="Consulting"/>
    <n v="4"/>
    <n v="10"/>
    <x v="2"/>
  </r>
  <r>
    <s v="P56ONT"/>
    <s v="LGW"/>
    <s v="SIN"/>
    <d v="2019-04-22T00:00:00"/>
    <x v="531"/>
    <d v="2019-05-13T00:00:00"/>
    <n v="10877"/>
    <n v="13.3"/>
    <n v="7987.74"/>
    <x v="1"/>
    <n v="165"/>
    <s v="No"/>
    <n v="8098.9594999999999"/>
    <x v="38"/>
    <n v="0.73436977107658363"/>
    <n v="10"/>
    <s v="HR"/>
    <n v="2"/>
    <n v="6"/>
    <x v="2"/>
  </r>
  <r>
    <s v="BEY8F4"/>
    <s v="LGW"/>
    <s v="HKG"/>
    <d v="2018-11-08T00:00:00"/>
    <x v="203"/>
    <d v="2018-12-10T00:00:00"/>
    <n v="9634"/>
    <n v="11.8"/>
    <n v="8029.68"/>
    <x v="1"/>
    <n v="101"/>
    <s v="No"/>
    <n v="7386.0990000000002"/>
    <x v="9"/>
    <n v="0.83347311604733243"/>
    <n v="14"/>
    <s v="Consulting"/>
    <n v="4"/>
    <n v="10"/>
    <x v="2"/>
  </r>
  <r>
    <s v="NKF2ZV"/>
    <s v="LHR"/>
    <s v="BKK"/>
    <d v="2019-06-26T00:00:00"/>
    <x v="67"/>
    <d v="2019-07-30T00:00:00"/>
    <n v="9577"/>
    <n v="10.7"/>
    <n v="8034.3"/>
    <x v="1"/>
    <n v="422"/>
    <s v="No"/>
    <n v="7353.4094999999998"/>
    <x v="9"/>
    <n v="0.83891615328390934"/>
    <n v="16"/>
    <s v="Consulting"/>
    <n v="3"/>
    <n v="8"/>
    <x v="2"/>
  </r>
  <r>
    <s v="XXGG5G"/>
    <s v="JFK"/>
    <s v="CTU"/>
    <d v="2019-09-27T00:00:00"/>
    <x v="518"/>
    <d v="2019-10-29T00:00:00"/>
    <n v="12116"/>
    <n v="14.8"/>
    <n v="8066.33"/>
    <x v="1"/>
    <n v="596"/>
    <s v="No"/>
    <n v="8809.5259999999998"/>
    <x v="33"/>
    <n v="0.66575850115549684"/>
    <n v="11"/>
    <s v="Consulting"/>
    <n v="2"/>
    <n v="6"/>
    <x v="2"/>
  </r>
  <r>
    <s v="EW3AZQ"/>
    <s v="SIN"/>
    <s v="PHX"/>
    <d v="2017-04-11T00:00:00"/>
    <x v="532"/>
    <d v="2017-05-13T00:00:00"/>
    <n v="14616"/>
    <n v="20.8"/>
    <n v="8085.79"/>
    <x v="1"/>
    <n v="659"/>
    <s v="No"/>
    <n v="10243.276"/>
    <x v="3"/>
    <n v="0.55321496989600438"/>
    <n v="10"/>
    <s v="Consulting"/>
    <n v="3"/>
    <n v="8"/>
    <x v="2"/>
  </r>
  <r>
    <s v="K49EXU"/>
    <s v="LGW"/>
    <s v="DFW"/>
    <d v="2018-09-11T00:00:00"/>
    <x v="189"/>
    <d v="2018-10-03T00:00:00"/>
    <n v="7660"/>
    <n v="15.8"/>
    <n v="8131.32"/>
    <x v="1"/>
    <n v="467"/>
    <s v="No"/>
    <n v="6254.01"/>
    <x v="5"/>
    <n v="1.0615300261096605"/>
    <n v="14"/>
    <s v="Consulting"/>
    <n v="2"/>
    <n v="6"/>
    <x v="2"/>
  </r>
  <r>
    <s v="QNBX2Y"/>
    <s v="JFK"/>
    <s v="KUL"/>
    <d v="2017-03-14T00:00:00"/>
    <x v="39"/>
    <d v="2017-03-25T00:00:00"/>
    <n v="15178"/>
    <n v="18.3"/>
    <n v="8135.94"/>
    <x v="1"/>
    <n v="506"/>
    <s v="No"/>
    <n v="10565.583000000001"/>
    <x v="24"/>
    <n v="0.53603505073132163"/>
    <n v="5"/>
    <s v="Consulting"/>
    <n v="3"/>
    <n v="8"/>
    <x v="2"/>
  </r>
  <r>
    <s v="WXUY8C"/>
    <s v="JFK"/>
    <s v="CTU"/>
    <d v="2019-02-26T00:00:00"/>
    <x v="533"/>
    <d v="2019-03-24T00:00:00"/>
    <n v="12116"/>
    <n v="14.8"/>
    <n v="8141.88"/>
    <x v="1"/>
    <n v="940"/>
    <s v="No"/>
    <n v="8809.5259999999998"/>
    <x v="1"/>
    <n v="0.6719940574447012"/>
    <n v="12"/>
    <s v="Consulting"/>
    <n v="4"/>
    <n v="10"/>
    <x v="2"/>
  </r>
  <r>
    <s v="KYEUW3"/>
    <s v="LHR"/>
    <s v="LAS"/>
    <d v="2018-04-13T00:00:00"/>
    <x v="174"/>
    <d v="2018-05-07T00:00:00"/>
    <n v="8395"/>
    <n v="9.5"/>
    <n v="8148.82"/>
    <x v="1"/>
    <n v="810"/>
    <s v="No"/>
    <n v="6675.5325000000003"/>
    <x v="20"/>
    <n v="0.9706754020250149"/>
    <n v="11"/>
    <s v="Consulting"/>
    <n v="4"/>
    <n v="10"/>
    <x v="1"/>
  </r>
  <r>
    <s v="UYI0SG"/>
    <s v="JFK"/>
    <s v="PEK"/>
    <d v="2018-12-16T00:00:00"/>
    <x v="534"/>
    <d v="2019-01-12T00:00:00"/>
    <n v="11004"/>
    <n v="13.5"/>
    <n v="8156.24"/>
    <x v="1"/>
    <n v="63"/>
    <s v="No"/>
    <n v="8171.7939999999999"/>
    <x v="33"/>
    <n v="0.74120683387858954"/>
    <n v="6"/>
    <s v="Consulting"/>
    <n v="3"/>
    <n v="8"/>
    <x v="2"/>
  </r>
  <r>
    <s v="AP3RRQ"/>
    <s v="JFK"/>
    <s v="KUL"/>
    <d v="2019-06-12T00:00:00"/>
    <x v="35"/>
    <d v="2019-07-25T00:00:00"/>
    <n v="15178"/>
    <n v="18.3"/>
    <n v="8216.4"/>
    <x v="1"/>
    <n v="749"/>
    <s v="No"/>
    <n v="10565.583000000001"/>
    <x v="25"/>
    <n v="0.54133614441955458"/>
    <n v="16"/>
    <s v="IT"/>
    <n v="4"/>
    <n v="10"/>
    <x v="2"/>
  </r>
  <r>
    <s v="CDQYD9"/>
    <s v="LGW"/>
    <s v="SZX"/>
    <d v="2019-03-22T00:00:00"/>
    <x v="390"/>
    <d v="2019-04-21T00:00:00"/>
    <n v="9597"/>
    <n v="17.7"/>
    <n v="8243.2099999999991"/>
    <x v="1"/>
    <n v="549"/>
    <s v="No"/>
    <n v="7364.8795"/>
    <x v="6"/>
    <n v="0.85893612587266843"/>
    <n v="14"/>
    <s v="Consulting"/>
    <n v="4"/>
    <n v="10"/>
    <x v="2"/>
  </r>
  <r>
    <s v="IQAT2S"/>
    <s v="JFK"/>
    <s v="SIN"/>
    <d v="2018-02-26T00:00:00"/>
    <x v="535"/>
    <d v="2018-03-21T00:00:00"/>
    <n v="15349"/>
    <n v="18.5"/>
    <n v="8245.5499999999993"/>
    <x v="1"/>
    <n v="448"/>
    <s v="No"/>
    <n v="10663.6515"/>
    <x v="6"/>
    <n v="0.53720437813538335"/>
    <n v="7"/>
    <s v="Finance"/>
    <n v="4"/>
    <n v="10"/>
    <x v="2"/>
  </r>
  <r>
    <s v="AEE3PU"/>
    <s v="JFK"/>
    <s v="HND"/>
    <d v="2019-12-10T00:00:00"/>
    <x v="536"/>
    <d v="2020-01-01T00:00:00"/>
    <n v="10899"/>
    <n v="13.3"/>
    <n v="8251.99"/>
    <x v="1"/>
    <n v="158"/>
    <s v="No"/>
    <n v="8111.5765000000001"/>
    <x v="18"/>
    <n v="0.75713276447380495"/>
    <n v="13"/>
    <s v="Consulting"/>
    <n v="2"/>
    <n v="6"/>
    <x v="2"/>
  </r>
  <r>
    <s v="BAY778"/>
    <s v="JFK"/>
    <s v="ICN"/>
    <d v="2018-12-12T00:00:00"/>
    <x v="537"/>
    <d v="2019-01-13T00:00:00"/>
    <n v="11115"/>
    <n v="13.5"/>
    <n v="8299.24"/>
    <x v="1"/>
    <n v="917"/>
    <s v="No"/>
    <n v="8235.4524999999994"/>
    <x v="16"/>
    <n v="0.74667026540710746"/>
    <n v="8"/>
    <s v="Consulting"/>
    <n v="4"/>
    <n v="10"/>
    <x v="2"/>
  </r>
  <r>
    <s v="L3P02V"/>
    <s v="LHR"/>
    <s v="SIN"/>
    <d v="2019-02-22T00:00:00"/>
    <x v="192"/>
    <d v="2019-03-21T00:00:00"/>
    <n v="10883"/>
    <n v="12.8"/>
    <n v="8309.2099999999991"/>
    <x v="1"/>
    <n v="41"/>
    <s v="No"/>
    <n v="8102.4004999999997"/>
    <x v="32"/>
    <n v="0.7635036295139207"/>
    <n v="4"/>
    <s v="HR"/>
    <n v="4"/>
    <n v="10"/>
    <x v="2"/>
  </r>
  <r>
    <s v="XHBGQR"/>
    <s v="LGA"/>
    <s v="IST"/>
    <d v="2018-07-04T00:00:00"/>
    <x v="538"/>
    <d v="2018-08-04T00:00:00"/>
    <n v="8044"/>
    <n v="10"/>
    <n v="8344.5300000000007"/>
    <x v="1"/>
    <n v="213"/>
    <s v="No"/>
    <n v="6474.2340000000004"/>
    <x v="16"/>
    <n v="1.0373607657881652"/>
    <n v="7"/>
    <s v="Consulting"/>
    <n v="3"/>
    <n v="8"/>
    <x v="2"/>
  </r>
  <r>
    <s v="GL98RK"/>
    <s v="JFK"/>
    <s v="BKK"/>
    <d v="2019-06-03T00:00:00"/>
    <x v="539"/>
    <d v="2019-06-16T00:00:00"/>
    <n v="13964"/>
    <n v="16.899999999999999"/>
    <n v="8397.35"/>
    <x v="1"/>
    <n v="321"/>
    <s v="No"/>
    <n v="9869.3539999999994"/>
    <x v="5"/>
    <n v="0.60135706101403608"/>
    <n v="5"/>
    <s v="IT"/>
    <n v="3"/>
    <n v="8"/>
    <x v="2"/>
  </r>
  <r>
    <s v="XMA67L"/>
    <s v="JFK"/>
    <s v="CTU"/>
    <d v="2019-08-30T00:00:00"/>
    <x v="418"/>
    <d v="2019-10-01T00:00:00"/>
    <n v="12116"/>
    <n v="14.8"/>
    <n v="8405.4500000000007"/>
    <x v="1"/>
    <n v="141"/>
    <s v="No"/>
    <n v="8809.5259999999998"/>
    <x v="43"/>
    <n v="0.69374793661274359"/>
    <n v="6"/>
    <s v="Consulting"/>
    <n v="2"/>
    <n v="6"/>
    <x v="2"/>
  </r>
  <r>
    <s v="NO4CHE"/>
    <s v="JFK"/>
    <s v="DXB"/>
    <d v="2019-07-10T00:00:00"/>
    <x v="432"/>
    <d v="2019-08-01T00:00:00"/>
    <n v="11022"/>
    <n v="13.5"/>
    <n v="8405.52"/>
    <x v="1"/>
    <n v="13"/>
    <s v="No"/>
    <n v="8182.1170000000002"/>
    <x v="2"/>
    <n v="0.76261295590636913"/>
    <n v="7"/>
    <s v="Consulting"/>
    <n v="2"/>
    <n v="6"/>
    <x v="2"/>
  </r>
  <r>
    <s v="I3XN7D"/>
    <s v="JFK"/>
    <s v="HND"/>
    <d v="2019-02-21T00:00:00"/>
    <x v="540"/>
    <d v="2019-03-10T00:00:00"/>
    <n v="10899"/>
    <n v="13.3"/>
    <n v="8406.06"/>
    <x v="1"/>
    <n v="638"/>
    <s v="No"/>
    <n v="8111.5765000000001"/>
    <x v="26"/>
    <n v="0.77126892375447287"/>
    <n v="5"/>
    <s v="Consulting"/>
    <n v="3"/>
    <n v="8"/>
    <x v="2"/>
  </r>
  <r>
    <s v="TZBTI5"/>
    <s v="JFK"/>
    <s v="SIN"/>
    <d v="2019-09-14T00:00:00"/>
    <x v="122"/>
    <d v="2019-10-05T00:00:00"/>
    <n v="15349"/>
    <n v="18.5"/>
    <n v="8423.2000000000007"/>
    <x v="1"/>
    <n v="499"/>
    <s v="No"/>
    <n v="10663.6515"/>
    <x v="1"/>
    <n v="0.54877842204703897"/>
    <n v="7"/>
    <s v="IT"/>
    <n v="4"/>
    <n v="10"/>
    <x v="2"/>
  </r>
  <r>
    <s v="CJBZN2"/>
    <s v="JFK"/>
    <s v="HND"/>
    <d v="2019-09-10T00:00:00"/>
    <x v="418"/>
    <d v="2019-10-01T00:00:00"/>
    <n v="10899"/>
    <n v="13.3"/>
    <n v="8448.85"/>
    <x v="1"/>
    <n v="805"/>
    <s v="No"/>
    <n v="8111.5765000000001"/>
    <x v="2"/>
    <n v="0.77519497201578125"/>
    <n v="6"/>
    <s v="Consulting"/>
    <n v="3"/>
    <n v="8"/>
    <x v="2"/>
  </r>
  <r>
    <s v="WBA3Y8"/>
    <s v="JFK"/>
    <s v="PEK"/>
    <d v="2018-03-30T00:00:00"/>
    <x v="445"/>
    <d v="2018-05-02T00:00:00"/>
    <n v="11004"/>
    <n v="13.5"/>
    <n v="8457.3700000000008"/>
    <x v="1"/>
    <n v="739"/>
    <s v="No"/>
    <n v="8171.7939999999999"/>
    <x v="9"/>
    <n v="0.76857233733187935"/>
    <n v="15"/>
    <s v="Consulting"/>
    <n v="4"/>
    <n v="10"/>
    <x v="2"/>
  </r>
  <r>
    <s v="RR0S5B"/>
    <s v="SIN"/>
    <s v="CDG"/>
    <d v="2018-07-07T00:00:00"/>
    <x v="541"/>
    <d v="2018-07-27T00:00:00"/>
    <n v="10724"/>
    <n v="11.9"/>
    <n v="8464.26"/>
    <x v="1"/>
    <n v="958"/>
    <s v="No"/>
    <n v="8011.2139999999999"/>
    <x v="9"/>
    <n v="0.78928198433420371"/>
    <n v="2"/>
    <s v="Consulting"/>
    <n v="4"/>
    <n v="10"/>
    <x v="2"/>
  </r>
  <r>
    <s v="B668SA"/>
    <s v="SIN"/>
    <s v="PEK"/>
    <d v="2019-11-09T00:00:00"/>
    <x v="542"/>
    <d v="2019-11-29T00:00:00"/>
    <n v="4490"/>
    <n v="5.6"/>
    <n v="8465.83"/>
    <x v="1"/>
    <n v="425"/>
    <s v="No"/>
    <n v="4436.0149999999994"/>
    <x v="38"/>
    <n v="1.8854855233853007"/>
    <n v="9"/>
    <s v="Consulting"/>
    <n v="4"/>
    <n v="10"/>
    <x v="1"/>
  </r>
  <r>
    <s v="MH9AXV"/>
    <s v="LGW"/>
    <s v="SIN"/>
    <d v="2019-08-15T00:00:00"/>
    <x v="332"/>
    <d v="2019-09-03T00:00:00"/>
    <n v="10877"/>
    <n v="13.3"/>
    <n v="8479"/>
    <x v="1"/>
    <n v="41"/>
    <s v="No"/>
    <n v="8098.9594999999999"/>
    <x v="5"/>
    <n v="0.77953479819803251"/>
    <n v="11"/>
    <s v="HR"/>
    <n v="4"/>
    <n v="10"/>
    <x v="2"/>
  </r>
  <r>
    <s v="ROOPYT"/>
    <s v="JFK"/>
    <s v="IST"/>
    <d v="2018-11-05T00:00:00"/>
    <x v="543"/>
    <d v="2018-12-12T00:00:00"/>
    <n v="8047"/>
    <n v="10"/>
    <n v="8482.57"/>
    <x v="1"/>
    <n v="513"/>
    <s v="No"/>
    <n v="6475.9544999999998"/>
    <x v="60"/>
    <n v="1.0541282465515098"/>
    <n v="5"/>
    <s v="Consulting"/>
    <n v="4"/>
    <n v="10"/>
    <x v="1"/>
  </r>
  <r>
    <s v="K9D83M"/>
    <s v="JFK"/>
    <s v="PEK"/>
    <d v="2018-11-23T00:00:00"/>
    <x v="316"/>
    <d v="2018-12-23T00:00:00"/>
    <n v="11004"/>
    <n v="13.5"/>
    <n v="8496.6"/>
    <x v="1"/>
    <n v="284"/>
    <s v="No"/>
    <n v="8171.7939999999999"/>
    <x v="16"/>
    <n v="0.77213740458015268"/>
    <n v="6"/>
    <s v="Consulting"/>
    <n v="4"/>
    <n v="10"/>
    <x v="2"/>
  </r>
  <r>
    <s v="MT7ORI"/>
    <s v="JFK"/>
    <s v="ICN"/>
    <d v="2019-03-06T00:00:00"/>
    <x v="544"/>
    <d v="2019-04-03T00:00:00"/>
    <n v="11115"/>
    <n v="13.5"/>
    <n v="8509.0300000000007"/>
    <x v="1"/>
    <n v="63"/>
    <s v="No"/>
    <n v="8235.4524999999994"/>
    <x v="13"/>
    <n v="0.76554475933423305"/>
    <n v="9"/>
    <s v="Consulting"/>
    <n v="3"/>
    <n v="8"/>
    <x v="2"/>
  </r>
  <r>
    <s v="OGMKR8"/>
    <s v="JFK"/>
    <s v="SIN"/>
    <d v="2018-04-29T00:00:00"/>
    <x v="475"/>
    <d v="2018-05-31T00:00:00"/>
    <n v="15349"/>
    <n v="18.5"/>
    <n v="8558.24"/>
    <x v="1"/>
    <n v="343"/>
    <s v="No"/>
    <n v="10663.6515"/>
    <x v="16"/>
    <n v="0.55757638934132514"/>
    <n v="8"/>
    <s v="HR"/>
    <n v="4"/>
    <n v="10"/>
    <x v="2"/>
  </r>
  <r>
    <s v="QFGJLA"/>
    <s v="LHR"/>
    <s v="PVG"/>
    <d v="2019-04-28T00:00:00"/>
    <x v="291"/>
    <d v="2019-05-14T00:00:00"/>
    <n v="9241"/>
    <n v="10.4"/>
    <n v="8558.43"/>
    <x v="1"/>
    <n v="422"/>
    <s v="No"/>
    <n v="7160.7134999999998"/>
    <x v="18"/>
    <n v="0.92613678173357861"/>
    <n v="7"/>
    <s v="Consulting"/>
    <n v="3"/>
    <n v="8"/>
    <x v="2"/>
  </r>
  <r>
    <s v="ZSW6TX"/>
    <s v="JFK"/>
    <s v="SIN"/>
    <d v="2019-05-04T00:00:00"/>
    <x v="221"/>
    <d v="2019-06-07T00:00:00"/>
    <n v="15349"/>
    <n v="18.5"/>
    <n v="8604.08"/>
    <x v="1"/>
    <n v="228"/>
    <s v="No"/>
    <n v="10663.6515"/>
    <x v="43"/>
    <n v="0.56056290312072443"/>
    <n v="8"/>
    <s v="HR"/>
    <n v="3"/>
    <n v="8"/>
    <x v="2"/>
  </r>
  <r>
    <s v="AVTRZH"/>
    <s v="JFK"/>
    <s v="BOM"/>
    <d v="2019-08-12T00:00:00"/>
    <x v="70"/>
    <d v="2019-09-02T00:00:00"/>
    <n v="12551"/>
    <n v="15.3"/>
    <n v="8615.11"/>
    <x v="1"/>
    <n v="352"/>
    <s v="No"/>
    <n v="9058.9984999999997"/>
    <x v="1"/>
    <n v="0.68640825432236485"/>
    <n v="7"/>
    <s v="Consulting"/>
    <n v="2"/>
    <n v="6"/>
    <x v="2"/>
  </r>
  <r>
    <s v="ZWKLTX"/>
    <s v="JFK"/>
    <s v="KUL"/>
    <d v="2019-05-02T00:00:00"/>
    <x v="404"/>
    <d v="2019-05-16T00:00:00"/>
    <n v="15178"/>
    <n v="18.3"/>
    <n v="8639.15"/>
    <x v="1"/>
    <n v="499"/>
    <s v="No"/>
    <n v="10565.583000000001"/>
    <x v="5"/>
    <n v="0.569188957701937"/>
    <n v="6"/>
    <s v="IT"/>
    <n v="4"/>
    <n v="10"/>
    <x v="2"/>
  </r>
  <r>
    <s v="AXYZOS"/>
    <s v="JFK"/>
    <s v="KUL"/>
    <d v="2018-01-12T00:00:00"/>
    <x v="230"/>
    <d v="2018-02-15T00:00:00"/>
    <n v="15178"/>
    <n v="18.3"/>
    <n v="8651.42"/>
    <x v="1"/>
    <n v="279"/>
    <s v="No"/>
    <n v="10565.583000000001"/>
    <x v="74"/>
    <n v="0.5699973646066675"/>
    <n v="6"/>
    <s v="Consulting"/>
    <n v="3"/>
    <n v="8"/>
    <x v="2"/>
  </r>
  <r>
    <s v="K9PTSL"/>
    <s v="JFK"/>
    <s v="PEK"/>
    <d v="2019-06-25T00:00:00"/>
    <x v="545"/>
    <d v="2019-07-30T00:00:00"/>
    <n v="11004"/>
    <n v="13.5"/>
    <n v="8654.4"/>
    <x v="1"/>
    <n v="62"/>
    <s v="No"/>
    <n v="8171.7939999999999"/>
    <x v="25"/>
    <n v="0.78647764449291169"/>
    <n v="8"/>
    <s v="Consulting"/>
    <n v="3"/>
    <n v="8"/>
    <x v="2"/>
  </r>
  <r>
    <s v="QRZM8H"/>
    <s v="JFK"/>
    <s v="HND"/>
    <d v="2019-11-09T00:00:00"/>
    <x v="546"/>
    <d v="2019-12-06T00:00:00"/>
    <n v="10899"/>
    <n v="13.3"/>
    <n v="8696.2800000000007"/>
    <x v="1"/>
    <n v="496"/>
    <s v="No"/>
    <n v="8111.5765000000001"/>
    <x v="1"/>
    <n v="0.79789705477566752"/>
    <n v="13"/>
    <s v="Consulting"/>
    <n v="2"/>
    <n v="6"/>
    <x v="2"/>
  </r>
  <r>
    <s v="O9S1F9"/>
    <s v="JFK"/>
    <s v="SIN"/>
    <d v="2019-02-22T00:00:00"/>
    <x v="136"/>
    <d v="2019-03-19T00:00:00"/>
    <n v="15349"/>
    <n v="18.5"/>
    <n v="8702.89"/>
    <x v="1"/>
    <n v="384"/>
    <s v="No"/>
    <n v="10663.6515"/>
    <x v="6"/>
    <n v="0.5670004560557691"/>
    <n v="9"/>
    <s v="IT"/>
    <n v="4"/>
    <n v="10"/>
    <x v="2"/>
  </r>
  <r>
    <s v="Y9QODM"/>
    <s v="LGW"/>
    <s v="SVO"/>
    <d v="2017-09-09T00:00:00"/>
    <x v="547"/>
    <d v="2017-09-25T00:00:00"/>
    <n v="2507"/>
    <n v="8.6999999999999993"/>
    <n v="8705.41"/>
    <x v="1"/>
    <n v="858"/>
    <s v="No"/>
    <n v="3298.7645000000002"/>
    <x v="37"/>
    <n v="3.4724411647387314"/>
    <n v="12"/>
    <s v="Consulting"/>
    <n v="4"/>
    <n v="10"/>
    <x v="1"/>
  </r>
  <r>
    <s v="EISB0E"/>
    <s v="JFK"/>
    <s v="DXB"/>
    <d v="2019-05-03T00:00:00"/>
    <x v="404"/>
    <d v="2019-05-20T00:00:00"/>
    <n v="11022"/>
    <n v="13.5"/>
    <n v="8709.44"/>
    <x v="1"/>
    <n v="420"/>
    <s v="No"/>
    <n v="8182.1170000000002"/>
    <x v="28"/>
    <n v="0.79018689892941396"/>
    <n v="10"/>
    <s v="Consulting"/>
    <n v="2"/>
    <n v="6"/>
    <x v="2"/>
  </r>
  <r>
    <s v="W5TQUH"/>
    <s v="JFK"/>
    <s v="BOM"/>
    <d v="2019-02-12T00:00:00"/>
    <x v="548"/>
    <d v="2019-02-28T00:00:00"/>
    <n v="12551"/>
    <n v="15.3"/>
    <n v="8719.89"/>
    <x v="1"/>
    <n v="732"/>
    <s v="No"/>
    <n v="9058.9984999999997"/>
    <x v="8"/>
    <n v="0.69475659310015137"/>
    <n v="6"/>
    <s v="Consulting"/>
    <n v="3"/>
    <n v="8"/>
    <x v="2"/>
  </r>
  <r>
    <s v="THPUMW"/>
    <s v="JFK"/>
    <s v="DXB"/>
    <d v="2017-03-17T00:00:00"/>
    <x v="549"/>
    <d v="2017-03-31T00:00:00"/>
    <n v="11022"/>
    <n v="13.5"/>
    <n v="8725.5499999999993"/>
    <x v="1"/>
    <n v="420"/>
    <s v="No"/>
    <n v="8182.1170000000002"/>
    <x v="5"/>
    <n v="0.79164852113953899"/>
    <n v="6"/>
    <s v="Consulting"/>
    <n v="2"/>
    <n v="6"/>
    <x v="2"/>
  </r>
  <r>
    <s v="WIBK16"/>
    <s v="LGW"/>
    <s v="PHX"/>
    <d v="2017-10-26T00:00:00"/>
    <x v="303"/>
    <d v="2018-01-07T00:00:00"/>
    <n v="8520"/>
    <n v="10.5"/>
    <n v="8733.7199999999993"/>
    <x v="1"/>
    <n v="707"/>
    <s v="No"/>
    <n v="6747.22"/>
    <x v="24"/>
    <n v="1.0250845070422534"/>
    <n v="67"/>
    <s v="Finance"/>
    <n v="2"/>
    <n v="6"/>
    <x v="2"/>
  </r>
  <r>
    <s v="XMQJH2"/>
    <s v="LGW"/>
    <s v="SIN"/>
    <d v="2018-08-06T00:00:00"/>
    <x v="267"/>
    <d v="2018-12-31T00:00:00"/>
    <n v="10877"/>
    <n v="13.3"/>
    <n v="8740.3700000000008"/>
    <x v="1"/>
    <n v="41"/>
    <s v="No"/>
    <n v="8098.9594999999999"/>
    <x v="9"/>
    <n v="0.80356440194906686"/>
    <n v="129"/>
    <s v="HR"/>
    <n v="4"/>
    <n v="10"/>
    <x v="2"/>
  </r>
  <r>
    <s v="H1MDXE"/>
    <s v="SIN"/>
    <s v="LHR"/>
    <d v="2017-08-06T00:00:00"/>
    <x v="550"/>
    <d v="2017-08-27T00:00:00"/>
    <n v="10883"/>
    <n v="12.8"/>
    <n v="8758.2099999999991"/>
    <x v="1"/>
    <n v="456"/>
    <s v="No"/>
    <n v="8102.4004999999997"/>
    <x v="38"/>
    <n v="0.80476063585408431"/>
    <n v="10"/>
    <s v="Marketing"/>
    <n v="4"/>
    <n v="10"/>
    <x v="2"/>
  </r>
  <r>
    <s v="PIMCYV"/>
    <s v="JFK"/>
    <s v="KUL"/>
    <d v="2018-02-04T00:00:00"/>
    <x v="551"/>
    <d v="2018-02-27T00:00:00"/>
    <n v="15178"/>
    <n v="18.3"/>
    <n v="8818.8700000000008"/>
    <x v="1"/>
    <n v="325"/>
    <s v="No"/>
    <n v="10565.583000000001"/>
    <x v="2"/>
    <n v="0.58102977994465677"/>
    <n v="8"/>
    <s v="Consulting"/>
    <n v="4"/>
    <n v="10"/>
    <x v="2"/>
  </r>
  <r>
    <s v="WD1PDY"/>
    <s v="JFK"/>
    <s v="CTU"/>
    <d v="2019-07-13T00:00:00"/>
    <x v="204"/>
    <d v="2019-08-21T00:00:00"/>
    <n v="12116"/>
    <n v="14.8"/>
    <n v="8832.94"/>
    <x v="1"/>
    <n v="62"/>
    <s v="No"/>
    <n v="8809.5259999999998"/>
    <x v="43"/>
    <n v="0.72903103334433805"/>
    <n v="13"/>
    <s v="Consulting"/>
    <n v="3"/>
    <n v="8"/>
    <x v="2"/>
  </r>
  <r>
    <s v="QDGML4"/>
    <s v="JFK"/>
    <s v="KUL"/>
    <d v="2018-09-09T00:00:00"/>
    <x v="552"/>
    <d v="2018-09-21T00:00:00"/>
    <n v="15178"/>
    <n v="18.3"/>
    <n v="8869.83"/>
    <x v="1"/>
    <n v="770"/>
    <s v="No"/>
    <n v="10565.583000000001"/>
    <x v="37"/>
    <n v="0.58438727105020427"/>
    <n v="8"/>
    <s v="IT"/>
    <n v="4"/>
    <n v="10"/>
    <x v="2"/>
  </r>
  <r>
    <s v="CGCPRA"/>
    <s v="JFK"/>
    <s v="PEK"/>
    <d v="2019-08-07T00:00:00"/>
    <x v="553"/>
    <d v="2019-09-12T00:00:00"/>
    <n v="11004"/>
    <n v="13.5"/>
    <n v="8873.5400000000009"/>
    <x v="1"/>
    <n v="279"/>
    <s v="No"/>
    <n v="8171.7939999999999"/>
    <x v="46"/>
    <n v="0.80639222101054175"/>
    <n v="11"/>
    <s v="Consulting"/>
    <n v="3"/>
    <n v="8"/>
    <x v="2"/>
  </r>
  <r>
    <s v="VY1U86"/>
    <s v="JFK"/>
    <s v="HND"/>
    <d v="2017-11-05T00:00:00"/>
    <x v="6"/>
    <d v="2017-11-21T00:00:00"/>
    <n v="10899"/>
    <n v="13.3"/>
    <n v="8876.7000000000007"/>
    <x v="1"/>
    <n v="621"/>
    <s v="No"/>
    <n v="8111.5765000000001"/>
    <x v="8"/>
    <n v="0.81445086705202319"/>
    <n v="6"/>
    <s v="Consulting"/>
    <n v="4"/>
    <n v="10"/>
    <x v="2"/>
  </r>
  <r>
    <s v="Q3ET3K"/>
    <s v="LGW"/>
    <s v="JFK"/>
    <d v="2019-10-16T00:00:00"/>
    <x v="554"/>
    <d v="2019-10-28T00:00:00"/>
    <n v="5568"/>
    <n v="12.7"/>
    <n v="8908.31"/>
    <x v="1"/>
    <n v="165"/>
    <s v="No"/>
    <n v="5054.2479999999996"/>
    <x v="37"/>
    <n v="1.5999119971264366"/>
    <n v="8"/>
    <s v="HR"/>
    <n v="2"/>
    <n v="6"/>
    <x v="2"/>
  </r>
  <r>
    <s v="B8LRKF"/>
    <s v="JFK"/>
    <s v="HND"/>
    <d v="2017-01-30T00:00:00"/>
    <x v="555"/>
    <d v="2017-02-27T00:00:00"/>
    <n v="10899"/>
    <n v="13.3"/>
    <n v="8925.4"/>
    <x v="1"/>
    <n v="760"/>
    <s v="No"/>
    <n v="8111.5765000000001"/>
    <x v="33"/>
    <n v="0.81891916689604549"/>
    <n v="7"/>
    <s v="Consulting"/>
    <n v="4"/>
    <n v="10"/>
    <x v="2"/>
  </r>
  <r>
    <s v="H44FQ0"/>
    <s v="JFK"/>
    <s v="BOM"/>
    <d v="2019-05-02T00:00:00"/>
    <x v="342"/>
    <d v="2019-05-28T00:00:00"/>
    <n v="12551"/>
    <n v="15.3"/>
    <n v="8946.93"/>
    <x v="1"/>
    <n v="201"/>
    <s v="No"/>
    <n v="9058.9984999999997"/>
    <x v="9"/>
    <n v="0.71284598836746083"/>
    <n v="8"/>
    <s v="IT"/>
    <n v="2"/>
    <n v="6"/>
    <x v="2"/>
  </r>
  <r>
    <s v="F2KKAD"/>
    <s v="JFK"/>
    <s v="PEK"/>
    <d v="2019-07-10T00:00:00"/>
    <x v="556"/>
    <d v="2019-08-03T00:00:00"/>
    <n v="11004"/>
    <n v="13.5"/>
    <n v="8953.23"/>
    <x v="1"/>
    <n v="752"/>
    <s v="No"/>
    <n v="8171.7939999999999"/>
    <x v="38"/>
    <n v="0.81363413304252996"/>
    <n v="13"/>
    <s v="Consulting"/>
    <n v="4"/>
    <n v="10"/>
    <x v="2"/>
  </r>
  <r>
    <s v="WB7RF5"/>
    <s v="JFK"/>
    <s v="BOM"/>
    <d v="2019-08-22T00:00:00"/>
    <x v="557"/>
    <d v="2019-09-21T00:00:00"/>
    <n v="12551"/>
    <n v="15.3"/>
    <n v="8968.2199999999993"/>
    <x v="1"/>
    <n v="226"/>
    <s v="No"/>
    <n v="9058.9984999999997"/>
    <x v="33"/>
    <n v="0.71454226754840244"/>
    <n v="9"/>
    <s v="Consulting"/>
    <n v="4"/>
    <n v="10"/>
    <x v="2"/>
  </r>
  <r>
    <s v="TOFR4I"/>
    <s v="LGW"/>
    <s v="DEL"/>
    <d v="2019-09-24T00:00:00"/>
    <x v="418"/>
    <d v="2019-10-03T00:00:00"/>
    <n v="6732"/>
    <n v="8.5"/>
    <n v="8970.4699999999993"/>
    <x v="1"/>
    <n v="15"/>
    <s v="No"/>
    <n v="5721.8019999999997"/>
    <x v="64"/>
    <n v="1.3325118835412952"/>
    <n v="8"/>
    <s v="Consulting"/>
    <n v="4"/>
    <n v="10"/>
    <x v="1"/>
  </r>
  <r>
    <s v="LTXA1Y"/>
    <s v="LHR"/>
    <s v="PVG"/>
    <d v="2017-03-07T00:00:00"/>
    <x v="558"/>
    <d v="2017-03-23T00:00:00"/>
    <n v="9241"/>
    <n v="10.4"/>
    <n v="8983.2199999999993"/>
    <x v="1"/>
    <n v="454"/>
    <s v="No"/>
    <n v="7160.7134999999998"/>
    <x v="8"/>
    <n v="0.97210475056812029"/>
    <n v="6"/>
    <s v="Finance"/>
    <n v="2"/>
    <n v="6"/>
    <x v="2"/>
  </r>
  <r>
    <s v="M7KT5F"/>
    <s v="LHR"/>
    <s v="LAX"/>
    <d v="2019-05-18T00:00:00"/>
    <x v="295"/>
    <d v="2019-06-15T00:00:00"/>
    <n v="8759"/>
    <n v="9.9"/>
    <n v="8985.83"/>
    <x v="1"/>
    <n v="431"/>
    <s v="No"/>
    <n v="6884.2865000000002"/>
    <x v="20"/>
    <n v="1.0258967918712181"/>
    <n v="15"/>
    <s v="Consulting"/>
    <n v="1"/>
    <n v="4"/>
    <x v="2"/>
  </r>
  <r>
    <s v="DE31FY"/>
    <s v="LGW"/>
    <s v="HKG"/>
    <d v="2019-10-28T00:00:00"/>
    <x v="559"/>
    <d v="2019-11-19T00:00:00"/>
    <n v="9634"/>
    <n v="11.8"/>
    <n v="9015.02"/>
    <x v="1"/>
    <n v="494"/>
    <s v="No"/>
    <n v="7386.0990000000002"/>
    <x v="22"/>
    <n v="0.93575046709570275"/>
    <n v="2"/>
    <s v="Consulting"/>
    <n v="3"/>
    <n v="8"/>
    <x v="2"/>
  </r>
  <r>
    <s v="PQ32A1"/>
    <s v="LHR"/>
    <s v="JFK"/>
    <d v="2017-10-05T00:00:00"/>
    <x v="385"/>
    <d v="2017-10-22T00:00:00"/>
    <n v="5539"/>
    <n v="6.7"/>
    <n v="9021.76"/>
    <x v="1"/>
    <n v="255"/>
    <s v="No"/>
    <n v="5037.6165000000001"/>
    <x v="18"/>
    <n v="1.6287705361978697"/>
    <n v="8"/>
    <s v="Marketing"/>
    <n v="4"/>
    <n v="10"/>
    <x v="1"/>
  </r>
  <r>
    <s v="GLVWU3"/>
    <s v="JFK"/>
    <s v="BKK"/>
    <d v="2019-10-19T00:00:00"/>
    <x v="36"/>
    <d v="2019-10-26T00:00:00"/>
    <n v="13964"/>
    <n v="16.899999999999999"/>
    <n v="9031.32"/>
    <x v="1"/>
    <n v="321"/>
    <s v="No"/>
    <n v="9869.3539999999994"/>
    <x v="35"/>
    <n v="0.64675737610999706"/>
    <n v="5"/>
    <s v="IT"/>
    <n v="3"/>
    <n v="8"/>
    <x v="2"/>
  </r>
  <r>
    <s v="VMOI1R"/>
    <s v="SIN"/>
    <s v="SFO"/>
    <d v="2017-11-27T00:00:00"/>
    <x v="560"/>
    <d v="2017-12-16T00:00:00"/>
    <n v="13581"/>
    <n v="18.7"/>
    <n v="9040.64"/>
    <x v="1"/>
    <n v="958"/>
    <s v="No"/>
    <n v="9649.7034999999996"/>
    <x v="18"/>
    <n v="0.66568293940063317"/>
    <n v="10"/>
    <s v="Consulting"/>
    <n v="4"/>
    <n v="10"/>
    <x v="2"/>
  </r>
  <r>
    <s v="B9G3KK"/>
    <s v="LHR"/>
    <s v="SIN"/>
    <d v="2019-03-19T00:00:00"/>
    <x v="561"/>
    <d v="2020-01-01T00:00:00"/>
    <n v="10883"/>
    <n v="12.8"/>
    <n v="9044.0400000000009"/>
    <x v="1"/>
    <n v="707"/>
    <s v="No"/>
    <n v="8102.4004999999997"/>
    <x v="26"/>
    <n v="0.83102453367637608"/>
    <n v="276"/>
    <s v="Finance"/>
    <n v="2"/>
    <n v="6"/>
    <x v="2"/>
  </r>
  <r>
    <s v="PCWFL5"/>
    <s v="LGW"/>
    <s v="CGK"/>
    <d v="2019-08-28T00:00:00"/>
    <x v="50"/>
    <d v="2019-09-08T00:00:00"/>
    <n v="11708"/>
    <n v="20.9"/>
    <n v="9071.02"/>
    <x v="1"/>
    <n v="703"/>
    <s v="No"/>
    <n v="8575.5380000000005"/>
    <x v="24"/>
    <n v="0.77477109668602673"/>
    <n v="5"/>
    <s v="Consulting"/>
    <n v="4"/>
    <n v="10"/>
    <x v="2"/>
  </r>
  <r>
    <s v="EBLRDT"/>
    <s v="JFK"/>
    <s v="BKK"/>
    <d v="2019-03-28T00:00:00"/>
    <x v="562"/>
    <d v="2019-04-18T00:00:00"/>
    <n v="13964"/>
    <n v="16.899999999999999"/>
    <n v="9132.42"/>
    <x v="1"/>
    <n v="201"/>
    <s v="No"/>
    <n v="9869.3539999999994"/>
    <x v="6"/>
    <n v="0.65399742194213695"/>
    <n v="5"/>
    <s v="IT"/>
    <n v="2"/>
    <n v="6"/>
    <x v="2"/>
  </r>
  <r>
    <s v="B6BKK5"/>
    <s v="JFK"/>
    <s v="ICN"/>
    <d v="2019-09-01T00:00:00"/>
    <x v="563"/>
    <d v="2019-09-21T00:00:00"/>
    <n v="11115"/>
    <n v="13.5"/>
    <n v="9137.08"/>
    <x v="1"/>
    <n v="177"/>
    <s v="No"/>
    <n v="8235.4524999999994"/>
    <x v="2"/>
    <n v="0.82204948268106159"/>
    <n v="5"/>
    <s v="Consulting"/>
    <n v="4"/>
    <n v="10"/>
    <x v="2"/>
  </r>
  <r>
    <s v="V98JH7"/>
    <s v="LGW"/>
    <s v="SEA"/>
    <d v="2017-07-26T00:00:00"/>
    <x v="564"/>
    <d v="2017-09-02T00:00:00"/>
    <n v="7741"/>
    <n v="9.9"/>
    <n v="9140.93"/>
    <x v="1"/>
    <n v="139"/>
    <s v="No"/>
    <n v="6300.4634999999998"/>
    <x v="74"/>
    <n v="1.1808461439090556"/>
    <n v="10"/>
    <s v="Consulting"/>
    <n v="4"/>
    <n v="10"/>
    <x v="1"/>
  </r>
  <r>
    <s v="O9FX3U"/>
    <s v="LGW"/>
    <s v="BKK"/>
    <d v="2018-10-28T00:00:00"/>
    <x v="565"/>
    <d v="2018-11-04T00:00:00"/>
    <n v="9570"/>
    <n v="18.7"/>
    <n v="9187.34"/>
    <x v="1"/>
    <n v="120"/>
    <s v="No"/>
    <n v="7349.3950000000004"/>
    <x v="64"/>
    <n v="0.96001462904911183"/>
    <n v="6"/>
    <s v="Consulting"/>
    <n v="2"/>
    <n v="6"/>
    <x v="2"/>
  </r>
  <r>
    <s v="S1QHK2"/>
    <s v="LGW"/>
    <s v="JFK"/>
    <d v="2017-04-06T00:00:00"/>
    <x v="566"/>
    <d v="2017-04-15T00:00:00"/>
    <n v="5568"/>
    <n v="12.7"/>
    <n v="9190.49"/>
    <x v="1"/>
    <n v="225"/>
    <s v="No"/>
    <n v="5054.2479999999996"/>
    <x v="54"/>
    <n v="1.6505908764367816"/>
    <n v="9"/>
    <s v="HR"/>
    <n v="1"/>
    <n v="4"/>
    <x v="2"/>
  </r>
  <r>
    <s v="YABRY2"/>
    <s v="JFK"/>
    <s v="BKK"/>
    <d v="2019-03-10T00:00:00"/>
    <x v="466"/>
    <d v="2019-04-05T00:00:00"/>
    <n v="13964"/>
    <n v="16.899999999999999"/>
    <n v="9199.7800000000007"/>
    <x v="1"/>
    <n v="226"/>
    <s v="No"/>
    <n v="9869.3539999999994"/>
    <x v="1"/>
    <n v="0.65882125465482677"/>
    <n v="12"/>
    <s v="Consulting"/>
    <n v="4"/>
    <n v="10"/>
    <x v="2"/>
  </r>
  <r>
    <s v="D90ZD2"/>
    <s v="JFK"/>
    <s v="ICN"/>
    <d v="2019-04-04T00:00:00"/>
    <x v="562"/>
    <d v="2019-04-24T00:00:00"/>
    <n v="11115"/>
    <n v="13.5"/>
    <n v="9200.17"/>
    <x v="1"/>
    <n v="202"/>
    <s v="No"/>
    <n v="8235.4524999999994"/>
    <x v="18"/>
    <n v="0.82772559604138551"/>
    <n v="11"/>
    <s v="Consulting"/>
    <n v="2"/>
    <n v="6"/>
    <x v="2"/>
  </r>
  <r>
    <s v="CZSN9Q"/>
    <s v="LGW"/>
    <s v="SZX"/>
    <d v="2019-04-27T00:00:00"/>
    <x v="344"/>
    <d v="2019-05-25T00:00:00"/>
    <n v="9597"/>
    <n v="17.7"/>
    <n v="9202.3700000000008"/>
    <x v="1"/>
    <n v="689"/>
    <s v="No"/>
    <n v="7364.8795"/>
    <x v="2"/>
    <n v="0.95887985828904876"/>
    <n v="13"/>
    <s v="Finance"/>
    <n v="1"/>
    <n v="4"/>
    <x v="2"/>
  </r>
  <r>
    <s v="Y6C20W"/>
    <s v="LHR"/>
    <s v="SEA"/>
    <d v="2017-06-05T00:00:00"/>
    <x v="454"/>
    <d v="2017-06-18T00:00:00"/>
    <n v="7702"/>
    <n v="8.9"/>
    <n v="9209.99"/>
    <x v="1"/>
    <n v="31"/>
    <s v="No"/>
    <n v="6278.0969999999998"/>
    <x v="24"/>
    <n v="1.1957920020773825"/>
    <n v="7"/>
    <s v="IT"/>
    <n v="4"/>
    <n v="10"/>
    <x v="1"/>
  </r>
  <r>
    <s v="XCI5L2"/>
    <s v="JFK"/>
    <s v="CTU"/>
    <d v="2019-03-26T00:00:00"/>
    <x v="465"/>
    <d v="2019-04-07T00:00:00"/>
    <n v="12116"/>
    <n v="14.8"/>
    <n v="9212.33"/>
    <x v="1"/>
    <n v="917"/>
    <s v="No"/>
    <n v="8809.5259999999998"/>
    <x v="37"/>
    <n v="0.76034417299438761"/>
    <n v="8"/>
    <s v="Consulting"/>
    <n v="4"/>
    <n v="10"/>
    <x v="2"/>
  </r>
  <r>
    <s v="UZJXQC"/>
    <s v="JFK"/>
    <s v="SIN"/>
    <d v="2018-04-27T00:00:00"/>
    <x v="11"/>
    <d v="2018-05-20T00:00:00"/>
    <n v="15349"/>
    <n v="18.5"/>
    <n v="9230.7199999999993"/>
    <x v="1"/>
    <n v="749"/>
    <s v="No"/>
    <n v="10663.6515"/>
    <x v="17"/>
    <n v="0.60138901557104696"/>
    <n v="6"/>
    <s v="IT"/>
    <n v="4"/>
    <n v="10"/>
    <x v="2"/>
  </r>
  <r>
    <s v="MXCIAF"/>
    <s v="LHR"/>
    <s v="MEL"/>
    <d v="2019-08-15T00:00:00"/>
    <x v="567"/>
    <d v="2019-09-15T00:00:00"/>
    <n v="16908"/>
    <n v="19.100000000000001"/>
    <n v="9237.18"/>
    <x v="1"/>
    <n v="810"/>
    <s v="No"/>
    <n v="11557.737999999999"/>
    <x v="6"/>
    <n v="0.54632008516678499"/>
    <n v="15"/>
    <s v="Consulting"/>
    <n v="4"/>
    <n v="10"/>
    <x v="2"/>
  </r>
  <r>
    <s v="ZNBUQD"/>
    <s v="LGW"/>
    <s v="IAH"/>
    <d v="2019-03-03T00:00:00"/>
    <x v="389"/>
    <d v="2019-03-23T00:00:00"/>
    <n v="7794"/>
    <n v="12.9"/>
    <n v="9246.11"/>
    <x v="1"/>
    <n v="705"/>
    <s v="No"/>
    <n v="6330.8590000000004"/>
    <x v="17"/>
    <n v="1.1863112650756993"/>
    <n v="3"/>
    <s v="Consulting"/>
    <n v="4"/>
    <n v="10"/>
    <x v="2"/>
  </r>
  <r>
    <s v="G0RCOR"/>
    <s v="LHR"/>
    <s v="KUL"/>
    <d v="2019-11-19T00:00:00"/>
    <x v="568"/>
    <d v="2019-12-09T00:00:00"/>
    <n v="10605"/>
    <n v="11.8"/>
    <n v="9247.84"/>
    <x v="1"/>
    <n v="707"/>
    <s v="No"/>
    <n v="7942.9674999999997"/>
    <x v="13"/>
    <n v="0.87202640264026399"/>
    <n v="1"/>
    <s v="Finance"/>
    <n v="2"/>
    <n v="6"/>
    <x v="2"/>
  </r>
  <r>
    <s v="KNHULY"/>
    <s v="LHR"/>
    <s v="CAN"/>
    <d v="2019-10-29T00:00:00"/>
    <x v="496"/>
    <d v="2019-11-25T00:00:00"/>
    <n v="9495"/>
    <n v="10.6"/>
    <n v="9263.27"/>
    <x v="1"/>
    <n v="703"/>
    <s v="No"/>
    <n v="7306.3824999999997"/>
    <x v="26"/>
    <n v="0.97559452343338604"/>
    <n v="15"/>
    <s v="Consulting"/>
    <n v="4"/>
    <n v="10"/>
    <x v="2"/>
  </r>
  <r>
    <s v="QUQ347"/>
    <s v="LGW"/>
    <s v="CTU"/>
    <d v="2017-01-26T00:00:00"/>
    <x v="569"/>
    <d v="2017-02-28T00:00:00"/>
    <n v="8303"/>
    <n v="14.5"/>
    <n v="9275.44"/>
    <x v="1"/>
    <n v="431"/>
    <s v="No"/>
    <n v="6622.7704999999996"/>
    <x v="43"/>
    <n v="1.1171191135734073"/>
    <n v="7"/>
    <s v="Consulting"/>
    <n v="1"/>
    <n v="4"/>
    <x v="2"/>
  </r>
  <r>
    <s v="JBUX1M"/>
    <s v="LGW"/>
    <s v="SIN"/>
    <d v="2019-11-18T00:00:00"/>
    <x v="81"/>
    <d v="2019-12-07T00:00:00"/>
    <n v="10877"/>
    <n v="13.3"/>
    <n v="9288.8799999999992"/>
    <x v="1"/>
    <n v="41"/>
    <s v="No"/>
    <n v="8098.9594999999999"/>
    <x v="28"/>
    <n v="0.85399282890502892"/>
    <n v="12"/>
    <s v="HR"/>
    <n v="4"/>
    <n v="10"/>
    <x v="2"/>
  </r>
  <r>
    <s v="DWPWW7"/>
    <s v="SIN"/>
    <s v="MUC"/>
    <d v="2019-04-18T00:00:00"/>
    <x v="118"/>
    <d v="2019-04-30T00:00:00"/>
    <n v="10058"/>
    <n v="11.2"/>
    <n v="9289.36"/>
    <x v="1"/>
    <n v="425"/>
    <s v="No"/>
    <n v="7629.2629999999999"/>
    <x v="37"/>
    <n v="0.92357924040564732"/>
    <n v="8"/>
    <s v="Consulting"/>
    <n v="4"/>
    <n v="10"/>
    <x v="2"/>
  </r>
  <r>
    <s v="JCTZC2"/>
    <s v="LGW"/>
    <s v="CAN"/>
    <d v="2019-07-05T00:00:00"/>
    <x v="35"/>
    <d v="2019-07-15T00:00:00"/>
    <n v="9499"/>
    <n v="15.6"/>
    <n v="9293.09"/>
    <x v="1"/>
    <n v="188"/>
    <s v="No"/>
    <n v="7308.6765000000005"/>
    <x v="37"/>
    <n v="0.97832298136645968"/>
    <n v="6"/>
    <s v="Consulting"/>
    <n v="2"/>
    <n v="6"/>
    <x v="2"/>
  </r>
  <r>
    <s v="TWUUSG"/>
    <s v="LHR"/>
    <s v="BKK"/>
    <d v="2019-04-02T00:00:00"/>
    <x v="9"/>
    <d v="2019-04-22T00:00:00"/>
    <n v="9577"/>
    <n v="10.7"/>
    <n v="9355.06"/>
    <x v="1"/>
    <n v="89"/>
    <s v="No"/>
    <n v="7353.4094999999998"/>
    <x v="20"/>
    <n v="0.97682572830740311"/>
    <n v="7"/>
    <s v="Consulting"/>
    <n v="4"/>
    <n v="10"/>
    <x v="2"/>
  </r>
  <r>
    <s v="XQ398I"/>
    <s v="JFK"/>
    <s v="ICN"/>
    <d v="2019-08-24T00:00:00"/>
    <x v="553"/>
    <d v="2019-09-09T00:00:00"/>
    <n v="11115"/>
    <n v="13.5"/>
    <n v="9360.76"/>
    <x v="1"/>
    <n v="728"/>
    <s v="No"/>
    <n v="8235.4524999999994"/>
    <x v="5"/>
    <n v="0.84217363922627086"/>
    <n v="8"/>
    <s v="Consulting"/>
    <n v="4"/>
    <n v="10"/>
    <x v="2"/>
  </r>
  <r>
    <s v="YEMU9I"/>
    <s v="JFK"/>
    <s v="SIN"/>
    <d v="2017-10-02T00:00:00"/>
    <x v="413"/>
    <d v="2017-10-29T00:00:00"/>
    <n v="15349"/>
    <n v="18.5"/>
    <n v="9360.7900000000009"/>
    <x v="1"/>
    <n v="343"/>
    <s v="No"/>
    <n v="10663.6515"/>
    <x v="22"/>
    <n v="0.60986318326926836"/>
    <n v="7"/>
    <s v="HR"/>
    <n v="4"/>
    <n v="10"/>
    <x v="2"/>
  </r>
  <r>
    <s v="YIY6L7"/>
    <s v="JFK"/>
    <s v="DXB"/>
    <d v="2019-08-09T00:00:00"/>
    <x v="453"/>
    <d v="2019-08-17T00:00:00"/>
    <n v="11022"/>
    <n v="13.5"/>
    <n v="9371.4599999999991"/>
    <x v="1"/>
    <n v="752"/>
    <s v="No"/>
    <n v="8182.1170000000002"/>
    <x v="64"/>
    <n v="0.85025040827436027"/>
    <n v="7"/>
    <s v="Consulting"/>
    <n v="4"/>
    <n v="10"/>
    <x v="2"/>
  </r>
  <r>
    <s v="GTLU8Q"/>
    <s v="JFK"/>
    <s v="ICN"/>
    <d v="2019-03-27T00:00:00"/>
    <x v="570"/>
    <d v="2019-04-24T00:00:00"/>
    <n v="11115"/>
    <n v="13.5"/>
    <n v="9376.39"/>
    <x v="1"/>
    <n v="239"/>
    <s v="No"/>
    <n v="8235.4524999999994"/>
    <x v="6"/>
    <n v="0.84357984705353117"/>
    <n v="12"/>
    <s v="Consulting"/>
    <n v="2"/>
    <n v="6"/>
    <x v="2"/>
  </r>
  <r>
    <s v="VYU6YP"/>
    <s v="JFK"/>
    <s v="BOM"/>
    <d v="2019-09-04T00:00:00"/>
    <x v="360"/>
    <d v="2019-10-04T00:00:00"/>
    <n v="12551"/>
    <n v="15.3"/>
    <n v="9381.48"/>
    <x v="1"/>
    <n v="284"/>
    <s v="No"/>
    <n v="9058.9984999999997"/>
    <x v="22"/>
    <n v="0.74746872759142691"/>
    <n v="10"/>
    <s v="Consulting"/>
    <n v="4"/>
    <n v="10"/>
    <x v="2"/>
  </r>
  <r>
    <s v="CGKBYV"/>
    <s v="LGW"/>
    <s v="CGK"/>
    <d v="2019-12-05T00:00:00"/>
    <x v="171"/>
    <d v="2019-12-24T00:00:00"/>
    <n v="11708"/>
    <n v="20.9"/>
    <n v="9403.35"/>
    <x v="1"/>
    <n v="494"/>
    <s v="No"/>
    <n v="8575.5380000000005"/>
    <x v="2"/>
    <n v="0.80315596173556547"/>
    <n v="4"/>
    <s v="Consulting"/>
    <n v="3"/>
    <n v="8"/>
    <x v="2"/>
  </r>
  <r>
    <s v="NFB5YS"/>
    <s v="LHR"/>
    <s v="MEX"/>
    <d v="2019-09-02T00:00:00"/>
    <x v="50"/>
    <d v="2019-09-10T00:00:00"/>
    <n v="8903"/>
    <n v="10.1"/>
    <n v="9413.6200000000008"/>
    <x v="1"/>
    <n v="139"/>
    <s v="No"/>
    <n v="6966.8705"/>
    <x v="64"/>
    <n v="1.0573537009996632"/>
    <n v="7"/>
    <s v="Consulting"/>
    <n v="4"/>
    <n v="10"/>
    <x v="2"/>
  </r>
  <r>
    <s v="B3874Q"/>
    <s v="JFK"/>
    <s v="BOM"/>
    <d v="2018-05-06T00:00:00"/>
    <x v="571"/>
    <d v="2018-05-29T00:00:00"/>
    <n v="12551"/>
    <n v="15.3"/>
    <n v="9419.26"/>
    <x v="1"/>
    <n v="479"/>
    <s v="No"/>
    <n v="9058.9984999999997"/>
    <x v="6"/>
    <n v="0.75047884630706718"/>
    <n v="7"/>
    <s v="Consulting"/>
    <n v="4"/>
    <n v="10"/>
    <x v="2"/>
  </r>
  <r>
    <s v="M0OBZI"/>
    <s v="LGW"/>
    <s v="LAX"/>
    <d v="2018-05-28T00:00:00"/>
    <x v="572"/>
    <d v="2018-06-26T00:00:00"/>
    <n v="8797"/>
    <n v="13.9"/>
    <n v="9431.6200000000008"/>
    <x v="1"/>
    <n v="280"/>
    <s v="No"/>
    <n v="6906.0794999999998"/>
    <x v="26"/>
    <n v="1.0721405024440152"/>
    <n v="17"/>
    <s v="Consulting"/>
    <n v="4"/>
    <n v="10"/>
    <x v="2"/>
  </r>
  <r>
    <s v="EXMS69"/>
    <s v="JFK"/>
    <s v="DXB"/>
    <d v="2019-06-28T00:00:00"/>
    <x v="573"/>
    <d v="2019-07-10T00:00:00"/>
    <n v="11022"/>
    <n v="13.5"/>
    <n v="9442.93"/>
    <x v="1"/>
    <n v="917"/>
    <s v="No"/>
    <n v="8182.1170000000002"/>
    <x v="28"/>
    <n v="0.85673471239339505"/>
    <n v="5"/>
    <s v="Consulting"/>
    <n v="4"/>
    <n v="10"/>
    <x v="2"/>
  </r>
  <r>
    <s v="ODJHP9"/>
    <s v="JFK"/>
    <s v="ICN"/>
    <d v="2018-09-09T00:00:00"/>
    <x v="574"/>
    <d v="2018-09-23T00:00:00"/>
    <n v="11115"/>
    <n v="13.5"/>
    <n v="9443.5"/>
    <x v="1"/>
    <n v="752"/>
    <s v="No"/>
    <n v="8235.4524999999994"/>
    <x v="28"/>
    <n v="0.84961763382816013"/>
    <n v="7"/>
    <s v="Consulting"/>
    <n v="4"/>
    <n v="10"/>
    <x v="2"/>
  </r>
  <r>
    <s v="PITH8O"/>
    <s v="LGW"/>
    <s v="ORD"/>
    <d v="2018-06-09T00:00:00"/>
    <x v="575"/>
    <d v="2018-06-29T00:00:00"/>
    <n v="6377"/>
    <n v="10.5"/>
    <n v="9449.43"/>
    <x v="1"/>
    <n v="944"/>
    <s v="No"/>
    <n v="5518.2094999999999"/>
    <x v="26"/>
    <n v="1.4817986514034813"/>
    <n v="8"/>
    <s v="Consulting"/>
    <n v="3"/>
    <n v="8"/>
    <x v="2"/>
  </r>
  <r>
    <s v="SW9444"/>
    <s v="LHR"/>
    <s v="LAS"/>
    <d v="2017-07-06T00:00:00"/>
    <x v="576"/>
    <d v="2017-08-06T00:00:00"/>
    <n v="8395"/>
    <n v="9.5"/>
    <n v="9460.08"/>
    <x v="1"/>
    <n v="188"/>
    <s v="No"/>
    <n v="6675.5325000000003"/>
    <x v="22"/>
    <n v="1.1268707564026206"/>
    <n v="11"/>
    <s v="Consulting"/>
    <n v="2"/>
    <n v="6"/>
    <x v="2"/>
  </r>
  <r>
    <s v="LRRKUI"/>
    <s v="JFK"/>
    <s v="PEK"/>
    <d v="2019-06-16T00:00:00"/>
    <x v="519"/>
    <d v="2019-07-05T00:00:00"/>
    <n v="11004"/>
    <n v="13.5"/>
    <n v="9461.7999999999993"/>
    <x v="1"/>
    <n v="749"/>
    <s v="No"/>
    <n v="8171.7939999999999"/>
    <x v="38"/>
    <n v="0.85985096328607769"/>
    <n v="8"/>
    <s v="IT"/>
    <n v="4"/>
    <n v="10"/>
    <x v="2"/>
  </r>
  <r>
    <s v="P06N3M"/>
    <s v="JFK"/>
    <s v="SYD"/>
    <d v="2017-02-09T00:00:00"/>
    <x v="337"/>
    <d v="2017-03-03T00:00:00"/>
    <n v="16013"/>
    <n v="19.3"/>
    <n v="9502.65"/>
    <x v="1"/>
    <n v="499"/>
    <s v="No"/>
    <n v="11044.4555"/>
    <x v="1"/>
    <n v="0.59343346031349531"/>
    <n v="8"/>
    <s v="IT"/>
    <n v="4"/>
    <n v="10"/>
    <x v="2"/>
  </r>
  <r>
    <s v="FWY026"/>
    <s v="JFK"/>
    <s v="SIN"/>
    <d v="2017-07-06T00:00:00"/>
    <x v="577"/>
    <d v="2017-07-19T00:00:00"/>
    <n v="15349"/>
    <n v="18.5"/>
    <n v="9514.57"/>
    <x v="1"/>
    <n v="865"/>
    <s v="No"/>
    <n v="10663.6515"/>
    <x v="5"/>
    <n v="0.61988207700827413"/>
    <n v="5"/>
    <s v="Finance"/>
    <n v="4"/>
    <n v="10"/>
    <x v="2"/>
  </r>
  <r>
    <s v="TIPULQ"/>
    <s v="LHR"/>
    <s v="SIN"/>
    <d v="2019-03-11T00:00:00"/>
    <x v="100"/>
    <d v="2019-04-03T00:00:00"/>
    <n v="10883"/>
    <n v="12.8"/>
    <n v="9532.52"/>
    <x v="1"/>
    <n v="165"/>
    <s v="No"/>
    <n v="8102.4004999999997"/>
    <x v="9"/>
    <n v="0.87590921620876605"/>
    <n v="5"/>
    <s v="HR"/>
    <n v="2"/>
    <n v="6"/>
    <x v="2"/>
  </r>
  <r>
    <s v="BTULIR"/>
    <s v="JFK"/>
    <s v="KUL"/>
    <d v="2019-08-15T00:00:00"/>
    <x v="29"/>
    <d v="2019-08-30T00:00:00"/>
    <n v="15178"/>
    <n v="18.3"/>
    <n v="9539.26"/>
    <x v="1"/>
    <n v="677"/>
    <s v="No"/>
    <n v="10565.583000000001"/>
    <x v="18"/>
    <n v="0.62849255501383583"/>
    <n v="6"/>
    <s v="Consulting"/>
    <n v="4"/>
    <n v="10"/>
    <x v="2"/>
  </r>
  <r>
    <s v="MB6JXY"/>
    <s v="JFK"/>
    <s v="KUL"/>
    <d v="2018-01-30T00:00:00"/>
    <x v="45"/>
    <d v="2018-02-09T00:00:00"/>
    <n v="15178"/>
    <n v="18.3"/>
    <n v="9552.68"/>
    <x v="1"/>
    <n v="506"/>
    <s v="No"/>
    <n v="10565.583000000001"/>
    <x v="42"/>
    <n v="0.6293767294768744"/>
    <n v="5"/>
    <s v="Consulting"/>
    <n v="3"/>
    <n v="8"/>
    <x v="2"/>
  </r>
  <r>
    <s v="PWFILL"/>
    <s v="JFK"/>
    <s v="CTU"/>
    <d v="2017-12-27T00:00:00"/>
    <x v="578"/>
    <d v="2018-01-09T00:00:00"/>
    <n v="12116"/>
    <n v="14.8"/>
    <n v="9586.68"/>
    <x v="1"/>
    <n v="855"/>
    <s v="No"/>
    <n v="8809.5259999999998"/>
    <x v="28"/>
    <n v="0.79124133377352268"/>
    <n v="6"/>
    <s v="Consulting"/>
    <n v="1"/>
    <n v="4"/>
    <x v="2"/>
  </r>
  <r>
    <s v="Z2NFBA"/>
    <s v="LHR"/>
    <s v="MNL"/>
    <d v="2019-05-31T00:00:00"/>
    <x v="456"/>
    <d v="2019-06-10T00:00:00"/>
    <n v="10767"/>
    <n v="11.9"/>
    <n v="9591.11"/>
    <x v="1"/>
    <n v="31"/>
    <s v="No"/>
    <n v="8035.8744999999999"/>
    <x v="64"/>
    <n v="0.89078759171542687"/>
    <n v="9"/>
    <s v="IT"/>
    <n v="4"/>
    <n v="10"/>
    <x v="2"/>
  </r>
  <r>
    <s v="E0AMOR"/>
    <s v="SIN"/>
    <s v="CLT"/>
    <d v="2017-07-26T00:00:00"/>
    <x v="579"/>
    <d v="2017-08-12T00:00:00"/>
    <n v="15917"/>
    <n v="21.1"/>
    <n v="9592.2099999999991"/>
    <x v="1"/>
    <n v="425"/>
    <s v="No"/>
    <n v="10989.3995"/>
    <x v="38"/>
    <n v="0.60263931645410562"/>
    <n v="6"/>
    <s v="Consulting"/>
    <n v="4"/>
    <n v="10"/>
    <x v="2"/>
  </r>
  <r>
    <s v="O3CZDB"/>
    <s v="JFK"/>
    <s v="IST"/>
    <d v="2019-11-05T00:00:00"/>
    <x v="580"/>
    <d v="2019-11-25T00:00:00"/>
    <n v="8047"/>
    <n v="10"/>
    <n v="9635.48"/>
    <x v="1"/>
    <n v="213"/>
    <s v="No"/>
    <n v="6475.9544999999998"/>
    <x v="5"/>
    <n v="1.1974002733938114"/>
    <n v="12"/>
    <s v="Consulting"/>
    <n v="3"/>
    <n v="8"/>
    <x v="2"/>
  </r>
  <r>
    <s v="PAD01U"/>
    <s v="LHR"/>
    <s v="SIN"/>
    <d v="2019-11-10T00:00:00"/>
    <x v="124"/>
    <d v="2019-11-26T00:00:00"/>
    <n v="10883"/>
    <n v="12.8"/>
    <n v="9642.5499999999993"/>
    <x v="1"/>
    <n v="454"/>
    <s v="No"/>
    <n v="8102.4004999999997"/>
    <x v="18"/>
    <n v="0.88601947992281538"/>
    <n v="7"/>
    <s v="Finance"/>
    <n v="2"/>
    <n v="6"/>
    <x v="2"/>
  </r>
  <r>
    <s v="KS7H4A"/>
    <s v="SIN"/>
    <s v="LAX"/>
    <d v="2018-03-28T00:00:00"/>
    <x v="581"/>
    <d v="2018-05-10T00:00:00"/>
    <n v="14101"/>
    <n v="19.3"/>
    <n v="9723.82"/>
    <x v="1"/>
    <n v="874"/>
    <s v="No"/>
    <n v="9947.9235000000008"/>
    <x v="25"/>
    <n v="0.68958371746684632"/>
    <n v="16"/>
    <s v="Consulting"/>
    <n v="4"/>
    <n v="10"/>
    <x v="2"/>
  </r>
  <r>
    <s v="D7A1TM"/>
    <s v="JFK"/>
    <s v="HND"/>
    <d v="2019-01-12T00:00:00"/>
    <x v="582"/>
    <d v="2019-02-14T00:00:00"/>
    <n v="10899"/>
    <n v="13.3"/>
    <n v="9734.06"/>
    <x v="1"/>
    <n v="13"/>
    <s v="No"/>
    <n v="8111.5765000000001"/>
    <x v="2"/>
    <n v="0.89311496467565832"/>
    <n v="18"/>
    <s v="Consulting"/>
    <n v="2"/>
    <n v="6"/>
    <x v="2"/>
  </r>
  <r>
    <s v="PYX55M"/>
    <s v="JFK"/>
    <s v="DXB"/>
    <d v="2018-04-27T00:00:00"/>
    <x v="583"/>
    <d v="2018-05-21T00:00:00"/>
    <n v="11022"/>
    <n v="13.5"/>
    <n v="9737.2099999999991"/>
    <x v="1"/>
    <n v="161"/>
    <s v="No"/>
    <n v="8182.1170000000002"/>
    <x v="13"/>
    <n v="0.88343404100889122"/>
    <n v="5"/>
    <s v="Consulting"/>
    <n v="4"/>
    <n v="10"/>
    <x v="2"/>
  </r>
  <r>
    <s v="G5H6EB"/>
    <s v="SIN"/>
    <s v="DEN"/>
    <d v="2017-08-05T00:00:00"/>
    <x v="132"/>
    <d v="2017-08-14T00:00:00"/>
    <n v="14584"/>
    <n v="21.7"/>
    <n v="9752.15"/>
    <x v="1"/>
    <n v="659"/>
    <s v="No"/>
    <n v="10224.924000000001"/>
    <x v="24"/>
    <n v="0.6686882885353812"/>
    <n v="3"/>
    <s v="Consulting"/>
    <n v="3"/>
    <n v="8"/>
    <x v="2"/>
  </r>
  <r>
    <s v="EMM6FP"/>
    <s v="LGW"/>
    <s v="SYD"/>
    <d v="2019-05-23T00:00:00"/>
    <x v="450"/>
    <d v="2019-06-11T00:00:00"/>
    <n v="17017"/>
    <n v="20.5"/>
    <n v="9761.2800000000007"/>
    <x v="1"/>
    <n v="171"/>
    <s v="No"/>
    <n v="11620.2495"/>
    <x v="38"/>
    <n v="0.57361932185461606"/>
    <n v="8"/>
    <s v="Consulting"/>
    <n v="3"/>
    <n v="8"/>
    <x v="2"/>
  </r>
  <r>
    <s v="FSGNT2"/>
    <s v="JFK"/>
    <s v="KUL"/>
    <d v="2019-04-09T00:00:00"/>
    <x v="272"/>
    <d v="2019-05-01T00:00:00"/>
    <n v="15178"/>
    <n v="18.3"/>
    <n v="9791.4699999999993"/>
    <x v="1"/>
    <n v="321"/>
    <s v="No"/>
    <n v="10565.583000000001"/>
    <x v="38"/>
    <n v="0.64510936882329684"/>
    <n v="11"/>
    <s v="IT"/>
    <n v="3"/>
    <n v="8"/>
    <x v="2"/>
  </r>
  <r>
    <s v="VLP5ZE"/>
    <s v="LGW"/>
    <s v="MEX"/>
    <d v="2018-08-03T00:00:00"/>
    <x v="584"/>
    <d v="2019-01-06T00:00:00"/>
    <n v="8947"/>
    <n v="11.1"/>
    <n v="9841.2800000000007"/>
    <x v="1"/>
    <n v="549"/>
    <s v="No"/>
    <n v="6992.1045000000004"/>
    <x v="18"/>
    <n v="1.099953056890578"/>
    <n v="147"/>
    <s v="Consulting"/>
    <n v="4"/>
    <n v="10"/>
    <x v="2"/>
  </r>
  <r>
    <s v="O2QYB7"/>
    <s v="LHR"/>
    <s v="PHX"/>
    <d v="2017-06-13T00:00:00"/>
    <x v="585"/>
    <d v="2017-06-17T00:00:00"/>
    <n v="8462"/>
    <n v="9.6"/>
    <n v="9860.4"/>
    <x v="1"/>
    <n v="269"/>
    <s v="No"/>
    <n v="6713.9570000000003"/>
    <x v="54"/>
    <n v="1.1652564405577877"/>
    <n v="4"/>
    <s v="Consulting"/>
    <n v="4"/>
    <n v="10"/>
    <x v="1"/>
  </r>
  <r>
    <s v="MKWBBN"/>
    <s v="JFK"/>
    <s v="ICN"/>
    <d v="2018-10-26T00:00:00"/>
    <x v="256"/>
    <d v="2018-11-18T00:00:00"/>
    <n v="11115"/>
    <n v="13.5"/>
    <n v="9865.74"/>
    <x v="1"/>
    <n v="805"/>
    <s v="No"/>
    <n v="8235.4524999999994"/>
    <x v="2"/>
    <n v="0.88760593792172737"/>
    <n v="8"/>
    <s v="Consulting"/>
    <n v="3"/>
    <n v="8"/>
    <x v="2"/>
  </r>
  <r>
    <s v="DX36US"/>
    <s v="JFK"/>
    <s v="BOM"/>
    <d v="2019-03-11T00:00:00"/>
    <x v="123"/>
    <d v="2019-04-10T00:00:00"/>
    <n v="12551"/>
    <n v="15.3"/>
    <n v="9871.0499999999993"/>
    <x v="1"/>
    <n v="855"/>
    <s v="No"/>
    <n v="9058.9984999999997"/>
    <x v="17"/>
    <n v="0.78647518126045723"/>
    <n v="13"/>
    <s v="Consulting"/>
    <n v="1"/>
    <n v="4"/>
    <x v="2"/>
  </r>
  <r>
    <s v="BY5JMF"/>
    <s v="JFK"/>
    <s v="SYD"/>
    <d v="2018-02-10T00:00:00"/>
    <x v="447"/>
    <d v="2018-03-02T00:00:00"/>
    <n v="16013"/>
    <n v="19.3"/>
    <n v="9875.66"/>
    <x v="1"/>
    <n v="663"/>
    <s v="No"/>
    <n v="11044.4555"/>
    <x v="26"/>
    <n v="0.61672765877724345"/>
    <n v="8"/>
    <s v="Consulting"/>
    <n v="4"/>
    <n v="10"/>
    <x v="2"/>
  </r>
  <r>
    <s v="IW0M5B"/>
    <s v="JFK"/>
    <s v="PEK"/>
    <d v="2019-06-09T00:00:00"/>
    <x v="48"/>
    <d v="2019-07-03T00:00:00"/>
    <n v="11004"/>
    <n v="13.5"/>
    <n v="9890.89"/>
    <x v="1"/>
    <n v="200"/>
    <s v="No"/>
    <n v="8171.7939999999999"/>
    <x v="26"/>
    <n v="0.8988449654671028"/>
    <n v="12"/>
    <s v="Consulting"/>
    <n v="4"/>
    <n v="10"/>
    <x v="2"/>
  </r>
  <r>
    <s v="OXMID7"/>
    <s v="JFK"/>
    <s v="BKK"/>
    <d v="2018-01-14T00:00:00"/>
    <x v="586"/>
    <d v="2018-01-21T00:00:00"/>
    <n v="13964"/>
    <n v="16.899999999999999"/>
    <n v="9903.91"/>
    <x v="1"/>
    <n v="252"/>
    <s v="No"/>
    <n v="9869.3539999999994"/>
    <x v="35"/>
    <n v="0.70924591807505011"/>
    <n v="5"/>
    <s v="Consulting"/>
    <n v="4"/>
    <n v="10"/>
    <x v="2"/>
  </r>
  <r>
    <s v="INI1IJ"/>
    <s v="LGW"/>
    <s v="KUL"/>
    <d v="2018-12-27T00:00:00"/>
    <x v="587"/>
    <d v="2019-01-08T00:00:00"/>
    <n v="10593"/>
    <n v="17.7"/>
    <n v="9912.2800000000007"/>
    <x v="1"/>
    <n v="435"/>
    <s v="No"/>
    <n v="7936.0855000000001"/>
    <x v="5"/>
    <n v="0.93573869536486365"/>
    <n v="4"/>
    <s v="Consulting"/>
    <n v="4"/>
    <n v="10"/>
    <x v="2"/>
  </r>
  <r>
    <s v="OI6316"/>
    <s v="JFK"/>
    <s v="SIN"/>
    <d v="2019-07-31T00:00:00"/>
    <x v="234"/>
    <d v="2019-09-04T00:00:00"/>
    <n v="15349"/>
    <n v="18.5"/>
    <n v="9915.2099999999991"/>
    <x v="1"/>
    <n v="343"/>
    <s v="No"/>
    <n v="10663.6515"/>
    <x v="17"/>
    <n v="0.64598410319890542"/>
    <n v="18"/>
    <s v="HR"/>
    <n v="4"/>
    <n v="10"/>
    <x v="2"/>
  </r>
  <r>
    <s v="EVJJB3"/>
    <s v="JFK"/>
    <s v="DXB"/>
    <d v="2018-08-15T00:00:00"/>
    <x v="200"/>
    <d v="2018-09-01T00:00:00"/>
    <n v="11022"/>
    <n v="13.5"/>
    <n v="9927.42"/>
    <x v="1"/>
    <n v="962"/>
    <s v="No"/>
    <n v="8182.1170000000002"/>
    <x v="5"/>
    <n v="0.90069134458356015"/>
    <n v="9"/>
    <s v="Consulting"/>
    <n v="4"/>
    <n v="10"/>
    <x v="2"/>
  </r>
  <r>
    <s v="PKY76P"/>
    <s v="LGW"/>
    <s v="IAH"/>
    <d v="2018-05-15T00:00:00"/>
    <x v="475"/>
    <d v="2018-06-02T00:00:00"/>
    <n v="7794"/>
    <n v="12.9"/>
    <n v="9931.7800000000007"/>
    <x v="1"/>
    <n v="388"/>
    <s v="No"/>
    <n v="6330.8590000000004"/>
    <x v="5"/>
    <n v="1.2742853477033615"/>
    <n v="10"/>
    <s v="Consulting"/>
    <n v="4"/>
    <n v="10"/>
    <x v="2"/>
  </r>
  <r>
    <s v="MJPWE9"/>
    <s v="LHR"/>
    <s v="SFO"/>
    <d v="2016-12-31T00:00:00"/>
    <x v="588"/>
    <d v="2017-01-13T00:00:00"/>
    <n v="8615"/>
    <n v="9.8000000000000007"/>
    <n v="9938.75"/>
    <x v="1"/>
    <n v="884"/>
    <s v="No"/>
    <n v="6801.7025000000003"/>
    <x v="24"/>
    <n v="1.1536564132327336"/>
    <n v="7"/>
    <s v="Consulting"/>
    <n v="3"/>
    <n v="8"/>
    <x v="2"/>
  </r>
  <r>
    <s v="AQLXVR"/>
    <s v="JFK"/>
    <s v="DXB"/>
    <d v="2019-07-04T00:00:00"/>
    <x v="224"/>
    <d v="2019-07-18T00:00:00"/>
    <n v="11022"/>
    <n v="13.5"/>
    <n v="9939.67"/>
    <x v="1"/>
    <n v="752"/>
    <s v="No"/>
    <n v="8182.1170000000002"/>
    <x v="5"/>
    <n v="0.90180275812012345"/>
    <n v="6"/>
    <s v="Consulting"/>
    <n v="4"/>
    <n v="10"/>
    <x v="2"/>
  </r>
  <r>
    <s v="GCA51N"/>
    <s v="JFK"/>
    <s v="BKK"/>
    <d v="2019-12-08T00:00:00"/>
    <x v="589"/>
    <d v="2019-12-30T00:00:00"/>
    <n v="13964"/>
    <n v="16.899999999999999"/>
    <n v="9956.39"/>
    <x v="1"/>
    <n v="109"/>
    <s v="No"/>
    <n v="9869.3539999999994"/>
    <x v="2"/>
    <n v="0.71300415353766822"/>
    <n v="7"/>
    <s v="IT"/>
    <n v="2"/>
    <n v="6"/>
    <x v="2"/>
  </r>
  <r>
    <s v="QM3XVW"/>
    <s v="LHR"/>
    <s v="SEA"/>
    <d v="2018-07-18T00:00:00"/>
    <x v="590"/>
    <d v="2018-08-08T00:00:00"/>
    <n v="7702"/>
    <n v="8.9"/>
    <n v="9992.56"/>
    <x v="1"/>
    <n v="431"/>
    <s v="No"/>
    <n v="6278.0969999999998"/>
    <x v="42"/>
    <n v="1.2973980784211891"/>
    <n v="16"/>
    <s v="Consulting"/>
    <n v="1"/>
    <n v="4"/>
    <x v="2"/>
  </r>
  <r>
    <s v="JOWEQ5"/>
    <s v="JFK"/>
    <s v="SIN"/>
    <d v="2019-03-01T00:00:00"/>
    <x v="591"/>
    <d v="2019-03-27T00:00:00"/>
    <n v="15349"/>
    <n v="18.5"/>
    <n v="10015.51"/>
    <x v="1"/>
    <n v="854"/>
    <s v="No"/>
    <n v="10663.6515"/>
    <x v="26"/>
    <n v="0.65251873086194545"/>
    <n v="14"/>
    <s v="Marketing"/>
    <n v="4"/>
    <n v="10"/>
    <x v="2"/>
  </r>
  <r>
    <s v="DB6Y7M"/>
    <s v="LGW"/>
    <s v="XIY"/>
    <d v="2019-02-21T00:00:00"/>
    <x v="311"/>
    <d v="2019-03-26T00:00:00"/>
    <n v="8248"/>
    <n v="12.4"/>
    <n v="10033.89"/>
    <x v="1"/>
    <n v="198"/>
    <s v="No"/>
    <n v="6591.2280000000001"/>
    <x v="9"/>
    <n v="1.2165240058195925"/>
    <n v="15"/>
    <s v="Consulting"/>
    <n v="4"/>
    <n v="10"/>
    <x v="2"/>
  </r>
  <r>
    <s v="ZMER9L"/>
    <s v="JFK"/>
    <s v="KUL"/>
    <d v="2019-08-30T00:00:00"/>
    <x v="328"/>
    <d v="2019-09-13T00:00:00"/>
    <n v="15178"/>
    <n v="18.3"/>
    <n v="10034.379999999999"/>
    <x v="1"/>
    <n v="621"/>
    <s v="No"/>
    <n v="10565.583000000001"/>
    <x v="28"/>
    <n v="0.66111345368296215"/>
    <n v="7"/>
    <s v="Consulting"/>
    <n v="4"/>
    <n v="10"/>
    <x v="2"/>
  </r>
  <r>
    <s v="YMO7Z1"/>
    <s v="JFK"/>
    <s v="PEK"/>
    <d v="2019-11-16T00:00:00"/>
    <x v="351"/>
    <d v="2019-12-12T00:00:00"/>
    <n v="11004"/>
    <n v="13.5"/>
    <n v="10035.43"/>
    <x v="1"/>
    <n v="760"/>
    <s v="No"/>
    <n v="8171.7939999999999"/>
    <x v="13"/>
    <n v="0.91198018902217381"/>
    <n v="7"/>
    <s v="Consulting"/>
    <n v="4"/>
    <n v="10"/>
    <x v="2"/>
  </r>
  <r>
    <s v="BJ5L77"/>
    <s v="JFK"/>
    <s v="SIN"/>
    <d v="2019-02-15T00:00:00"/>
    <x v="470"/>
    <d v="2019-03-16T00:00:00"/>
    <n v="15349"/>
    <n v="18.5"/>
    <n v="10056.290000000001"/>
    <x v="1"/>
    <n v="228"/>
    <s v="No"/>
    <n v="10663.6515"/>
    <x v="22"/>
    <n v="0.65517558147110566"/>
    <n v="9"/>
    <s v="HR"/>
    <n v="3"/>
    <n v="8"/>
    <x v="2"/>
  </r>
  <r>
    <s v="UBSH9Y"/>
    <s v="LGW"/>
    <s v="JFK"/>
    <d v="2018-05-05T00:00:00"/>
    <x v="592"/>
    <d v="2018-05-20T00:00:00"/>
    <n v="5568"/>
    <n v="12.7"/>
    <n v="10068.31"/>
    <x v="1"/>
    <n v="165"/>
    <s v="No"/>
    <n v="5054.2479999999996"/>
    <x v="24"/>
    <n v="1.8082453304597701"/>
    <n v="9"/>
    <s v="HR"/>
    <n v="2"/>
    <n v="6"/>
    <x v="2"/>
  </r>
  <r>
    <s v="MGXY9R"/>
    <s v="LGW"/>
    <s v="CGK"/>
    <d v="2019-07-23T00:00:00"/>
    <x v="161"/>
    <d v="2019-08-19T00:00:00"/>
    <n v="11708"/>
    <n v="20.9"/>
    <n v="10085.68"/>
    <x v="1"/>
    <n v="454"/>
    <s v="No"/>
    <n v="8575.5380000000005"/>
    <x v="17"/>
    <n v="0.86143491629654945"/>
    <n v="10"/>
    <s v="Finance"/>
    <n v="2"/>
    <n v="6"/>
    <x v="2"/>
  </r>
  <r>
    <s v="B9DPHH"/>
    <s v="JFK"/>
    <s v="DXB"/>
    <d v="2019-02-18T00:00:00"/>
    <x v="593"/>
    <d v="2019-03-15T00:00:00"/>
    <n v="11022"/>
    <n v="13.5"/>
    <n v="10113.44"/>
    <x v="1"/>
    <n v="200"/>
    <s v="No"/>
    <n v="8182.1170000000002"/>
    <x v="13"/>
    <n v="0.91756849936490659"/>
    <n v="6"/>
    <s v="Consulting"/>
    <n v="4"/>
    <n v="10"/>
    <x v="2"/>
  </r>
  <r>
    <s v="GS30I8"/>
    <s v="JFK"/>
    <s v="ICN"/>
    <d v="2019-08-25T00:00:00"/>
    <x v="557"/>
    <d v="2019-09-24T00:00:00"/>
    <n v="11115"/>
    <n v="13.5"/>
    <n v="10146.959999999999"/>
    <x v="1"/>
    <n v="63"/>
    <s v="No"/>
    <n v="8235.4524999999994"/>
    <x v="9"/>
    <n v="0.91290688259109309"/>
    <n v="12"/>
    <s v="Consulting"/>
    <n v="3"/>
    <n v="8"/>
    <x v="2"/>
  </r>
  <r>
    <s v="J9TYLB"/>
    <s v="JFK"/>
    <s v="HND"/>
    <d v="2017-04-27T00:00:00"/>
    <x v="594"/>
    <d v="2017-05-17T00:00:00"/>
    <n v="10899"/>
    <n v="13.3"/>
    <n v="10162.469999999999"/>
    <x v="1"/>
    <n v="663"/>
    <s v="No"/>
    <n v="8111.5765000000001"/>
    <x v="20"/>
    <n v="0.93242224057252954"/>
    <n v="7"/>
    <s v="Consulting"/>
    <n v="4"/>
    <n v="10"/>
    <x v="2"/>
  </r>
  <r>
    <s v="BXGMVQ"/>
    <s v="JFK"/>
    <s v="HND"/>
    <d v="2017-07-11T00:00:00"/>
    <x v="397"/>
    <d v="2017-07-21T00:00:00"/>
    <n v="10899"/>
    <n v="13.3"/>
    <n v="10173.959999999999"/>
    <x v="1"/>
    <n v="363"/>
    <s v="No"/>
    <n v="8111.5765000000001"/>
    <x v="42"/>
    <n v="0.9334764657308009"/>
    <n v="5"/>
    <s v="Consulting"/>
    <n v="3"/>
    <n v="8"/>
    <x v="2"/>
  </r>
  <r>
    <s v="R8VSS6"/>
    <s v="LGW"/>
    <s v="KMG"/>
    <d v="2019-05-15T00:00:00"/>
    <x v="469"/>
    <d v="2019-06-09T00:00:00"/>
    <n v="8729"/>
    <n v="10.8"/>
    <n v="10176.76"/>
    <x v="1"/>
    <n v="198"/>
    <s v="No"/>
    <n v="6867.0815000000002"/>
    <x v="20"/>
    <n v="1.1658563409325238"/>
    <n v="12"/>
    <s v="Consulting"/>
    <n v="4"/>
    <n v="10"/>
    <x v="2"/>
  </r>
  <r>
    <s v="EY3Y0O"/>
    <s v="LGW"/>
    <s v="PEK"/>
    <d v="2019-01-26T00:00:00"/>
    <x v="248"/>
    <d v="2019-02-20T00:00:00"/>
    <n v="8187"/>
    <n v="10.1"/>
    <n v="10205.64"/>
    <x v="1"/>
    <n v="467"/>
    <s v="No"/>
    <n v="6556.2444999999998"/>
    <x v="22"/>
    <n v="1.2465665078783437"/>
    <n v="5"/>
    <s v="Consulting"/>
    <n v="2"/>
    <n v="6"/>
    <x v="2"/>
  </r>
  <r>
    <s v="SH5I7U"/>
    <s v="JFK"/>
    <s v="MEL"/>
    <d v="2019-08-18T00:00:00"/>
    <x v="510"/>
    <d v="2019-09-10T00:00:00"/>
    <n v="16695"/>
    <n v="20.100000000000001"/>
    <n v="10217.1"/>
    <x v="1"/>
    <n v="499"/>
    <s v="No"/>
    <n v="11435.5825"/>
    <x v="2"/>
    <n v="0.61198562443845461"/>
    <n v="8"/>
    <s v="IT"/>
    <n v="4"/>
    <n v="10"/>
    <x v="2"/>
  </r>
  <r>
    <s v="YGFS2T"/>
    <s v="JFK"/>
    <s v="CTU"/>
    <d v="2017-12-02T00:00:00"/>
    <x v="60"/>
    <d v="2017-12-19T00:00:00"/>
    <n v="12116"/>
    <n v="14.8"/>
    <n v="10227"/>
    <x v="1"/>
    <n v="940"/>
    <s v="No"/>
    <n v="8809.5259999999998"/>
    <x v="26"/>
    <n v="0.84409045889732581"/>
    <n v="5"/>
    <s v="Consulting"/>
    <n v="4"/>
    <n v="10"/>
    <x v="2"/>
  </r>
  <r>
    <s v="W5HPQ4"/>
    <s v="JFK"/>
    <s v="ICN"/>
    <d v="2019-02-22T00:00:00"/>
    <x v="419"/>
    <d v="2019-03-18T00:00:00"/>
    <n v="11115"/>
    <n v="13.5"/>
    <n v="10238.290000000001"/>
    <x v="1"/>
    <n v="161"/>
    <s v="No"/>
    <n v="8235.4524999999994"/>
    <x v="1"/>
    <n v="0.9211237067026542"/>
    <n v="10"/>
    <s v="Consulting"/>
    <n v="4"/>
    <n v="10"/>
    <x v="2"/>
  </r>
  <r>
    <s v="QF53VM"/>
    <s v="SIN"/>
    <s v="MCO"/>
    <d v="2017-02-18T00:00:00"/>
    <x v="169"/>
    <d v="2017-03-12T00:00:00"/>
    <n v="16655"/>
    <n v="23.8"/>
    <n v="10238.89"/>
    <x v="1"/>
    <n v="436"/>
    <s v="No"/>
    <n v="11412.6425"/>
    <x v="8"/>
    <n v="0.61476373461422995"/>
    <n v="12"/>
    <s v="Consulting"/>
    <n v="2"/>
    <n v="6"/>
    <x v="2"/>
  </r>
  <r>
    <s v="MDMJI0"/>
    <s v="JFK"/>
    <s v="CTU"/>
    <d v="2019-10-13T00:00:00"/>
    <x v="554"/>
    <d v="2019-10-30T00:00:00"/>
    <n v="12116"/>
    <n v="14.8"/>
    <n v="10242.719999999999"/>
    <x v="1"/>
    <n v="739"/>
    <s v="No"/>
    <n v="8809.5259999999998"/>
    <x v="28"/>
    <n v="0.84538791680422576"/>
    <n v="10"/>
    <s v="Consulting"/>
    <n v="4"/>
    <n v="10"/>
    <x v="2"/>
  </r>
  <r>
    <s v="Y3MBYA"/>
    <s v="JFK"/>
    <s v="BKK"/>
    <d v="2019-04-27T00:00:00"/>
    <x v="291"/>
    <d v="2019-05-14T00:00:00"/>
    <n v="13964"/>
    <n v="16.899999999999999"/>
    <n v="10253.530000000001"/>
    <x v="1"/>
    <n v="962"/>
    <s v="No"/>
    <n v="9869.3539999999994"/>
    <x v="8"/>
    <n v="0.73428315668862798"/>
    <n v="7"/>
    <s v="Consulting"/>
    <n v="4"/>
    <n v="10"/>
    <x v="2"/>
  </r>
  <r>
    <s v="P70F9N"/>
    <s v="JFK"/>
    <s v="KUL"/>
    <d v="2019-11-19T00:00:00"/>
    <x v="151"/>
    <d v="2019-12-18T00:00:00"/>
    <n v="15178"/>
    <n v="18.3"/>
    <n v="10292.68"/>
    <x v="1"/>
    <n v="213"/>
    <s v="No"/>
    <n v="10565.583000000001"/>
    <x v="2"/>
    <n v="0.67813150612728956"/>
    <n v="14"/>
    <s v="Consulting"/>
    <n v="3"/>
    <n v="8"/>
    <x v="2"/>
  </r>
  <r>
    <s v="WLONDU"/>
    <s v="LHR"/>
    <s v="CGK"/>
    <d v="2019-05-17T00:00:00"/>
    <x v="5"/>
    <d v="2019-05-31T00:00:00"/>
    <n v="11721"/>
    <n v="13.9"/>
    <n v="10301.370000000001"/>
    <x v="1"/>
    <n v="235"/>
    <s v="No"/>
    <n v="8582.9935000000005"/>
    <x v="24"/>
    <n v="0.87888149475300748"/>
    <n v="8"/>
    <s v="Finance"/>
    <n v="2"/>
    <n v="6"/>
    <x v="2"/>
  </r>
  <r>
    <s v="XZQ0UL"/>
    <s v="JFK"/>
    <s v="LHR"/>
    <d v="2018-04-01T00:00:00"/>
    <x v="595"/>
    <d v="2018-05-03T00:00:00"/>
    <n v="5555"/>
    <n v="7.1"/>
    <n v="10341.94"/>
    <x v="1"/>
    <n v="321"/>
    <s v="No"/>
    <n v="5046.7924999999996"/>
    <x v="9"/>
    <n v="1.8617353735373539"/>
    <n v="14"/>
    <s v="IT"/>
    <n v="3"/>
    <n v="8"/>
    <x v="1"/>
  </r>
  <r>
    <s v="X1WZ68"/>
    <s v="SIN"/>
    <s v="LAX"/>
    <d v="2017-11-02T00:00:00"/>
    <x v="435"/>
    <d v="2017-12-06T00:00:00"/>
    <n v="14101"/>
    <n v="19.3"/>
    <n v="10349.74"/>
    <x v="1"/>
    <n v="436"/>
    <s v="No"/>
    <n v="9947.9235000000008"/>
    <x v="33"/>
    <n v="0.73397205871923976"/>
    <n v="13"/>
    <s v="Consulting"/>
    <n v="2"/>
    <n v="6"/>
    <x v="2"/>
  </r>
  <r>
    <s v="XV7RX4"/>
    <s v="LHR"/>
    <s v="JFK"/>
    <d v="2017-03-14T00:00:00"/>
    <x v="596"/>
    <d v="2017-04-03T00:00:00"/>
    <n v="5539"/>
    <n v="6.7"/>
    <n v="10404.64"/>
    <x v="1"/>
    <n v="225"/>
    <s v="No"/>
    <n v="5037.6165000000001"/>
    <x v="26"/>
    <n v="1.8784329301317926"/>
    <n v="8"/>
    <s v="HR"/>
    <n v="1"/>
    <n v="4"/>
    <x v="2"/>
  </r>
  <r>
    <s v="NVWEQJ"/>
    <s v="JFK"/>
    <s v="SIN"/>
    <d v="2017-12-28T00:00:00"/>
    <x v="83"/>
    <d v="2018-01-22T00:00:00"/>
    <n v="15349"/>
    <n v="18.5"/>
    <n v="10412.16"/>
    <x v="1"/>
    <n v="228"/>
    <s v="No"/>
    <n v="10663.6515"/>
    <x v="22"/>
    <n v="0.67836080526418663"/>
    <n v="5"/>
    <s v="HR"/>
    <n v="3"/>
    <n v="8"/>
    <x v="2"/>
  </r>
  <r>
    <s v="ACI66J"/>
    <s v="JFK"/>
    <s v="KUL"/>
    <d v="2018-10-22T00:00:00"/>
    <x v="597"/>
    <d v="2018-11-11T00:00:00"/>
    <n v="15178"/>
    <n v="18.3"/>
    <n v="10414.790000000001"/>
    <x v="1"/>
    <n v="739"/>
    <s v="No"/>
    <n v="10565.583000000001"/>
    <x v="20"/>
    <n v="0.68617670312294121"/>
    <n v="7"/>
    <s v="Consulting"/>
    <n v="4"/>
    <n v="10"/>
    <x v="2"/>
  </r>
  <r>
    <s v="V7K3VH"/>
    <s v="SIN"/>
    <s v="DEN"/>
    <d v="2019-11-28T00:00:00"/>
    <x v="568"/>
    <d v="2019-12-14T00:00:00"/>
    <n v="14584"/>
    <n v="21.7"/>
    <n v="10416.84"/>
    <x v="1"/>
    <n v="958"/>
    <s v="No"/>
    <n v="10224.924000000001"/>
    <x v="8"/>
    <n v="0.71426494788809658"/>
    <n v="6"/>
    <s v="Consulting"/>
    <n v="4"/>
    <n v="10"/>
    <x v="2"/>
  </r>
  <r>
    <s v="JQ60YP"/>
    <s v="JFK"/>
    <s v="CTU"/>
    <d v="2017-04-13T00:00:00"/>
    <x v="288"/>
    <d v="2017-05-13T00:00:00"/>
    <n v="12116"/>
    <n v="14.8"/>
    <n v="10432.94"/>
    <x v="1"/>
    <n v="297"/>
    <s v="No"/>
    <n v="8809.5259999999998"/>
    <x v="16"/>
    <n v="0.86108781776163756"/>
    <n v="6"/>
    <s v="Consulting"/>
    <n v="4"/>
    <n v="10"/>
    <x v="2"/>
  </r>
  <r>
    <s v="WH20DI"/>
    <s v="LGW"/>
    <s v="JFK"/>
    <d v="2019-12-10T00:00:00"/>
    <x v="171"/>
    <d v="2019-12-28T00:00:00"/>
    <n v="5568"/>
    <n v="12.7"/>
    <n v="10433.09"/>
    <x v="1"/>
    <n v="165"/>
    <s v="No"/>
    <n v="5054.2479999999996"/>
    <x v="8"/>
    <n v="1.8737589798850576"/>
    <n v="8"/>
    <s v="HR"/>
    <n v="2"/>
    <n v="6"/>
    <x v="2"/>
  </r>
  <r>
    <s v="AS3DP3"/>
    <s v="JFK"/>
    <s v="KUL"/>
    <d v="2019-09-03T00:00:00"/>
    <x v="464"/>
    <d v="2019-10-17T00:00:00"/>
    <n v="15178"/>
    <n v="18.3"/>
    <n v="10488.33"/>
    <x v="1"/>
    <n v="18"/>
    <s v="No"/>
    <n v="10565.583000000001"/>
    <x v="43"/>
    <n v="0.6910218737646594"/>
    <n v="18"/>
    <s v="Consulting"/>
    <n v="2"/>
    <n v="6"/>
    <x v="2"/>
  </r>
  <r>
    <s v="OM6LEI"/>
    <s v="JFK"/>
    <s v="BKK"/>
    <d v="2018-06-10T00:00:00"/>
    <x v="598"/>
    <d v="2018-07-04T00:00:00"/>
    <n v="13964"/>
    <n v="16.899999999999999"/>
    <n v="10495.84"/>
    <x v="1"/>
    <n v="384"/>
    <s v="No"/>
    <n v="9869.3539999999994"/>
    <x v="18"/>
    <n v="0.7516356344886852"/>
    <n v="15"/>
    <s v="IT"/>
    <n v="4"/>
    <n v="10"/>
    <x v="2"/>
  </r>
  <r>
    <s v="A0RF32"/>
    <s v="JFK"/>
    <s v="KUL"/>
    <d v="2018-10-24T00:00:00"/>
    <x v="395"/>
    <d v="2018-11-14T00:00:00"/>
    <n v="15178"/>
    <n v="18.3"/>
    <n v="10515.44"/>
    <x v="1"/>
    <n v="161"/>
    <s v="No"/>
    <n v="10565.583000000001"/>
    <x v="26"/>
    <n v="0.69280801159573069"/>
    <n v="9"/>
    <s v="Consulting"/>
    <n v="4"/>
    <n v="10"/>
    <x v="2"/>
  </r>
  <r>
    <s v="Z1MZ36"/>
    <s v="JFK"/>
    <s v="HND"/>
    <d v="2018-06-26T00:00:00"/>
    <x v="599"/>
    <d v="2018-07-15T00:00:00"/>
    <n v="10899"/>
    <n v="13.3"/>
    <n v="10541.36"/>
    <x v="1"/>
    <n v="63"/>
    <s v="No"/>
    <n v="8111.5765000000001"/>
    <x v="1"/>
    <n v="0.96718598036517112"/>
    <n v="5"/>
    <s v="Consulting"/>
    <n v="3"/>
    <n v="8"/>
    <x v="2"/>
  </r>
  <r>
    <s v="LF0P3Y"/>
    <s v="LHR"/>
    <s v="SZX"/>
    <d v="2019-06-25T00:00:00"/>
    <x v="427"/>
    <d v="2019-07-19T00:00:00"/>
    <n v="9594"/>
    <n v="16.7"/>
    <n v="10550.2"/>
    <x v="1"/>
    <n v="905"/>
    <s v="No"/>
    <n v="7363.1589999999997"/>
    <x v="20"/>
    <n v="1.0996664582030435"/>
    <n v="11"/>
    <s v="Consulting"/>
    <n v="3"/>
    <n v="8"/>
    <x v="2"/>
  </r>
  <r>
    <s v="RKMIXQ"/>
    <s v="JFK"/>
    <s v="PEK"/>
    <d v="2019-04-12T00:00:00"/>
    <x v="600"/>
    <d v="2019-04-27T00:00:00"/>
    <n v="11004"/>
    <n v="13.5"/>
    <n v="10569.28"/>
    <x v="1"/>
    <n v="18"/>
    <s v="No"/>
    <n v="8171.7939999999999"/>
    <x v="18"/>
    <n v="0.96049436568520541"/>
    <n v="6"/>
    <s v="Consulting"/>
    <n v="2"/>
    <n v="6"/>
    <x v="2"/>
  </r>
  <r>
    <s v="F9WIPY"/>
    <s v="JFK"/>
    <s v="DXB"/>
    <d v="2019-09-14T00:00:00"/>
    <x v="122"/>
    <d v="2019-10-11T00:00:00"/>
    <n v="11022"/>
    <n v="13.5"/>
    <n v="10591.71"/>
    <x v="1"/>
    <n v="197"/>
    <s v="No"/>
    <n v="8182.1170000000002"/>
    <x v="1"/>
    <n v="0.9609608056614044"/>
    <n v="13"/>
    <s v="Consulting"/>
    <n v="4"/>
    <n v="10"/>
    <x v="2"/>
  </r>
  <r>
    <s v="I4GZO8"/>
    <s v="JFK"/>
    <s v="SIN"/>
    <d v="2019-12-08T00:00:00"/>
    <x v="10"/>
    <d v="2019-12-21T00:00:00"/>
    <n v="15349"/>
    <n v="18.5"/>
    <n v="10598.36"/>
    <x v="1"/>
    <n v="792"/>
    <s v="No"/>
    <n v="10663.6515"/>
    <x v="5"/>
    <n v="0.69049188872239242"/>
    <n v="5"/>
    <s v="Finance"/>
    <n v="4"/>
    <n v="10"/>
    <x v="2"/>
  </r>
  <r>
    <s v="ALX2TS"/>
    <s v="LGW"/>
    <s v="HND"/>
    <d v="2019-04-16T00:00:00"/>
    <x v="71"/>
    <d v="2019-05-07T00:00:00"/>
    <n v="9636"/>
    <n v="11.9"/>
    <n v="10601.74"/>
    <x v="1"/>
    <n v="494"/>
    <s v="No"/>
    <n v="7387.2460000000001"/>
    <x v="5"/>
    <n v="1.1002220838522208"/>
    <n v="13"/>
    <s v="Consulting"/>
    <n v="3"/>
    <n v="8"/>
    <x v="2"/>
  </r>
  <r>
    <s v="O7FG3A"/>
    <s v="LHR"/>
    <s v="SIN"/>
    <d v="2018-08-16T00:00:00"/>
    <x v="200"/>
    <d v="2018-08-30T00:00:00"/>
    <n v="10883"/>
    <n v="12.8"/>
    <n v="10617.25"/>
    <x v="1"/>
    <n v="41"/>
    <s v="No"/>
    <n v="8102.4004999999997"/>
    <x v="28"/>
    <n v="0.97558118165946894"/>
    <n v="7"/>
    <s v="HR"/>
    <n v="4"/>
    <n v="10"/>
    <x v="2"/>
  </r>
  <r>
    <s v="YT2DYE"/>
    <s v="JFK"/>
    <s v="PEK"/>
    <d v="2019-12-15T00:00:00"/>
    <x v="601"/>
    <d v="2019-12-23T00:00:00"/>
    <n v="11004"/>
    <n v="13.5"/>
    <n v="10617.78"/>
    <x v="1"/>
    <n v="213"/>
    <s v="No"/>
    <n v="8171.7939999999999"/>
    <x v="35"/>
    <n v="0.96490185387131955"/>
    <n v="6"/>
    <s v="Consulting"/>
    <n v="3"/>
    <n v="8"/>
    <x v="2"/>
  </r>
  <r>
    <s v="KIW32C"/>
    <s v="JFK"/>
    <s v="PEK"/>
    <d v="2017-09-06T00:00:00"/>
    <x v="17"/>
    <d v="2017-09-25T00:00:00"/>
    <n v="11004"/>
    <n v="13.5"/>
    <n v="10622.12"/>
    <x v="1"/>
    <n v="666"/>
    <s v="No"/>
    <n v="8171.7939999999999"/>
    <x v="26"/>
    <n v="0.96529625590694301"/>
    <n v="7"/>
    <s v="Consulting"/>
    <n v="4"/>
    <n v="10"/>
    <x v="2"/>
  </r>
  <r>
    <s v="TLQGCC"/>
    <s v="JFK"/>
    <s v="ICN"/>
    <d v="2017-04-14T00:00:00"/>
    <x v="300"/>
    <d v="2017-04-28T00:00:00"/>
    <n v="11115"/>
    <n v="13.5"/>
    <n v="10641.48"/>
    <x v="1"/>
    <n v="962"/>
    <s v="No"/>
    <n v="8235.4524999999994"/>
    <x v="18"/>
    <n v="0.95739811066126856"/>
    <n v="5"/>
    <s v="Consulting"/>
    <n v="4"/>
    <n v="10"/>
    <x v="2"/>
  </r>
  <r>
    <s v="B3DSZT"/>
    <s v="JFK"/>
    <s v="BOM"/>
    <d v="2017-09-25T00:00:00"/>
    <x v="602"/>
    <d v="2017-10-27T00:00:00"/>
    <n v="12551"/>
    <n v="15.3"/>
    <n v="10665.37"/>
    <x v="1"/>
    <n v="808"/>
    <s v="No"/>
    <n v="9058.9984999999997"/>
    <x v="46"/>
    <n v="0.84976256871962397"/>
    <n v="7"/>
    <s v="Consulting"/>
    <n v="2"/>
    <n v="6"/>
    <x v="2"/>
  </r>
  <r>
    <s v="Y0313W"/>
    <s v="LGW"/>
    <s v="CAN"/>
    <d v="2018-07-03T00:00:00"/>
    <x v="120"/>
    <d v="2018-07-28T00:00:00"/>
    <n v="9499"/>
    <n v="15.6"/>
    <n v="10673.67"/>
    <x v="1"/>
    <n v="280"/>
    <s v="No"/>
    <n v="7308.6765000000005"/>
    <x v="20"/>
    <n v="1.123662490788504"/>
    <n v="12"/>
    <s v="Consulting"/>
    <n v="4"/>
    <n v="10"/>
    <x v="2"/>
  </r>
  <r>
    <s v="XL4260"/>
    <s v="LGW"/>
    <s v="LAS"/>
    <d v="2019-08-16T00:00:00"/>
    <x v="603"/>
    <d v="2019-08-26T00:00:00"/>
    <n v="8432"/>
    <n v="9.6"/>
    <n v="10680.48"/>
    <x v="1"/>
    <n v="884"/>
    <s v="No"/>
    <n v="6696.7520000000004"/>
    <x v="37"/>
    <n v="1.2666603415559772"/>
    <n v="6"/>
    <s v="Consulting"/>
    <n v="3"/>
    <n v="8"/>
    <x v="2"/>
  </r>
  <r>
    <s v="ZI5Z23"/>
    <s v="LHR"/>
    <s v="JFK"/>
    <d v="2018-09-21T00:00:00"/>
    <x v="488"/>
    <d v="2018-10-10T00:00:00"/>
    <n v="5539"/>
    <n v="6.7"/>
    <n v="10681.57"/>
    <x v="1"/>
    <n v="41"/>
    <s v="No"/>
    <n v="5037.6165000000001"/>
    <x v="38"/>
    <n v="1.9284293193717277"/>
    <n v="8"/>
    <s v="HR"/>
    <n v="4"/>
    <n v="10"/>
    <x v="1"/>
  </r>
  <r>
    <s v="Z4RJ0S"/>
    <s v="JFK"/>
    <s v="DOH"/>
    <d v="2019-05-20T00:00:00"/>
    <x v="221"/>
    <d v="2019-06-12T00:00:00"/>
    <n v="10789"/>
    <n v="13.2"/>
    <n v="10701.72"/>
    <x v="1"/>
    <n v="213"/>
    <s v="No"/>
    <n v="8048.4915000000001"/>
    <x v="8"/>
    <n v="0.991910278987858"/>
    <n v="13"/>
    <s v="Consulting"/>
    <n v="3"/>
    <n v="8"/>
    <x v="2"/>
  </r>
  <r>
    <s v="K5LEFU"/>
    <s v="LGW"/>
    <s v="KUL"/>
    <d v="2019-10-02T00:00:00"/>
    <x v="604"/>
    <d v="2020-01-09T00:00:00"/>
    <n v="10593"/>
    <n v="17.7"/>
    <n v="10707.74"/>
    <x v="1"/>
    <n v="393"/>
    <s v="No"/>
    <n v="7936.0855000000001"/>
    <x v="26"/>
    <n v="1.0108316812989711"/>
    <n v="87"/>
    <s v="Consulting"/>
    <n v="4"/>
    <n v="10"/>
    <x v="2"/>
  </r>
  <r>
    <s v="M2FGUZ"/>
    <s v="JFK"/>
    <s v="PEK"/>
    <d v="2019-02-09T00:00:00"/>
    <x v="548"/>
    <d v="2019-03-02T00:00:00"/>
    <n v="11004"/>
    <n v="13.5"/>
    <n v="10723.29"/>
    <x v="1"/>
    <n v="12"/>
    <s v="No"/>
    <n v="8171.7939999999999"/>
    <x v="20"/>
    <n v="0.97449018538713206"/>
    <n v="8"/>
    <s v="Consulting"/>
    <n v="2"/>
    <n v="6"/>
    <x v="2"/>
  </r>
  <r>
    <s v="V55RWL"/>
    <s v="SIN"/>
    <s v="EWR"/>
    <d v="2016-12-30T00:00:00"/>
    <x v="281"/>
    <d v="2017-01-28T00:00:00"/>
    <n v="15336"/>
    <n v="18.5"/>
    <n v="10739.34"/>
    <x v="1"/>
    <n v="423"/>
    <s v="No"/>
    <n v="10656.196"/>
    <x v="9"/>
    <n v="0.70026995305164319"/>
    <n v="11"/>
    <s v="Finance"/>
    <n v="3"/>
    <n v="8"/>
    <x v="2"/>
  </r>
  <r>
    <s v="DDLTO1"/>
    <s v="JFK"/>
    <s v="SIN"/>
    <d v="2019-11-13T00:00:00"/>
    <x v="546"/>
    <d v="2019-11-28T00:00:00"/>
    <n v="15349"/>
    <n v="18.5"/>
    <n v="10768.25"/>
    <x v="1"/>
    <n v="228"/>
    <s v="No"/>
    <n v="10663.6515"/>
    <x v="8"/>
    <n v="0.70156036223858231"/>
    <n v="5"/>
    <s v="HR"/>
    <n v="3"/>
    <n v="8"/>
    <x v="2"/>
  </r>
  <r>
    <s v="IF4U8E"/>
    <s v="JFK"/>
    <s v="KUL"/>
    <d v="2019-12-02T00:00:00"/>
    <x v="10"/>
    <d v="2019-12-23T00:00:00"/>
    <n v="15178"/>
    <n v="18.3"/>
    <n v="10798.46"/>
    <x v="1"/>
    <n v="513"/>
    <s v="No"/>
    <n v="10565.583000000001"/>
    <x v="1"/>
    <n v="0.71145473711951501"/>
    <n v="7"/>
    <s v="Consulting"/>
    <n v="4"/>
    <n v="10"/>
    <x v="2"/>
  </r>
  <r>
    <s v="XC67QV"/>
    <s v="JFK"/>
    <s v="ICN"/>
    <d v="2019-10-11T00:00:00"/>
    <x v="554"/>
    <d v="2019-10-30T00:00:00"/>
    <n v="11115"/>
    <n v="13.5"/>
    <n v="10803.27"/>
    <x v="1"/>
    <n v="141"/>
    <s v="No"/>
    <n v="8235.4524999999994"/>
    <x v="18"/>
    <n v="0.9719541160593792"/>
    <n v="10"/>
    <s v="Consulting"/>
    <n v="2"/>
    <n v="6"/>
    <x v="2"/>
  </r>
  <r>
    <s v="FC4WH9"/>
    <s v="JFK"/>
    <s v="SIN"/>
    <d v="2017-03-29T00:00:00"/>
    <x v="605"/>
    <d v="2017-04-18T00:00:00"/>
    <n v="15349"/>
    <n v="18.5"/>
    <n v="10805.4"/>
    <x v="1"/>
    <n v="301"/>
    <s v="No"/>
    <n v="10663.6515"/>
    <x v="1"/>
    <n v="0.70398071535604922"/>
    <n v="6"/>
    <s v="Marketing"/>
    <n v="2"/>
    <n v="6"/>
    <x v="2"/>
  </r>
  <r>
    <s v="D9BINH"/>
    <s v="JFK"/>
    <s v="SIN"/>
    <d v="2019-08-24T00:00:00"/>
    <x v="510"/>
    <d v="2019-09-11T00:00:00"/>
    <n v="15349"/>
    <n v="18.5"/>
    <n v="10831.58"/>
    <x v="1"/>
    <n v="301"/>
    <s v="No"/>
    <n v="10663.6515"/>
    <x v="18"/>
    <n v="0.70568636393250372"/>
    <n v="9"/>
    <s v="Marketing"/>
    <n v="2"/>
    <n v="6"/>
    <x v="2"/>
  </r>
  <r>
    <s v="DWI45Y"/>
    <s v="LGW"/>
    <s v="HND"/>
    <d v="2019-08-18T00:00:00"/>
    <x v="70"/>
    <d v="2019-09-06T00:00:00"/>
    <n v="9636"/>
    <n v="11.9"/>
    <n v="10851.27"/>
    <x v="1"/>
    <n v="235"/>
    <s v="No"/>
    <n v="7387.2460000000001"/>
    <x v="5"/>
    <n v="1.1261176836861768"/>
    <n v="11"/>
    <s v="Finance"/>
    <n v="2"/>
    <n v="6"/>
    <x v="2"/>
  </r>
  <r>
    <s v="HO8QIZ"/>
    <s v="SIN"/>
    <s v="LAS"/>
    <d v="2018-02-28T00:00:00"/>
    <x v="175"/>
    <d v="2018-03-14T00:00:00"/>
    <n v="14209"/>
    <n v="18.399999999999999"/>
    <n v="10858.06"/>
    <x v="1"/>
    <n v="958"/>
    <s v="No"/>
    <n v="10009.861499999999"/>
    <x v="5"/>
    <n v="0.76416778098388338"/>
    <n v="6"/>
    <s v="Consulting"/>
    <n v="4"/>
    <n v="10"/>
    <x v="2"/>
  </r>
  <r>
    <s v="S8X16S"/>
    <s v="LHR"/>
    <s v="HND"/>
    <d v="2019-01-17T00:00:00"/>
    <x v="606"/>
    <d v="2019-02-05T00:00:00"/>
    <n v="9591"/>
    <n v="10.7"/>
    <n v="10888.69"/>
    <x v="1"/>
    <n v="467"/>
    <s v="No"/>
    <n v="7361.4385000000002"/>
    <x v="5"/>
    <n v="1.1353028881242833"/>
    <n v="11"/>
    <s v="Consulting"/>
    <n v="2"/>
    <n v="6"/>
    <x v="2"/>
  </r>
  <r>
    <s v="K20JZ2"/>
    <s v="JFK"/>
    <s v="BOM"/>
    <d v="2016-12-28T00:00:00"/>
    <x v="607"/>
    <d v="2017-01-12T00:00:00"/>
    <n v="12551"/>
    <n v="15.3"/>
    <n v="10894.13"/>
    <x v="1"/>
    <n v="496"/>
    <s v="No"/>
    <n v="9058.9984999999997"/>
    <x v="8"/>
    <n v="0.86798900486017039"/>
    <n v="5"/>
    <s v="Consulting"/>
    <n v="2"/>
    <n v="6"/>
    <x v="2"/>
  </r>
  <r>
    <s v="VA4H9D"/>
    <s v="LHR"/>
    <s v="CAN"/>
    <d v="2018-09-23T00:00:00"/>
    <x v="608"/>
    <d v="2018-10-08T00:00:00"/>
    <n v="9495"/>
    <n v="10.6"/>
    <n v="10960.98"/>
    <x v="1"/>
    <n v="725"/>
    <s v="No"/>
    <n v="7306.3824999999997"/>
    <x v="42"/>
    <n v="1.1543949447077408"/>
    <n v="10"/>
    <s v="Consulting"/>
    <n v="4"/>
    <n v="10"/>
    <x v="2"/>
  </r>
  <r>
    <s v="PJVE9D"/>
    <s v="JFK"/>
    <s v="DXB"/>
    <d v="2018-07-10T00:00:00"/>
    <x v="336"/>
    <d v="2018-07-29T00:00:00"/>
    <n v="11022"/>
    <n v="13.5"/>
    <n v="10971.05"/>
    <x v="1"/>
    <n v="62"/>
    <s v="No"/>
    <n v="8182.1170000000002"/>
    <x v="38"/>
    <n v="0.99537742696425324"/>
    <n v="8"/>
    <s v="Consulting"/>
    <n v="3"/>
    <n v="8"/>
    <x v="2"/>
  </r>
  <r>
    <s v="SWTY3J"/>
    <s v="LGA"/>
    <s v="LHR"/>
    <d v="2018-08-07T00:00:00"/>
    <x v="584"/>
    <d v="2018-08-18T00:00:00"/>
    <n v="5536"/>
    <n v="11.7"/>
    <n v="10986.45"/>
    <x v="1"/>
    <n v="177"/>
    <s v="No"/>
    <n v="5035.8960000000006"/>
    <x v="42"/>
    <n v="1.9845466040462429"/>
    <n v="6"/>
    <s v="Consulting"/>
    <n v="4"/>
    <n v="10"/>
    <x v="2"/>
  </r>
  <r>
    <s v="V8BFME"/>
    <s v="JFK"/>
    <s v="SIN"/>
    <d v="2019-05-18T00:00:00"/>
    <x v="134"/>
    <d v="2019-06-21T00:00:00"/>
    <n v="15349"/>
    <n v="18.5"/>
    <n v="11040.79"/>
    <x v="1"/>
    <n v="448"/>
    <s v="No"/>
    <n v="10663.6515"/>
    <x v="22"/>
    <n v="0.71931656785458342"/>
    <n v="14"/>
    <s v="Finance"/>
    <n v="4"/>
    <n v="10"/>
    <x v="2"/>
  </r>
  <r>
    <s v="NW712U"/>
    <s v="JFK"/>
    <s v="ICN"/>
    <d v="2018-10-08T00:00:00"/>
    <x v="251"/>
    <d v="2018-11-10T00:00:00"/>
    <n v="11115"/>
    <n v="13.5"/>
    <n v="11057.65"/>
    <x v="1"/>
    <n v="252"/>
    <s v="No"/>
    <n v="8235.4524999999994"/>
    <x v="22"/>
    <n v="0.99484030589293748"/>
    <n v="13"/>
    <s v="Consulting"/>
    <n v="4"/>
    <n v="10"/>
    <x v="2"/>
  </r>
  <r>
    <s v="Y3FY9U"/>
    <s v="LHR"/>
    <s v="DFW"/>
    <d v="2018-04-14T00:00:00"/>
    <x v="89"/>
    <d v="2018-05-05T00:00:00"/>
    <n v="7627"/>
    <n v="8.8000000000000007"/>
    <n v="11063.99"/>
    <x v="1"/>
    <n v="586"/>
    <s v="No"/>
    <n v="6235.0844999999999"/>
    <x v="28"/>
    <n v="1.4506345876491411"/>
    <n v="14"/>
    <s v="Consulting"/>
    <n v="4"/>
    <n v="10"/>
    <x v="1"/>
  </r>
  <r>
    <s v="KQ2LJX"/>
    <s v="LHR"/>
    <s v="CGK"/>
    <d v="2019-11-01T00:00:00"/>
    <x v="428"/>
    <d v="2019-11-17T00:00:00"/>
    <n v="11721"/>
    <n v="13.9"/>
    <n v="11087.55"/>
    <x v="1"/>
    <n v="705"/>
    <s v="No"/>
    <n v="8582.9935000000005"/>
    <x v="38"/>
    <n v="0.94595597645252105"/>
    <n v="5"/>
    <s v="Consulting"/>
    <n v="4"/>
    <n v="10"/>
    <x v="2"/>
  </r>
  <r>
    <s v="PQFSUF"/>
    <s v="SIN"/>
    <s v="CLT"/>
    <d v="2017-08-14T00:00:00"/>
    <x v="609"/>
    <d v="2017-09-02T00:00:00"/>
    <n v="15917"/>
    <n v="21.1"/>
    <n v="11088.56"/>
    <x v="1"/>
    <n v="77"/>
    <s v="No"/>
    <n v="10989.3995"/>
    <x v="38"/>
    <n v="0.69664886599233522"/>
    <n v="8"/>
    <s v="Consulting"/>
    <n v="4"/>
    <n v="10"/>
    <x v="2"/>
  </r>
  <r>
    <s v="IZTJYO"/>
    <s v="LHR"/>
    <s v="BOM"/>
    <d v="2019-03-30T00:00:00"/>
    <x v="610"/>
    <d v="2019-04-17T00:00:00"/>
    <n v="7213"/>
    <n v="8.4"/>
    <n v="11096.83"/>
    <x v="1"/>
    <n v="280"/>
    <s v="No"/>
    <n v="5997.6554999999998"/>
    <x v="37"/>
    <n v="1.5384486344100929"/>
    <n v="14"/>
    <s v="Consulting"/>
    <n v="4"/>
    <n v="10"/>
    <x v="1"/>
  </r>
  <r>
    <s v="QJ64KO"/>
    <s v="JFK"/>
    <s v="BKK"/>
    <d v="2019-04-08T00:00:00"/>
    <x v="442"/>
    <d v="2019-05-12T00:00:00"/>
    <n v="13964"/>
    <n v="16.899999999999999"/>
    <n v="11104.6"/>
    <x v="1"/>
    <n v="770"/>
    <s v="No"/>
    <n v="9869.3539999999994"/>
    <x v="22"/>
    <n v="0.79523059295330856"/>
    <n v="14"/>
    <s v="IT"/>
    <n v="4"/>
    <n v="10"/>
    <x v="2"/>
  </r>
  <r>
    <s v="PHRBTN"/>
    <s v="JFK"/>
    <s v="ICN"/>
    <d v="2018-01-03T00:00:00"/>
    <x v="611"/>
    <d v="2018-02-06T00:00:00"/>
    <n v="11115"/>
    <n v="13.5"/>
    <n v="11116.78"/>
    <x v="1"/>
    <n v="506"/>
    <s v="No"/>
    <n v="8235.4524999999994"/>
    <x v="9"/>
    <n v="1.0001601439496177"/>
    <n v="16"/>
    <s v="Consulting"/>
    <n v="3"/>
    <n v="8"/>
    <x v="2"/>
  </r>
  <r>
    <s v="S50JIH"/>
    <s v="LHR"/>
    <s v="MEX"/>
    <d v="2017-04-03T00:00:00"/>
    <x v="612"/>
    <d v="2017-04-22T00:00:00"/>
    <n v="8903"/>
    <n v="10.1"/>
    <n v="11117.12"/>
    <x v="1"/>
    <n v="120"/>
    <s v="No"/>
    <n v="6966.8705"/>
    <x v="5"/>
    <n v="1.2486936987532293"/>
    <n v="11"/>
    <s v="Consulting"/>
    <n v="2"/>
    <n v="6"/>
    <x v="2"/>
  </r>
  <r>
    <s v="Q3FOKP"/>
    <s v="LGW"/>
    <s v="ATL"/>
    <d v="2019-08-04T00:00:00"/>
    <x v="613"/>
    <d v="2019-08-13T00:00:00"/>
    <n v="6790"/>
    <n v="8.9"/>
    <n v="11117.82"/>
    <x v="1"/>
    <n v="135"/>
    <s v="No"/>
    <n v="5755.0650000000005"/>
    <x v="54"/>
    <n v="1.6373814432989691"/>
    <n v="9"/>
    <s v="Finance"/>
    <n v="2"/>
    <n v="6"/>
    <x v="2"/>
  </r>
  <r>
    <s v="V4PZ47"/>
    <s v="JFK"/>
    <s v="KUL"/>
    <d v="2019-05-15T00:00:00"/>
    <x v="450"/>
    <d v="2019-06-11T00:00:00"/>
    <n v="15178"/>
    <n v="18.3"/>
    <n v="11119.59"/>
    <x v="1"/>
    <n v="459"/>
    <s v="No"/>
    <n v="10565.583000000001"/>
    <x v="13"/>
    <n v="0.73261233364079592"/>
    <n v="8"/>
    <s v="Consulting"/>
    <n v="2"/>
    <n v="6"/>
    <x v="2"/>
  </r>
  <r>
    <s v="LP9XPT"/>
    <s v="SIN"/>
    <s v="ORD"/>
    <d v="2018-09-17T00:00:00"/>
    <x v="614"/>
    <d v="2018-09-29T00:00:00"/>
    <n v="15050"/>
    <n v="19.2"/>
    <n v="11126.52"/>
    <x v="1"/>
    <n v="403"/>
    <s v="No"/>
    <n v="10492.174999999999"/>
    <x v="27"/>
    <n v="0.73930365448504987"/>
    <n v="9"/>
    <s v="Consulting"/>
    <n v="1"/>
    <n v="4"/>
    <x v="2"/>
  </r>
  <r>
    <s v="VDICHW"/>
    <s v="JFK"/>
    <s v="SIN"/>
    <d v="2017-08-24T00:00:00"/>
    <x v="615"/>
    <d v="2017-09-13T00:00:00"/>
    <n v="15349"/>
    <n v="18.5"/>
    <n v="11138.5"/>
    <x v="1"/>
    <n v="301"/>
    <s v="No"/>
    <n v="10663.6515"/>
    <x v="1"/>
    <n v="0.72568245488305427"/>
    <n v="6"/>
    <s v="Marketing"/>
    <n v="2"/>
    <n v="6"/>
    <x v="2"/>
  </r>
  <r>
    <s v="LXS5LR"/>
    <s v="LGW"/>
    <s v="MEL"/>
    <d v="2019-06-17T00:00:00"/>
    <x v="362"/>
    <d v="2019-06-22T00:00:00"/>
    <n v="16895"/>
    <n v="20.3"/>
    <n v="11149.15"/>
    <x v="1"/>
    <n v="139"/>
    <s v="No"/>
    <n v="11550.282499999999"/>
    <x v="64"/>
    <n v="0.65990825688073396"/>
    <n v="4"/>
    <s v="Consulting"/>
    <n v="4"/>
    <n v="10"/>
    <x v="2"/>
  </r>
  <r>
    <s v="OKDLSK"/>
    <s v="JFK"/>
    <s v="ICN"/>
    <d v="2017-07-25T00:00:00"/>
    <x v="294"/>
    <d v="2017-08-20T00:00:00"/>
    <n v="11115"/>
    <n v="13.5"/>
    <n v="11186.15"/>
    <x v="1"/>
    <n v="226"/>
    <s v="No"/>
    <n v="8235.4524999999994"/>
    <x v="6"/>
    <n v="1.0064012595591543"/>
    <n v="10"/>
    <s v="Consulting"/>
    <n v="4"/>
    <n v="10"/>
    <x v="2"/>
  </r>
  <r>
    <s v="SPM9YR"/>
    <s v="JFK"/>
    <s v="CTU"/>
    <d v="2016-12-25T00:00:00"/>
    <x v="616"/>
    <d v="2017-01-09T00:00:00"/>
    <n v="12116"/>
    <n v="14.8"/>
    <n v="11221.17"/>
    <x v="1"/>
    <n v="638"/>
    <s v="No"/>
    <n v="8809.5259999999998"/>
    <x v="18"/>
    <n v="0.92614476724991746"/>
    <n v="6"/>
    <s v="Consulting"/>
    <n v="3"/>
    <n v="8"/>
    <x v="2"/>
  </r>
  <r>
    <s v="XT1SC4"/>
    <s v="JFK"/>
    <s v="LHR"/>
    <d v="2018-07-25T00:00:00"/>
    <x v="617"/>
    <d v="2018-08-10T00:00:00"/>
    <n v="5555"/>
    <n v="7.1"/>
    <n v="11227.59"/>
    <x v="1"/>
    <n v="343"/>
    <s v="No"/>
    <n v="5046.7924999999996"/>
    <x v="8"/>
    <n v="2.0211683168316834"/>
    <n v="6"/>
    <s v="HR"/>
    <n v="4"/>
    <n v="10"/>
    <x v="1"/>
  </r>
  <r>
    <s v="RYBUY1"/>
    <s v="JFK"/>
    <s v="SIN"/>
    <d v="2018-02-13T00:00:00"/>
    <x v="618"/>
    <d v="2018-03-11T00:00:00"/>
    <n v="15349"/>
    <n v="18.5"/>
    <n v="11229.41"/>
    <x v="1"/>
    <n v="301"/>
    <s v="No"/>
    <n v="10663.6515"/>
    <x v="9"/>
    <n v="0.73160531630725123"/>
    <n v="8"/>
    <s v="Marketing"/>
    <n v="2"/>
    <n v="6"/>
    <x v="2"/>
  </r>
  <r>
    <s v="W0K6Y4"/>
    <s v="JFK"/>
    <s v="SIN"/>
    <d v="2017-12-05T00:00:00"/>
    <x v="60"/>
    <d v="2017-12-19T00:00:00"/>
    <n v="15349"/>
    <n v="18.5"/>
    <n v="11231.82"/>
    <x v="1"/>
    <n v="900"/>
    <s v="No"/>
    <n v="10663.6515"/>
    <x v="18"/>
    <n v="0.73176232979347189"/>
    <n v="5"/>
    <s v="Finance"/>
    <n v="4"/>
    <n v="10"/>
    <x v="2"/>
  </r>
  <r>
    <s v="KPLHGA"/>
    <s v="LHR"/>
    <s v="KUL"/>
    <d v="2019-08-02T00:00:00"/>
    <x v="161"/>
    <d v="2019-08-18T00:00:00"/>
    <n v="10605"/>
    <n v="11.8"/>
    <n v="11236.8"/>
    <x v="1"/>
    <n v="11"/>
    <s v="No"/>
    <n v="7942.9674999999997"/>
    <x v="28"/>
    <n v="1.0595756718528995"/>
    <n v="9"/>
    <s v="Consulting"/>
    <n v="3"/>
    <n v="8"/>
    <x v="2"/>
  </r>
  <r>
    <s v="KINWEQ"/>
    <s v="JFK"/>
    <s v="CTU"/>
    <d v="2018-03-30T00:00:00"/>
    <x v="443"/>
    <d v="2018-04-15T00:00:00"/>
    <n v="12116"/>
    <n v="14.8"/>
    <n v="11243.64"/>
    <x v="1"/>
    <n v="363"/>
    <s v="No"/>
    <n v="8809.5259999999998"/>
    <x v="5"/>
    <n v="0.92799933971607784"/>
    <n v="8"/>
    <s v="Consulting"/>
    <n v="3"/>
    <n v="8"/>
    <x v="2"/>
  </r>
  <r>
    <s v="TNEGG6"/>
    <s v="JFK"/>
    <s v="PEK"/>
    <d v="2019-02-14T00:00:00"/>
    <x v="269"/>
    <d v="2019-03-03T00:00:00"/>
    <n v="11004"/>
    <n v="13.5"/>
    <n v="11244.68"/>
    <x v="1"/>
    <n v="805"/>
    <s v="No"/>
    <n v="8171.7939999999999"/>
    <x v="38"/>
    <n v="1.0218720465285351"/>
    <n v="6"/>
    <s v="Consulting"/>
    <n v="3"/>
    <n v="8"/>
    <x v="2"/>
  </r>
  <r>
    <s v="XHC2SV"/>
    <s v="LHR"/>
    <s v="LAS"/>
    <d v="2019-05-15T00:00:00"/>
    <x v="221"/>
    <d v="2019-06-03T00:00:00"/>
    <n v="8395"/>
    <n v="9.5"/>
    <n v="11260.35"/>
    <x v="1"/>
    <n v="707"/>
    <s v="No"/>
    <n v="6675.5325000000003"/>
    <x v="2"/>
    <n v="1.3413162596783801"/>
    <n v="4"/>
    <s v="Finance"/>
    <n v="2"/>
    <n v="6"/>
    <x v="2"/>
  </r>
  <r>
    <s v="ZH5GUU"/>
    <s v="JFK"/>
    <s v="HND"/>
    <d v="2019-05-26T00:00:00"/>
    <x v="505"/>
    <d v="2019-07-04T00:00:00"/>
    <n v="10899"/>
    <n v="13.3"/>
    <n v="11266.72"/>
    <x v="1"/>
    <n v="325"/>
    <s v="No"/>
    <n v="8111.5765000000001"/>
    <x v="9"/>
    <n v="1.0337388751261583"/>
    <n v="21"/>
    <s v="Consulting"/>
    <n v="4"/>
    <n v="10"/>
    <x v="2"/>
  </r>
  <r>
    <s v="PJ4GSX"/>
    <s v="JFK"/>
    <s v="PEK"/>
    <d v="2019-03-17T00:00:00"/>
    <x v="561"/>
    <d v="2019-04-08T00:00:00"/>
    <n v="11004"/>
    <n v="13.5"/>
    <n v="11269.6"/>
    <x v="1"/>
    <n v="770"/>
    <s v="No"/>
    <n v="8171.7939999999999"/>
    <x v="1"/>
    <n v="1.0241366775717922"/>
    <n v="8"/>
    <s v="IT"/>
    <n v="4"/>
    <n v="10"/>
    <x v="2"/>
  </r>
  <r>
    <s v="CTQ60P"/>
    <s v="JFK"/>
    <s v="SYD"/>
    <d v="2018-02-20T00:00:00"/>
    <x v="619"/>
    <d v="2018-03-20T00:00:00"/>
    <n v="16013"/>
    <n v="19.3"/>
    <n v="11273.02"/>
    <x v="1"/>
    <n v="63"/>
    <s v="No"/>
    <n v="11044.4555"/>
    <x v="17"/>
    <n v="0.70399175669768321"/>
    <n v="11"/>
    <s v="Consulting"/>
    <n v="3"/>
    <n v="8"/>
    <x v="2"/>
  </r>
  <r>
    <s v="KY48D3"/>
    <s v="JFK"/>
    <s v="PEK"/>
    <d v="2019-01-20T00:00:00"/>
    <x v="503"/>
    <d v="2019-02-13T00:00:00"/>
    <n v="11004"/>
    <n v="13.5"/>
    <n v="11274.62"/>
    <x v="1"/>
    <n v="479"/>
    <s v="No"/>
    <n v="8171.7939999999999"/>
    <x v="38"/>
    <n v="1.0245928753180662"/>
    <n v="13"/>
    <s v="Consulting"/>
    <n v="4"/>
    <n v="10"/>
    <x v="2"/>
  </r>
  <r>
    <s v="AEGD9Q"/>
    <s v="JFK"/>
    <s v="HND"/>
    <d v="2019-05-09T00:00:00"/>
    <x v="342"/>
    <d v="2019-05-28T00:00:00"/>
    <n v="10899"/>
    <n v="13.3"/>
    <n v="11295.07"/>
    <x v="1"/>
    <n v="213"/>
    <s v="No"/>
    <n v="8111.5765000000001"/>
    <x v="38"/>
    <n v="1.0363400311955224"/>
    <n v="8"/>
    <s v="Consulting"/>
    <n v="3"/>
    <n v="8"/>
    <x v="2"/>
  </r>
  <r>
    <s v="NHWU2N"/>
    <s v="LHR"/>
    <s v="HKG"/>
    <d v="2018-09-10T00:00:00"/>
    <x v="620"/>
    <d v="2018-09-28T00:00:00"/>
    <n v="9630"/>
    <n v="10.8"/>
    <n v="11309.09"/>
    <x v="1"/>
    <n v="269"/>
    <s v="No"/>
    <n v="7383.8050000000003"/>
    <x v="28"/>
    <n v="1.1743603322949117"/>
    <n v="11"/>
    <s v="Consulting"/>
    <n v="4"/>
    <n v="10"/>
    <x v="2"/>
  </r>
  <r>
    <s v="GKAT8K"/>
    <s v="JFK"/>
    <s v="ICN"/>
    <d v="2019-05-19T00:00:00"/>
    <x v="295"/>
    <d v="2019-06-05T00:00:00"/>
    <n v="11115"/>
    <n v="13.5"/>
    <n v="11327.45"/>
    <x v="1"/>
    <n v="39"/>
    <s v="No"/>
    <n v="8235.4524999999994"/>
    <x v="26"/>
    <n v="1.0191138101664419"/>
    <n v="5"/>
    <s v="Consulting"/>
    <n v="4"/>
    <n v="10"/>
    <x v="2"/>
  </r>
  <r>
    <s v="TX9IUN"/>
    <s v="LGW"/>
    <s v="SHA"/>
    <d v="2019-03-21T00:00:00"/>
    <x v="621"/>
    <d v="2019-04-03T00:00:00"/>
    <n v="9223"/>
    <n v="18.399999999999999"/>
    <n v="11351.97"/>
    <x v="1"/>
    <n v="15"/>
    <s v="No"/>
    <n v="7150.3905000000004"/>
    <x v="24"/>
    <n v="1.2308327008565543"/>
    <n v="7"/>
    <s v="Consulting"/>
    <n v="4"/>
    <n v="10"/>
    <x v="2"/>
  </r>
  <r>
    <s v="DM66DA"/>
    <s v="LHR"/>
    <s v="CAN"/>
    <d v="2019-03-13T00:00:00"/>
    <x v="621"/>
    <d v="2019-04-07T00:00:00"/>
    <n v="9495"/>
    <n v="10.6"/>
    <n v="11356.79"/>
    <x v="1"/>
    <n v="884"/>
    <s v="No"/>
    <n v="7306.3824999999997"/>
    <x v="1"/>
    <n v="1.196081095313323"/>
    <n v="11"/>
    <s v="Consulting"/>
    <n v="3"/>
    <n v="8"/>
    <x v="2"/>
  </r>
  <r>
    <s v="ESCCN4"/>
    <s v="JFK"/>
    <s v="CTU"/>
    <d v="2019-09-07T00:00:00"/>
    <x v="150"/>
    <d v="2019-09-14T00:00:00"/>
    <n v="12116"/>
    <n v="14.8"/>
    <n v="11366.2"/>
    <x v="1"/>
    <n v="855"/>
    <s v="No"/>
    <n v="8809.5259999999998"/>
    <x v="64"/>
    <n v="0.93811488940244314"/>
    <n v="6"/>
    <s v="Consulting"/>
    <n v="1"/>
    <n v="4"/>
    <x v="2"/>
  </r>
  <r>
    <s v="HZPZQU"/>
    <s v="LGW"/>
    <s v="CTU"/>
    <d v="2018-02-07T00:00:00"/>
    <x v="447"/>
    <d v="2018-03-07T00:00:00"/>
    <n v="8303"/>
    <n v="14.5"/>
    <n v="11378.57"/>
    <x v="1"/>
    <n v="11"/>
    <s v="No"/>
    <n v="6622.7704999999996"/>
    <x v="2"/>
    <n v="1.3704167168493315"/>
    <n v="13"/>
    <s v="Consulting"/>
    <n v="3"/>
    <n v="8"/>
    <x v="2"/>
  </r>
  <r>
    <s v="Z6IUDB"/>
    <s v="LHR"/>
    <s v="ICN"/>
    <d v="2019-01-17T00:00:00"/>
    <x v="128"/>
    <d v="2019-02-01T00:00:00"/>
    <n v="8861"/>
    <n v="10.6"/>
    <n v="11392.22"/>
    <x v="1"/>
    <n v="101"/>
    <s v="No"/>
    <n v="6942.7835000000005"/>
    <x v="24"/>
    <n v="1.2856585035549035"/>
    <n v="9"/>
    <s v="Consulting"/>
    <n v="4"/>
    <n v="10"/>
    <x v="2"/>
  </r>
  <r>
    <s v="A0VY43"/>
    <s v="JFK"/>
    <s v="ICN"/>
    <d v="2017-09-23T00:00:00"/>
    <x v="622"/>
    <d v="2017-10-07T00:00:00"/>
    <n v="11115"/>
    <n v="13.5"/>
    <n v="11408.18"/>
    <x v="1"/>
    <n v="451"/>
    <s v="No"/>
    <n v="8235.4524999999994"/>
    <x v="5"/>
    <n v="1.0263769680611785"/>
    <n v="6"/>
    <s v="Consulting"/>
    <n v="2"/>
    <n v="6"/>
    <x v="2"/>
  </r>
  <r>
    <s v="ZZJYVP"/>
    <s v="LGA"/>
    <s v="LHR"/>
    <d v="2018-03-09T00:00:00"/>
    <x v="623"/>
    <d v="2018-03-31T00:00:00"/>
    <n v="5536"/>
    <n v="11.7"/>
    <n v="11409.74"/>
    <x v="1"/>
    <n v="506"/>
    <s v="No"/>
    <n v="5035.8960000000006"/>
    <x v="20"/>
    <n v="2.0610079479768784"/>
    <n v="9"/>
    <s v="Consulting"/>
    <n v="3"/>
    <n v="8"/>
    <x v="2"/>
  </r>
  <r>
    <s v="VS84PW"/>
    <s v="SIN"/>
    <s v="LHR"/>
    <d v="2017-10-18T00:00:00"/>
    <x v="624"/>
    <d v="2017-11-19T00:00:00"/>
    <n v="10883"/>
    <n v="12.8"/>
    <n v="11483.67"/>
    <x v="1"/>
    <n v="473"/>
    <s v="No"/>
    <n v="8102.4004999999997"/>
    <x v="13"/>
    <n v="1.0551934209317284"/>
    <n v="13"/>
    <s v="Marketing"/>
    <n v="1"/>
    <n v="4"/>
    <x v="2"/>
  </r>
  <r>
    <s v="LSCRM2"/>
    <s v="LGW"/>
    <s v="SIN"/>
    <d v="2019-11-28T00:00:00"/>
    <x v="351"/>
    <d v="2019-12-10T00:00:00"/>
    <n v="10877"/>
    <n v="13.3"/>
    <n v="11503.12"/>
    <x v="1"/>
    <n v="225"/>
    <s v="No"/>
    <n v="8098.9594999999999"/>
    <x v="28"/>
    <n v="1.0575636664521468"/>
    <n v="5"/>
    <s v="HR"/>
    <n v="1"/>
    <n v="4"/>
    <x v="2"/>
  </r>
  <r>
    <s v="Z4NW95"/>
    <s v="JFK"/>
    <s v="BKK"/>
    <d v="2019-04-15T00:00:00"/>
    <x v="442"/>
    <d v="2019-05-05T00:00:00"/>
    <n v="13964"/>
    <n v="16.899999999999999"/>
    <n v="11521.45"/>
    <x v="1"/>
    <n v="352"/>
    <s v="No"/>
    <n v="9869.3539999999994"/>
    <x v="20"/>
    <n v="0.82508235462618162"/>
    <n v="7"/>
    <s v="Consulting"/>
    <n v="2"/>
    <n v="6"/>
    <x v="2"/>
  </r>
  <r>
    <s v="IYOIYL"/>
    <s v="JFK"/>
    <s v="SYD"/>
    <d v="2019-12-04T00:00:00"/>
    <x v="10"/>
    <d v="2019-12-21T00:00:00"/>
    <n v="16013"/>
    <n v="19.3"/>
    <n v="11532.62"/>
    <x v="1"/>
    <n v="596"/>
    <s v="No"/>
    <n v="11044.4555"/>
    <x v="26"/>
    <n v="0.72020358458752265"/>
    <n v="5"/>
    <s v="Consulting"/>
    <n v="2"/>
    <n v="6"/>
    <x v="2"/>
  </r>
  <r>
    <s v="WM2EJ2"/>
    <s v="LHR"/>
    <s v="BKK"/>
    <d v="2019-09-25T00:00:00"/>
    <x v="625"/>
    <d v="2019-10-07T00:00:00"/>
    <n v="9577"/>
    <n v="10.7"/>
    <n v="11536.06"/>
    <x v="1"/>
    <n v="188"/>
    <s v="No"/>
    <n v="7353.4094999999998"/>
    <x v="24"/>
    <n v="1.2045588388848283"/>
    <n v="6"/>
    <s v="Consulting"/>
    <n v="2"/>
    <n v="6"/>
    <x v="2"/>
  </r>
  <r>
    <s v="B1G52K"/>
    <s v="JFK"/>
    <s v="BKK"/>
    <d v="2018-07-03T00:00:00"/>
    <x v="217"/>
    <d v="2018-07-22T00:00:00"/>
    <n v="13964"/>
    <n v="16.899999999999999"/>
    <n v="11579.68"/>
    <x v="1"/>
    <n v="459"/>
    <s v="No"/>
    <n v="9869.3539999999994"/>
    <x v="5"/>
    <n v="0.82925236321970786"/>
    <n v="11"/>
    <s v="Consulting"/>
    <n v="2"/>
    <n v="6"/>
    <x v="2"/>
  </r>
  <r>
    <s v="D1556D"/>
    <s v="JFK"/>
    <s v="ICN"/>
    <d v="2019-08-09T00:00:00"/>
    <x v="626"/>
    <d v="2019-09-04T00:00:00"/>
    <n v="11115"/>
    <n v="13.5"/>
    <n v="11590.62"/>
    <x v="1"/>
    <n v="384"/>
    <s v="No"/>
    <n v="8235.4524999999994"/>
    <x v="13"/>
    <n v="1.0427908232118759"/>
    <n v="7"/>
    <s v="IT"/>
    <n v="4"/>
    <n v="10"/>
    <x v="2"/>
  </r>
  <r>
    <s v="KIEOGI"/>
    <s v="JFK"/>
    <s v="PEK"/>
    <d v="2018-10-26T00:00:00"/>
    <x v="627"/>
    <d v="2018-11-12T00:00:00"/>
    <n v="11004"/>
    <n v="13.5"/>
    <n v="11600.62"/>
    <x v="1"/>
    <n v="917"/>
    <s v="No"/>
    <n v="8171.7939999999999"/>
    <x v="38"/>
    <n v="1.0542184660123592"/>
    <n v="6"/>
    <s v="Consulting"/>
    <n v="4"/>
    <n v="10"/>
    <x v="2"/>
  </r>
  <r>
    <s v="K9YL7W"/>
    <s v="LGW"/>
    <s v="SYD"/>
    <d v="2019-04-28T00:00:00"/>
    <x v="206"/>
    <d v="2019-05-19T00:00:00"/>
    <n v="17017"/>
    <n v="20.5"/>
    <n v="11603.52"/>
    <x v="1"/>
    <n v="705"/>
    <s v="No"/>
    <n v="11620.2495"/>
    <x v="20"/>
    <n v="0.68187812187812191"/>
    <n v="8"/>
    <s v="Consulting"/>
    <n v="4"/>
    <n v="10"/>
    <x v="2"/>
  </r>
  <r>
    <s v="I4E954"/>
    <s v="JFK"/>
    <s v="BKK"/>
    <d v="2019-10-24T00:00:00"/>
    <x v="628"/>
    <d v="2019-11-11T00:00:00"/>
    <n v="13964"/>
    <n v="16.899999999999999"/>
    <n v="11615.02"/>
    <x v="1"/>
    <n v="325"/>
    <s v="No"/>
    <n v="9869.3539999999994"/>
    <x v="38"/>
    <n v="0.8317831566886279"/>
    <n v="7"/>
    <s v="Consulting"/>
    <n v="4"/>
    <n v="10"/>
    <x v="2"/>
  </r>
  <r>
    <s v="V89X3F"/>
    <s v="JFK"/>
    <s v="PEK"/>
    <d v="2019-04-08T00:00:00"/>
    <x v="403"/>
    <d v="2019-04-14T00:00:00"/>
    <n v="11004"/>
    <n v="13.5"/>
    <n v="11621.16"/>
    <x v="1"/>
    <n v="62"/>
    <s v="No"/>
    <n v="8171.7939999999999"/>
    <x v="64"/>
    <n v="1.0560850599781897"/>
    <n v="5"/>
    <s v="Consulting"/>
    <n v="3"/>
    <n v="8"/>
    <x v="2"/>
  </r>
  <r>
    <s v="J1GAEZ"/>
    <s v="LGW"/>
    <s v="BKK"/>
    <d v="2019-02-01T00:00:00"/>
    <x v="629"/>
    <d v="2019-02-19T00:00:00"/>
    <n v="9570"/>
    <n v="18.7"/>
    <n v="11661.86"/>
    <x v="1"/>
    <n v="566"/>
    <s v="No"/>
    <n v="7349.3950000000004"/>
    <x v="8"/>
    <n v="1.2185851619644723"/>
    <n v="8"/>
    <s v="Consulting"/>
    <n v="4"/>
    <n v="10"/>
    <x v="2"/>
  </r>
  <r>
    <s v="UA48X0"/>
    <s v="JFK"/>
    <s v="CTU"/>
    <d v="2019-06-14T00:00:00"/>
    <x v="630"/>
    <d v="2019-07-06T00:00:00"/>
    <n v="12116"/>
    <n v="14.8"/>
    <n v="11674.11"/>
    <x v="1"/>
    <n v="885"/>
    <s v="No"/>
    <n v="8809.5259999999998"/>
    <x v="38"/>
    <n v="0.96352839220864972"/>
    <n v="11"/>
    <s v="IT"/>
    <n v="4"/>
    <n v="10"/>
    <x v="2"/>
  </r>
  <r>
    <s v="PEGVIW"/>
    <s v="LHR"/>
    <s v="SFO"/>
    <d v="2018-10-04T00:00:00"/>
    <x v="631"/>
    <d v="2018-10-28T00:00:00"/>
    <n v="8615"/>
    <n v="9.8000000000000007"/>
    <n v="11710.63"/>
    <x v="1"/>
    <n v="89"/>
    <s v="No"/>
    <n v="6801.7025000000003"/>
    <x v="8"/>
    <n v="1.3593302379570515"/>
    <n v="14"/>
    <s v="Consulting"/>
    <n v="4"/>
    <n v="10"/>
    <x v="1"/>
  </r>
  <r>
    <s v="EIST48"/>
    <s v="LGW"/>
    <s v="SIN"/>
    <d v="2019-05-28T00:00:00"/>
    <x v="632"/>
    <d v="2019-06-12T00:00:00"/>
    <n v="10877"/>
    <n v="13.3"/>
    <n v="11726.06"/>
    <x v="1"/>
    <n v="165"/>
    <s v="No"/>
    <n v="8098.9594999999999"/>
    <x v="28"/>
    <n v="1.0780601268732186"/>
    <n v="8"/>
    <s v="HR"/>
    <n v="2"/>
    <n v="6"/>
    <x v="2"/>
  </r>
  <r>
    <s v="AWGC2M"/>
    <s v="LHR"/>
    <s v="CAN"/>
    <d v="2018-12-23T00:00:00"/>
    <x v="633"/>
    <d v="2019-01-10T00:00:00"/>
    <n v="9495"/>
    <n v="10.6"/>
    <n v="11731.56"/>
    <x v="1"/>
    <n v="845"/>
    <s v="No"/>
    <n v="7306.3824999999997"/>
    <x v="38"/>
    <n v="1.2355513428120062"/>
    <n v="7"/>
    <s v="Consulting"/>
    <n v="4"/>
    <n v="10"/>
    <x v="2"/>
  </r>
  <r>
    <s v="O8NSP7"/>
    <s v="LGW"/>
    <s v="SZX"/>
    <d v="2019-02-05T00:00:00"/>
    <x v="629"/>
    <d v="2019-02-19T00:00:00"/>
    <n v="9597"/>
    <n v="17.7"/>
    <n v="11776.54"/>
    <x v="1"/>
    <n v="566"/>
    <s v="No"/>
    <n v="7364.8795"/>
    <x v="24"/>
    <n v="1.2271063874127333"/>
    <n v="8"/>
    <s v="Consulting"/>
    <n v="4"/>
    <n v="10"/>
    <x v="2"/>
  </r>
  <r>
    <s v="BRRWCS"/>
    <s v="LGW"/>
    <s v="HKG"/>
    <d v="2019-06-29T00:00:00"/>
    <x v="634"/>
    <d v="2019-07-20T00:00:00"/>
    <n v="9634"/>
    <n v="11.8"/>
    <n v="11779.21"/>
    <x v="1"/>
    <n v="707"/>
    <s v="No"/>
    <n v="7386.0990000000002"/>
    <x v="26"/>
    <n v="1.2226707494291051"/>
    <n v="9"/>
    <s v="Finance"/>
    <n v="2"/>
    <n v="6"/>
    <x v="2"/>
  </r>
  <r>
    <s v="RGMS0R"/>
    <s v="LHR"/>
    <s v="DFW"/>
    <d v="2018-12-07T00:00:00"/>
    <x v="635"/>
    <d v="2019-01-04T00:00:00"/>
    <n v="7627"/>
    <n v="8.8000000000000007"/>
    <n v="11788.79"/>
    <x v="1"/>
    <n v="393"/>
    <s v="No"/>
    <n v="6235.0844999999999"/>
    <x v="26"/>
    <n v="1.5456653992395439"/>
    <n v="16"/>
    <s v="Consulting"/>
    <n v="4"/>
    <n v="10"/>
    <x v="1"/>
  </r>
  <r>
    <s v="R09R5N"/>
    <s v="JFK"/>
    <s v="KUL"/>
    <d v="2018-02-01T00:00:00"/>
    <x v="279"/>
    <d v="2018-02-13T00:00:00"/>
    <n v="15178"/>
    <n v="18.3"/>
    <n v="11817.95"/>
    <x v="1"/>
    <n v="885"/>
    <s v="No"/>
    <n v="10565.583000000001"/>
    <x v="28"/>
    <n v="0.7786236658321255"/>
    <n v="5"/>
    <s v="IT"/>
    <n v="4"/>
    <n v="10"/>
    <x v="2"/>
  </r>
  <r>
    <s v="KQDSW7"/>
    <s v="SIN"/>
    <s v="IAH"/>
    <d v="2019-04-28T00:00:00"/>
    <x v="531"/>
    <d v="2019-05-10T00:00:00"/>
    <n v="15971"/>
    <n v="18.100000000000001"/>
    <n v="11834.66"/>
    <x v="1"/>
    <n v="912"/>
    <s v="No"/>
    <n v="11020.3685"/>
    <x v="42"/>
    <n v="0.74100932940955477"/>
    <n v="7"/>
    <s v="Consulting"/>
    <n v="3"/>
    <n v="8"/>
    <x v="2"/>
  </r>
  <r>
    <s v="SMLHW7"/>
    <s v="LGW"/>
    <s v="MCO"/>
    <d v="2019-10-13T00:00:00"/>
    <x v="36"/>
    <d v="2019-10-30T00:00:00"/>
    <n v="7005"/>
    <n v="8.8000000000000007"/>
    <n v="11856.21"/>
    <x v="1"/>
    <n v="950"/>
    <s v="No"/>
    <n v="5878.3675000000003"/>
    <x v="5"/>
    <n v="1.6925353319057814"/>
    <n v="9"/>
    <s v="Consulting"/>
    <n v="3"/>
    <n v="8"/>
    <x v="2"/>
  </r>
  <r>
    <s v="IEK5XN"/>
    <s v="JFK"/>
    <s v="KUL"/>
    <d v="2017-07-08T00:00:00"/>
    <x v="636"/>
    <d v="2017-07-25T00:00:00"/>
    <n v="15178"/>
    <n v="18.3"/>
    <n v="11858.34"/>
    <x v="1"/>
    <n v="711"/>
    <s v="No"/>
    <n v="10565.583000000001"/>
    <x v="26"/>
    <n v="0.78128475424957178"/>
    <n v="5"/>
    <s v="Consulting"/>
    <n v="4"/>
    <n v="10"/>
    <x v="2"/>
  </r>
  <r>
    <s v="W43G72"/>
    <s v="JFK"/>
    <s v="PEK"/>
    <d v="2019-09-10T00:00:00"/>
    <x v="125"/>
    <d v="2019-09-28T00:00:00"/>
    <n v="11004"/>
    <n v="13.5"/>
    <n v="11895.65"/>
    <x v="1"/>
    <n v="352"/>
    <s v="No"/>
    <n v="8171.7939999999999"/>
    <x v="38"/>
    <n v="1.0810296255906942"/>
    <n v="7"/>
    <s v="Consulting"/>
    <n v="2"/>
    <n v="6"/>
    <x v="2"/>
  </r>
  <r>
    <s v="F2SONX"/>
    <s v="SIN"/>
    <s v="ATL"/>
    <d v="2019-04-06T00:00:00"/>
    <x v="13"/>
    <d v="2019-04-26T00:00:00"/>
    <n v="16026"/>
    <n v="24.2"/>
    <n v="11906.6"/>
    <x v="1"/>
    <n v="874"/>
    <s v="No"/>
    <n v="11051.911"/>
    <x v="26"/>
    <n v="0.74295519780356922"/>
    <n v="8"/>
    <s v="Consulting"/>
    <n v="4"/>
    <n v="10"/>
    <x v="2"/>
  </r>
  <r>
    <s v="VS342W"/>
    <s v="LHR"/>
    <s v="CLT"/>
    <d v="2019-01-22T00:00:00"/>
    <x v="473"/>
    <d v="2019-02-11T00:00:00"/>
    <n v="6409"/>
    <n v="7.6"/>
    <n v="11911.94"/>
    <x v="1"/>
    <n v="188"/>
    <s v="No"/>
    <n v="5536.5614999999998"/>
    <x v="26"/>
    <n v="1.8586269308784522"/>
    <n v="8"/>
    <s v="Consulting"/>
    <n v="2"/>
    <n v="6"/>
    <x v="2"/>
  </r>
  <r>
    <s v="PO1OAX"/>
    <s v="LHR"/>
    <s v="KUL"/>
    <d v="2019-03-04T00:00:00"/>
    <x v="540"/>
    <d v="2019-03-11T00:00:00"/>
    <n v="10605"/>
    <n v="11.8"/>
    <n v="11915.12"/>
    <x v="1"/>
    <n v="713"/>
    <s v="No"/>
    <n v="7942.9674999999997"/>
    <x v="64"/>
    <n v="1.1235379537953796"/>
    <n v="6"/>
    <s v="Consulting"/>
    <n v="1"/>
    <n v="4"/>
    <x v="2"/>
  </r>
  <r>
    <s v="VUVA50"/>
    <s v="LGA"/>
    <s v="GRU"/>
    <d v="2018-07-20T00:00:00"/>
    <x v="637"/>
    <d v="2018-08-01T00:00:00"/>
    <n v="7681"/>
    <n v="9.8000000000000007"/>
    <n v="11949.97"/>
    <x v="1"/>
    <n v="197"/>
    <s v="No"/>
    <n v="6266.0535"/>
    <x v="35"/>
    <n v="1.5557831011587031"/>
    <n v="10"/>
    <s v="Consulting"/>
    <n v="4"/>
    <n v="10"/>
    <x v="1"/>
  </r>
  <r>
    <s v="NTLGAV"/>
    <s v="LGW"/>
    <s v="DEL"/>
    <d v="2019-10-24T00:00:00"/>
    <x v="317"/>
    <d v="2019-11-10T00:00:00"/>
    <n v="6732"/>
    <n v="8.5"/>
    <n v="11979.54"/>
    <x v="1"/>
    <n v="467"/>
    <s v="No"/>
    <n v="5721.8019999999997"/>
    <x v="18"/>
    <n v="1.7794919786096257"/>
    <n v="8"/>
    <s v="Consulting"/>
    <n v="2"/>
    <n v="6"/>
    <x v="2"/>
  </r>
  <r>
    <s v="T5C9EQ"/>
    <s v="LGW"/>
    <s v="ICN"/>
    <d v="2018-05-07T00:00:00"/>
    <x v="638"/>
    <d v="2018-05-27T00:00:00"/>
    <n v="8900"/>
    <n v="11"/>
    <n v="11995.34"/>
    <x v="1"/>
    <n v="636"/>
    <s v="No"/>
    <n v="6965.15"/>
    <x v="5"/>
    <n v="1.347791011235955"/>
    <n v="12"/>
    <s v="IT"/>
    <n v="2"/>
    <n v="6"/>
    <x v="2"/>
  </r>
  <r>
    <s v="SDH0N6"/>
    <s v="LGW"/>
    <s v="MEL"/>
    <d v="2019-05-18T00:00:00"/>
    <x v="521"/>
    <d v="2019-05-31T00:00:00"/>
    <n v="16895"/>
    <n v="20.3"/>
    <n v="12002.63"/>
    <x v="1"/>
    <n v="884"/>
    <s v="No"/>
    <n v="11550.282499999999"/>
    <x v="24"/>
    <n v="0.71042497780408398"/>
    <n v="7"/>
    <s v="Consulting"/>
    <n v="3"/>
    <n v="8"/>
    <x v="2"/>
  </r>
  <r>
    <s v="ZA8GZP"/>
    <s v="LHR"/>
    <s v="DFW"/>
    <d v="2019-06-13T00:00:00"/>
    <x v="639"/>
    <d v="2019-06-29T00:00:00"/>
    <n v="7627"/>
    <n v="8.8000000000000007"/>
    <n v="12002.65"/>
    <x v="1"/>
    <n v="102"/>
    <s v="No"/>
    <n v="6235.0844999999999"/>
    <x v="24"/>
    <n v="1.5737052576373409"/>
    <n v="10"/>
    <s v="Consulting"/>
    <n v="4"/>
    <n v="10"/>
    <x v="1"/>
  </r>
  <r>
    <s v="Z95VTX"/>
    <s v="LHR"/>
    <s v="SYD"/>
    <d v="2019-04-30T00:00:00"/>
    <x v="291"/>
    <d v="2019-05-15T00:00:00"/>
    <n v="17020"/>
    <n v="22.2"/>
    <n v="12002.72"/>
    <x v="1"/>
    <n v="636"/>
    <s v="No"/>
    <n v="11621.97"/>
    <x v="28"/>
    <n v="0.70521269095182137"/>
    <n v="8"/>
    <s v="IT"/>
    <n v="2"/>
    <n v="6"/>
    <x v="2"/>
  </r>
  <r>
    <s v="L3VB83"/>
    <s v="JFK"/>
    <s v="DXB"/>
    <d v="2019-07-31T00:00:00"/>
    <x v="30"/>
    <d v="2019-08-07T00:00:00"/>
    <n v="11022"/>
    <n v="13.5"/>
    <n v="12015.3"/>
    <x v="1"/>
    <n v="272"/>
    <s v="No"/>
    <n v="8182.1170000000002"/>
    <x v="35"/>
    <n v="1.0901197604790418"/>
    <n v="5"/>
    <s v="Consulting"/>
    <n v="4"/>
    <n v="10"/>
    <x v="2"/>
  </r>
  <r>
    <s v="XS06DY"/>
    <s v="SIN"/>
    <s v="BCN"/>
    <d v="2019-11-25T00:00:00"/>
    <x v="640"/>
    <d v="2019-12-04T00:00:00"/>
    <n v="10899"/>
    <n v="12.9"/>
    <n v="12033.62"/>
    <x v="1"/>
    <n v="403"/>
    <s v="No"/>
    <n v="8111.5765000000001"/>
    <x v="64"/>
    <n v="1.1041031287274063"/>
    <n v="8"/>
    <s v="Consulting"/>
    <n v="1"/>
    <n v="4"/>
    <x v="2"/>
  </r>
  <r>
    <s v="OOK9YT"/>
    <s v="JFK"/>
    <s v="PEK"/>
    <d v="2019-11-02T00:00:00"/>
    <x v="428"/>
    <d v="2019-11-23T00:00:00"/>
    <n v="11004"/>
    <n v="13.5"/>
    <n v="12057.42"/>
    <x v="1"/>
    <n v="760"/>
    <s v="No"/>
    <n v="8171.7939999999999"/>
    <x v="8"/>
    <n v="1.0957306434023992"/>
    <n v="11"/>
    <s v="Consulting"/>
    <n v="4"/>
    <n v="10"/>
    <x v="2"/>
  </r>
  <r>
    <s v="LOMVZY"/>
    <s v="SIN"/>
    <s v="LHR"/>
    <d v="2017-06-14T00:00:00"/>
    <x v="320"/>
    <d v="2017-06-29T00:00:00"/>
    <n v="10883"/>
    <n v="12.8"/>
    <n v="12073.53"/>
    <x v="1"/>
    <n v="659"/>
    <s v="No"/>
    <n v="8102.4004999999997"/>
    <x v="24"/>
    <n v="1.1093935495727281"/>
    <n v="9"/>
    <s v="Consulting"/>
    <n v="3"/>
    <n v="8"/>
    <x v="2"/>
  </r>
  <r>
    <s v="U4M2YS"/>
    <s v="JFK"/>
    <s v="KUL"/>
    <d v="2018-04-15T00:00:00"/>
    <x v="174"/>
    <d v="2018-05-15T00:00:00"/>
    <n v="15178"/>
    <n v="18.3"/>
    <n v="12113.53"/>
    <x v="1"/>
    <n v="161"/>
    <s v="No"/>
    <n v="10565.583000000001"/>
    <x v="38"/>
    <n v="0.7980979048623007"/>
    <n v="19"/>
    <s v="Consulting"/>
    <n v="4"/>
    <n v="10"/>
    <x v="2"/>
  </r>
  <r>
    <s v="W51U4S"/>
    <s v="LHR"/>
    <s v="LAX"/>
    <d v="2018-01-24T00:00:00"/>
    <x v="641"/>
    <d v="2018-02-15T00:00:00"/>
    <n v="8759"/>
    <n v="9.9"/>
    <n v="12157.87"/>
    <x v="1"/>
    <n v="31"/>
    <s v="No"/>
    <n v="6884.2865000000002"/>
    <x v="8"/>
    <n v="1.3880431556113713"/>
    <n v="12"/>
    <s v="IT"/>
    <n v="4"/>
    <n v="10"/>
    <x v="1"/>
  </r>
  <r>
    <s v="VCDRC9"/>
    <s v="JFK"/>
    <s v="SIN"/>
    <d v="2019-05-16T00:00:00"/>
    <x v="642"/>
    <d v="2019-06-04T00:00:00"/>
    <n v="15349"/>
    <n v="18.5"/>
    <n v="12159.17"/>
    <x v="1"/>
    <n v="792"/>
    <s v="No"/>
    <n v="10663.6515"/>
    <x v="38"/>
    <n v="0.79217994657632418"/>
    <n v="8"/>
    <s v="Finance"/>
    <n v="4"/>
    <n v="10"/>
    <x v="2"/>
  </r>
  <r>
    <s v="FC0Q1V"/>
    <s v="LGW"/>
    <s v="KUL"/>
    <d v="2019-05-01T00:00:00"/>
    <x v="379"/>
    <d v="2019-05-10T00:00:00"/>
    <n v="10593"/>
    <n v="17.7"/>
    <n v="12180.88"/>
    <x v="1"/>
    <n v="707"/>
    <s v="No"/>
    <n v="7936.0855000000001"/>
    <x v="27"/>
    <n v="1.1498989898989898"/>
    <n v="6"/>
    <s v="Finance"/>
    <n v="2"/>
    <n v="6"/>
    <x v="2"/>
  </r>
  <r>
    <s v="RIDWAC"/>
    <s v="LHR"/>
    <s v="DEN"/>
    <d v="2018-03-30T00:00:00"/>
    <x v="443"/>
    <d v="2018-04-21T00:00:00"/>
    <n v="7496"/>
    <n v="8.6"/>
    <n v="12187.32"/>
    <x v="1"/>
    <n v="561"/>
    <s v="No"/>
    <n v="6159.9560000000001"/>
    <x v="5"/>
    <n v="1.6258431163287086"/>
    <n v="14"/>
    <s v="Consulting"/>
    <n v="4"/>
    <n v="10"/>
    <x v="1"/>
  </r>
  <r>
    <s v="EOPZVB"/>
    <s v="JFK"/>
    <s v="KUL"/>
    <d v="2019-02-01T00:00:00"/>
    <x v="643"/>
    <d v="2019-02-19T00:00:00"/>
    <n v="15178"/>
    <n v="18.3"/>
    <n v="12196.02"/>
    <x v="1"/>
    <n v="871"/>
    <s v="No"/>
    <n v="10565.583000000001"/>
    <x v="38"/>
    <n v="0.80353274476215575"/>
    <n v="7"/>
    <s v="Consulting"/>
    <n v="3"/>
    <n v="8"/>
    <x v="2"/>
  </r>
  <r>
    <s v="UXHRDF"/>
    <s v="JFK"/>
    <s v="BKK"/>
    <d v="2019-01-12T00:00:00"/>
    <x v="606"/>
    <d v="2019-01-31T00:00:00"/>
    <n v="13964"/>
    <n v="16.899999999999999"/>
    <n v="12207.86"/>
    <x v="1"/>
    <n v="871"/>
    <s v="No"/>
    <n v="9869.3539999999994"/>
    <x v="20"/>
    <n v="0.87423804067602406"/>
    <n v="6"/>
    <s v="Consulting"/>
    <n v="3"/>
    <n v="8"/>
    <x v="2"/>
  </r>
  <r>
    <s v="OKP03H"/>
    <s v="LGW"/>
    <s v="PEK"/>
    <d v="2019-07-23T00:00:00"/>
    <x v="302"/>
    <d v="2019-08-08T00:00:00"/>
    <n v="8187"/>
    <n v="10.1"/>
    <n v="12221.37"/>
    <x v="1"/>
    <n v="15"/>
    <s v="No"/>
    <n v="6556.2444999999998"/>
    <x v="20"/>
    <n v="1.4927775742030049"/>
    <n v="3"/>
    <s v="Consulting"/>
    <n v="4"/>
    <n v="10"/>
    <x v="2"/>
  </r>
  <r>
    <s v="SA918T"/>
    <s v="JFK"/>
    <s v="DXB"/>
    <d v="2019-06-03T00:00:00"/>
    <x v="505"/>
    <d v="2019-06-25T00:00:00"/>
    <n v="11022"/>
    <n v="13.5"/>
    <n v="12244.48"/>
    <x v="1"/>
    <n v="739"/>
    <s v="No"/>
    <n v="8182.1170000000002"/>
    <x v="8"/>
    <n v="1.1109127200145164"/>
    <n v="12"/>
    <s v="Consulting"/>
    <n v="4"/>
    <n v="10"/>
    <x v="2"/>
  </r>
  <r>
    <s v="VX0RVD"/>
    <s v="JFK"/>
    <s v="ICN"/>
    <d v="2019-11-04T00:00:00"/>
    <x v="388"/>
    <d v="2019-11-26T00:00:00"/>
    <n v="11115"/>
    <n v="13.5"/>
    <n v="12266.59"/>
    <x v="1"/>
    <n v="202"/>
    <s v="No"/>
    <n v="8235.4524999999994"/>
    <x v="26"/>
    <n v="1.1036068376068375"/>
    <n v="10"/>
    <s v="Consulting"/>
    <n v="2"/>
    <n v="6"/>
    <x v="2"/>
  </r>
  <r>
    <s v="JNRVPN"/>
    <s v="JFK"/>
    <s v="ICN"/>
    <d v="2019-07-19T00:00:00"/>
    <x v="644"/>
    <d v="2019-08-05T00:00:00"/>
    <n v="11115"/>
    <n v="13.5"/>
    <n v="12367.68"/>
    <x v="1"/>
    <n v="916"/>
    <s v="No"/>
    <n v="8235.4524999999994"/>
    <x v="8"/>
    <n v="1.112701754385965"/>
    <n v="7"/>
    <s v="Consulting"/>
    <n v="4"/>
    <n v="10"/>
    <x v="2"/>
  </r>
  <r>
    <s v="UEAKOF"/>
    <s v="LGW"/>
    <s v="DEN"/>
    <d v="2019-10-15T00:00:00"/>
    <x v="347"/>
    <d v="2019-10-30T00:00:00"/>
    <n v="7553"/>
    <n v="9.4"/>
    <n v="12394.6"/>
    <x v="1"/>
    <n v="280"/>
    <s v="No"/>
    <n v="6192.6454999999996"/>
    <x v="26"/>
    <n v="1.6410168145107904"/>
    <n v="3"/>
    <s v="Consulting"/>
    <n v="4"/>
    <n v="10"/>
    <x v="1"/>
  </r>
  <r>
    <s v="HP7V52"/>
    <s v="JFK"/>
    <s v="ICN"/>
    <d v="2018-08-19T00:00:00"/>
    <x v="645"/>
    <d v="2018-09-03T00:00:00"/>
    <n v="11115"/>
    <n v="13.5"/>
    <n v="12396.04"/>
    <x v="1"/>
    <n v="420"/>
    <s v="No"/>
    <n v="8235.4524999999994"/>
    <x v="18"/>
    <n v="1.1152532613585247"/>
    <n v="6"/>
    <s v="Consulting"/>
    <n v="2"/>
    <n v="6"/>
    <x v="2"/>
  </r>
  <r>
    <s v="UIEM9J"/>
    <s v="JFK"/>
    <s v="PEK"/>
    <d v="2019-05-06T00:00:00"/>
    <x v="404"/>
    <d v="2019-05-15T00:00:00"/>
    <n v="11004"/>
    <n v="13.5"/>
    <n v="12451.79"/>
    <x v="1"/>
    <n v="677"/>
    <s v="No"/>
    <n v="8171.7939999999999"/>
    <x v="37"/>
    <n v="1.1315694292984371"/>
    <n v="5"/>
    <s v="Consulting"/>
    <n v="4"/>
    <n v="10"/>
    <x v="2"/>
  </r>
  <r>
    <s v="ZGFBUP"/>
    <s v="JFK"/>
    <s v="BOM"/>
    <d v="2019-03-09T00:00:00"/>
    <x v="591"/>
    <d v="2019-03-18T00:00:00"/>
    <n v="12551"/>
    <n v="15.3"/>
    <n v="12460.06"/>
    <x v="1"/>
    <n v="479"/>
    <s v="No"/>
    <n v="9058.9984999999997"/>
    <x v="37"/>
    <n v="0.99275436220221491"/>
    <n v="5"/>
    <s v="Consulting"/>
    <n v="4"/>
    <n v="10"/>
    <x v="2"/>
  </r>
  <r>
    <s v="KNXXCV"/>
    <s v="JFK"/>
    <s v="BOM"/>
    <d v="2019-10-25T00:00:00"/>
    <x v="646"/>
    <d v="2019-11-06T00:00:00"/>
    <n v="12551"/>
    <n v="15.3"/>
    <n v="12474.58"/>
    <x v="1"/>
    <n v="942"/>
    <s v="No"/>
    <n v="9058.9984999999997"/>
    <x v="28"/>
    <n v="0.99391124213210102"/>
    <n v="5"/>
    <s v="Consulting"/>
    <n v="3"/>
    <n v="8"/>
    <x v="2"/>
  </r>
  <r>
    <s v="TQKN4J"/>
    <s v="LHR"/>
    <s v="SYD"/>
    <d v="2019-11-12T00:00:00"/>
    <x v="274"/>
    <d v="2019-12-06T00:00:00"/>
    <n v="17020"/>
    <n v="22.2"/>
    <n v="12492.99"/>
    <x v="1"/>
    <n v="845"/>
    <s v="No"/>
    <n v="11621.97"/>
    <x v="26"/>
    <n v="0.73401821386603994"/>
    <n v="12"/>
    <s v="Consulting"/>
    <n v="4"/>
    <n v="10"/>
    <x v="2"/>
  </r>
  <r>
    <s v="CE5PLM"/>
    <s v="JFK"/>
    <s v="BKK"/>
    <d v="2017-02-27T00:00:00"/>
    <x v="647"/>
    <d v="2017-03-15T00:00:00"/>
    <n v="13964"/>
    <n v="16.899999999999999"/>
    <n v="12509.09"/>
    <x v="1"/>
    <n v="297"/>
    <s v="No"/>
    <n v="9869.3539999999994"/>
    <x v="24"/>
    <n v="0.89580993984531654"/>
    <n v="10"/>
    <s v="Consulting"/>
    <n v="4"/>
    <n v="10"/>
    <x v="2"/>
  </r>
  <r>
    <s v="XRAR93"/>
    <s v="JFK"/>
    <s v="FRA"/>
    <d v="2019-02-05T00:00:00"/>
    <x v="114"/>
    <d v="2019-02-23T00:00:00"/>
    <n v="6205"/>
    <n v="7.8"/>
    <n v="12524.17"/>
    <x v="1"/>
    <n v="18"/>
    <s v="No"/>
    <n v="5419.5675000000001"/>
    <x v="5"/>
    <n v="2.018399677679291"/>
    <n v="10"/>
    <s v="Consulting"/>
    <n v="2"/>
    <n v="6"/>
    <x v="2"/>
  </r>
  <r>
    <s v="F2V53V"/>
    <s v="JFK"/>
    <s v="SYD"/>
    <d v="2018-12-10T00:00:00"/>
    <x v="648"/>
    <d v="2019-01-02T00:00:00"/>
    <n v="16013"/>
    <n v="19.3"/>
    <n v="12525.05"/>
    <x v="1"/>
    <n v="161"/>
    <s v="No"/>
    <n v="11044.4555"/>
    <x v="26"/>
    <n v="0.78218010366577151"/>
    <n v="11"/>
    <s v="Consulting"/>
    <n v="4"/>
    <n v="10"/>
    <x v="2"/>
  </r>
  <r>
    <s v="TVUFSX"/>
    <s v="JFK"/>
    <s v="DOH"/>
    <d v="2017-06-21T00:00:00"/>
    <x v="218"/>
    <d v="2017-07-04T00:00:00"/>
    <n v="10789"/>
    <n v="13.2"/>
    <n v="12555.86"/>
    <x v="1"/>
    <n v="325"/>
    <s v="No"/>
    <n v="8048.4915000000001"/>
    <x v="28"/>
    <n v="1.1637649457781074"/>
    <n v="6"/>
    <s v="Consulting"/>
    <n v="4"/>
    <n v="10"/>
    <x v="2"/>
  </r>
  <r>
    <s v="SD7ERE"/>
    <s v="JFK"/>
    <s v="DOH"/>
    <d v="2019-07-13T00:00:00"/>
    <x v="214"/>
    <d v="2019-07-31T00:00:00"/>
    <n v="10789"/>
    <n v="13.2"/>
    <n v="12556.99"/>
    <x v="1"/>
    <n v="252"/>
    <s v="No"/>
    <n v="8048.4915000000001"/>
    <x v="28"/>
    <n v="1.1638696820836036"/>
    <n v="11"/>
    <s v="Consulting"/>
    <n v="4"/>
    <n v="10"/>
    <x v="2"/>
  </r>
  <r>
    <s v="ZYEE1M"/>
    <s v="JFK"/>
    <s v="DOH"/>
    <d v="2019-10-20T00:00:00"/>
    <x v="326"/>
    <d v="2019-11-05T00:00:00"/>
    <n v="10789"/>
    <n v="13.2"/>
    <n v="12565.82"/>
    <x v="1"/>
    <n v="638"/>
    <s v="No"/>
    <n v="8048.4915000000001"/>
    <x v="5"/>
    <n v="1.1646881082584113"/>
    <n v="8"/>
    <s v="Consulting"/>
    <n v="3"/>
    <n v="8"/>
    <x v="2"/>
  </r>
  <r>
    <s v="MG19AZ"/>
    <s v="SIN"/>
    <s v="JFK"/>
    <d v="2019-05-13T00:00:00"/>
    <x v="329"/>
    <d v="2019-05-29T00:00:00"/>
    <n v="15340"/>
    <n v="23.5"/>
    <n v="12590.36"/>
    <x v="1"/>
    <n v="473"/>
    <s v="No"/>
    <n v="10658.49"/>
    <x v="18"/>
    <n v="0.8207535853976532"/>
    <n v="7"/>
    <s v="Marketing"/>
    <n v="1"/>
    <n v="4"/>
    <x v="2"/>
  </r>
  <r>
    <s v="KIJEQ4"/>
    <s v="SIN"/>
    <s v="ATL"/>
    <d v="2018-01-29T00:00:00"/>
    <x v="279"/>
    <d v="2018-02-19T00:00:00"/>
    <n v="16026"/>
    <n v="24.2"/>
    <n v="12610.32"/>
    <x v="1"/>
    <n v="77"/>
    <s v="No"/>
    <n v="11051.911"/>
    <x v="8"/>
    <n v="0.78686634219393481"/>
    <n v="11"/>
    <s v="Consulting"/>
    <n v="4"/>
    <n v="10"/>
    <x v="2"/>
  </r>
  <r>
    <s v="AKF7JD"/>
    <s v="LHR"/>
    <s v="SHA"/>
    <d v="2018-06-30T00:00:00"/>
    <x v="520"/>
    <d v="2018-07-11T00:00:00"/>
    <n v="9212"/>
    <n v="12.4"/>
    <n v="12616.83"/>
    <x v="1"/>
    <n v="566"/>
    <s v="No"/>
    <n v="7144.0820000000003"/>
    <x v="54"/>
    <n v="1.3696081198436822"/>
    <n v="11"/>
    <s v="Consulting"/>
    <n v="4"/>
    <n v="10"/>
    <x v="2"/>
  </r>
  <r>
    <s v="QDJ93M"/>
    <s v="LGW"/>
    <s v="DEL"/>
    <d v="2019-12-04T00:00:00"/>
    <x v="438"/>
    <d v="2019-12-22T00:00:00"/>
    <n v="6732"/>
    <n v="8.5"/>
    <n v="12629.26"/>
    <x v="1"/>
    <n v="102"/>
    <s v="No"/>
    <n v="5721.8019999999997"/>
    <x v="18"/>
    <n v="1.8760041592394534"/>
    <n v="9"/>
    <s v="Consulting"/>
    <n v="4"/>
    <n v="10"/>
    <x v="1"/>
  </r>
  <r>
    <s v="VXP5LD"/>
    <s v="JFK"/>
    <s v="BKK"/>
    <d v="2018-10-07T00:00:00"/>
    <x v="232"/>
    <d v="2018-10-25T00:00:00"/>
    <n v="13964"/>
    <n v="16.899999999999999"/>
    <n v="12630.24"/>
    <x v="1"/>
    <n v="12"/>
    <s v="No"/>
    <n v="9869.3539999999994"/>
    <x v="20"/>
    <n v="0.90448582068175309"/>
    <n v="5"/>
    <s v="Consulting"/>
    <n v="2"/>
    <n v="6"/>
    <x v="2"/>
  </r>
  <r>
    <s v="N8QR2T"/>
    <s v="JFK"/>
    <s v="MEL"/>
    <d v="2018-12-31T00:00:00"/>
    <x v="33"/>
    <d v="2019-01-20T00:00:00"/>
    <n v="16695"/>
    <n v="20.100000000000001"/>
    <n v="12630.5"/>
    <x v="1"/>
    <n v="204"/>
    <s v="No"/>
    <n v="11435.5825"/>
    <x v="38"/>
    <n v="0.7565438754117999"/>
    <n v="9"/>
    <s v="Consulting"/>
    <n v="4"/>
    <n v="10"/>
    <x v="2"/>
  </r>
  <r>
    <s v="YJCAOE"/>
    <s v="JFK"/>
    <s v="HND"/>
    <d v="2018-06-12T00:00:00"/>
    <x v="383"/>
    <d v="2018-06-25T00:00:00"/>
    <n v="10899"/>
    <n v="13.3"/>
    <n v="12642.55"/>
    <x v="1"/>
    <n v="13"/>
    <s v="No"/>
    <n v="8111.5765000000001"/>
    <x v="27"/>
    <n v="1.1599733920543169"/>
    <n v="10"/>
    <s v="Consulting"/>
    <n v="2"/>
    <n v="6"/>
    <x v="2"/>
  </r>
  <r>
    <s v="IMEB0U"/>
    <s v="JFK"/>
    <s v="BKK"/>
    <d v="2017-11-11T00:00:00"/>
    <x v="435"/>
    <d v="2017-12-01T00:00:00"/>
    <n v="13964"/>
    <n v="16.899999999999999"/>
    <n v="12649.05"/>
    <x v="1"/>
    <n v="239"/>
    <s v="No"/>
    <n v="9869.3539999999994"/>
    <x v="26"/>
    <n v="0.90583285591521046"/>
    <n v="8"/>
    <s v="Consulting"/>
    <n v="2"/>
    <n v="6"/>
    <x v="2"/>
  </r>
  <r>
    <s v="TDMA1F"/>
    <s v="SIN"/>
    <s v="JFK"/>
    <d v="2017-09-15T00:00:00"/>
    <x v="323"/>
    <d v="2017-10-05T00:00:00"/>
    <n v="15340"/>
    <n v="23.5"/>
    <n v="12676.7"/>
    <x v="1"/>
    <n v="952"/>
    <s v="No"/>
    <n v="10658.49"/>
    <x v="8"/>
    <n v="0.82638200782268578"/>
    <n v="10"/>
    <s v="Consulting"/>
    <n v="4"/>
    <n v="10"/>
    <x v="2"/>
  </r>
  <r>
    <s v="WJ06ZT"/>
    <s v="JFK"/>
    <s v="PEK"/>
    <d v="2019-11-25T00:00:00"/>
    <x v="151"/>
    <d v="2019-12-15T00:00:00"/>
    <n v="11004"/>
    <n v="13.5"/>
    <n v="12690.67"/>
    <x v="1"/>
    <n v="161"/>
    <s v="No"/>
    <n v="8171.7939999999999"/>
    <x v="18"/>
    <n v="1.1532778989458379"/>
    <n v="11"/>
    <s v="Consulting"/>
    <n v="4"/>
    <n v="10"/>
    <x v="2"/>
  </r>
  <r>
    <s v="J6XIWU"/>
    <s v="JFK"/>
    <s v="SIN"/>
    <d v="2018-04-17T00:00:00"/>
    <x v="139"/>
    <d v="2018-05-01T00:00:00"/>
    <n v="15349"/>
    <n v="18.5"/>
    <n v="12711.48"/>
    <x v="1"/>
    <n v="228"/>
    <s v="No"/>
    <n v="10663.6515"/>
    <x v="5"/>
    <n v="0.82816339826698804"/>
    <n v="6"/>
    <s v="HR"/>
    <n v="3"/>
    <n v="8"/>
    <x v="2"/>
  </r>
  <r>
    <s v="CPJBI3"/>
    <s v="JFK"/>
    <s v="DXB"/>
    <d v="2019-02-14T00:00:00"/>
    <x v="649"/>
    <d v="2019-02-24T00:00:00"/>
    <n v="11022"/>
    <n v="13.5"/>
    <n v="12721.34"/>
    <x v="1"/>
    <n v="499"/>
    <s v="No"/>
    <n v="8182.1170000000002"/>
    <x v="37"/>
    <n v="1.154177100344765"/>
    <n v="6"/>
    <s v="IT"/>
    <n v="4"/>
    <n v="10"/>
    <x v="2"/>
  </r>
  <r>
    <s v="X3T6UN"/>
    <s v="JFK"/>
    <s v="SIN"/>
    <d v="2018-02-11T00:00:00"/>
    <x v="447"/>
    <d v="2018-02-27T00:00:00"/>
    <n v="15349"/>
    <n v="18.5"/>
    <n v="12792.56"/>
    <x v="1"/>
    <n v="195"/>
    <s v="No"/>
    <n v="10663.6515"/>
    <x v="38"/>
    <n v="0.8334458270897126"/>
    <n v="5"/>
    <s v="Marketing"/>
    <n v="4"/>
    <n v="10"/>
    <x v="2"/>
  </r>
  <r>
    <s v="TPKB22"/>
    <s v="LHR"/>
    <s v="CGK"/>
    <d v="2019-08-22T00:00:00"/>
    <x v="567"/>
    <d v="2019-09-06T00:00:00"/>
    <n v="11721"/>
    <n v="13.9"/>
    <n v="12816.98"/>
    <x v="1"/>
    <n v="601"/>
    <s v="No"/>
    <n v="8582.9935000000005"/>
    <x v="18"/>
    <n v="1.0935056735773399"/>
    <n v="6"/>
    <s v="Consulting"/>
    <n v="2"/>
    <n v="6"/>
    <x v="2"/>
  </r>
  <r>
    <s v="EKSFIE"/>
    <s v="JFK"/>
    <s v="ICN"/>
    <d v="2019-07-03T00:00:00"/>
    <x v="67"/>
    <d v="2019-07-26T00:00:00"/>
    <n v="11115"/>
    <n v="13.5"/>
    <n v="12839.82"/>
    <x v="1"/>
    <n v="663"/>
    <s v="No"/>
    <n v="8235.4524999999994"/>
    <x v="38"/>
    <n v="1.1551794871794872"/>
    <n v="12"/>
    <s v="Consulting"/>
    <n v="4"/>
    <n v="10"/>
    <x v="2"/>
  </r>
  <r>
    <s v="ADCDWR"/>
    <s v="JFK"/>
    <s v="PEK"/>
    <d v="2019-06-03T00:00:00"/>
    <x v="235"/>
    <d v="2019-06-21T00:00:00"/>
    <n v="11004"/>
    <n v="13.5"/>
    <n v="12869.7"/>
    <x v="1"/>
    <n v="321"/>
    <s v="No"/>
    <n v="8171.7939999999999"/>
    <x v="38"/>
    <n v="1.169547437295529"/>
    <n v="7"/>
    <s v="IT"/>
    <n v="3"/>
    <n v="8"/>
    <x v="2"/>
  </r>
  <r>
    <s v="A7UZ8M"/>
    <s v="JFK"/>
    <s v="SYD"/>
    <d v="2017-09-10T00:00:00"/>
    <x v="650"/>
    <d v="2017-09-25T00:00:00"/>
    <n v="16013"/>
    <n v="19.3"/>
    <n v="12893.62"/>
    <x v="1"/>
    <n v="451"/>
    <s v="No"/>
    <n v="11044.4555"/>
    <x v="18"/>
    <n v="0.80519702741522514"/>
    <n v="6"/>
    <s v="Consulting"/>
    <n v="2"/>
    <n v="6"/>
    <x v="2"/>
  </r>
  <r>
    <s v="OXQOTC"/>
    <s v="JFK"/>
    <s v="DOH"/>
    <d v="2018-01-05T00:00:00"/>
    <x v="297"/>
    <d v="2018-01-20T00:00:00"/>
    <n v="10789"/>
    <n v="13.2"/>
    <n v="12916.22"/>
    <x v="1"/>
    <n v="297"/>
    <s v="No"/>
    <n v="8048.4915000000001"/>
    <x v="18"/>
    <n v="1.1971656316618777"/>
    <n v="6"/>
    <s v="Consulting"/>
    <n v="4"/>
    <n v="10"/>
    <x v="2"/>
  </r>
  <r>
    <s v="ZOEQ4J"/>
    <s v="LHR"/>
    <s v="KMG"/>
    <d v="2019-10-20T00:00:00"/>
    <x v="554"/>
    <d v="2019-10-26T00:00:00"/>
    <n v="8716"/>
    <n v="16.899999999999999"/>
    <n v="12934.52"/>
    <x v="1"/>
    <n v="944"/>
    <s v="No"/>
    <n v="6859.6260000000002"/>
    <x v="54"/>
    <n v="1.4839972464433226"/>
    <n v="6"/>
    <s v="Consulting"/>
    <n v="3"/>
    <n v="8"/>
    <x v="2"/>
  </r>
  <r>
    <s v="V3RCH5"/>
    <s v="JFK"/>
    <s v="BKK"/>
    <d v="2019-06-26T00:00:00"/>
    <x v="246"/>
    <d v="2019-07-13T00:00:00"/>
    <n v="13964"/>
    <n v="16.899999999999999"/>
    <n v="12951.53"/>
    <x v="1"/>
    <n v="63"/>
    <s v="No"/>
    <n v="9869.3539999999994"/>
    <x v="8"/>
    <n v="0.92749427098252657"/>
    <n v="7"/>
    <s v="Consulting"/>
    <n v="3"/>
    <n v="8"/>
    <x v="2"/>
  </r>
  <r>
    <s v="RPQNO4"/>
    <s v="JFK"/>
    <s v="PEK"/>
    <d v="2017-10-24T00:00:00"/>
    <x v="129"/>
    <d v="2017-10-31T00:00:00"/>
    <n v="11004"/>
    <n v="13.5"/>
    <n v="12955.18"/>
    <x v="1"/>
    <n v="496"/>
    <s v="No"/>
    <n v="8171.7939999999999"/>
    <x v="64"/>
    <n v="1.1773155216284987"/>
    <n v="6"/>
    <s v="Consulting"/>
    <n v="2"/>
    <n v="6"/>
    <x v="2"/>
  </r>
  <r>
    <s v="YL1CWI"/>
    <s v="LGA"/>
    <s v="MAD"/>
    <d v="2018-10-10T00:00:00"/>
    <x v="476"/>
    <d v="2018-10-31T00:00:00"/>
    <n v="5763"/>
    <n v="8.9"/>
    <n v="12965.95"/>
    <x v="1"/>
    <n v="39"/>
    <s v="No"/>
    <n v="5166.0805"/>
    <x v="20"/>
    <n v="2.2498611834114177"/>
    <n v="8"/>
    <s v="Consulting"/>
    <n v="4"/>
    <n v="10"/>
    <x v="1"/>
  </r>
  <r>
    <s v="KYY1TN"/>
    <s v="JFK"/>
    <s v="SIN"/>
    <d v="2019-09-13T00:00:00"/>
    <x v="360"/>
    <d v="2019-09-30T00:00:00"/>
    <n v="15349"/>
    <n v="18.5"/>
    <n v="13015.17"/>
    <x v="1"/>
    <n v="382"/>
    <s v="No"/>
    <n v="10663.6515"/>
    <x v="38"/>
    <n v="0.84794905205550852"/>
    <n v="6"/>
    <s v="Finance"/>
    <n v="4"/>
    <n v="10"/>
    <x v="2"/>
  </r>
  <r>
    <s v="HXLGUY"/>
    <s v="LGW"/>
    <s v="CGK"/>
    <d v="2019-12-12T00:00:00"/>
    <x v="651"/>
    <d v="2020-01-04T00:00:00"/>
    <n v="11708"/>
    <n v="20.9"/>
    <n v="13053.23"/>
    <x v="1"/>
    <n v="741"/>
    <s v="No"/>
    <n v="8575.5380000000005"/>
    <x v="26"/>
    <n v="1.114898360095661"/>
    <n v="11"/>
    <s v="Consulting"/>
    <n v="4"/>
    <n v="10"/>
    <x v="2"/>
  </r>
  <r>
    <s v="FCM00E"/>
    <s v="JFK"/>
    <s v="MEL"/>
    <d v="2019-01-20T00:00:00"/>
    <x v="16"/>
    <d v="2019-02-14T00:00:00"/>
    <n v="16695"/>
    <n v="20.100000000000001"/>
    <n v="13079.81"/>
    <x v="1"/>
    <n v="708"/>
    <s v="No"/>
    <n v="11435.5825"/>
    <x v="20"/>
    <n v="0.78345672356993112"/>
    <n v="12"/>
    <s v="Consulting"/>
    <n v="4"/>
    <n v="10"/>
    <x v="2"/>
  </r>
  <r>
    <s v="IBA2WV"/>
    <s v="LGW"/>
    <s v="PEK"/>
    <d v="2019-09-23T00:00:00"/>
    <x v="264"/>
    <d v="2019-10-12T00:00:00"/>
    <n v="8187"/>
    <n v="10.1"/>
    <n v="13083.1"/>
    <x v="1"/>
    <n v="549"/>
    <s v="No"/>
    <n v="6556.2444999999998"/>
    <x v="28"/>
    <n v="1.5980334676926835"/>
    <n v="12"/>
    <s v="Consulting"/>
    <n v="4"/>
    <n v="10"/>
    <x v="2"/>
  </r>
  <r>
    <s v="WQ7ORF"/>
    <s v="LHR"/>
    <s v="JFK"/>
    <d v="2018-10-16T00:00:00"/>
    <x v="251"/>
    <d v="2018-11-05T00:00:00"/>
    <n v="5539"/>
    <n v="6.7"/>
    <n v="13088.52"/>
    <x v="1"/>
    <n v="751"/>
    <s v="No"/>
    <n v="5037.6165000000001"/>
    <x v="26"/>
    <n v="2.3629752662935548"/>
    <n v="8"/>
    <s v="Marketing"/>
    <n v="4"/>
    <n v="10"/>
    <x v="1"/>
  </r>
  <r>
    <s v="DQ696H"/>
    <s v="JFK"/>
    <s v="DXB"/>
    <d v="2018-03-08T00:00:00"/>
    <x v="619"/>
    <d v="2018-03-17T00:00:00"/>
    <n v="11022"/>
    <n v="13.5"/>
    <n v="13116.36"/>
    <x v="1"/>
    <n v="885"/>
    <s v="No"/>
    <n v="8182.1170000000002"/>
    <x v="64"/>
    <n v="1.1900163309744149"/>
    <n v="8"/>
    <s v="IT"/>
    <n v="4"/>
    <n v="10"/>
    <x v="2"/>
  </r>
  <r>
    <s v="WAK30T"/>
    <s v="JFK"/>
    <s v="PEK"/>
    <d v="2019-08-29T00:00:00"/>
    <x v="652"/>
    <d v="2019-09-19T00:00:00"/>
    <n v="11004"/>
    <n v="13.5"/>
    <n v="13142.77"/>
    <x v="1"/>
    <n v="808"/>
    <s v="No"/>
    <n v="8171.7939999999999"/>
    <x v="18"/>
    <n v="1.1943629589240277"/>
    <n v="12"/>
    <s v="Consulting"/>
    <n v="2"/>
    <n v="6"/>
    <x v="2"/>
  </r>
  <r>
    <s v="XK1FF1"/>
    <s v="LHR"/>
    <s v="JFK"/>
    <d v="2017-02-08T00:00:00"/>
    <x v="24"/>
    <d v="2017-02-28T00:00:00"/>
    <n v="5539"/>
    <n v="6.7"/>
    <n v="13143.22"/>
    <x v="1"/>
    <n v="165"/>
    <s v="No"/>
    <n v="5037.6165000000001"/>
    <x v="8"/>
    <n v="2.3728506950713122"/>
    <n v="10"/>
    <s v="HR"/>
    <n v="2"/>
    <n v="6"/>
    <x v="2"/>
  </r>
  <r>
    <s v="QG4NZ9"/>
    <s v="LGW"/>
    <s v="PHX"/>
    <d v="2019-11-27T00:00:00"/>
    <x v="653"/>
    <d v="2019-12-08T00:00:00"/>
    <n v="8520"/>
    <n v="10.5"/>
    <n v="13154.82"/>
    <x v="1"/>
    <n v="435"/>
    <s v="No"/>
    <n v="6747.22"/>
    <x v="64"/>
    <n v="1.5439929577464788"/>
    <n v="10"/>
    <s v="Consulting"/>
    <n v="4"/>
    <n v="10"/>
    <x v="2"/>
  </r>
  <r>
    <s v="L2Y1B3"/>
    <s v="JFK"/>
    <s v="BOM"/>
    <d v="2018-08-28T00:00:00"/>
    <x v="654"/>
    <d v="2018-09-09T00:00:00"/>
    <n v="12551"/>
    <n v="15.3"/>
    <n v="13159.55"/>
    <x v="1"/>
    <n v="451"/>
    <s v="No"/>
    <n v="9058.9984999999997"/>
    <x v="35"/>
    <n v="1.0484861764002869"/>
    <n v="10"/>
    <s v="Consulting"/>
    <n v="2"/>
    <n v="6"/>
    <x v="2"/>
  </r>
  <r>
    <s v="VUJ57N"/>
    <s v="SIN"/>
    <s v="MCO"/>
    <d v="2018-07-16T00:00:00"/>
    <x v="655"/>
    <d v="2018-08-06T00:00:00"/>
    <n v="16655"/>
    <n v="23.8"/>
    <n v="13192.34"/>
    <x v="1"/>
    <n v="919"/>
    <s v="No"/>
    <n v="11412.6425"/>
    <x v="38"/>
    <n v="0.79209486640648452"/>
    <n v="10"/>
    <s v="Consulting"/>
    <n v="4"/>
    <n v="10"/>
    <x v="2"/>
  </r>
  <r>
    <s v="KPOQFY"/>
    <s v="JFK"/>
    <s v="BOM"/>
    <d v="2017-11-12T00:00:00"/>
    <x v="656"/>
    <d v="2017-11-30T00:00:00"/>
    <n v="12551"/>
    <n v="15.3"/>
    <n v="13262.23"/>
    <x v="1"/>
    <n v="770"/>
    <s v="No"/>
    <n v="9058.9984999999997"/>
    <x v="26"/>
    <n v="1.0566671978328419"/>
    <n v="6"/>
    <s v="IT"/>
    <n v="4"/>
    <n v="10"/>
    <x v="2"/>
  </r>
  <r>
    <s v="OG4I0H"/>
    <s v="JFK"/>
    <s v="SIN"/>
    <d v="2017-08-13T00:00:00"/>
    <x v="79"/>
    <d v="2017-08-31T00:00:00"/>
    <n v="15349"/>
    <n v="18.5"/>
    <n v="13273.35"/>
    <x v="1"/>
    <n v="228"/>
    <s v="No"/>
    <n v="10663.6515"/>
    <x v="5"/>
    <n v="0.86476969183660179"/>
    <n v="10"/>
    <s v="HR"/>
    <n v="3"/>
    <n v="8"/>
    <x v="2"/>
  </r>
  <r>
    <s v="D17FTE"/>
    <s v="JFK"/>
    <s v="HND"/>
    <d v="2018-03-09T00:00:00"/>
    <x v="657"/>
    <d v="2018-03-25T00:00:00"/>
    <n v="10899"/>
    <n v="13.3"/>
    <n v="13291.91"/>
    <x v="1"/>
    <n v="16"/>
    <s v="No"/>
    <n v="8111.5765000000001"/>
    <x v="18"/>
    <n v="1.2195531700155977"/>
    <n v="7"/>
    <s v="Consulting"/>
    <n v="4"/>
    <n v="10"/>
    <x v="2"/>
  </r>
  <r>
    <s v="M94887"/>
    <s v="JFK"/>
    <s v="BKK"/>
    <d v="2018-11-11T00:00:00"/>
    <x v="356"/>
    <d v="2018-12-03T00:00:00"/>
    <n v="13964"/>
    <n v="16.899999999999999"/>
    <n v="13295.86"/>
    <x v="1"/>
    <n v="297"/>
    <s v="No"/>
    <n v="9869.3539999999994"/>
    <x v="38"/>
    <n v="0.95215267831566885"/>
    <n v="11"/>
    <s v="Consulting"/>
    <n v="4"/>
    <n v="10"/>
    <x v="2"/>
  </r>
  <r>
    <s v="L79YBI"/>
    <s v="JFK"/>
    <s v="BOM"/>
    <d v="2018-03-08T00:00:00"/>
    <x v="658"/>
    <d v="2018-03-23T00:00:00"/>
    <n v="12551"/>
    <n v="15.3"/>
    <n v="13299.59"/>
    <x v="1"/>
    <n v="677"/>
    <s v="No"/>
    <n v="9058.9984999999997"/>
    <x v="5"/>
    <n v="1.0596438530794359"/>
    <n v="7"/>
    <s v="Consulting"/>
    <n v="4"/>
    <n v="10"/>
    <x v="2"/>
  </r>
  <r>
    <s v="HCC21V"/>
    <s v="JFK"/>
    <s v="PEK"/>
    <d v="2017-09-12T00:00:00"/>
    <x v="659"/>
    <d v="2017-10-02T00:00:00"/>
    <n v="11004"/>
    <n v="13.5"/>
    <n v="13301.97"/>
    <x v="1"/>
    <n v="530"/>
    <s v="No"/>
    <n v="8171.7939999999999"/>
    <x v="38"/>
    <n v="1.2088304252998909"/>
    <n v="9"/>
    <s v="Consulting"/>
    <n v="3"/>
    <n v="8"/>
    <x v="2"/>
  </r>
  <r>
    <s v="M6ISQ0"/>
    <s v="LHR"/>
    <s v="KUL"/>
    <d v="2018-12-30T00:00:00"/>
    <x v="121"/>
    <d v="2019-01-12T00:00:00"/>
    <n v="10605"/>
    <n v="11.8"/>
    <n v="13336.96"/>
    <x v="1"/>
    <n v="707"/>
    <s v="No"/>
    <n v="7942.9674999999997"/>
    <x v="27"/>
    <n v="1.2576105610561055"/>
    <n v="10"/>
    <s v="Finance"/>
    <n v="2"/>
    <n v="6"/>
    <x v="2"/>
  </r>
  <r>
    <s v="I5R70N"/>
    <s v="JFK"/>
    <s v="DOH"/>
    <d v="2018-12-03T00:00:00"/>
    <x v="660"/>
    <d v="2018-12-21T00:00:00"/>
    <n v="10789"/>
    <n v="13.2"/>
    <n v="13346.08"/>
    <x v="1"/>
    <n v="451"/>
    <s v="No"/>
    <n v="8048.4915000000001"/>
    <x v="38"/>
    <n v="1.2370080637686534"/>
    <n v="7"/>
    <s v="Consulting"/>
    <n v="2"/>
    <n v="6"/>
    <x v="2"/>
  </r>
  <r>
    <s v="WDTRRQ"/>
    <s v="LHR"/>
    <s v="SZX"/>
    <d v="2019-01-30T00:00:00"/>
    <x v="158"/>
    <d v="2019-02-18T00:00:00"/>
    <n v="9594"/>
    <n v="16.7"/>
    <n v="13355.14"/>
    <x v="1"/>
    <n v="950"/>
    <s v="No"/>
    <n v="7363.1589999999997"/>
    <x v="18"/>
    <n v="1.3920304356889721"/>
    <n v="10"/>
    <s v="Consulting"/>
    <n v="3"/>
    <n v="8"/>
    <x v="2"/>
  </r>
  <r>
    <s v="SDMC1H"/>
    <s v="LGW"/>
    <s v="IAH"/>
    <d v="2019-08-11T00:00:00"/>
    <x v="184"/>
    <d v="2019-08-27T00:00:00"/>
    <n v="7794"/>
    <n v="12.9"/>
    <n v="13366.17"/>
    <x v="1"/>
    <n v="884"/>
    <s v="No"/>
    <n v="6330.8590000000004"/>
    <x v="5"/>
    <n v="1.7149307159353349"/>
    <n v="8"/>
    <s v="Consulting"/>
    <n v="3"/>
    <n v="8"/>
    <x v="2"/>
  </r>
  <r>
    <s v="SX0O33"/>
    <s v="JFK"/>
    <s v="MEL"/>
    <d v="2018-03-16T00:00:00"/>
    <x v="661"/>
    <d v="2018-04-04T00:00:00"/>
    <n v="16695"/>
    <n v="20.100000000000001"/>
    <n v="13436.57"/>
    <x v="1"/>
    <n v="141"/>
    <s v="No"/>
    <n v="11435.5825"/>
    <x v="38"/>
    <n v="0.80482599580712788"/>
    <n v="8"/>
    <s v="Consulting"/>
    <n v="2"/>
    <n v="6"/>
    <x v="2"/>
  </r>
  <r>
    <s v="L3LP2I"/>
    <s v="JFK"/>
    <s v="BOM"/>
    <d v="2019-05-16T00:00:00"/>
    <x v="25"/>
    <d v="2019-05-31T00:00:00"/>
    <n v="12551"/>
    <n v="15.3"/>
    <n v="13451.29"/>
    <x v="1"/>
    <n v="200"/>
    <s v="No"/>
    <n v="9058.9984999999997"/>
    <x v="18"/>
    <n v="1.0717305393992511"/>
    <n v="6"/>
    <s v="Consulting"/>
    <n v="4"/>
    <n v="10"/>
    <x v="2"/>
  </r>
  <r>
    <s v="V2R7VK"/>
    <s v="JFK"/>
    <s v="CTU"/>
    <d v="2019-08-22T00:00:00"/>
    <x v="662"/>
    <d v="2019-09-07T00:00:00"/>
    <n v="12116"/>
    <n v="14.8"/>
    <n v="13578.24"/>
    <x v="1"/>
    <n v="711"/>
    <s v="No"/>
    <n v="8809.5259999999998"/>
    <x v="28"/>
    <n v="1.12068669527897"/>
    <n v="9"/>
    <s v="Consulting"/>
    <n v="4"/>
    <n v="10"/>
    <x v="2"/>
  </r>
  <r>
    <s v="GVW1LB"/>
    <s v="JFK"/>
    <s v="ICN"/>
    <d v="2019-12-07T00:00:00"/>
    <x v="10"/>
    <d v="2019-12-23T00:00:00"/>
    <n v="11115"/>
    <n v="13.5"/>
    <n v="13581.83"/>
    <x v="1"/>
    <n v="325"/>
    <s v="No"/>
    <n v="8235.4524999999994"/>
    <x v="18"/>
    <n v="1.2219370220422852"/>
    <n v="7"/>
    <s v="Consulting"/>
    <n v="4"/>
    <n v="10"/>
    <x v="2"/>
  </r>
  <r>
    <s v="F03O5B"/>
    <s v="JFK"/>
    <s v="BKK"/>
    <d v="2019-04-20T00:00:00"/>
    <x v="442"/>
    <d v="2019-05-03T00:00:00"/>
    <n v="13964"/>
    <n v="16.899999999999999"/>
    <n v="13612.32"/>
    <x v="1"/>
    <n v="708"/>
    <s v="No"/>
    <n v="9869.3539999999994"/>
    <x v="5"/>
    <n v="0.9748152391864795"/>
    <n v="5"/>
    <s v="Consulting"/>
    <n v="4"/>
    <n v="10"/>
    <x v="2"/>
  </r>
  <r>
    <s v="ZYJSUW"/>
    <s v="SIN"/>
    <s v="ORD"/>
    <d v="2017-10-26T00:00:00"/>
    <x v="663"/>
    <d v="2017-11-16T00:00:00"/>
    <n v="15050"/>
    <n v="19.2"/>
    <n v="13613.63"/>
    <x v="1"/>
    <n v="77"/>
    <s v="No"/>
    <n v="10492.174999999999"/>
    <x v="26"/>
    <n v="0.90456013289036541"/>
    <n v="9"/>
    <s v="Consulting"/>
    <n v="4"/>
    <n v="10"/>
    <x v="2"/>
  </r>
  <r>
    <s v="WU5FT2"/>
    <s v="JFK"/>
    <s v="SYD"/>
    <d v="2018-12-30T00:00:00"/>
    <x v="33"/>
    <d v="2019-01-19T00:00:00"/>
    <n v="16013"/>
    <n v="19.3"/>
    <n v="13689.25"/>
    <x v="1"/>
    <n v="131"/>
    <s v="No"/>
    <n v="11044.4555"/>
    <x v="26"/>
    <n v="0.85488353213014423"/>
    <n v="8"/>
    <s v="IT"/>
    <n v="3"/>
    <n v="8"/>
    <x v="2"/>
  </r>
  <r>
    <s v="E6B7R0"/>
    <s v="JFK"/>
    <s v="CTU"/>
    <d v="2017-05-23T00:00:00"/>
    <x v="664"/>
    <d v="2017-06-12T00:00:00"/>
    <n v="12116"/>
    <n v="14.8"/>
    <n v="13702.46"/>
    <x v="1"/>
    <n v="420"/>
    <s v="No"/>
    <n v="8809.5259999999998"/>
    <x v="20"/>
    <n v="1.130939253879168"/>
    <n v="7"/>
    <s v="Consulting"/>
    <n v="2"/>
    <n v="6"/>
    <x v="2"/>
  </r>
  <r>
    <s v="Q79NQH"/>
    <s v="JFK"/>
    <s v="SYD"/>
    <d v="2019-10-29T00:00:00"/>
    <x v="424"/>
    <d v="2019-11-13T00:00:00"/>
    <n v="16013"/>
    <n v="19.3"/>
    <n v="13735.44"/>
    <x v="1"/>
    <n v="732"/>
    <s v="No"/>
    <n v="11044.4555"/>
    <x v="8"/>
    <n v="0.85776806344844814"/>
    <n v="5"/>
    <s v="Consulting"/>
    <n v="3"/>
    <n v="8"/>
    <x v="2"/>
  </r>
  <r>
    <s v="S61WT8"/>
    <s v="LGW"/>
    <s v="PEK"/>
    <d v="2017-06-24T00:00:00"/>
    <x v="665"/>
    <d v="2017-07-01T00:00:00"/>
    <n v="8187"/>
    <n v="10.1"/>
    <n v="13763.43"/>
    <x v="1"/>
    <n v="560"/>
    <s v="No"/>
    <n v="6556.2444999999998"/>
    <x v="54"/>
    <n v="1.6811322828875046"/>
    <n v="7"/>
    <s v="Consulting"/>
    <n v="2"/>
    <n v="6"/>
    <x v="2"/>
  </r>
  <r>
    <s v="UYS00A"/>
    <s v="JFK"/>
    <s v="HND"/>
    <d v="2019-03-15T00:00:00"/>
    <x v="34"/>
    <d v="2019-03-31T00:00:00"/>
    <n v="10899"/>
    <n v="13.3"/>
    <n v="13790.78"/>
    <x v="1"/>
    <n v="161"/>
    <s v="No"/>
    <n v="8111.5765000000001"/>
    <x v="5"/>
    <n v="1.2653252591980917"/>
    <n v="8"/>
    <s v="Consulting"/>
    <n v="4"/>
    <n v="10"/>
    <x v="2"/>
  </r>
  <r>
    <s v="KO4ZTU"/>
    <s v="JFK"/>
    <s v="KUL"/>
    <d v="2018-08-12T00:00:00"/>
    <x v="666"/>
    <d v="2018-08-19T00:00:00"/>
    <n v="15178"/>
    <n v="18.3"/>
    <n v="13813.15"/>
    <x v="1"/>
    <n v="297"/>
    <s v="No"/>
    <n v="10565.583000000001"/>
    <x v="64"/>
    <n v="0.91007708525497433"/>
    <n v="6"/>
    <s v="Consulting"/>
    <n v="4"/>
    <n v="10"/>
    <x v="2"/>
  </r>
  <r>
    <s v="YXPOZK"/>
    <s v="JFK"/>
    <s v="KUL"/>
    <d v="2018-07-21T00:00:00"/>
    <x v="667"/>
    <d v="2018-08-09T00:00:00"/>
    <n v="15178"/>
    <n v="18.3"/>
    <n v="13819.35"/>
    <x v="1"/>
    <n v="770"/>
    <s v="No"/>
    <n v="10565.583000000001"/>
    <x v="27"/>
    <n v="0.91048557122150486"/>
    <n v="16"/>
    <s v="IT"/>
    <n v="4"/>
    <n v="10"/>
    <x v="2"/>
  </r>
  <r>
    <s v="ZX22QU"/>
    <s v="JFK"/>
    <s v="HND"/>
    <d v="2019-05-13T00:00:00"/>
    <x v="5"/>
    <d v="2019-06-03T00:00:00"/>
    <n v="10899"/>
    <n v="13.3"/>
    <n v="13831.49"/>
    <x v="1"/>
    <n v="197"/>
    <s v="No"/>
    <n v="8111.5765000000001"/>
    <x v="8"/>
    <n v="1.2690604642627763"/>
    <n v="11"/>
    <s v="Consulting"/>
    <n v="4"/>
    <n v="10"/>
    <x v="2"/>
  </r>
  <r>
    <s v="IJ920Z"/>
    <s v="JFK"/>
    <s v="DXB"/>
    <d v="2019-04-03T00:00:00"/>
    <x v="562"/>
    <d v="2019-04-20T00:00:00"/>
    <n v="11022"/>
    <n v="13.5"/>
    <n v="13887.09"/>
    <x v="1"/>
    <n v="109"/>
    <s v="No"/>
    <n v="8182.1170000000002"/>
    <x v="8"/>
    <n v="1.2599428415895482"/>
    <n v="7"/>
    <s v="IT"/>
    <n v="2"/>
    <n v="6"/>
    <x v="2"/>
  </r>
  <r>
    <s v="U4F87D"/>
    <s v="JFK"/>
    <s v="IST"/>
    <d v="2018-03-04T00:00:00"/>
    <x v="175"/>
    <d v="2018-03-17T00:00:00"/>
    <n v="8047"/>
    <n v="10"/>
    <n v="13897.68"/>
    <x v="1"/>
    <n v="63"/>
    <s v="No"/>
    <n v="6475.9544999999998"/>
    <x v="37"/>
    <n v="1.7270635019261837"/>
    <n v="9"/>
    <s v="Consulting"/>
    <n v="3"/>
    <n v="8"/>
    <x v="2"/>
  </r>
  <r>
    <s v="N1VO52"/>
    <s v="JFK"/>
    <s v="PEK"/>
    <d v="2019-06-03T00:00:00"/>
    <x v="539"/>
    <d v="2019-06-22T00:00:00"/>
    <n v="11004"/>
    <n v="13.5"/>
    <n v="13972.39"/>
    <x v="1"/>
    <n v="650"/>
    <s v="No"/>
    <n v="8171.7939999999999"/>
    <x v="5"/>
    <n v="1.2697555434387495"/>
    <n v="11"/>
    <s v="Consulting"/>
    <n v="2"/>
    <n v="6"/>
    <x v="2"/>
  </r>
  <r>
    <s v="OL4QPS"/>
    <s v="LGW"/>
    <s v="SHA"/>
    <d v="2018-06-15T00:00:00"/>
    <x v="383"/>
    <d v="2018-06-22T00:00:00"/>
    <n v="9223"/>
    <n v="18.399999999999999"/>
    <n v="14023.62"/>
    <x v="1"/>
    <n v="454"/>
    <s v="No"/>
    <n v="7150.3905000000004"/>
    <x v="54"/>
    <n v="1.5205052585926488"/>
    <n v="7"/>
    <s v="Finance"/>
    <n v="2"/>
    <n v="6"/>
    <x v="2"/>
  </r>
  <r>
    <s v="UQ2V0V"/>
    <s v="LHR"/>
    <s v="EWR"/>
    <d v="2017-01-09T00:00:00"/>
    <x v="46"/>
    <d v="2017-01-20T00:00:00"/>
    <n v="5561"/>
    <n v="6.7"/>
    <n v="14161.32"/>
    <x v="1"/>
    <n v="101"/>
    <s v="No"/>
    <n v="5050.2335000000003"/>
    <x v="27"/>
    <n v="2.546541988850926"/>
    <n v="8"/>
    <s v="Consulting"/>
    <n v="4"/>
    <n v="10"/>
    <x v="1"/>
  </r>
  <r>
    <s v="ZZPUV0"/>
    <s v="JFK"/>
    <s v="FCO"/>
    <d v="2018-06-13T00:00:00"/>
    <x v="383"/>
    <d v="2018-06-17T00:00:00"/>
    <n v="6884"/>
    <n v="8.6"/>
    <n v="14173.24"/>
    <x v="1"/>
    <n v="60"/>
    <s v="No"/>
    <n v="5808.9740000000002"/>
    <x v="35"/>
    <n v="2.0588669378268447"/>
    <n v="2"/>
    <s v="Consulting"/>
    <n v="4"/>
    <n v="10"/>
    <x v="1"/>
  </r>
  <r>
    <s v="MYX8RC"/>
    <s v="SIN"/>
    <s v="ORD"/>
    <d v="2019-08-02T00:00:00"/>
    <x v="80"/>
    <d v="2019-08-22T00:00:00"/>
    <n v="15050"/>
    <n v="19.2"/>
    <n v="14194.1"/>
    <x v="1"/>
    <n v="874"/>
    <s v="No"/>
    <n v="10492.174999999999"/>
    <x v="37"/>
    <n v="0.94312956810631232"/>
    <n v="16"/>
    <s v="Consulting"/>
    <n v="4"/>
    <n v="10"/>
    <x v="2"/>
  </r>
  <r>
    <s v="Z4UPT5"/>
    <s v="JFK"/>
    <s v="SYD"/>
    <d v="2019-03-21T00:00:00"/>
    <x v="621"/>
    <d v="2019-04-04T00:00:00"/>
    <n v="16013"/>
    <n v="19.3"/>
    <n v="14302.71"/>
    <x v="1"/>
    <n v="479"/>
    <s v="No"/>
    <n v="11044.4555"/>
    <x v="24"/>
    <n v="0.89319365515518634"/>
    <n v="8"/>
    <s v="Consulting"/>
    <n v="4"/>
    <n v="10"/>
    <x v="2"/>
  </r>
  <r>
    <s v="MCWW0C"/>
    <s v="JFK"/>
    <s v="ICN"/>
    <d v="2018-02-09T00:00:00"/>
    <x v="551"/>
    <d v="2018-03-02T00:00:00"/>
    <n v="11115"/>
    <n v="13.5"/>
    <n v="14340.29"/>
    <x v="1"/>
    <n v="420"/>
    <s v="No"/>
    <n v="8235.4524999999994"/>
    <x v="8"/>
    <n v="1.290174538911381"/>
    <n v="11"/>
    <s v="Consulting"/>
    <n v="2"/>
    <n v="6"/>
    <x v="2"/>
  </r>
  <r>
    <s v="BYRJR3"/>
    <s v="JFK"/>
    <s v="BOM"/>
    <d v="2019-04-15T00:00:00"/>
    <x v="63"/>
    <d v="2019-04-29T00:00:00"/>
    <n v="12551"/>
    <n v="15.3"/>
    <n v="14382.37"/>
    <x v="1"/>
    <n v="16"/>
    <s v="No"/>
    <n v="9058.9984999999997"/>
    <x v="37"/>
    <n v="1.1459142697793006"/>
    <n v="10"/>
    <s v="Consulting"/>
    <n v="4"/>
    <n v="10"/>
    <x v="2"/>
  </r>
  <r>
    <s v="UGD09B"/>
    <s v="LGW"/>
    <s v="ATL"/>
    <d v="2019-08-06T00:00:00"/>
    <x v="668"/>
    <d v="2019-08-20T00:00:00"/>
    <n v="6790"/>
    <n v="8.9"/>
    <n v="14561.25"/>
    <x v="1"/>
    <n v="188"/>
    <s v="No"/>
    <n v="5755.0650000000005"/>
    <x v="24"/>
    <n v="2.1445139911634756"/>
    <n v="8"/>
    <s v="Consulting"/>
    <n v="2"/>
    <n v="6"/>
    <x v="2"/>
  </r>
  <r>
    <s v="LMKSEO"/>
    <s v="JFK"/>
    <s v="DXB"/>
    <d v="2019-06-07T00:00:00"/>
    <x v="69"/>
    <d v="2019-06-23T00:00:00"/>
    <n v="11022"/>
    <n v="13.5"/>
    <n v="14626.46"/>
    <x v="1"/>
    <n v="749"/>
    <s v="No"/>
    <n v="8182.1170000000002"/>
    <x v="8"/>
    <n v="1.3270241335510795"/>
    <n v="6"/>
    <s v="IT"/>
    <n v="4"/>
    <n v="10"/>
    <x v="2"/>
  </r>
  <r>
    <s v="KIFYQV"/>
    <s v="JFK"/>
    <s v="SIN"/>
    <d v="2019-09-17T00:00:00"/>
    <x v="464"/>
    <d v="2019-10-06T00:00:00"/>
    <n v="15349"/>
    <n v="18.5"/>
    <n v="14782.07"/>
    <x v="1"/>
    <n v="109"/>
    <s v="No"/>
    <n v="10663.6515"/>
    <x v="26"/>
    <n v="0.96306404326014727"/>
    <n v="7"/>
    <s v="IT"/>
    <n v="2"/>
    <n v="6"/>
    <x v="2"/>
  </r>
  <r>
    <s v="T92NO1"/>
    <s v="LGW"/>
    <s v="CGK"/>
    <d v="2017-01-28T00:00:00"/>
    <x v="315"/>
    <d v="2017-02-07T00:00:00"/>
    <n v="11708"/>
    <n v="20.9"/>
    <n v="14856.71"/>
    <x v="1"/>
    <n v="549"/>
    <s v="No"/>
    <n v="8575.5380000000005"/>
    <x v="35"/>
    <n v="1.2689366245302356"/>
    <n v="8"/>
    <s v="Consulting"/>
    <n v="4"/>
    <n v="10"/>
    <x v="2"/>
  </r>
  <r>
    <s v="BWXH2G"/>
    <s v="JFK"/>
    <s v="KUL"/>
    <d v="2018-03-16T00:00:00"/>
    <x v="623"/>
    <d v="2018-03-27T00:00:00"/>
    <n v="15178"/>
    <n v="18.3"/>
    <n v="14975.58"/>
    <x v="1"/>
    <n v="479"/>
    <s v="No"/>
    <n v="10565.583000000001"/>
    <x v="24"/>
    <n v="0.98666359204111209"/>
    <n v="5"/>
    <s v="Consulting"/>
    <n v="4"/>
    <n v="10"/>
    <x v="2"/>
  </r>
  <r>
    <s v="CHUWYK"/>
    <s v="LHR"/>
    <s v="BKK"/>
    <d v="2019-12-09T00:00:00"/>
    <x v="669"/>
    <d v="2019-12-22T00:00:00"/>
    <n v="9577"/>
    <n v="10.7"/>
    <n v="14976.27"/>
    <x v="1"/>
    <n v="905"/>
    <s v="No"/>
    <n v="7353.4094999999998"/>
    <x v="42"/>
    <n v="1.5637746684765585"/>
    <n v="8"/>
    <s v="Consulting"/>
    <n v="3"/>
    <n v="8"/>
    <x v="2"/>
  </r>
  <r>
    <s v="ZDWEK1"/>
    <s v="SIN"/>
    <s v="SEA"/>
    <d v="2017-07-27T00:00:00"/>
    <x v="670"/>
    <d v="2017-08-18T00:00:00"/>
    <n v="12979"/>
    <n v="21.1"/>
    <n v="15108.7"/>
    <x v="1"/>
    <n v="700"/>
    <s v="No"/>
    <n v="9304.4565000000002"/>
    <x v="38"/>
    <n v="1.1640881423838509"/>
    <n v="11"/>
    <s v="Consulting"/>
    <n v="4"/>
    <n v="10"/>
    <x v="2"/>
  </r>
  <r>
    <s v="A51Q25"/>
    <s v="JFK"/>
    <s v="BOM"/>
    <d v="2019-11-26T00:00:00"/>
    <x v="371"/>
    <d v="2019-12-07T00:00:00"/>
    <n v="12551"/>
    <n v="15.3"/>
    <n v="15148.48"/>
    <x v="1"/>
    <n v="252"/>
    <s v="No"/>
    <n v="9058.9984999999997"/>
    <x v="64"/>
    <n v="1.2069540275675246"/>
    <n v="10"/>
    <s v="Consulting"/>
    <n v="4"/>
    <n v="10"/>
    <x v="2"/>
  </r>
  <r>
    <s v="IYDXQG"/>
    <s v="JFK"/>
    <s v="SIN"/>
    <d v="2018-06-01T00:00:00"/>
    <x v="671"/>
    <d v="2018-06-21T00:00:00"/>
    <n v="15349"/>
    <n v="18.5"/>
    <n v="15291.96"/>
    <x v="1"/>
    <n v="301"/>
    <s v="No"/>
    <n v="10663.6515"/>
    <x v="18"/>
    <n v="0.99628379699003189"/>
    <n v="11"/>
    <s v="Marketing"/>
    <n v="2"/>
    <n v="6"/>
    <x v="2"/>
  </r>
  <r>
    <s v="WWVFY5"/>
    <s v="SIN"/>
    <s v="LHR"/>
    <d v="2019-03-19T00:00:00"/>
    <x v="621"/>
    <d v="2019-04-02T00:00:00"/>
    <n v="10883"/>
    <n v="12.8"/>
    <n v="15457.76"/>
    <x v="1"/>
    <n v="224"/>
    <s v="No"/>
    <n v="8102.4004999999997"/>
    <x v="5"/>
    <n v="1.4203583570706606"/>
    <n v="6"/>
    <s v="Finance"/>
    <n v="4"/>
    <n v="10"/>
    <x v="2"/>
  </r>
  <r>
    <s v="XGKIFY"/>
    <s v="JFK"/>
    <s v="PEK"/>
    <d v="2019-02-14T00:00:00"/>
    <x v="269"/>
    <d v="2019-03-03T00:00:00"/>
    <n v="11004"/>
    <n v="13.5"/>
    <n v="15802.93"/>
    <x v="1"/>
    <n v="506"/>
    <s v="No"/>
    <n v="8171.7939999999999"/>
    <x v="38"/>
    <n v="1.4361077789894583"/>
    <n v="6"/>
    <s v="Consulting"/>
    <n v="3"/>
    <n v="8"/>
    <x v="2"/>
  </r>
  <r>
    <s v="AA8SMG"/>
    <s v="LHR"/>
    <s v="PVG"/>
    <d v="2019-11-08T00:00:00"/>
    <x v="124"/>
    <d v="2019-12-08T00:00:00"/>
    <n v="9241"/>
    <n v="10.4"/>
    <n v="15916.76"/>
    <x v="1"/>
    <n v="422"/>
    <s v="No"/>
    <n v="7160.7134999999998"/>
    <x v="38"/>
    <n v="1.7224066659452439"/>
    <n v="19"/>
    <s v="Consulting"/>
    <n v="3"/>
    <n v="8"/>
    <x v="2"/>
  </r>
  <r>
    <s v="B3MR82"/>
    <s v="LGW"/>
    <s v="KUL"/>
    <d v="2019-11-11T00:00:00"/>
    <x v="274"/>
    <d v="2019-12-08T00:00:00"/>
    <n v="10593"/>
    <n v="17.7"/>
    <n v="15950.16"/>
    <x v="1"/>
    <n v="52"/>
    <s v="No"/>
    <n v="7936.0855000000001"/>
    <x v="20"/>
    <n v="1.5057264231096006"/>
    <n v="14"/>
    <s v="Consulting"/>
    <n v="3"/>
    <n v="8"/>
    <x v="2"/>
  </r>
  <r>
    <s v="L3IQ1M"/>
    <s v="JFK"/>
    <s v="HND"/>
    <d v="2017-12-07T00:00:00"/>
    <x v="672"/>
    <d v="2017-12-14T00:00:00"/>
    <n v="10899"/>
    <n v="13.3"/>
    <n v="16151.05"/>
    <x v="1"/>
    <n v="459"/>
    <s v="No"/>
    <n v="8111.5765000000001"/>
    <x v="35"/>
    <n v="1.4818836590512889"/>
    <n v="5"/>
    <s v="Consulting"/>
    <n v="2"/>
    <n v="6"/>
    <x v="2"/>
  </r>
  <r>
    <s v="GF5Y1L"/>
    <s v="LHR"/>
    <s v="SIN"/>
    <d v="2018-08-04T00:00:00"/>
    <x v="584"/>
    <d v="2018-08-28T00:00:00"/>
    <n v="10883"/>
    <n v="12.8"/>
    <n v="16253.71"/>
    <x v="1"/>
    <n v="41"/>
    <s v="No"/>
    <n v="8102.4004999999997"/>
    <x v="5"/>
    <n v="1.4934953597353671"/>
    <n v="16"/>
    <s v="HR"/>
    <n v="4"/>
    <n v="10"/>
    <x v="2"/>
  </r>
  <r>
    <s v="Z0YOBY"/>
    <s v="LGW"/>
    <s v="ATL"/>
    <d v="2019-11-11T00:00:00"/>
    <x v="167"/>
    <d v="2019-11-29T00:00:00"/>
    <n v="6790"/>
    <n v="8.9"/>
    <n v="16264.22"/>
    <x v="1"/>
    <n v="89"/>
    <s v="No"/>
    <n v="5755.0650000000005"/>
    <x v="8"/>
    <n v="2.3953195876288658"/>
    <n v="8"/>
    <s v="Consulting"/>
    <n v="4"/>
    <n v="10"/>
    <x v="1"/>
  </r>
  <r>
    <s v="ZLJT36"/>
    <s v="LHR"/>
    <s v="ATL"/>
    <d v="2019-01-08T00:00:00"/>
    <x v="363"/>
    <d v="2019-01-20T00:00:00"/>
    <n v="6760"/>
    <n v="7.9"/>
    <n v="16507.240000000002"/>
    <x v="1"/>
    <n v="494"/>
    <s v="No"/>
    <n v="5737.8600000000006"/>
    <x v="18"/>
    <n v="2.4418994082840237"/>
    <n v="3"/>
    <s v="Consulting"/>
    <n v="3"/>
    <n v="8"/>
    <x v="1"/>
  </r>
  <r>
    <s v="URW7AC"/>
    <s v="SIN"/>
    <s v="MIA"/>
    <d v="2017-04-10T00:00:00"/>
    <x v="300"/>
    <d v="2017-05-01T00:00:00"/>
    <n v="16961"/>
    <n v="21.1"/>
    <n v="17057.96"/>
    <x v="1"/>
    <n v="952"/>
    <s v="No"/>
    <n v="11588.1335"/>
    <x v="20"/>
    <n v="1.0057166440657979"/>
    <n v="8"/>
    <s v="Consulting"/>
    <n v="4"/>
    <n v="10"/>
    <x v="2"/>
  </r>
  <r>
    <s v="RX8YRL"/>
    <s v="LHR"/>
    <s v="SIN"/>
    <d v="2019-03-05T00:00:00"/>
    <x v="673"/>
    <d v="2019-03-23T00:00:00"/>
    <n v="10883"/>
    <n v="12.8"/>
    <n v="17348.84"/>
    <x v="1"/>
    <n v="165"/>
    <s v="No"/>
    <n v="8102.4004999999997"/>
    <x v="38"/>
    <n v="1.5941229440411651"/>
    <n v="7"/>
    <s v="HR"/>
    <n v="2"/>
    <n v="6"/>
    <x v="2"/>
  </r>
  <r>
    <s v="R8C40P"/>
    <s v="JFK"/>
    <s v="BOM"/>
    <d v="2016-12-31T00:00:00"/>
    <x v="588"/>
    <d v="2017-01-11T00:00:00"/>
    <n v="12551"/>
    <n v="15.3"/>
    <n v="17484.54"/>
    <x v="1"/>
    <n v="478"/>
    <s v="No"/>
    <n v="9058.9984999999997"/>
    <x v="24"/>
    <n v="1.3930794359015219"/>
    <n v="5"/>
    <s v="Consulting"/>
    <n v="3"/>
    <n v="8"/>
    <x v="2"/>
  </r>
  <r>
    <s v="KWW8UK"/>
    <s v="JFK"/>
    <s v="SIN"/>
    <d v="2019-05-16T00:00:00"/>
    <x v="674"/>
    <d v="2019-05-23T00:00:00"/>
    <n v="15349"/>
    <n v="18.5"/>
    <n v="17950.32"/>
    <x v="1"/>
    <n v="228"/>
    <s v="No"/>
    <n v="10663.6515"/>
    <x v="64"/>
    <n v="1.169478141898495"/>
    <n v="6"/>
    <s v="HR"/>
    <n v="3"/>
    <n v="8"/>
    <x v="2"/>
  </r>
  <r>
    <s v="ZGM3SC"/>
    <s v="LHR"/>
    <s v="LAS"/>
    <d v="2018-05-09T00:00:00"/>
    <x v="638"/>
    <d v="2018-05-25T00:00:00"/>
    <n v="8395"/>
    <n v="9.5"/>
    <n v="18369.009999999998"/>
    <x v="1"/>
    <n v="845"/>
    <s v="No"/>
    <n v="6675.5325000000003"/>
    <x v="24"/>
    <n v="2.1880893388921976"/>
    <n v="10"/>
    <s v="Consulting"/>
    <n v="4"/>
    <n v="10"/>
    <x v="1"/>
  </r>
  <r>
    <s v="ZND9EY"/>
    <s v="SIN"/>
    <s v="JFK"/>
    <d v="2018-02-14T00:00:00"/>
    <x v="231"/>
    <d v="2018-02-25T00:00:00"/>
    <n v="15340"/>
    <n v="23.5"/>
    <n v="18741.64"/>
    <x v="1"/>
    <n v="456"/>
    <s v="No"/>
    <n v="10658.49"/>
    <x v="24"/>
    <n v="1.2217496740547589"/>
    <n v="5"/>
    <s v="Marketing"/>
    <n v="4"/>
    <n v="10"/>
    <x v="2"/>
  </r>
  <r>
    <s v="TBMUCI"/>
    <s v="JFK"/>
    <s v="PEK"/>
    <d v="2018-12-31T00:00:00"/>
    <x v="633"/>
    <d v="2019-01-18T00:00:00"/>
    <n v="11004"/>
    <n v="13.5"/>
    <n v="8171.7939999999999"/>
    <x v="1"/>
    <n v="204"/>
    <s v="Yes"/>
    <n v="8171.7939999999999"/>
    <x v="27"/>
    <n v="0.7426203198836786"/>
    <n v="15"/>
    <s v="Consulting"/>
    <n v="4"/>
    <n v="10"/>
    <x v="2"/>
  </r>
  <r>
    <s v="HBBA95"/>
    <s v="JFK"/>
    <s v="SIN"/>
    <d v="2019-10-14T00:00:00"/>
    <x v="485"/>
    <d v="2019-11-03T00:00:00"/>
    <n v="15349"/>
    <n v="18.5"/>
    <n v="10663.6515"/>
    <x v="1"/>
    <n v="7"/>
    <s v="Yes"/>
    <n v="10663.6515"/>
    <x v="18"/>
    <n v="0.69474568375789958"/>
    <n v="11"/>
    <s v="HR"/>
    <n v="3"/>
    <n v="8"/>
    <x v="2"/>
  </r>
  <r>
    <s v="C4ZAHO"/>
    <s v="LHR"/>
    <s v="CGK"/>
    <d v="2019-07-07T00:00:00"/>
    <x v="224"/>
    <d v="2019-07-20T00:00:00"/>
    <n v="11721"/>
    <n v="13.9"/>
    <n v="8582.9935000000005"/>
    <x v="1"/>
    <n v="417"/>
    <s v="Yes"/>
    <n v="8582.9935000000005"/>
    <x v="42"/>
    <n v="0.73227484856240943"/>
    <n v="8"/>
    <s v="Consulting"/>
    <n v="2"/>
    <n v="6"/>
    <x v="2"/>
  </r>
  <r>
    <s v="VD62NK"/>
    <s v="JFK"/>
    <s v="SIN"/>
    <d v="2019-08-02T00:00:00"/>
    <x v="302"/>
    <d v="2019-08-15T00:00:00"/>
    <n v="15349"/>
    <n v="18.5"/>
    <n v="10663.6515"/>
    <x v="1"/>
    <n v="7"/>
    <s v="Yes"/>
    <n v="10663.6515"/>
    <x v="27"/>
    <n v="0.69474568375789958"/>
    <n v="10"/>
    <s v="HR"/>
    <n v="3"/>
    <n v="8"/>
    <x v="2"/>
  </r>
  <r>
    <s v="LA6J5F"/>
    <s v="LGA"/>
    <s v="IST"/>
    <d v="2018-05-06T00:00:00"/>
    <x v="11"/>
    <d v="2018-05-27T00:00:00"/>
    <n v="8044"/>
    <n v="10"/>
    <n v="6474.2340000000004"/>
    <x v="1"/>
    <n v="204"/>
    <s v="Yes"/>
    <n v="6474.2340000000004"/>
    <x v="5"/>
    <n v="0.80485256091496771"/>
    <n v="13"/>
    <s v="Consulting"/>
    <n v="4"/>
    <n v="10"/>
    <x v="1"/>
  </r>
  <r>
    <s v="E6R84Q"/>
    <s v="JFK"/>
    <s v="BKK"/>
    <d v="2016-12-23T00:00:00"/>
    <x v="675"/>
    <d v="2017-01-11T00:00:00"/>
    <n v="13964"/>
    <n v="16.899999999999999"/>
    <n v="9869.3539999999994"/>
    <x v="1"/>
    <n v="266"/>
    <s v="Yes"/>
    <n v="9869.3539999999994"/>
    <x v="26"/>
    <n v="0.7067712689773703"/>
    <n v="7"/>
    <s v="Consulting"/>
    <n v="4"/>
    <n v="10"/>
    <x v="2"/>
  </r>
  <r>
    <s v="SZHAMA"/>
    <s v="JFK"/>
    <s v="SIN"/>
    <d v="2019-03-18T00:00:00"/>
    <x v="461"/>
    <d v="2019-04-16T00:00:00"/>
    <n v="15349"/>
    <n v="18.5"/>
    <n v="10663.6515"/>
    <x v="1"/>
    <n v="7"/>
    <s v="Yes"/>
    <n v="10663.6515"/>
    <x v="2"/>
    <n v="0.69474568375789958"/>
    <n v="14"/>
    <s v="HR"/>
    <n v="3"/>
    <n v="8"/>
    <x v="2"/>
  </r>
  <r>
    <s v="W96EVL"/>
    <s v="JFK"/>
    <s v="CTU"/>
    <d v="2018-06-27T00:00:00"/>
    <x v="147"/>
    <d v="2018-07-13T00:00:00"/>
    <n v="12116"/>
    <n v="14.8"/>
    <n v="8809.5259999999998"/>
    <x v="1"/>
    <n v="204"/>
    <s v="Yes"/>
    <n v="8809.5259999999998"/>
    <x v="8"/>
    <n v="0.72709854737537138"/>
    <n v="6"/>
    <s v="Consulting"/>
    <n v="4"/>
    <n v="10"/>
    <x v="2"/>
  </r>
  <r>
    <s v="VJ7GTH"/>
    <s v="LHR"/>
    <s v="XIY"/>
    <d v="2019-09-17T00:00:00"/>
    <x v="301"/>
    <d v="2019-10-09T00:00:00"/>
    <n v="8242"/>
    <n v="13.4"/>
    <n v="6587.7870000000003"/>
    <x v="1"/>
    <n v="417"/>
    <s v="Yes"/>
    <n v="6587.7870000000003"/>
    <x v="18"/>
    <n v="0.79929471002183938"/>
    <n v="13"/>
    <s v="Consulting"/>
    <n v="2"/>
    <n v="6"/>
    <x v="2"/>
  </r>
  <r>
    <s v="QB9DPQ"/>
    <s v="LHR"/>
    <s v="CAN"/>
    <d v="2019-09-14T00:00:00"/>
    <x v="676"/>
    <d v="2019-09-28T00:00:00"/>
    <n v="9495"/>
    <n v="10.6"/>
    <n v="7306.3824999999997"/>
    <x v="1"/>
    <n v="417"/>
    <s v="Yes"/>
    <n v="7306.3824999999997"/>
    <x v="24"/>
    <n v="0.7694978936282254"/>
    <n v="8"/>
    <s v="Consulting"/>
    <n v="2"/>
    <n v="6"/>
    <x v="2"/>
  </r>
  <r>
    <s v="F35LV8"/>
    <s v="JFK"/>
    <s v="MEL"/>
    <d v="2017-01-11T00:00:00"/>
    <x v="677"/>
    <d v="2017-01-27T00:00:00"/>
    <n v="16695"/>
    <n v="20.100000000000001"/>
    <n v="11435.5825"/>
    <x v="1"/>
    <n v="131"/>
    <s v="Yes"/>
    <n v="11435.5825"/>
    <x v="38"/>
    <n v="0.68497050014974548"/>
    <n v="5"/>
    <s v="IT"/>
    <n v="3"/>
    <n v="8"/>
    <x v="2"/>
  </r>
  <r>
    <s v="EY8H4H"/>
    <s v="JFK"/>
    <s v="BOM"/>
    <d v="2018-05-17T00:00:00"/>
    <x v="678"/>
    <d v="2018-06-22T00:00:00"/>
    <n v="12551"/>
    <n v="15.3"/>
    <n v="9058.9984999999997"/>
    <x v="1"/>
    <n v="131"/>
    <s v="Yes"/>
    <n v="9058.9984999999997"/>
    <x v="56"/>
    <n v="0.72177503784558994"/>
    <n v="5"/>
    <s v="IT"/>
    <n v="3"/>
    <n v="8"/>
    <x v="2"/>
  </r>
  <r>
    <s v="K5CLQA"/>
    <s v="JFK"/>
    <s v="LHR"/>
    <d v="2019-01-03T00:00:00"/>
    <x v="621"/>
    <d v="2019-04-10T00:00:00"/>
    <n v="5555"/>
    <n v="7.1"/>
    <n v="5046.7924999999996"/>
    <x v="1"/>
    <n v="7"/>
    <s v="Yes"/>
    <n v="5046.7924999999996"/>
    <x v="124"/>
    <n v="0.90851350135013498"/>
    <n v="14"/>
    <s v="HR"/>
    <n v="3"/>
    <n v="8"/>
    <x v="1"/>
  </r>
  <r>
    <s v="FQCI1K"/>
    <s v="LGW"/>
    <s v="DEN"/>
    <d v="2017-07-04T00:00:00"/>
    <x v="361"/>
    <d v="2017-08-09T00:00:00"/>
    <n v="7553"/>
    <n v="9.4"/>
    <n v="6192.6454999999996"/>
    <x v="1"/>
    <n v="460"/>
    <s v="Yes"/>
    <n v="6192.6454999999996"/>
    <x v="16"/>
    <n v="0.81989216205481263"/>
    <n v="12"/>
    <s v="Consulting"/>
    <n v="4"/>
    <n v="10"/>
    <x v="1"/>
  </r>
  <r>
    <s v="CFXZFB"/>
    <s v="LHR"/>
    <s v="CTU"/>
    <d v="2018-10-11T00:00:00"/>
    <x v="232"/>
    <d v="2018-11-02T00:00:00"/>
    <n v="8302"/>
    <n v="9.5"/>
    <n v="6622.1970000000001"/>
    <x v="1"/>
    <n v="494"/>
    <s v="Yes"/>
    <n v="6622.1970000000001"/>
    <x v="18"/>
    <n v="0.79766285232474099"/>
    <n v="13"/>
    <s v="Consulting"/>
    <n v="3"/>
    <n v="8"/>
    <x v="2"/>
  </r>
  <r>
    <s v="OOFA5S"/>
    <s v="LHR"/>
    <s v="LAX"/>
    <d v="2018-02-04T00:00:00"/>
    <x v="160"/>
    <d v="2018-03-04T00:00:00"/>
    <n v="8759"/>
    <n v="9.9"/>
    <n v="6884.2865000000002"/>
    <x v="1"/>
    <n v="280"/>
    <s v="Yes"/>
    <n v="6884.2865000000002"/>
    <x v="33"/>
    <n v="0.78596717661833548"/>
    <n v="7"/>
    <s v="Consulting"/>
    <n v="4"/>
    <n v="10"/>
    <x v="1"/>
  </r>
  <r>
    <s v="P0TB1W"/>
    <s v="JFK"/>
    <s v="LGW"/>
    <d v="2019-08-04T00:00:00"/>
    <x v="563"/>
    <d v="2019-09-18T00:00:00"/>
    <n v="5584"/>
    <n v="7.1"/>
    <n v="5063.424"/>
    <x v="1"/>
    <n v="343"/>
    <s v="Yes"/>
    <n v="5063.424"/>
    <x v="66"/>
    <n v="0.9067736389684814"/>
    <n v="2"/>
    <s v="HR"/>
    <n v="4"/>
    <n v="10"/>
    <x v="1"/>
  </r>
  <r>
    <s v="F5712K"/>
    <s v="SIN"/>
    <s v="IST"/>
    <d v="2017-02-25T00:00:00"/>
    <x v="104"/>
    <d v="2017-04-07T00:00:00"/>
    <n v="8679"/>
    <n v="9.8000000000000007"/>
    <n v="6838.4065000000001"/>
    <x v="1"/>
    <n v="952"/>
    <s v="Yes"/>
    <n v="6838.4065000000001"/>
    <x v="53"/>
    <n v="0.78792562507201291"/>
    <n v="5"/>
    <s v="Consulting"/>
    <n v="4"/>
    <n v="10"/>
    <x v="1"/>
  </r>
  <r>
    <s v="PIQM59"/>
    <s v="JFK"/>
    <s v="SIN"/>
    <d v="2018-02-16T00:00:00"/>
    <x v="392"/>
    <d v="2018-06-20T00:00:00"/>
    <n v="15349"/>
    <n v="18.5"/>
    <n v="10663.6515"/>
    <x v="1"/>
    <n v="854"/>
    <s v="Yes"/>
    <n v="10663.6515"/>
    <x v="108"/>
    <n v="0.69474568375789958"/>
    <n v="21"/>
    <s v="Marketing"/>
    <n v="4"/>
    <n v="10"/>
    <x v="2"/>
  </r>
  <r>
    <s v="PQLKM5"/>
    <s v="LGW"/>
    <s v="JFK"/>
    <d v="2019-05-13T00:00:00"/>
    <x v="679"/>
    <d v="2019-06-15T00:00:00"/>
    <n v="5568"/>
    <n v="12.7"/>
    <n v="5054.2479999999996"/>
    <x v="1"/>
    <n v="636"/>
    <s v="Yes"/>
    <n v="5054.2479999999996"/>
    <x v="16"/>
    <n v="0.90773132183908034"/>
    <n v="9"/>
    <s v="IT"/>
    <n v="2"/>
    <n v="6"/>
    <x v="2"/>
  </r>
  <r>
    <s v="T3DUIN"/>
    <s v="LHR"/>
    <s v="BOM"/>
    <d v="2019-06-12T00:00:00"/>
    <x v="504"/>
    <d v="2019-06-19T00:00:00"/>
    <n v="7213"/>
    <n v="8.4"/>
    <n v="5997.6554999999998"/>
    <x v="1"/>
    <n v="725"/>
    <s v="Yes"/>
    <n v="5997.6554999999998"/>
    <x v="54"/>
    <n v="0.83150637737418542"/>
    <n v="7"/>
    <s v="Consulting"/>
    <n v="4"/>
    <n v="10"/>
    <x v="1"/>
  </r>
  <r>
    <s v="R9SFRZ"/>
    <s v="LGW"/>
    <s v="IST"/>
    <d v="2018-04-18T00:00:00"/>
    <x v="174"/>
    <d v="2018-04-30T00:00:00"/>
    <n v="2461"/>
    <n v="3.6"/>
    <n v="3272.3834999999999"/>
    <x v="1"/>
    <n v="422"/>
    <s v="Yes"/>
    <n v="3272.3834999999999"/>
    <x v="5"/>
    <n v="1.3296966680211295"/>
    <n v="4"/>
    <s v="Consulting"/>
    <n v="3"/>
    <n v="8"/>
    <x v="1"/>
  </r>
  <r>
    <s v="GGNNT4"/>
    <s v="JFK"/>
    <s v="LGW"/>
    <d v="2019-10-14T00:00:00"/>
    <x v="257"/>
    <d v="2019-12-09T00:00:00"/>
    <n v="5584"/>
    <n v="7.1"/>
    <n v="5063.424"/>
    <x v="1"/>
    <n v="7"/>
    <s v="Yes"/>
    <n v="5063.424"/>
    <x v="113"/>
    <n v="0.9067736389684814"/>
    <n v="7"/>
    <s v="HR"/>
    <n v="3"/>
    <n v="8"/>
    <x v="1"/>
  </r>
  <r>
    <s v="ZTO55J"/>
    <s v="LGW"/>
    <s v="IST"/>
    <d v="2019-03-07T00:00:00"/>
    <x v="652"/>
    <d v="2019-09-11T00:00:00"/>
    <n v="2461"/>
    <n v="3.6"/>
    <n v="3272.3834999999999"/>
    <x v="1"/>
    <n v="417"/>
    <s v="Yes"/>
    <n v="3272.3834999999999"/>
    <x v="61"/>
    <n v="1.3296966680211295"/>
    <n v="4"/>
    <s v="Consulting"/>
    <n v="2"/>
    <n v="6"/>
    <x v="1"/>
  </r>
  <r>
    <s v="KI0G6S"/>
    <s v="LGA"/>
    <s v="LAX"/>
    <d v="2018-11-11T00:00:00"/>
    <x v="680"/>
    <d v="2018-12-20T00:00:00"/>
    <n v="3974"/>
    <n v="5.2"/>
    <n v="4140.0889999999999"/>
    <x v="1"/>
    <n v="204"/>
    <s v="Yes"/>
    <n v="4140.0889999999999"/>
    <x v="47"/>
    <n v="1.0417939104177152"/>
    <n v="2"/>
    <s v="Consulting"/>
    <n v="4"/>
    <n v="10"/>
    <x v="1"/>
  </r>
  <r>
    <s v="NKURQJ"/>
    <s v="JFK"/>
    <s v="LGW"/>
    <d v="2018-01-26T00:00:00"/>
    <x v="229"/>
    <d v="2018-04-15T00:00:00"/>
    <n v="5584"/>
    <n v="7.1"/>
    <n v="823.98519999999996"/>
    <x v="0"/>
    <n v="7"/>
    <s v="Yes"/>
    <n v="823.98519999999996"/>
    <x v="82"/>
    <n v="0.14756181948424069"/>
    <n v="10"/>
    <s v="HR"/>
    <n v="3"/>
    <n v="8"/>
    <x v="0"/>
  </r>
  <r>
    <s v="T7LF5Q"/>
    <s v="LGW"/>
    <s v="SVO"/>
    <d v="2018-06-27T00:00:00"/>
    <x v="681"/>
    <d v="2018-07-04T00:00:00"/>
    <n v="2507"/>
    <n v="8.6999999999999993"/>
    <n v="492.28460000000007"/>
    <x v="0"/>
    <n v="417"/>
    <s v="Yes"/>
    <n v="492.28460000000007"/>
    <x v="54"/>
    <n v="0.19636402074192263"/>
    <n v="7"/>
    <s v="Consulting"/>
    <n v="2"/>
    <n v="6"/>
    <x v="0"/>
  </r>
  <r>
    <s v="MOV7UF"/>
    <s v="JFK"/>
    <s v="LHR"/>
    <d v="2018-07-17T00:00:00"/>
    <x v="481"/>
    <d v="2018-11-23T00:00:00"/>
    <n v="5555"/>
    <n v="7.1"/>
    <n v="820.85900000000004"/>
    <x v="0"/>
    <n v="7"/>
    <s v="Yes"/>
    <n v="820.85900000000004"/>
    <x v="125"/>
    <n v="0.14776939693969399"/>
    <n v="10"/>
    <s v="HR"/>
    <n v="3"/>
    <n v="8"/>
    <x v="0"/>
  </r>
  <r>
    <s v="P1BNC7"/>
    <s v="JFK"/>
    <s v="LHR"/>
    <d v="2018-04-29T00:00:00"/>
    <x v="258"/>
    <d v="2018-06-08T00:00:00"/>
    <n v="5555"/>
    <n v="7.1"/>
    <n v="820.85900000000004"/>
    <x v="0"/>
    <n v="7"/>
    <s v="Yes"/>
    <n v="820.85900000000004"/>
    <x v="45"/>
    <n v="0.14776939693969399"/>
    <n v="10"/>
    <s v="HR"/>
    <n v="3"/>
    <n v="8"/>
    <x v="0"/>
  </r>
  <r>
    <s v="L6H7V1"/>
    <s v="LHR"/>
    <s v="CDG"/>
    <d v="2016-12-31T00:00:00"/>
    <x v="298"/>
    <d v="2017-01-13T00:00:00"/>
    <n v="347"/>
    <n v="1.5"/>
    <n v="259.4366"/>
    <x v="0"/>
    <n v="417"/>
    <s v="Yes"/>
    <n v="259.4366"/>
    <x v="18"/>
    <n v="0.74765590778097979"/>
    <n v="4"/>
    <s v="Consulting"/>
    <n v="2"/>
    <n v="6"/>
    <x v="0"/>
  </r>
  <r>
    <s v="RZ2D9U"/>
    <s v="LGA"/>
    <s v="ATL"/>
    <d v="2017-12-10T00:00:00"/>
    <x v="682"/>
    <d v="2018-09-23T00:00:00"/>
    <n v="1226"/>
    <n v="2.2000000000000002"/>
    <n v="354.19280000000003"/>
    <x v="0"/>
    <n v="204"/>
    <s v="Yes"/>
    <n v="354.19280000000003"/>
    <x v="126"/>
    <n v="0.28890114192495925"/>
    <n v="5"/>
    <s v="Consulting"/>
    <n v="4"/>
    <n v="1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57">
  <r>
    <s v="DMOFQV"/>
    <s v="LGW"/>
    <s v="CDG"/>
    <d v="2018-10-05T00:00:00"/>
    <x v="0"/>
    <d v="2018-12-26T00:00:00"/>
    <n v="307"/>
    <n v="1.5"/>
    <n v="43.2"/>
    <s v="Economy"/>
    <n v="549"/>
    <s v="No"/>
    <n v="255.12459999999999"/>
    <n v="79"/>
    <n v="0.14071661237785016"/>
    <n v="3"/>
    <x v="0"/>
    <n v="4"/>
    <n v="10"/>
    <s v="Economy"/>
    <s v="England"/>
    <s v="France"/>
    <x v="0"/>
    <x v="0"/>
  </r>
  <r>
    <s v="X66IFA"/>
    <s v="LHR"/>
    <s v="AMS"/>
    <d v="2019-05-27T00:00:00"/>
    <x v="1"/>
    <d v="2019-06-14T00:00:00"/>
    <n v="370"/>
    <n v="1.5"/>
    <n v="44.16"/>
    <s v="Business"/>
    <n v="139"/>
    <s v="No"/>
    <n v="2073.1950000000002"/>
    <n v="14"/>
    <n v="0.11935135135135135"/>
    <n v="4"/>
    <x v="0"/>
    <n v="4"/>
    <n v="10"/>
    <s v="No"/>
    <s v="England"/>
    <s v="Netherlands"/>
    <x v="0"/>
    <x v="0"/>
  </r>
  <r>
    <s v="F5O5VM"/>
    <s v="LHR"/>
    <s v="AMS"/>
    <d v="2018-08-29T00:00:00"/>
    <x v="2"/>
    <d v="2018-09-16T00:00:00"/>
    <n v="370"/>
    <n v="1.5"/>
    <n v="47.76"/>
    <s v="Economy"/>
    <n v="705"/>
    <s v="No"/>
    <n v="261.916"/>
    <n v="14"/>
    <n v="0.12908108108108107"/>
    <n v="4"/>
    <x v="0"/>
    <n v="4"/>
    <n v="10"/>
    <s v="Economy"/>
    <s v="England"/>
    <s v="Netherlands"/>
    <x v="0"/>
    <x v="0"/>
  </r>
  <r>
    <s v="ZTY8CD"/>
    <s v="LGW"/>
    <s v="CDG"/>
    <d v="2017-09-17T00:00:00"/>
    <x v="3"/>
    <d v="2017-10-12T00:00:00"/>
    <n v="307"/>
    <n v="1.5"/>
    <n v="51.44"/>
    <s v="Economy"/>
    <n v="31"/>
    <s v="No"/>
    <n v="255.12459999999999"/>
    <n v="15"/>
    <n v="0.16755700325732897"/>
    <n v="10"/>
    <x v="1"/>
    <n v="4"/>
    <n v="10"/>
    <s v="Economy"/>
    <s v="England"/>
    <s v="France"/>
    <x v="0"/>
    <x v="0"/>
  </r>
  <r>
    <s v="CVV2V3"/>
    <s v="LHR"/>
    <s v="AMS"/>
    <d v="2018-05-14T00:00:00"/>
    <x v="4"/>
    <d v="2018-06-13T00:00:00"/>
    <n v="370"/>
    <n v="1.5"/>
    <n v="67.63"/>
    <s v="Business"/>
    <n v="31"/>
    <s v="No"/>
    <n v="2073.1950000000002"/>
    <n v="22"/>
    <n v="0.18278378378378377"/>
    <n v="8"/>
    <x v="1"/>
    <n v="4"/>
    <n v="10"/>
    <s v="No"/>
    <s v="England"/>
    <s v="Netherlands"/>
    <x v="0"/>
    <x v="0"/>
  </r>
  <r>
    <s v="TJBZCY"/>
    <s v="LHR"/>
    <s v="AMS"/>
    <d v="2019-04-19T00:00:00"/>
    <x v="5"/>
    <d v="2019-06-01T00:00:00"/>
    <n v="370"/>
    <n v="1.5"/>
    <n v="75.39"/>
    <s v="Business"/>
    <n v="810"/>
    <s v="No"/>
    <n v="2073.1950000000002"/>
    <n v="34"/>
    <n v="0.20375675675675675"/>
    <n v="9"/>
    <x v="0"/>
    <n v="4"/>
    <n v="10"/>
    <s v="No"/>
    <s v="England"/>
    <s v="Netherlands"/>
    <x v="0"/>
    <x v="0"/>
  </r>
  <r>
    <s v="J4J3AF"/>
    <s v="LGW"/>
    <s v="MUC"/>
    <d v="2017-11-07T00:00:00"/>
    <x v="6"/>
    <d v="2017-11-24T00:00:00"/>
    <n v="913"/>
    <n v="2.1"/>
    <n v="76.67"/>
    <s v="Economy"/>
    <n v="120"/>
    <s v="No"/>
    <n v="320.45140000000004"/>
    <n v="8"/>
    <n v="8.3975903614457836E-2"/>
    <n v="9"/>
    <x v="0"/>
    <n v="2"/>
    <n v="6"/>
    <s v="Economy"/>
    <s v="England"/>
    <s v="Germany"/>
    <x v="0"/>
    <x v="0"/>
  </r>
  <r>
    <s v="MG9Z2S"/>
    <s v="LGA"/>
    <s v="ATL"/>
    <d v="2019-11-24T00:00:00"/>
    <x v="7"/>
    <d v="2019-12-15T00:00:00"/>
    <n v="1226"/>
    <n v="2.2000000000000002"/>
    <n v="82.12"/>
    <s v="Economy"/>
    <n v="252"/>
    <s v="No"/>
    <n v="354.19280000000003"/>
    <n v="16"/>
    <n v="6.6982055464926596E-2"/>
    <n v="5"/>
    <x v="0"/>
    <n v="4"/>
    <n v="10"/>
    <s v="Economy"/>
    <s v="USA"/>
    <s v="USA"/>
    <x v="1"/>
    <x v="1"/>
  </r>
  <r>
    <s v="A3YG9Z"/>
    <s v="LGA"/>
    <s v="ORD"/>
    <d v="2017-06-22T00:00:00"/>
    <x v="8"/>
    <d v="2017-07-10T00:00:00"/>
    <n v="1180"/>
    <n v="2"/>
    <n v="82.15"/>
    <s v="Economy"/>
    <n v="284"/>
    <s v="No"/>
    <n v="349.23400000000004"/>
    <n v="15"/>
    <n v="6.9618644067796609E-2"/>
    <n v="3"/>
    <x v="0"/>
    <n v="4"/>
    <n v="10"/>
    <s v="Economy"/>
    <s v="USA"/>
    <s v="USA"/>
    <x v="1"/>
    <x v="1"/>
  </r>
  <r>
    <s v="CT8JG0"/>
    <s v="LHR"/>
    <s v="CDG"/>
    <d v="2019-03-12T00:00:00"/>
    <x v="9"/>
    <d v="2019-04-23T00:00:00"/>
    <n v="347"/>
    <n v="1.5"/>
    <n v="86.41"/>
    <s v="Economy"/>
    <n v="31"/>
    <s v="No"/>
    <n v="259.4366"/>
    <n v="34"/>
    <n v="0.24902017291066281"/>
    <n v="8"/>
    <x v="1"/>
    <n v="4"/>
    <n v="10"/>
    <s v="Economy"/>
    <s v="England"/>
    <s v="France"/>
    <x v="0"/>
    <x v="0"/>
  </r>
  <r>
    <s v="IYJBQR"/>
    <s v="LGW"/>
    <s v="CDG"/>
    <d v="2019-08-24T00:00:00"/>
    <x v="10"/>
    <d v="2019-12-24T00:00:00"/>
    <n v="307"/>
    <n v="1.5"/>
    <n v="89.76"/>
    <s v="Economy"/>
    <n v="586"/>
    <s v="No"/>
    <n v="255.12459999999999"/>
    <n v="114"/>
    <n v="0.29237785016286649"/>
    <n v="8"/>
    <x v="0"/>
    <n v="4"/>
    <n v="10"/>
    <s v="Economy"/>
    <s v="England"/>
    <s v="France"/>
    <x v="0"/>
    <x v="0"/>
  </r>
  <r>
    <s v="Q8P5OA"/>
    <s v="LHR"/>
    <s v="CDG"/>
    <d v="2018-05-04T00:00:00"/>
    <x v="11"/>
    <d v="2018-05-17T00:00:00"/>
    <n v="347"/>
    <n v="1.5"/>
    <n v="91.44"/>
    <s v="Economy"/>
    <n v="171"/>
    <s v="No"/>
    <n v="259.4366"/>
    <n v="10"/>
    <n v="0.26351585014409223"/>
    <n v="3"/>
    <x v="0"/>
    <n v="3"/>
    <n v="8"/>
    <s v="Economy"/>
    <s v="England"/>
    <s v="France"/>
    <x v="0"/>
    <x v="0"/>
  </r>
  <r>
    <s v="XW3HEM"/>
    <s v="LHR"/>
    <s v="FRA"/>
    <d v="2018-11-23T00:00:00"/>
    <x v="12"/>
    <d v="2018-12-17T00:00:00"/>
    <n v="654"/>
    <n v="1.8"/>
    <n v="100.22"/>
    <s v="Economy"/>
    <n v="741"/>
    <s v="No"/>
    <n v="292.53120000000001"/>
    <n v="18"/>
    <n v="0.15324159021406727"/>
    <n v="6"/>
    <x v="0"/>
    <n v="4"/>
    <n v="10"/>
    <s v="Economy"/>
    <s v="England"/>
    <s v="Germany"/>
    <x v="0"/>
    <x v="0"/>
  </r>
  <r>
    <s v="L5IGDT"/>
    <s v="LHR"/>
    <s v="CDG"/>
    <d v="2018-12-04T00:00:00"/>
    <x v="13"/>
    <d v="2019-04-25T00:00:00"/>
    <n v="347"/>
    <n v="1.5"/>
    <n v="100.86"/>
    <s v="Economy"/>
    <n v="102"/>
    <s v="No"/>
    <n v="259.4366"/>
    <n v="135"/>
    <n v="0.29066282420749279"/>
    <n v="7"/>
    <x v="0"/>
    <n v="4"/>
    <n v="10"/>
    <s v="Economy"/>
    <s v="England"/>
    <s v="France"/>
    <x v="0"/>
    <x v="0"/>
  </r>
  <r>
    <s v="CALQYF"/>
    <s v="LGW"/>
    <s v="AMS"/>
    <d v="2019-02-01T00:00:00"/>
    <x v="14"/>
    <d v="2019-02-23T00:00:00"/>
    <n v="364"/>
    <n v="1.5"/>
    <n v="102.4"/>
    <s v="Economy"/>
    <n v="52"/>
    <s v="No"/>
    <n v="261.26920000000001"/>
    <n v="18"/>
    <n v="0.28131868131868132"/>
    <n v="4"/>
    <x v="0"/>
    <n v="3"/>
    <n v="8"/>
    <s v="Economy"/>
    <s v="England"/>
    <s v="Netherlands"/>
    <x v="0"/>
    <x v="0"/>
  </r>
  <r>
    <s v="I5AUPT"/>
    <s v="LHR"/>
    <s v="AMS"/>
    <d v="2019-04-04T00:00:00"/>
    <x v="15"/>
    <d v="2019-06-23T00:00:00"/>
    <n v="370"/>
    <n v="1.5"/>
    <n v="107.73"/>
    <s v="Economy"/>
    <n v="710"/>
    <s v="No"/>
    <n v="261.916"/>
    <n v="73"/>
    <n v="0.29116216216216217"/>
    <n v="7"/>
    <x v="0"/>
    <n v="3"/>
    <n v="8"/>
    <s v="Economy"/>
    <s v="England"/>
    <s v="Netherlands"/>
    <x v="0"/>
    <x v="0"/>
  </r>
  <r>
    <s v="LXO2XP"/>
    <s v="LHR"/>
    <s v="AMS"/>
    <d v="2018-12-07T00:00:00"/>
    <x v="16"/>
    <d v="2019-02-06T00:00:00"/>
    <n v="370"/>
    <n v="1.5"/>
    <n v="107.76"/>
    <s v="Economy"/>
    <n v="810"/>
    <s v="No"/>
    <n v="261.916"/>
    <n v="57"/>
    <n v="0.29124324324324324"/>
    <n v="4"/>
    <x v="0"/>
    <n v="4"/>
    <n v="10"/>
    <s v="Economy"/>
    <s v="England"/>
    <s v="Netherlands"/>
    <x v="0"/>
    <x v="0"/>
  </r>
  <r>
    <s v="S6QH0G"/>
    <s v="LGA"/>
    <s v="DFW"/>
    <d v="2017-08-30T00:00:00"/>
    <x v="17"/>
    <d v="2017-09-23T00:00:00"/>
    <n v="2235"/>
    <n v="3.2"/>
    <n v="109.97"/>
    <s v="Economy"/>
    <n v="479"/>
    <s v="No"/>
    <n v="462.96300000000002"/>
    <n v="19"/>
    <n v="4.9203579418344516E-2"/>
    <n v="5"/>
    <x v="0"/>
    <n v="4"/>
    <n v="10"/>
    <s v="Economy"/>
    <s v="USA"/>
    <s v="USA"/>
    <x v="1"/>
    <x v="1"/>
  </r>
  <r>
    <s v="ZM3BOV"/>
    <s v="LGW"/>
    <s v="AMS"/>
    <d v="2018-06-01T00:00:00"/>
    <x v="18"/>
    <d v="2018-10-19T00:00:00"/>
    <n v="364"/>
    <n v="1.5"/>
    <n v="109.98"/>
    <s v="Economy"/>
    <n v="549"/>
    <s v="No"/>
    <n v="261.26920000000001"/>
    <n v="137"/>
    <n v="0.30214285714285716"/>
    <n v="3"/>
    <x v="0"/>
    <n v="4"/>
    <n v="10"/>
    <s v="Economy"/>
    <s v="England"/>
    <s v="Netherlands"/>
    <x v="0"/>
    <x v="0"/>
  </r>
  <r>
    <s v="O2VP8W"/>
    <s v="LGA"/>
    <s v="ATL"/>
    <d v="2017-10-09T00:00:00"/>
    <x v="19"/>
    <d v="2017-12-12T00:00:00"/>
    <n v="1226"/>
    <n v="2.2000000000000002"/>
    <n v="110.71"/>
    <s v="Economy"/>
    <n v="496"/>
    <s v="No"/>
    <n v="354.19280000000003"/>
    <n v="60"/>
    <n v="9.0301794453507334E-2"/>
    <n v="4"/>
    <x v="0"/>
    <n v="2"/>
    <n v="6"/>
    <s v="Economy"/>
    <s v="USA"/>
    <s v="USA"/>
    <x v="1"/>
    <x v="1"/>
  </r>
  <r>
    <s v="CD9V1U"/>
    <s v="LGA"/>
    <s v="ATL"/>
    <d v="2017-12-14T00:00:00"/>
    <x v="20"/>
    <d v="2018-01-08T00:00:00"/>
    <n v="1226"/>
    <n v="2.2000000000000002"/>
    <n v="110.93"/>
    <s v="Economy"/>
    <n v="506"/>
    <s v="No"/>
    <n v="354.19280000000003"/>
    <n v="24"/>
    <n v="9.0481239804241442E-2"/>
    <n v="1"/>
    <x v="0"/>
    <n v="3"/>
    <n v="8"/>
    <s v="Economy"/>
    <s v="USA"/>
    <s v="USA"/>
    <x v="1"/>
    <x v="1"/>
  </r>
  <r>
    <s v="Z4Z5NH"/>
    <s v="LHR"/>
    <s v="FRA"/>
    <d v="2019-11-22T00:00:00"/>
    <x v="21"/>
    <d v="2019-12-18T00:00:00"/>
    <n v="654"/>
    <n v="1.8"/>
    <n v="111.12"/>
    <s v="Economy"/>
    <n v="636"/>
    <s v="No"/>
    <n v="292.53120000000001"/>
    <n v="17"/>
    <n v="0.16990825688073397"/>
    <n v="9"/>
    <x v="1"/>
    <n v="2"/>
    <n v="6"/>
    <s v="Economy"/>
    <s v="England"/>
    <s v="Germany"/>
    <x v="0"/>
    <x v="0"/>
  </r>
  <r>
    <s v="J7F6KU"/>
    <s v="LHR"/>
    <s v="AMS"/>
    <d v="2018-03-16T00:00:00"/>
    <x v="22"/>
    <d v="2018-03-29T00:00:00"/>
    <n v="370"/>
    <n v="1.5"/>
    <n v="115.62"/>
    <s v="Economy"/>
    <n v="710"/>
    <s v="No"/>
    <n v="261.916"/>
    <n v="9"/>
    <n v="0.31248648648648653"/>
    <n v="4"/>
    <x v="0"/>
    <n v="3"/>
    <n v="8"/>
    <s v="Economy"/>
    <s v="England"/>
    <s v="Netherlands"/>
    <x v="0"/>
    <x v="0"/>
  </r>
  <r>
    <s v="A9XX7M"/>
    <s v="LGA"/>
    <s v="ORD"/>
    <d v="2017-01-31T00:00:00"/>
    <x v="23"/>
    <d v="2017-07-06T00:00:00"/>
    <n v="1180"/>
    <n v="2"/>
    <n v="118.38"/>
    <s v="Economy"/>
    <n v="728"/>
    <s v="No"/>
    <n v="349.23400000000004"/>
    <n v="152"/>
    <n v="0.10032203389830507"/>
    <n v="4"/>
    <x v="0"/>
    <n v="4"/>
    <n v="10"/>
    <s v="Economy"/>
    <s v="USA"/>
    <s v="USA"/>
    <x v="1"/>
    <x v="1"/>
  </r>
  <r>
    <s v="BC8LR0"/>
    <s v="LGW"/>
    <s v="CDG"/>
    <d v="2017-02-05T00:00:00"/>
    <x v="24"/>
    <d v="2017-02-22T00:00:00"/>
    <n v="307"/>
    <n v="1.5"/>
    <n v="120.65"/>
    <s v="Economy"/>
    <n v="713"/>
    <s v="No"/>
    <n v="255.12459999999999"/>
    <n v="13"/>
    <n v="0.39299674267100981"/>
    <n v="4"/>
    <x v="0"/>
    <n v="1"/>
    <n v="4"/>
    <s v="Economy"/>
    <s v="England"/>
    <s v="France"/>
    <x v="0"/>
    <x v="0"/>
  </r>
  <r>
    <s v="WV5Y6B"/>
    <s v="LHR"/>
    <s v="BCN"/>
    <d v="2019-03-01T00:00:00"/>
    <x v="25"/>
    <d v="2020-01-01T00:00:00"/>
    <n v="1147"/>
    <n v="2.2999999999999998"/>
    <n v="123.11"/>
    <s v="Business"/>
    <n v="280"/>
    <s v="No"/>
    <n v="2518.8045000000002"/>
    <n v="85"/>
    <n v="0.10733217088055798"/>
    <n v="221"/>
    <x v="0"/>
    <n v="4"/>
    <n v="10"/>
    <s v="No"/>
    <s v="England"/>
    <s v="Spain"/>
    <x v="0"/>
    <x v="0"/>
  </r>
  <r>
    <s v="L41VQC"/>
    <s v="LGW"/>
    <s v="AMS"/>
    <d v="2019-09-06T00:00:00"/>
    <x v="26"/>
    <d v="2019-09-25T00:00:00"/>
    <n v="364"/>
    <n v="1.5"/>
    <n v="127.04"/>
    <s v="Economy"/>
    <n v="741"/>
    <s v="No"/>
    <n v="261.26920000000001"/>
    <n v="13"/>
    <n v="0.34901098901098904"/>
    <n v="6"/>
    <x v="0"/>
    <n v="4"/>
    <n v="10"/>
    <s v="Economy"/>
    <s v="England"/>
    <s v="Netherlands"/>
    <x v="0"/>
    <x v="0"/>
  </r>
  <r>
    <s v="OYX7M1"/>
    <s v="LGW"/>
    <s v="CDG"/>
    <d v="2018-03-17T00:00:00"/>
    <x v="27"/>
    <d v="2018-04-10T00:00:00"/>
    <n v="307"/>
    <n v="1.5"/>
    <n v="128.21"/>
    <s v="Business"/>
    <n v="31"/>
    <s v="No"/>
    <n v="2037.0645"/>
    <n v="20"/>
    <n v="0.41762214983713358"/>
    <n v="4"/>
    <x v="1"/>
    <n v="4"/>
    <n v="10"/>
    <s v="No"/>
    <s v="England"/>
    <s v="France"/>
    <x v="0"/>
    <x v="0"/>
  </r>
  <r>
    <s v="MU4E4Z"/>
    <s v="LGA"/>
    <s v="ORD"/>
    <d v="2019-02-17T00:00:00"/>
    <x v="28"/>
    <d v="2019-04-08T00:00:00"/>
    <n v="1180"/>
    <n v="2"/>
    <n v="129.37"/>
    <s v="Economy"/>
    <n v="860"/>
    <s v="No"/>
    <n v="349.23400000000004"/>
    <n v="46"/>
    <n v="0.10963559322033899"/>
    <n v="4"/>
    <x v="0"/>
    <n v="2"/>
    <n v="6"/>
    <s v="Economy"/>
    <s v="USA"/>
    <s v="USA"/>
    <x v="1"/>
    <x v="1"/>
  </r>
  <r>
    <s v="IIDHJ0"/>
    <s v="LHR"/>
    <s v="MAD"/>
    <d v="2019-08-05T00:00:00"/>
    <x v="29"/>
    <d v="2019-08-31T00:00:00"/>
    <n v="1245"/>
    <n v="2.4"/>
    <n v="131.16"/>
    <s v="Economy"/>
    <n v="135"/>
    <s v="No"/>
    <n v="356.24099999999999"/>
    <n v="19"/>
    <n v="0.10534939759036144"/>
    <n v="7"/>
    <x v="2"/>
    <n v="2"/>
    <n v="6"/>
    <s v="Economy"/>
    <s v="England"/>
    <s v="Spain"/>
    <x v="0"/>
    <x v="0"/>
  </r>
  <r>
    <s v="ND48E7"/>
    <s v="LGW"/>
    <s v="FRA"/>
    <d v="2019-07-27T00:00:00"/>
    <x v="30"/>
    <d v="2019-08-10T00:00:00"/>
    <n v="630"/>
    <n v="8.8000000000000007"/>
    <n v="131.66999999999999"/>
    <s v="Economy"/>
    <n v="566"/>
    <s v="No"/>
    <n v="289.94400000000002"/>
    <n v="6"/>
    <n v="0.20899999999999999"/>
    <n v="8"/>
    <x v="0"/>
    <n v="4"/>
    <n v="10"/>
    <s v="Economy"/>
    <s v="England"/>
    <s v="Germany"/>
    <x v="0"/>
    <x v="0"/>
  </r>
  <r>
    <s v="BU2Y4X"/>
    <s v="LGA"/>
    <s v="ORD"/>
    <d v="2018-06-18T00:00:00"/>
    <x v="31"/>
    <d v="2018-07-12T00:00:00"/>
    <n v="1180"/>
    <n v="2"/>
    <n v="140.05000000000001"/>
    <s v="Economy"/>
    <n v="641"/>
    <s v="No"/>
    <n v="349.23400000000004"/>
    <n v="20"/>
    <n v="0.11868644067796612"/>
    <n v="4"/>
    <x v="0"/>
    <n v="4"/>
    <n v="10"/>
    <s v="Economy"/>
    <s v="USA"/>
    <s v="USA"/>
    <x v="1"/>
    <x v="1"/>
  </r>
  <r>
    <s v="KDGC18"/>
    <s v="JFK"/>
    <s v="YYZ"/>
    <d v="2019-06-12T00:00:00"/>
    <x v="32"/>
    <d v="2019-07-03T00:00:00"/>
    <n v="589"/>
    <n v="1.2"/>
    <n v="140.26"/>
    <s v="Economy"/>
    <n v="428"/>
    <s v="No"/>
    <n v="285.52420000000001"/>
    <n v="10"/>
    <n v="0.23813242784380304"/>
    <n v="11"/>
    <x v="0"/>
    <n v="2"/>
    <n v="6"/>
    <s v="Economy"/>
    <s v="USA"/>
    <s v="Canada"/>
    <x v="1"/>
    <x v="1"/>
  </r>
  <r>
    <s v="F7DQM6"/>
    <s v="SIN"/>
    <s v="CGK"/>
    <d v="2018-12-15T00:00:00"/>
    <x v="33"/>
    <d v="2019-01-21T00:00:00"/>
    <n v="882"/>
    <n v="2.8"/>
    <n v="143.97999999999999"/>
    <s v="Business"/>
    <n v="912"/>
    <s v="No"/>
    <n v="2366.8270000000002"/>
    <n v="27"/>
    <n v="0.16324263038548753"/>
    <n v="10"/>
    <x v="0"/>
    <n v="3"/>
    <n v="8"/>
    <s v="No"/>
    <s v="Singapore"/>
    <s v="Indonesia"/>
    <x v="2"/>
    <x v="2"/>
  </r>
  <r>
    <s v="DSLJAP"/>
    <s v="LHR"/>
    <s v="CDG"/>
    <d v="2018-06-23T00:00:00"/>
    <x v="31"/>
    <d v="2018-07-12T00:00:00"/>
    <n v="347"/>
    <n v="1.5"/>
    <n v="144.66999999999999"/>
    <s v="Business"/>
    <n v="31"/>
    <s v="No"/>
    <n v="2060.0045"/>
    <n v="15"/>
    <n v="0.41691642651296829"/>
    <n v="4"/>
    <x v="1"/>
    <n v="4"/>
    <n v="10"/>
    <s v="No"/>
    <s v="England"/>
    <s v="France"/>
    <x v="0"/>
    <x v="0"/>
  </r>
  <r>
    <s v="ST105O"/>
    <s v="LGW"/>
    <s v="FRA"/>
    <d v="2019-03-11T00:00:00"/>
    <x v="34"/>
    <d v="2019-03-30T00:00:00"/>
    <n v="630"/>
    <n v="8.8000000000000007"/>
    <n v="146.91"/>
    <s v="Economy"/>
    <n v="586"/>
    <s v="No"/>
    <n v="289.94400000000002"/>
    <n v="12"/>
    <n v="0.2331904761904762"/>
    <n v="7"/>
    <x v="0"/>
    <n v="4"/>
    <n v="10"/>
    <s v="Economy"/>
    <s v="England"/>
    <s v="Germany"/>
    <x v="0"/>
    <x v="0"/>
  </r>
  <r>
    <s v="D3PW35"/>
    <s v="LGW"/>
    <s v="AMS"/>
    <d v="2019-07-06T00:00:00"/>
    <x v="35"/>
    <d v="2019-07-15T00:00:00"/>
    <n v="364"/>
    <n v="1.5"/>
    <n v="151.44999999999999"/>
    <s v="Economy"/>
    <n v="560"/>
    <s v="No"/>
    <n v="261.26920000000001"/>
    <n v="3"/>
    <n v="0.41607142857142854"/>
    <n v="6"/>
    <x v="0"/>
    <n v="2"/>
    <n v="6"/>
    <s v="Economy"/>
    <s v="England"/>
    <s v="Netherlands"/>
    <x v="0"/>
    <x v="0"/>
  </r>
  <r>
    <s v="TLYS5Q"/>
    <s v="LHR"/>
    <s v="FRA"/>
    <d v="2019-10-12T00:00:00"/>
    <x v="36"/>
    <d v="2019-10-25T00:00:00"/>
    <n v="654"/>
    <n v="1.8"/>
    <n v="151.63999999999999"/>
    <s v="Economy"/>
    <n v="139"/>
    <s v="No"/>
    <n v="292.53120000000001"/>
    <n v="9"/>
    <n v="0.23186544342507642"/>
    <n v="4"/>
    <x v="0"/>
    <n v="4"/>
    <n v="10"/>
    <s v="Economy"/>
    <s v="England"/>
    <s v="Germany"/>
    <x v="0"/>
    <x v="0"/>
  </r>
  <r>
    <s v="L92GSY"/>
    <s v="LGW"/>
    <s v="FRA"/>
    <d v="2017-03-05T00:00:00"/>
    <x v="37"/>
    <d v="2017-03-19T00:00:00"/>
    <n v="630"/>
    <n v="8.8000000000000007"/>
    <n v="154.44999999999999"/>
    <s v="Economy"/>
    <n v="710"/>
    <s v="No"/>
    <n v="289.94400000000002"/>
    <n v="7"/>
    <n v="0.24515873015873013"/>
    <n v="7"/>
    <x v="0"/>
    <n v="3"/>
    <n v="8"/>
    <s v="Economy"/>
    <s v="England"/>
    <s v="Germany"/>
    <x v="0"/>
    <x v="0"/>
  </r>
  <r>
    <s v="Y65VWF"/>
    <s v="LGW"/>
    <s v="BCN"/>
    <d v="2017-07-28T00:00:00"/>
    <x v="38"/>
    <d v="2017-12-28T00:00:00"/>
    <n v="1109"/>
    <n v="2.2999999999999998"/>
    <n v="155.38999999999999"/>
    <s v="Economy"/>
    <n v="422"/>
    <s v="No"/>
    <n v="341.58019999999999"/>
    <n v="138"/>
    <n v="0.14011722272317401"/>
    <n v="15"/>
    <x v="0"/>
    <n v="3"/>
    <n v="8"/>
    <s v="Economy"/>
    <s v="England"/>
    <s v="Spain"/>
    <x v="0"/>
    <x v="0"/>
  </r>
  <r>
    <s v="W2VH4L"/>
    <s v="LGA"/>
    <s v="DEN"/>
    <d v="2017-02-26T00:00:00"/>
    <x v="39"/>
    <d v="2017-03-25T00:00:00"/>
    <n v="2606"/>
    <n v="3.6"/>
    <n v="156.41"/>
    <s v="Economy"/>
    <n v="506"/>
    <s v="No"/>
    <n v="502.95680000000004"/>
    <n v="22"/>
    <n v="6.0019186492709133E-2"/>
    <n v="5"/>
    <x v="0"/>
    <n v="3"/>
    <n v="8"/>
    <s v="Economy"/>
    <s v="USA"/>
    <s v="USA"/>
    <x v="1"/>
    <x v="1"/>
  </r>
  <r>
    <s v="F3SC8W"/>
    <s v="LGW"/>
    <s v="AMS"/>
    <d v="2018-08-26T00:00:00"/>
    <x v="40"/>
    <d v="2018-09-19T00:00:00"/>
    <n v="364"/>
    <n v="1.5"/>
    <n v="156.94"/>
    <s v="Economy"/>
    <n v="494"/>
    <s v="No"/>
    <n v="261.26920000000001"/>
    <n v="20"/>
    <n v="0.43115384615384617"/>
    <n v="4"/>
    <x v="0"/>
    <n v="3"/>
    <n v="8"/>
    <s v="Economy"/>
    <s v="England"/>
    <s v="Netherlands"/>
    <x v="0"/>
    <x v="0"/>
  </r>
  <r>
    <s v="I2MJYB"/>
    <s v="LGW"/>
    <s v="CDG"/>
    <d v="2019-09-24T00:00:00"/>
    <x v="41"/>
    <d v="2019-10-14T00:00:00"/>
    <n v="307"/>
    <n v="1.5"/>
    <n v="158.16"/>
    <s v="Business"/>
    <n v="460"/>
    <s v="No"/>
    <n v="2037.0645"/>
    <n v="16"/>
    <n v="0.51517915309446249"/>
    <n v="4"/>
    <x v="0"/>
    <n v="4"/>
    <n v="10"/>
    <s v="No"/>
    <s v="England"/>
    <s v="France"/>
    <x v="0"/>
    <x v="0"/>
  </r>
  <r>
    <s v="MUI0KN"/>
    <s v="SIN"/>
    <s v="BKK"/>
    <d v="2019-01-05T00:00:00"/>
    <x v="42"/>
    <d v="2019-01-25T00:00:00"/>
    <n v="1416"/>
    <n v="2.6"/>
    <n v="158.47"/>
    <s v="Economy"/>
    <n v="700"/>
    <s v="No"/>
    <n v="374.6748"/>
    <n v="15"/>
    <n v="0.1119138418079096"/>
    <n v="5"/>
    <x v="0"/>
    <n v="4"/>
    <n v="10"/>
    <s v="Economy"/>
    <s v="Singapore"/>
    <s v="Thailand"/>
    <x v="2"/>
    <x v="2"/>
  </r>
  <r>
    <s v="FMGAK7"/>
    <s v="LHR"/>
    <s v="MUC"/>
    <d v="2018-07-22T00:00:00"/>
    <x v="43"/>
    <d v="2019-01-23T00:00:00"/>
    <n v="941"/>
    <n v="2.1"/>
    <n v="158.57"/>
    <s v="Business"/>
    <n v="944"/>
    <s v="No"/>
    <n v="2400.6635000000001"/>
    <n v="177"/>
    <n v="0.16851222104144525"/>
    <n v="8"/>
    <x v="0"/>
    <n v="3"/>
    <n v="8"/>
    <s v="No"/>
    <s v="England"/>
    <s v="Germany"/>
    <x v="0"/>
    <x v="0"/>
  </r>
  <r>
    <s v="V3BX5F"/>
    <s v="LGA"/>
    <s v="IAH"/>
    <d v="2017-06-05T00:00:00"/>
    <x v="44"/>
    <d v="2017-06-19T00:00:00"/>
    <n v="2279"/>
    <n v="3.2"/>
    <n v="159.34"/>
    <s v="Economy"/>
    <n v="711"/>
    <s v="No"/>
    <n v="467.70620000000002"/>
    <n v="9"/>
    <n v="6.9916630100921459E-2"/>
    <n v="5"/>
    <x v="0"/>
    <n v="4"/>
    <n v="10"/>
    <s v="Economy"/>
    <s v="USA"/>
    <s v="USA"/>
    <x v="1"/>
    <x v="1"/>
  </r>
  <r>
    <s v="FD88NM"/>
    <s v="LGW"/>
    <s v="AMS"/>
    <d v="2018-01-11T00:00:00"/>
    <x v="45"/>
    <d v="2018-02-09T00:00:00"/>
    <n v="364"/>
    <n v="1.5"/>
    <n v="160.08000000000001"/>
    <s v="Economy"/>
    <n v="586"/>
    <s v="No"/>
    <n v="261.26920000000001"/>
    <n v="24"/>
    <n v="0.43978021978021981"/>
    <n v="5"/>
    <x v="0"/>
    <n v="4"/>
    <n v="10"/>
    <s v="Economy"/>
    <s v="England"/>
    <s v="Netherlands"/>
    <x v="0"/>
    <x v="0"/>
  </r>
  <r>
    <s v="F0V2XH"/>
    <s v="LHR"/>
    <s v="FRA"/>
    <d v="2016-08-29T00:00:00"/>
    <x v="46"/>
    <d v="2017-01-16T00:00:00"/>
    <n v="654"/>
    <n v="1.8"/>
    <n v="163.28"/>
    <s v="Economy"/>
    <n v="950"/>
    <s v="No"/>
    <n v="292.53120000000001"/>
    <n v="136"/>
    <n v="0.24966360856269113"/>
    <n v="4"/>
    <x v="0"/>
    <n v="3"/>
    <n v="8"/>
    <s v="Economy"/>
    <s v="England"/>
    <s v="Germany"/>
    <x v="0"/>
    <x v="0"/>
  </r>
  <r>
    <s v="GH81SK"/>
    <s v="LHR"/>
    <s v="FCO"/>
    <d v="2019-09-17T00:00:00"/>
    <x v="47"/>
    <d v="2019-10-15T00:00:00"/>
    <n v="1443"/>
    <n v="2.6"/>
    <n v="164.54"/>
    <s v="Economy"/>
    <n v="858"/>
    <s v="No"/>
    <n v="377.58540000000005"/>
    <n v="20"/>
    <n v="0.11402633402633403"/>
    <n v="8"/>
    <x v="0"/>
    <n v="4"/>
    <n v="10"/>
    <s v="Economy"/>
    <s v="England"/>
    <s v="Italy"/>
    <x v="0"/>
    <x v="0"/>
  </r>
  <r>
    <s v="CTJRML"/>
    <s v="LGW"/>
    <s v="MUC"/>
    <d v="2019-05-29T00:00:00"/>
    <x v="48"/>
    <d v="2019-06-24T00:00:00"/>
    <n v="913"/>
    <n v="2.1"/>
    <n v="164.86"/>
    <s v="Economy"/>
    <n v="139"/>
    <s v="No"/>
    <n v="320.45140000000004"/>
    <n v="23"/>
    <n v="0.18056955093099672"/>
    <n v="3"/>
    <x v="0"/>
    <n v="4"/>
    <n v="10"/>
    <s v="Economy"/>
    <s v="England"/>
    <s v="Germany"/>
    <x v="0"/>
    <x v="0"/>
  </r>
  <r>
    <s v="YLJKF6"/>
    <s v="LHR"/>
    <s v="FRA"/>
    <d v="2017-01-31T00:00:00"/>
    <x v="49"/>
    <d v="2017-02-14T00:00:00"/>
    <n v="654"/>
    <n v="1.8"/>
    <n v="165.64"/>
    <s v="Economy"/>
    <n v="967"/>
    <s v="No"/>
    <n v="292.53120000000001"/>
    <n v="10"/>
    <n v="0.25327217125382262"/>
    <n v="4"/>
    <x v="0"/>
    <n v="2"/>
    <n v="6"/>
    <s v="Economy"/>
    <s v="England"/>
    <s v="Germany"/>
    <x v="0"/>
    <x v="0"/>
  </r>
  <r>
    <s v="FD1J1W"/>
    <s v="LGA"/>
    <s v="MIA"/>
    <d v="2019-08-25T00:00:00"/>
    <x v="50"/>
    <d v="2019-09-04T00:00:00"/>
    <n v="1765"/>
    <n v="2.6"/>
    <n v="166.76"/>
    <s v="Economy"/>
    <n v="940"/>
    <s v="No"/>
    <n v="412.29700000000003"/>
    <n v="9"/>
    <n v="9.4481586402266282E-2"/>
    <n v="1"/>
    <x v="0"/>
    <n v="4"/>
    <n v="10"/>
    <s v="Economy"/>
    <s v="USA"/>
    <s v="USA"/>
    <x v="1"/>
    <x v="1"/>
  </r>
  <r>
    <s v="IKFDQE"/>
    <s v="JFK"/>
    <s v="YYZ"/>
    <d v="2018-09-15T00:00:00"/>
    <x v="51"/>
    <d v="2018-09-30T00:00:00"/>
    <n v="589"/>
    <n v="1.2"/>
    <n v="167.37"/>
    <s v="Economy"/>
    <n v="871"/>
    <s v="No"/>
    <n v="285.52420000000001"/>
    <n v="10"/>
    <n v="0.2841595925297114"/>
    <n v="5"/>
    <x v="0"/>
    <n v="3"/>
    <n v="8"/>
    <s v="Economy"/>
    <s v="USA"/>
    <s v="Canada"/>
    <x v="1"/>
    <x v="1"/>
  </r>
  <r>
    <s v="ORCMN2"/>
    <s v="LHR"/>
    <s v="FCO"/>
    <d v="2018-10-11T00:00:00"/>
    <x v="52"/>
    <d v="2018-11-09T00:00:00"/>
    <n v="1443"/>
    <n v="2.6"/>
    <n v="173.57"/>
    <s v="Economy"/>
    <n v="996"/>
    <s v="No"/>
    <n v="377.58540000000005"/>
    <n v="21"/>
    <n v="0.12028413028413028"/>
    <n v="8"/>
    <x v="0"/>
    <n v="2"/>
    <n v="6"/>
    <s v="Economy"/>
    <s v="England"/>
    <s v="Italy"/>
    <x v="0"/>
    <x v="0"/>
  </r>
  <r>
    <s v="OY8H1G"/>
    <s v="LGA"/>
    <s v="MIA"/>
    <d v="2017-10-20T00:00:00"/>
    <x v="53"/>
    <d v="2018-01-19T00:00:00"/>
    <n v="1765"/>
    <n v="2.6"/>
    <n v="176.6"/>
    <s v="Economy"/>
    <n v="297"/>
    <s v="No"/>
    <n v="412.29700000000003"/>
    <n v="87"/>
    <n v="0.10005665722379603"/>
    <n v="4"/>
    <x v="0"/>
    <n v="4"/>
    <n v="10"/>
    <s v="Economy"/>
    <s v="USA"/>
    <s v="USA"/>
    <x v="1"/>
    <x v="1"/>
  </r>
  <r>
    <s v="OZ8FZ4"/>
    <s v="LGW"/>
    <s v="FRA"/>
    <d v="2018-01-06T00:00:00"/>
    <x v="54"/>
    <d v="2018-01-16T00:00:00"/>
    <n v="630"/>
    <n v="8.8000000000000007"/>
    <n v="178.79"/>
    <s v="Economy"/>
    <n v="188"/>
    <s v="No"/>
    <n v="289.94400000000002"/>
    <n v="2"/>
    <n v="0.28379365079365076"/>
    <n v="8"/>
    <x v="0"/>
    <n v="2"/>
    <n v="6"/>
    <s v="Economy"/>
    <s v="England"/>
    <s v="Germany"/>
    <x v="0"/>
    <x v="0"/>
  </r>
  <r>
    <s v="NKJYOD"/>
    <s v="LGW"/>
    <s v="FCO"/>
    <d v="2017-03-15T00:00:00"/>
    <x v="55"/>
    <d v="2017-04-09T00:00:00"/>
    <n v="1405"/>
    <n v="2.6"/>
    <n v="179.41"/>
    <s v="Economy"/>
    <n v="710"/>
    <s v="No"/>
    <n v="373.48900000000003"/>
    <n v="17"/>
    <n v="0.12769395017793594"/>
    <n v="8"/>
    <x v="0"/>
    <n v="3"/>
    <n v="8"/>
    <s v="Economy"/>
    <s v="England"/>
    <s v="Italy"/>
    <x v="0"/>
    <x v="0"/>
  </r>
  <r>
    <s v="G7LB0F"/>
    <s v="LHR"/>
    <s v="MUC"/>
    <d v="2017-07-14T00:00:00"/>
    <x v="56"/>
    <d v="2017-08-13T00:00:00"/>
    <n v="941"/>
    <n v="2.1"/>
    <n v="179.44"/>
    <s v="Economy"/>
    <n v="561"/>
    <s v="No"/>
    <n v="323.46980000000002"/>
    <n v="22"/>
    <n v="0.19069075451647183"/>
    <n v="8"/>
    <x v="0"/>
    <n v="4"/>
    <n v="10"/>
    <s v="Economy"/>
    <s v="England"/>
    <s v="Germany"/>
    <x v="0"/>
    <x v="0"/>
  </r>
  <r>
    <s v="MK9B7O"/>
    <s v="LGA"/>
    <s v="MCO"/>
    <d v="2018-04-03T00:00:00"/>
    <x v="57"/>
    <d v="2018-04-12T00:00:00"/>
    <n v="1529"/>
    <n v="2.4"/>
    <n v="179.73"/>
    <s v="Economy"/>
    <n v="201"/>
    <s v="No"/>
    <n v="386.8562"/>
    <n v="6"/>
    <n v="0.11754741661216481"/>
    <n v="3"/>
    <x v="1"/>
    <n v="2"/>
    <n v="6"/>
    <s v="Economy"/>
    <s v="USA"/>
    <s v="USA"/>
    <x v="1"/>
    <x v="1"/>
  </r>
  <r>
    <s v="PX4N8A"/>
    <s v="LGA"/>
    <s v="DFW"/>
    <d v="2018-06-17T00:00:00"/>
    <x v="58"/>
    <d v="2018-07-06T00:00:00"/>
    <n v="2235"/>
    <n v="3.2"/>
    <n v="181.3"/>
    <s v="Economy"/>
    <n v="641"/>
    <s v="No"/>
    <n v="462.96300000000002"/>
    <n v="17"/>
    <n v="8.1118568232662197E-2"/>
    <n v="2"/>
    <x v="0"/>
    <n v="4"/>
    <n v="10"/>
    <s v="Economy"/>
    <s v="USA"/>
    <s v="USA"/>
    <x v="1"/>
    <x v="1"/>
  </r>
  <r>
    <s v="JADE2S"/>
    <s v="LGW"/>
    <s v="FRA"/>
    <d v="2018-04-05T00:00:00"/>
    <x v="59"/>
    <d v="2018-08-13T00:00:00"/>
    <n v="630"/>
    <n v="8.8000000000000007"/>
    <n v="183.7"/>
    <s v="Economy"/>
    <n v="198"/>
    <s v="No"/>
    <n v="289.94400000000002"/>
    <n v="120"/>
    <n v="0.29158730158730156"/>
    <n v="10"/>
    <x v="0"/>
    <n v="4"/>
    <n v="10"/>
    <s v="Economy"/>
    <s v="England"/>
    <s v="Germany"/>
    <x v="0"/>
    <x v="0"/>
  </r>
  <r>
    <s v="K1AP1A"/>
    <s v="LGA"/>
    <s v="DFW"/>
    <d v="2017-12-02T00:00:00"/>
    <x v="60"/>
    <d v="2017-12-15T00:00:00"/>
    <n v="2235"/>
    <n v="3.2"/>
    <n v="185.05"/>
    <s v="Economy"/>
    <n v="641"/>
    <s v="No"/>
    <n v="462.96300000000002"/>
    <n v="12"/>
    <n v="8.2796420581655483E-2"/>
    <n v="1"/>
    <x v="0"/>
    <n v="4"/>
    <n v="10"/>
    <s v="Economy"/>
    <s v="USA"/>
    <s v="USA"/>
    <x v="1"/>
    <x v="1"/>
  </r>
  <r>
    <s v="SC3QU1"/>
    <s v="LHR"/>
    <s v="FRA"/>
    <d v="2018-07-05T00:00:00"/>
    <x v="61"/>
    <d v="2018-07-20T00:00:00"/>
    <n v="654"/>
    <n v="1.8"/>
    <n v="185.06"/>
    <s v="Economy"/>
    <n v="601"/>
    <s v="No"/>
    <n v="292.53120000000001"/>
    <n v="7"/>
    <n v="0.28296636085626914"/>
    <n v="8"/>
    <x v="0"/>
    <n v="2"/>
    <n v="6"/>
    <s v="Economy"/>
    <s v="England"/>
    <s v="Germany"/>
    <x v="0"/>
    <x v="0"/>
  </r>
  <r>
    <s v="H286BT"/>
    <s v="LHR"/>
    <s v="SVO"/>
    <d v="2017-07-11T00:00:00"/>
    <x v="62"/>
    <d v="2017-08-02T00:00:00"/>
    <n v="2508"/>
    <n v="3.7"/>
    <n v="187.26"/>
    <s v="Economy"/>
    <n v="601"/>
    <s v="No"/>
    <n v="492.39240000000007"/>
    <n v="19"/>
    <n v="7.466507177033492E-2"/>
    <n v="3"/>
    <x v="0"/>
    <n v="2"/>
    <n v="6"/>
    <s v="Economy"/>
    <s v="England"/>
    <s v="Russia"/>
    <x v="0"/>
    <x v="0"/>
  </r>
  <r>
    <s v="AE4I8A"/>
    <s v="LGA"/>
    <s v="ORD"/>
    <d v="2019-04-06T00:00:00"/>
    <x v="63"/>
    <d v="2019-04-24T00:00:00"/>
    <n v="1180"/>
    <n v="2"/>
    <n v="191.19"/>
    <s v="Economy"/>
    <n v="25"/>
    <s v="No"/>
    <n v="349.23400000000004"/>
    <n v="13"/>
    <n v="0.16202542372881357"/>
    <n v="5"/>
    <x v="0"/>
    <n v="4"/>
    <n v="10"/>
    <s v="Economy"/>
    <s v="USA"/>
    <s v="USA"/>
    <x v="1"/>
    <x v="1"/>
  </r>
  <r>
    <s v="U1QX7K"/>
    <s v="LGA"/>
    <s v="ATL"/>
    <d v="2017-02-11T00:00:00"/>
    <x v="64"/>
    <d v="2017-03-02T00:00:00"/>
    <n v="1226"/>
    <n v="2.2000000000000002"/>
    <n v="192.19"/>
    <s v="Economy"/>
    <n v="840"/>
    <s v="No"/>
    <n v="354.19280000000003"/>
    <n v="4"/>
    <n v="0.15676182707993475"/>
    <n v="15"/>
    <x v="0"/>
    <n v="4"/>
    <n v="10"/>
    <s v="Economy"/>
    <s v="USA"/>
    <s v="USA"/>
    <x v="1"/>
    <x v="1"/>
  </r>
  <r>
    <s v="X605I7"/>
    <s v="LGW"/>
    <s v="FCO"/>
    <d v="2018-12-21T00:00:00"/>
    <x v="65"/>
    <d v="2019-01-17T00:00:00"/>
    <n v="1405"/>
    <n v="2.6"/>
    <n v="192.27"/>
    <s v="Economy"/>
    <n v="217"/>
    <s v="No"/>
    <n v="373.48900000000003"/>
    <n v="18"/>
    <n v="0.13684697508896798"/>
    <n v="9"/>
    <x v="0"/>
    <n v="3"/>
    <n v="8"/>
    <s v="Economy"/>
    <s v="England"/>
    <s v="Italy"/>
    <x v="0"/>
    <x v="0"/>
  </r>
  <r>
    <s v="ATF4PV"/>
    <s v="LHR"/>
    <s v="AMS"/>
    <d v="2019-09-29T00:00:00"/>
    <x v="41"/>
    <d v="2019-10-14T00:00:00"/>
    <n v="370"/>
    <n v="1.5"/>
    <n v="193.56"/>
    <s v="Economy"/>
    <n v="944"/>
    <s v="No"/>
    <n v="261.916"/>
    <n v="11"/>
    <n v="0.5231351351351351"/>
    <n v="4"/>
    <x v="0"/>
    <n v="3"/>
    <n v="8"/>
    <s v="Economy"/>
    <s v="England"/>
    <s v="Netherlands"/>
    <x v="0"/>
    <x v="0"/>
  </r>
  <r>
    <s v="X1T97M"/>
    <s v="LHR"/>
    <s v="MUC"/>
    <d v="2018-09-04T00:00:00"/>
    <x v="66"/>
    <d v="2018-09-18T00:00:00"/>
    <n v="941"/>
    <n v="2.1"/>
    <n v="193.85"/>
    <s v="Economy"/>
    <n v="858"/>
    <s v="No"/>
    <n v="323.46980000000002"/>
    <n v="10"/>
    <n v="0.20600425079702445"/>
    <n v="4"/>
    <x v="0"/>
    <n v="4"/>
    <n v="10"/>
    <s v="Economy"/>
    <s v="England"/>
    <s v="Germany"/>
    <x v="0"/>
    <x v="0"/>
  </r>
  <r>
    <s v="SAWR7C"/>
    <s v="SIN"/>
    <s v="CGK"/>
    <d v="2018-12-06T00:00:00"/>
    <x v="67"/>
    <d v="2019-07-19T00:00:00"/>
    <n v="882"/>
    <n v="2.8"/>
    <n v="194.17"/>
    <s v="Economy"/>
    <n v="436"/>
    <s v="No"/>
    <n v="317.1096"/>
    <n v="220"/>
    <n v="0.22014739229024941"/>
    <n v="5"/>
    <x v="0"/>
    <n v="2"/>
    <n v="6"/>
    <s v="Economy"/>
    <s v="Singapore"/>
    <s v="Indonesia"/>
    <x v="2"/>
    <x v="2"/>
  </r>
  <r>
    <s v="RU8682"/>
    <s v="SIN"/>
    <s v="CGK"/>
    <d v="2018-04-13T00:00:00"/>
    <x v="68"/>
    <d v="2018-08-28T00:00:00"/>
    <n v="882"/>
    <n v="2.8"/>
    <n v="194.19"/>
    <s v="Economy"/>
    <n v="874"/>
    <s v="No"/>
    <n v="317.1096"/>
    <n v="131"/>
    <n v="0.22017006802721087"/>
    <n v="6"/>
    <x v="0"/>
    <n v="4"/>
    <n v="10"/>
    <s v="Economy"/>
    <s v="Singapore"/>
    <s v="Indonesia"/>
    <x v="2"/>
    <x v="2"/>
  </r>
  <r>
    <s v="TE5QF8"/>
    <s v="SIN"/>
    <s v="CGK"/>
    <d v="2019-03-23T00:00:00"/>
    <x v="69"/>
    <d v="2019-06-23T00:00:00"/>
    <n v="882"/>
    <n v="2.8"/>
    <n v="194.35"/>
    <s v="Economy"/>
    <n v="655"/>
    <s v="No"/>
    <n v="317.1096"/>
    <n v="86"/>
    <n v="0.2203514739229025"/>
    <n v="6"/>
    <x v="0"/>
    <n v="1"/>
    <n v="4"/>
    <s v="Economy"/>
    <s v="Singapore"/>
    <s v="Indonesia"/>
    <x v="2"/>
    <x v="2"/>
  </r>
  <r>
    <s v="QC6L7O"/>
    <s v="LGA"/>
    <s v="ATL"/>
    <d v="2019-01-06T00:00:00"/>
    <x v="33"/>
    <d v="2019-01-12T00:00:00"/>
    <n v="1226"/>
    <n v="2.2000000000000002"/>
    <n v="195.04"/>
    <s v="Economy"/>
    <n v="663"/>
    <s v="No"/>
    <n v="354.19280000000003"/>
    <n v="5"/>
    <n v="0.15908646003262641"/>
    <n v="1"/>
    <x v="0"/>
    <n v="4"/>
    <n v="10"/>
    <s v="Economy"/>
    <s v="USA"/>
    <s v="USA"/>
    <x v="1"/>
    <x v="1"/>
  </r>
  <r>
    <s v="Z61UWS"/>
    <s v="LGW"/>
    <s v="BCN"/>
    <d v="2019-08-15T00:00:00"/>
    <x v="70"/>
    <d v="2019-08-29T00:00:00"/>
    <n v="1109"/>
    <n v="2.2999999999999998"/>
    <n v="195.45"/>
    <s v="Economy"/>
    <n v="101"/>
    <s v="No"/>
    <n v="341.58019999999999"/>
    <n v="11"/>
    <n v="0.17623985572587916"/>
    <n v="3"/>
    <x v="0"/>
    <n v="4"/>
    <n v="10"/>
    <s v="Economy"/>
    <s v="England"/>
    <s v="Spain"/>
    <x v="0"/>
    <x v="0"/>
  </r>
  <r>
    <s v="J2SK3Z"/>
    <s v="LGW"/>
    <s v="FRA"/>
    <d v="2019-04-10T00:00:00"/>
    <x v="71"/>
    <d v="2019-04-28T00:00:00"/>
    <n v="630"/>
    <n v="8.8000000000000007"/>
    <n v="196.54"/>
    <s v="Economy"/>
    <n v="967"/>
    <s v="No"/>
    <n v="289.94400000000002"/>
    <n v="14"/>
    <n v="0.31196825396825395"/>
    <n v="4"/>
    <x v="0"/>
    <n v="2"/>
    <n v="6"/>
    <s v="Economy"/>
    <s v="England"/>
    <s v="Germany"/>
    <x v="0"/>
    <x v="0"/>
  </r>
  <r>
    <s v="TS7ZRS"/>
    <s v="SIN"/>
    <s v="KMG"/>
    <d v="2017-07-07T00:00:00"/>
    <x v="72"/>
    <d v="2017-07-29T00:00:00"/>
    <n v="2643"/>
    <n v="3.8"/>
    <n v="199.54"/>
    <s v="Economy"/>
    <n v="919"/>
    <s v="No"/>
    <n v="506.94540000000006"/>
    <n v="17"/>
    <n v="7.5497540673477109E-2"/>
    <n v="5"/>
    <x v="0"/>
    <n v="4"/>
    <n v="10"/>
    <s v="Economy"/>
    <s v="Singapore"/>
    <s v="China"/>
    <x v="2"/>
    <x v="2"/>
  </r>
  <r>
    <s v="IECH8Z"/>
    <s v="LGW"/>
    <s v="IST"/>
    <d v="2017-01-07T00:00:00"/>
    <x v="73"/>
    <d v="2017-01-30T00:00:00"/>
    <n v="2461"/>
    <n v="3.6"/>
    <n v="201.79"/>
    <s v="Economy"/>
    <n v="884"/>
    <s v="No"/>
    <n v="487.32580000000007"/>
    <n v="17"/>
    <n v="8.199512393336042E-2"/>
    <n v="6"/>
    <x v="0"/>
    <n v="3"/>
    <n v="8"/>
    <s v="Economy"/>
    <s v="England"/>
    <s v="Turkey"/>
    <x v="0"/>
    <x v="0"/>
  </r>
  <r>
    <s v="GS1AX6"/>
    <s v="LGW"/>
    <s v="FCO"/>
    <d v="2018-11-12T00:00:00"/>
    <x v="74"/>
    <d v="2018-12-16T00:00:00"/>
    <n v="1405"/>
    <n v="2.6"/>
    <n v="205.86"/>
    <s v="Business"/>
    <n v="561"/>
    <s v="No"/>
    <n v="2666.7674999999999"/>
    <n v="26"/>
    <n v="0.14651957295373666"/>
    <n v="8"/>
    <x v="0"/>
    <n v="4"/>
    <n v="10"/>
    <s v="No"/>
    <s v="England"/>
    <s v="Italy"/>
    <x v="0"/>
    <x v="0"/>
  </r>
  <r>
    <s v="AMQAOY"/>
    <s v="LHR"/>
    <s v="MAD"/>
    <d v="2018-03-30T00:00:00"/>
    <x v="75"/>
    <d v="2018-04-26T00:00:00"/>
    <n v="1245"/>
    <n v="2.4"/>
    <n v="207.46"/>
    <s v="Economy"/>
    <n v="586"/>
    <s v="No"/>
    <n v="356.24099999999999"/>
    <n v="19"/>
    <n v="0.16663453815261045"/>
    <n v="8"/>
    <x v="0"/>
    <n v="4"/>
    <n v="10"/>
    <s v="Economy"/>
    <s v="England"/>
    <s v="Spain"/>
    <x v="0"/>
    <x v="0"/>
  </r>
  <r>
    <s v="ZODMQ6"/>
    <s v="LGW"/>
    <s v="CDG"/>
    <d v="2019-09-25T00:00:00"/>
    <x v="76"/>
    <d v="2019-10-19T00:00:00"/>
    <n v="307"/>
    <n v="1.5"/>
    <n v="208.14"/>
    <s v="Economy"/>
    <n v="269"/>
    <s v="No"/>
    <n v="255.12459999999999"/>
    <n v="20"/>
    <n v="0.67798045602605861"/>
    <n v="4"/>
    <x v="0"/>
    <n v="4"/>
    <n v="10"/>
    <s v="Economy"/>
    <s v="England"/>
    <s v="France"/>
    <x v="0"/>
    <x v="0"/>
  </r>
  <r>
    <s v="AG9Y4E"/>
    <s v="LGA"/>
    <s v="ORD"/>
    <d v="2019-02-24T00:00:00"/>
    <x v="77"/>
    <d v="2019-03-30T00:00:00"/>
    <n v="1180"/>
    <n v="2"/>
    <n v="212.54"/>
    <s v="Economy"/>
    <n v="792"/>
    <s v="No"/>
    <n v="349.23400000000004"/>
    <n v="26"/>
    <n v="0.1801186440677966"/>
    <n v="8"/>
    <x v="2"/>
    <n v="4"/>
    <n v="10"/>
    <s v="Economy"/>
    <s v="USA"/>
    <s v="USA"/>
    <x v="1"/>
    <x v="1"/>
  </r>
  <r>
    <s v="T3XV32"/>
    <s v="LGW"/>
    <s v="FRA"/>
    <d v="2019-04-19T00:00:00"/>
    <x v="78"/>
    <d v="2019-05-09T00:00:00"/>
    <n v="630"/>
    <n v="8.8000000000000007"/>
    <n v="212.7"/>
    <s v="Economy"/>
    <n v="810"/>
    <s v="No"/>
    <n v="289.94400000000002"/>
    <n v="16"/>
    <n v="0.3376190476190476"/>
    <n v="4"/>
    <x v="0"/>
    <n v="4"/>
    <n v="10"/>
    <s v="Economy"/>
    <s v="England"/>
    <s v="Germany"/>
    <x v="0"/>
    <x v="0"/>
  </r>
  <r>
    <s v="F1YH6P"/>
    <s v="LGA"/>
    <s v="DFW"/>
    <d v="2017-08-06T00:00:00"/>
    <x v="79"/>
    <d v="2017-08-26T00:00:00"/>
    <n v="2235"/>
    <n v="3.2"/>
    <n v="212.84"/>
    <s v="Economy"/>
    <n v="321"/>
    <s v="No"/>
    <n v="462.96300000000002"/>
    <n v="15"/>
    <n v="9.5230425055928408E-2"/>
    <n v="5"/>
    <x v="1"/>
    <n v="3"/>
    <n v="8"/>
    <s v="Economy"/>
    <s v="USA"/>
    <s v="USA"/>
    <x v="1"/>
    <x v="1"/>
  </r>
  <r>
    <s v="AH2GTP"/>
    <s v="SIN"/>
    <s v="CGK"/>
    <d v="2019-07-24T00:00:00"/>
    <x v="80"/>
    <d v="2019-08-11T00:00:00"/>
    <n v="882"/>
    <n v="2.8"/>
    <n v="217.44"/>
    <s v="Economy"/>
    <n v="465"/>
    <s v="No"/>
    <n v="317.1096"/>
    <n v="13"/>
    <n v="0.24653061224489795"/>
    <n v="5"/>
    <x v="0"/>
    <n v="4"/>
    <n v="10"/>
    <s v="Economy"/>
    <s v="Singapore"/>
    <s v="Indonesia"/>
    <x v="2"/>
    <x v="2"/>
  </r>
  <r>
    <s v="HR9WYT"/>
    <s v="LHR"/>
    <s v="BCN"/>
    <d v="2019-09-29T00:00:00"/>
    <x v="81"/>
    <d v="2019-12-04T00:00:00"/>
    <n v="1147"/>
    <n v="2.2999999999999998"/>
    <n v="218.46"/>
    <s v="Economy"/>
    <n v="217"/>
    <s v="No"/>
    <n v="345.67660000000001"/>
    <n v="57"/>
    <n v="0.19046207497820403"/>
    <n v="9"/>
    <x v="0"/>
    <n v="3"/>
    <n v="8"/>
    <s v="Economy"/>
    <s v="England"/>
    <s v="Spain"/>
    <x v="0"/>
    <x v="0"/>
  </r>
  <r>
    <s v="MGIQNI"/>
    <s v="LHR"/>
    <s v="MAD"/>
    <d v="2019-07-18T00:00:00"/>
    <x v="82"/>
    <d v="2019-07-29T00:00:00"/>
    <n v="1245"/>
    <n v="2.4"/>
    <n v="223.76"/>
    <s v="Economy"/>
    <n v="561"/>
    <s v="No"/>
    <n v="356.24099999999999"/>
    <n v="8"/>
    <n v="0.17972690763052207"/>
    <n v="3"/>
    <x v="0"/>
    <n v="4"/>
    <n v="10"/>
    <s v="Economy"/>
    <s v="England"/>
    <s v="Spain"/>
    <x v="0"/>
    <x v="0"/>
  </r>
  <r>
    <s v="ES9SZC"/>
    <s v="LHR"/>
    <s v="AMS"/>
    <d v="2018-11-12T00:00:00"/>
    <x v="0"/>
    <d v="2018-12-28T00:00:00"/>
    <n v="370"/>
    <n v="1.5"/>
    <n v="229.31"/>
    <s v="Economy"/>
    <n v="105"/>
    <s v="No"/>
    <n v="261.916"/>
    <n v="41"/>
    <n v="0.61975675675675679"/>
    <n v="5"/>
    <x v="1"/>
    <n v="4"/>
    <n v="10"/>
    <s v="Economy"/>
    <s v="England"/>
    <s v="Netherlands"/>
    <x v="0"/>
    <x v="0"/>
  </r>
  <r>
    <s v="WKPHFH"/>
    <s v="LHR"/>
    <s v="BCN"/>
    <d v="2017-12-25T00:00:00"/>
    <x v="83"/>
    <d v="2018-01-26T00:00:00"/>
    <n v="1147"/>
    <n v="2.2999999999999998"/>
    <n v="229.82"/>
    <s v="Economy"/>
    <n v="31"/>
    <s v="No"/>
    <n v="345.67660000000001"/>
    <n v="23"/>
    <n v="0.20036617262423714"/>
    <n v="9"/>
    <x v="1"/>
    <n v="4"/>
    <n v="10"/>
    <s v="Economy"/>
    <s v="England"/>
    <s v="Spain"/>
    <x v="0"/>
    <x v="0"/>
  </r>
  <r>
    <s v="LZ5Y1T"/>
    <s v="LGA"/>
    <s v="DFW"/>
    <d v="2018-11-20T00:00:00"/>
    <x v="84"/>
    <d v="2018-12-02T00:00:00"/>
    <n v="2235"/>
    <n v="3.2"/>
    <n v="230.04"/>
    <s v="Economy"/>
    <n v="62"/>
    <s v="No"/>
    <n v="462.96300000000002"/>
    <n v="9"/>
    <n v="0.10292617449664429"/>
    <n v="3"/>
    <x v="0"/>
    <n v="3"/>
    <n v="8"/>
    <s v="Economy"/>
    <s v="USA"/>
    <s v="USA"/>
    <x v="1"/>
    <x v="1"/>
  </r>
  <r>
    <s v="U0WJ8L"/>
    <s v="LGA"/>
    <s v="MIA"/>
    <d v="2017-01-02T00:00:00"/>
    <x v="85"/>
    <d v="2017-01-08T00:00:00"/>
    <n v="1765"/>
    <n v="2.6"/>
    <n v="231.77"/>
    <s v="Business"/>
    <n v="865"/>
    <s v="No"/>
    <n v="2873.2275"/>
    <n v="3"/>
    <n v="0.13131444759206801"/>
    <n v="3"/>
    <x v="2"/>
    <n v="4"/>
    <n v="10"/>
    <s v="No"/>
    <s v="USA"/>
    <s v="USA"/>
    <x v="1"/>
    <x v="1"/>
  </r>
  <r>
    <s v="HHBAHJ"/>
    <s v="LGW"/>
    <s v="BCN"/>
    <d v="2019-11-18T00:00:00"/>
    <x v="86"/>
    <d v="2019-12-03T00:00:00"/>
    <n v="1109"/>
    <n v="2.2999999999999998"/>
    <n v="235.54"/>
    <s v="Economy"/>
    <n v="845"/>
    <s v="No"/>
    <n v="341.58019999999999"/>
    <n v="12"/>
    <n v="0.21238954012623984"/>
    <n v="3"/>
    <x v="0"/>
    <n v="4"/>
    <n v="10"/>
    <s v="Economy"/>
    <s v="England"/>
    <s v="Spain"/>
    <x v="0"/>
    <x v="0"/>
  </r>
  <r>
    <s v="R0LM3N"/>
    <s v="LGA"/>
    <s v="ORD"/>
    <d v="2018-11-16T00:00:00"/>
    <x v="87"/>
    <d v="2018-12-20T00:00:00"/>
    <n v="1180"/>
    <n v="2"/>
    <n v="236.06"/>
    <s v="Economy"/>
    <n v="239"/>
    <s v="No"/>
    <n v="349.23400000000004"/>
    <n v="30"/>
    <n v="0.20005084745762711"/>
    <n v="4"/>
    <x v="0"/>
    <n v="2"/>
    <n v="6"/>
    <s v="Economy"/>
    <s v="USA"/>
    <s v="USA"/>
    <x v="1"/>
    <x v="1"/>
  </r>
  <r>
    <s v="MMD1B7"/>
    <s v="SIN"/>
    <s v="MNL"/>
    <d v="2019-04-21T00:00:00"/>
    <x v="88"/>
    <d v="2019-05-23T00:00:00"/>
    <n v="2374"/>
    <n v="3.5"/>
    <n v="237.18"/>
    <s v="Business"/>
    <n v="958"/>
    <s v="No"/>
    <n v="3222.489"/>
    <n v="25"/>
    <n v="9.9907329401853415E-2"/>
    <n v="7"/>
    <x v="0"/>
    <n v="4"/>
    <n v="10"/>
    <s v="No"/>
    <s v="Singapore"/>
    <s v="Philippines"/>
    <x v="2"/>
    <x v="2"/>
  </r>
  <r>
    <s v="W8UVG6"/>
    <s v="LHR"/>
    <s v="MUC"/>
    <d v="2018-04-07T00:00:00"/>
    <x v="89"/>
    <d v="2018-04-24T00:00:00"/>
    <n v="941"/>
    <n v="2.1"/>
    <n v="238.41"/>
    <s v="Economy"/>
    <n v="393"/>
    <s v="No"/>
    <n v="323.46980000000002"/>
    <n v="14"/>
    <n v="0.25335812964930926"/>
    <n v="3"/>
    <x v="0"/>
    <n v="4"/>
    <n v="10"/>
    <s v="Economy"/>
    <s v="England"/>
    <s v="Germany"/>
    <x v="0"/>
    <x v="0"/>
  </r>
  <r>
    <s v="DQ1G2O"/>
    <s v="LGA"/>
    <s v="DFW"/>
    <d v="2018-01-05T00:00:00"/>
    <x v="90"/>
    <d v="2018-01-28T00:00:00"/>
    <n v="2235"/>
    <n v="3.2"/>
    <n v="241.11"/>
    <s v="Economy"/>
    <n v="900"/>
    <s v="No"/>
    <n v="462.96300000000002"/>
    <n v="21"/>
    <n v="0.10787919463087249"/>
    <n v="2"/>
    <x v="2"/>
    <n v="4"/>
    <n v="10"/>
    <s v="Economy"/>
    <s v="USA"/>
    <s v="USA"/>
    <x v="1"/>
    <x v="1"/>
  </r>
  <r>
    <s v="W138Y9"/>
    <s v="LHR"/>
    <s v="BCN"/>
    <d v="2018-05-25T00:00:00"/>
    <x v="91"/>
    <d v="2018-06-10T00:00:00"/>
    <n v="1147"/>
    <n v="2.2999999999999998"/>
    <n v="242.24"/>
    <s v="Business"/>
    <n v="31"/>
    <s v="No"/>
    <n v="2518.8045000000002"/>
    <n v="10"/>
    <n v="0.21119442022667831"/>
    <n v="6"/>
    <x v="1"/>
    <n v="4"/>
    <n v="10"/>
    <s v="No"/>
    <s v="England"/>
    <s v="Spain"/>
    <x v="0"/>
    <x v="0"/>
  </r>
  <r>
    <s v="L8YY2J"/>
    <s v="LGA"/>
    <s v="DFW"/>
    <d v="2017-09-28T00:00:00"/>
    <x v="92"/>
    <d v="2017-10-21T00:00:00"/>
    <n v="2235"/>
    <n v="3.2"/>
    <n v="244.98"/>
    <s v="Economy"/>
    <n v="760"/>
    <s v="No"/>
    <n v="462.96300000000002"/>
    <n v="20"/>
    <n v="0.10961073825503355"/>
    <n v="3"/>
    <x v="0"/>
    <n v="4"/>
    <n v="10"/>
    <s v="Economy"/>
    <s v="USA"/>
    <s v="USA"/>
    <x v="1"/>
    <x v="1"/>
  </r>
  <r>
    <s v="O9TLDZ"/>
    <s v="LHR"/>
    <s v="CDG"/>
    <d v="2018-04-03T00:00:00"/>
    <x v="93"/>
    <d v="2018-05-14T00:00:00"/>
    <n v="347"/>
    <n v="1.5"/>
    <n v="253.28"/>
    <s v="Economy"/>
    <n v="435"/>
    <s v="No"/>
    <n v="259.4366"/>
    <n v="37"/>
    <n v="0.72991354466858793"/>
    <n v="4"/>
    <x v="0"/>
    <n v="4"/>
    <n v="10"/>
    <s v="Economy"/>
    <s v="England"/>
    <s v="France"/>
    <x v="0"/>
    <x v="0"/>
  </r>
  <r>
    <s v="CK4XE3"/>
    <s v="LHR"/>
    <s v="FRA"/>
    <d v="2019-03-14T00:00:00"/>
    <x v="94"/>
    <d v="2019-07-05T00:00:00"/>
    <n v="654"/>
    <n v="1.8"/>
    <n v="255.75"/>
    <s v="Economy"/>
    <n v="725"/>
    <s v="No"/>
    <n v="292.53120000000001"/>
    <n v="108"/>
    <n v="0.39105504587155965"/>
    <n v="5"/>
    <x v="0"/>
    <n v="4"/>
    <n v="10"/>
    <s v="Economy"/>
    <s v="England"/>
    <s v="Germany"/>
    <x v="0"/>
    <x v="0"/>
  </r>
  <r>
    <s v="PZPX99"/>
    <s v="LGW"/>
    <s v="MUC"/>
    <d v="2018-04-27T00:00:00"/>
    <x v="95"/>
    <d v="2018-06-26T00:00:00"/>
    <n v="913"/>
    <n v="2.1"/>
    <n v="256.19"/>
    <s v="Economy"/>
    <n v="435"/>
    <s v="No"/>
    <n v="320.45140000000004"/>
    <n v="56"/>
    <n v="0.28060240963855421"/>
    <n v="4"/>
    <x v="0"/>
    <n v="4"/>
    <n v="10"/>
    <s v="Economy"/>
    <s v="England"/>
    <s v="Germany"/>
    <x v="0"/>
    <x v="0"/>
  </r>
  <r>
    <s v="FJ267G"/>
    <s v="LGW"/>
    <s v="MUC"/>
    <d v="2018-04-11T00:00:00"/>
    <x v="96"/>
    <d v="2018-09-24T00:00:00"/>
    <n v="913"/>
    <n v="2.1"/>
    <n v="256.20999999999998"/>
    <s v="Economy"/>
    <n v="135"/>
    <s v="No"/>
    <n v="320.45140000000004"/>
    <n v="153"/>
    <n v="0.28062431544359251"/>
    <n v="13"/>
    <x v="2"/>
    <n v="2"/>
    <n v="6"/>
    <s v="Economy"/>
    <s v="England"/>
    <s v="Germany"/>
    <x v="0"/>
    <x v="0"/>
  </r>
  <r>
    <s v="N4AX5W"/>
    <s v="LGA"/>
    <s v="MCO"/>
    <d v="2016-12-31T00:00:00"/>
    <x v="62"/>
    <d v="2017-08-03T00:00:00"/>
    <n v="1529"/>
    <n v="2.4"/>
    <n v="259.05"/>
    <s v="Economy"/>
    <n v="479"/>
    <s v="No"/>
    <n v="386.8562"/>
    <n v="211"/>
    <n v="0.16942446043165468"/>
    <n v="4"/>
    <x v="0"/>
    <n v="4"/>
    <n v="10"/>
    <s v="Economy"/>
    <s v="USA"/>
    <s v="USA"/>
    <x v="1"/>
    <x v="1"/>
  </r>
  <r>
    <s v="Z3ZR2V"/>
    <s v="LGA"/>
    <s v="ORD"/>
    <d v="2017-11-08T00:00:00"/>
    <x v="97"/>
    <d v="2017-12-05T00:00:00"/>
    <n v="1180"/>
    <n v="2"/>
    <n v="259.32"/>
    <s v="Economy"/>
    <n v="479"/>
    <s v="No"/>
    <n v="349.23400000000004"/>
    <n v="26"/>
    <n v="0.21976271186440677"/>
    <n v="1"/>
    <x v="0"/>
    <n v="4"/>
    <n v="10"/>
    <s v="Economy"/>
    <s v="USA"/>
    <s v="USA"/>
    <x v="1"/>
    <x v="1"/>
  </r>
  <r>
    <s v="BLKVT0"/>
    <s v="LHR"/>
    <s v="IST"/>
    <d v="2019-04-02T00:00:00"/>
    <x v="98"/>
    <d v="2019-04-27T00:00:00"/>
    <n v="2488"/>
    <n v="3.6"/>
    <n v="260.11"/>
    <s v="Economy"/>
    <n v="810"/>
    <s v="No"/>
    <n v="490.2364"/>
    <n v="21"/>
    <n v="0.10454581993569133"/>
    <n v="4"/>
    <x v="0"/>
    <n v="4"/>
    <n v="10"/>
    <s v="Economy"/>
    <s v="England"/>
    <s v="Turkey"/>
    <x v="0"/>
    <x v="0"/>
  </r>
  <r>
    <s v="T3PY3R"/>
    <s v="LGA"/>
    <s v="IAH"/>
    <d v="2017-07-23T00:00:00"/>
    <x v="99"/>
    <d v="2017-08-11T00:00:00"/>
    <n v="2279"/>
    <n v="3.2"/>
    <n v="263.49"/>
    <s v="Economy"/>
    <n v="895"/>
    <s v="No"/>
    <n v="467.70620000000002"/>
    <n v="17"/>
    <n v="0.1156164984642387"/>
    <n v="2"/>
    <x v="0"/>
    <n v="2"/>
    <n v="6"/>
    <s v="Economy"/>
    <s v="USA"/>
    <s v="USA"/>
    <x v="1"/>
    <x v="1"/>
  </r>
  <r>
    <s v="UK1H9L"/>
    <s v="LGA"/>
    <s v="DFW"/>
    <d v="2019-03-18T00:00:00"/>
    <x v="100"/>
    <d v="2019-04-01T00:00:00"/>
    <n v="2235"/>
    <n v="3.2"/>
    <n v="267.52999999999997"/>
    <s v="Economy"/>
    <n v="760"/>
    <s v="No"/>
    <n v="462.96300000000002"/>
    <n v="11"/>
    <n v="0.11970022371364653"/>
    <n v="3"/>
    <x v="0"/>
    <n v="4"/>
    <n v="10"/>
    <s v="Economy"/>
    <s v="USA"/>
    <s v="USA"/>
    <x v="1"/>
    <x v="1"/>
  </r>
  <r>
    <s v="BO7J8V"/>
    <s v="LGA"/>
    <s v="MCO"/>
    <d v="2018-02-18T00:00:00"/>
    <x v="101"/>
    <d v="2018-02-25T00:00:00"/>
    <n v="1529"/>
    <n v="2.4"/>
    <n v="268.25"/>
    <s v="Economy"/>
    <n v="141"/>
    <s v="No"/>
    <n v="386.8562"/>
    <n v="3"/>
    <n v="0.17544146500981034"/>
    <n v="4"/>
    <x v="0"/>
    <n v="2"/>
    <n v="6"/>
    <s v="Economy"/>
    <s v="USA"/>
    <s v="USA"/>
    <x v="1"/>
    <x v="1"/>
  </r>
  <r>
    <s v="UHFP9T"/>
    <s v="LHR"/>
    <s v="CDG"/>
    <d v="2017-11-10T00:00:00"/>
    <x v="102"/>
    <d v="2017-12-04T00:00:00"/>
    <n v="347"/>
    <n v="1.5"/>
    <n v="268.89"/>
    <s v="Economy"/>
    <n v="269"/>
    <s v="No"/>
    <n v="259.4366"/>
    <n v="20"/>
    <n v="0.77489913544668587"/>
    <n v="4"/>
    <x v="0"/>
    <n v="4"/>
    <n v="10"/>
    <s v="Economy"/>
    <s v="England"/>
    <s v="France"/>
    <x v="0"/>
    <x v="0"/>
  </r>
  <r>
    <s v="NO1BMQ"/>
    <s v="LHR"/>
    <s v="SVO"/>
    <d v="2017-11-15T00:00:00"/>
    <x v="103"/>
    <d v="2017-12-03T00:00:00"/>
    <n v="2508"/>
    <n v="3.7"/>
    <n v="270.79000000000002"/>
    <s v="Economy"/>
    <n v="435"/>
    <s v="No"/>
    <n v="492.39240000000007"/>
    <n v="13"/>
    <n v="0.10797049441786284"/>
    <n v="5"/>
    <x v="0"/>
    <n v="4"/>
    <n v="10"/>
    <s v="Economy"/>
    <s v="England"/>
    <s v="Russia"/>
    <x v="0"/>
    <x v="0"/>
  </r>
  <r>
    <s v="O7XA3C"/>
    <s v="LGA"/>
    <s v="MCO"/>
    <d v="2017-03-19T00:00:00"/>
    <x v="104"/>
    <d v="2017-04-04T00:00:00"/>
    <n v="1529"/>
    <n v="2.4"/>
    <n v="274.47000000000003"/>
    <s v="Economy"/>
    <n v="942"/>
    <s v="No"/>
    <n v="386.8562"/>
    <n v="14"/>
    <n v="0.17950948332243299"/>
    <n v="2"/>
    <x v="0"/>
    <n v="3"/>
    <n v="8"/>
    <s v="Economy"/>
    <s v="USA"/>
    <s v="USA"/>
    <x v="1"/>
    <x v="1"/>
  </r>
  <r>
    <s v="M13B77"/>
    <s v="LHR"/>
    <s v="AMS"/>
    <d v="2017-12-04T00:00:00"/>
    <x v="105"/>
    <d v="2018-04-02T00:00:00"/>
    <n v="370"/>
    <n v="1.5"/>
    <n v="278.37"/>
    <s v="Economy"/>
    <n v="105"/>
    <s v="No"/>
    <n v="261.916"/>
    <n v="114"/>
    <n v="0.75235135135135134"/>
    <n v="5"/>
    <x v="1"/>
    <n v="4"/>
    <n v="10"/>
    <s v="Economy"/>
    <s v="England"/>
    <s v="Netherlands"/>
    <x v="0"/>
    <x v="0"/>
  </r>
  <r>
    <s v="GHRQ1G"/>
    <s v="SIN"/>
    <s v="BKK"/>
    <d v="2019-10-15T00:00:00"/>
    <x v="106"/>
    <d v="2019-10-30T00:00:00"/>
    <n v="1416"/>
    <n v="2.6"/>
    <n v="278.86"/>
    <s v="Economy"/>
    <n v="874"/>
    <s v="No"/>
    <n v="374.6748"/>
    <n v="9"/>
    <n v="0.19693502824858758"/>
    <n v="6"/>
    <x v="0"/>
    <n v="4"/>
    <n v="10"/>
    <s v="Economy"/>
    <s v="Singapore"/>
    <s v="Thailand"/>
    <x v="2"/>
    <x v="2"/>
  </r>
  <r>
    <s v="X5OPUJ"/>
    <s v="LGW"/>
    <s v="MAD"/>
    <d v="2017-12-17T00:00:00"/>
    <x v="107"/>
    <d v="2018-02-14T00:00:00"/>
    <n v="1215"/>
    <n v="2.4"/>
    <n v="279.79000000000002"/>
    <s v="Economy"/>
    <n v="388"/>
    <s v="No"/>
    <n v="353.00700000000001"/>
    <n v="55"/>
    <n v="0.23027983539094651"/>
    <n v="4"/>
    <x v="0"/>
    <n v="4"/>
    <n v="10"/>
    <s v="Economy"/>
    <s v="England"/>
    <s v="Spain"/>
    <x v="0"/>
    <x v="0"/>
  </r>
  <r>
    <s v="KR3J8U"/>
    <s v="LGA"/>
    <s v="MCO"/>
    <d v="2018-06-07T00:00:00"/>
    <x v="108"/>
    <d v="2018-06-26T00:00:00"/>
    <n v="1529"/>
    <n v="2.4"/>
    <n v="280.33"/>
    <s v="Economy"/>
    <n v="621"/>
    <s v="No"/>
    <n v="386.8562"/>
    <n v="17"/>
    <n v="0.18334205362982339"/>
    <n v="2"/>
    <x v="0"/>
    <n v="4"/>
    <n v="10"/>
    <s v="Economy"/>
    <s v="USA"/>
    <s v="USA"/>
    <x v="1"/>
    <x v="1"/>
  </r>
  <r>
    <s v="XM9I4D"/>
    <s v="LGA"/>
    <s v="MIA"/>
    <d v="2018-06-03T00:00:00"/>
    <x v="109"/>
    <d v="2018-07-11T00:00:00"/>
    <n v="1765"/>
    <n v="2.6"/>
    <n v="282.04000000000002"/>
    <s v="Economy"/>
    <n v="760"/>
    <s v="No"/>
    <n v="412.29700000000003"/>
    <n v="36"/>
    <n v="0.15979603399433429"/>
    <n v="2"/>
    <x v="0"/>
    <n v="4"/>
    <n v="10"/>
    <s v="Economy"/>
    <s v="USA"/>
    <s v="USA"/>
    <x v="1"/>
    <x v="1"/>
  </r>
  <r>
    <s v="RIIZQF"/>
    <s v="LGW"/>
    <s v="FCO"/>
    <d v="2017-05-29T00:00:00"/>
    <x v="110"/>
    <d v="2017-06-13T00:00:00"/>
    <n v="1405"/>
    <n v="2.6"/>
    <n v="283.45"/>
    <s v="Economy"/>
    <n v="235"/>
    <s v="No"/>
    <n v="373.48900000000003"/>
    <n v="11"/>
    <n v="0.20174377224199289"/>
    <n v="4"/>
    <x v="2"/>
    <n v="2"/>
    <n v="6"/>
    <s v="Economy"/>
    <s v="England"/>
    <s v="Italy"/>
    <x v="0"/>
    <x v="0"/>
  </r>
  <r>
    <s v="M5IC9F"/>
    <s v="LGA"/>
    <s v="ATL"/>
    <d v="2017-02-23T00:00:00"/>
    <x v="111"/>
    <d v="2017-03-24T00:00:00"/>
    <n v="1226"/>
    <n v="2.2000000000000002"/>
    <n v="284.16000000000003"/>
    <s v="Economy"/>
    <n v="382"/>
    <s v="No"/>
    <n v="354.19280000000003"/>
    <n v="27"/>
    <n v="0.23177814029363786"/>
    <n v="2"/>
    <x v="2"/>
    <n v="4"/>
    <n v="10"/>
    <s v="Economy"/>
    <s v="USA"/>
    <s v="USA"/>
    <x v="1"/>
    <x v="1"/>
  </r>
  <r>
    <s v="DC0S0I"/>
    <s v="LGA"/>
    <s v="DFW"/>
    <d v="2018-10-31T00:00:00"/>
    <x v="112"/>
    <d v="2018-11-06T00:00:00"/>
    <n v="2235"/>
    <n v="3.2"/>
    <n v="285.61"/>
    <s v="Economy"/>
    <n v="226"/>
    <s v="No"/>
    <n v="462.96300000000002"/>
    <n v="2"/>
    <n v="0.12778970917225951"/>
    <n v="4"/>
    <x v="0"/>
    <n v="4"/>
    <n v="10"/>
    <s v="Economy"/>
    <s v="USA"/>
    <s v="USA"/>
    <x v="1"/>
    <x v="1"/>
  </r>
  <r>
    <s v="ET0K9D"/>
    <s v="LGA"/>
    <s v="MEX"/>
    <d v="2019-12-03T00:00:00"/>
    <x v="113"/>
    <d v="2019-12-31T00:00:00"/>
    <n v="3368"/>
    <n v="11.5"/>
    <n v="287.52"/>
    <s v="Economy"/>
    <n v="363"/>
    <s v="No"/>
    <n v="585.10040000000004"/>
    <n v="15"/>
    <n v="8.536817102137767E-2"/>
    <n v="13"/>
    <x v="0"/>
    <n v="3"/>
    <n v="8"/>
    <s v="Economy"/>
    <s v="USA"/>
    <s v="Mexico"/>
    <x v="1"/>
    <x v="1"/>
  </r>
  <r>
    <s v="DUFSKP"/>
    <s v="SIN"/>
    <s v="HKG"/>
    <d v="2018-03-09T00:00:00"/>
    <x v="105"/>
    <d v="2018-04-03T00:00:00"/>
    <n v="2565"/>
    <n v="3.7"/>
    <n v="287.52999999999997"/>
    <s v="Economy"/>
    <n v="919"/>
    <s v="No"/>
    <n v="498.53700000000003"/>
    <n v="19"/>
    <n v="0.11209746588693956"/>
    <n v="6"/>
    <x v="0"/>
    <n v="4"/>
    <n v="10"/>
    <s v="Economy"/>
    <s v="Singapore"/>
    <s v="China"/>
    <x v="2"/>
    <x v="2"/>
  </r>
  <r>
    <s v="HH3S4L"/>
    <s v="LGA"/>
    <s v="IAH"/>
    <d v="2019-08-25T00:00:00"/>
    <x v="50"/>
    <d v="2019-09-06T00:00:00"/>
    <n v="2279"/>
    <n v="3.2"/>
    <n v="287.64"/>
    <s v="Business"/>
    <n v="865"/>
    <s v="No"/>
    <n v="3168.0065"/>
    <n v="9"/>
    <n v="0.12621325142606404"/>
    <n v="3"/>
    <x v="2"/>
    <n v="4"/>
    <n v="10"/>
    <s v="No"/>
    <s v="USA"/>
    <s v="USA"/>
    <x v="1"/>
    <x v="1"/>
  </r>
  <r>
    <s v="HO2SO6"/>
    <s v="LHR"/>
    <s v="FCO"/>
    <d v="2018-10-16T00:00:00"/>
    <x v="12"/>
    <d v="2018-12-23T00:00:00"/>
    <n v="1443"/>
    <n v="2.6"/>
    <n v="288.7"/>
    <s v="Business"/>
    <n v="601"/>
    <s v="No"/>
    <n v="2688.5605"/>
    <n v="56"/>
    <n v="0.20006930006930007"/>
    <n v="12"/>
    <x v="0"/>
    <n v="2"/>
    <n v="6"/>
    <s v="No"/>
    <s v="England"/>
    <s v="Italy"/>
    <x v="0"/>
    <x v="0"/>
  </r>
  <r>
    <s v="EOHMTT"/>
    <s v="LGW"/>
    <s v="MUC"/>
    <d v="2019-02-13T00:00:00"/>
    <x v="114"/>
    <d v="2019-02-23T00:00:00"/>
    <n v="913"/>
    <n v="2.1"/>
    <n v="288.95"/>
    <s v="Economy"/>
    <n v="561"/>
    <s v="No"/>
    <n v="320.45140000000004"/>
    <n v="0"/>
    <n v="0.31648411829134721"/>
    <n v="10"/>
    <x v="0"/>
    <n v="4"/>
    <n v="10"/>
    <s v="Economy"/>
    <s v="England"/>
    <s v="Germany"/>
    <x v="0"/>
    <x v="0"/>
  </r>
  <r>
    <s v="A4BG68"/>
    <s v="LGW"/>
    <s v="BCN"/>
    <d v="2017-04-29T00:00:00"/>
    <x v="115"/>
    <d v="2017-05-16T00:00:00"/>
    <n v="1109"/>
    <n v="2.2999999999999998"/>
    <n v="291.19"/>
    <s v="Economy"/>
    <n v="858"/>
    <s v="No"/>
    <n v="341.58019999999999"/>
    <n v="14"/>
    <n v="0.26256988277727683"/>
    <n v="3"/>
    <x v="0"/>
    <n v="4"/>
    <n v="10"/>
    <s v="Economy"/>
    <s v="England"/>
    <s v="Spain"/>
    <x v="0"/>
    <x v="0"/>
  </r>
  <r>
    <s v="A5TQ1Y"/>
    <s v="LGA"/>
    <s v="ATL"/>
    <d v="2017-05-10T00:00:00"/>
    <x v="116"/>
    <d v="2017-05-20T00:00:00"/>
    <n v="1226"/>
    <n v="2.2000000000000002"/>
    <n v="291.41000000000003"/>
    <s v="Economy"/>
    <n v="382"/>
    <s v="No"/>
    <n v="354.19280000000003"/>
    <n v="5"/>
    <n v="0.23769168026101145"/>
    <n v="5"/>
    <x v="2"/>
    <n v="4"/>
    <n v="10"/>
    <s v="Economy"/>
    <s v="USA"/>
    <s v="USA"/>
    <x v="1"/>
    <x v="1"/>
  </r>
  <r>
    <s v="QW9FXB"/>
    <s v="SIN"/>
    <s v="PEK"/>
    <d v="2017-03-11T00:00:00"/>
    <x v="117"/>
    <d v="2017-03-30T00:00:00"/>
    <n v="4490"/>
    <n v="5.6"/>
    <n v="293.92"/>
    <s v="Business"/>
    <n v="465"/>
    <s v="No"/>
    <n v="4436.0149999999994"/>
    <n v="8"/>
    <n v="6.5461024498886411E-2"/>
    <n v="11"/>
    <x v="0"/>
    <n v="4"/>
    <n v="10"/>
    <s v="No"/>
    <s v="Singapore"/>
    <s v="China"/>
    <x v="2"/>
    <x v="2"/>
  </r>
  <r>
    <s v="X6UB2K"/>
    <s v="SIN"/>
    <s v="BKK"/>
    <d v="2018-10-10T00:00:00"/>
    <x v="118"/>
    <d v="2019-04-30T00:00:00"/>
    <n v="1416"/>
    <n v="2.6"/>
    <n v="297.93"/>
    <s v="Economy"/>
    <n v="655"/>
    <s v="No"/>
    <n v="374.6748"/>
    <n v="194"/>
    <n v="0.21040254237288136"/>
    <n v="8"/>
    <x v="0"/>
    <n v="1"/>
    <n v="4"/>
    <s v="Economy"/>
    <s v="Singapore"/>
    <s v="Thailand"/>
    <x v="2"/>
    <x v="2"/>
  </r>
  <r>
    <s v="CDLTJC"/>
    <s v="LGW"/>
    <s v="FRA"/>
    <d v="2018-07-22T00:00:00"/>
    <x v="119"/>
    <d v="2018-08-02T00:00:00"/>
    <n v="630"/>
    <n v="8.8000000000000007"/>
    <n v="298.23"/>
    <s v="Economy"/>
    <n v="31"/>
    <s v="No"/>
    <n v="289.94400000000002"/>
    <n v="8"/>
    <n v="0.4733809523809524"/>
    <n v="3"/>
    <x v="1"/>
    <n v="4"/>
    <n v="10"/>
    <s v="Economy"/>
    <s v="England"/>
    <s v="Germany"/>
    <x v="0"/>
    <x v="0"/>
  </r>
  <r>
    <s v="IM7E8H"/>
    <s v="SIN"/>
    <s v="HKG"/>
    <d v="2018-07-08T00:00:00"/>
    <x v="120"/>
    <d v="2018-07-21T00:00:00"/>
    <n v="2565"/>
    <n v="3.7"/>
    <n v="299.62"/>
    <s v="Economy"/>
    <n v="436"/>
    <s v="No"/>
    <n v="498.53700000000003"/>
    <n v="8"/>
    <n v="0.11681091617933724"/>
    <n v="5"/>
    <x v="0"/>
    <n v="2"/>
    <n v="6"/>
    <s v="Economy"/>
    <s v="Singapore"/>
    <s v="China"/>
    <x v="2"/>
    <x v="2"/>
  </r>
  <r>
    <s v="B2Q33G"/>
    <s v="LHR"/>
    <s v="SVO"/>
    <d v="2017-05-09T00:00:00"/>
    <x v="110"/>
    <d v="2017-06-12T00:00:00"/>
    <n v="2508"/>
    <n v="3.7"/>
    <n v="304.39"/>
    <s v="Economy"/>
    <n v="689"/>
    <s v="No"/>
    <n v="492.39240000000007"/>
    <n v="31"/>
    <n v="0.12136762360446571"/>
    <n v="3"/>
    <x v="2"/>
    <n v="1"/>
    <n v="4"/>
    <s v="Economy"/>
    <s v="England"/>
    <s v="Russia"/>
    <x v="0"/>
    <x v="0"/>
  </r>
  <r>
    <s v="N0PO9Z"/>
    <s v="LGW"/>
    <s v="IST"/>
    <d v="2018-12-24T00:00:00"/>
    <x v="121"/>
    <d v="2019-01-07T00:00:00"/>
    <n v="2461"/>
    <n v="3.6"/>
    <n v="305.05"/>
    <s v="Economy"/>
    <n v="269"/>
    <s v="No"/>
    <n v="487.32580000000007"/>
    <n v="9"/>
    <n v="0.12395367736692402"/>
    <n v="5"/>
    <x v="0"/>
    <n v="4"/>
    <n v="10"/>
    <s v="Economy"/>
    <s v="England"/>
    <s v="Turkey"/>
    <x v="0"/>
    <x v="0"/>
  </r>
  <r>
    <s v="O7UNDM"/>
    <s v="LGW"/>
    <s v="CDG"/>
    <d v="2019-09-19T00:00:00"/>
    <x v="122"/>
    <d v="2019-10-02T00:00:00"/>
    <n v="307"/>
    <n v="1.5"/>
    <n v="305.48"/>
    <s v="Economy"/>
    <n v="105"/>
    <s v="No"/>
    <n v="255.12459999999999"/>
    <n v="9"/>
    <n v="0.99504885993485348"/>
    <n v="4"/>
    <x v="1"/>
    <n v="4"/>
    <n v="10"/>
    <s v="Economy"/>
    <s v="England"/>
    <s v="France"/>
    <x v="0"/>
    <x v="0"/>
  </r>
  <r>
    <s v="RNZ5EV"/>
    <s v="LHR"/>
    <s v="IST"/>
    <d v="2019-03-02T00:00:00"/>
    <x v="123"/>
    <d v="2019-04-01T00:00:00"/>
    <n v="2488"/>
    <n v="3.6"/>
    <n v="306.94"/>
    <s v="Economy"/>
    <n v="467"/>
    <s v="No"/>
    <n v="490.2364"/>
    <n v="26"/>
    <n v="0.12336816720257235"/>
    <n v="4"/>
    <x v="0"/>
    <n v="2"/>
    <n v="6"/>
    <s v="Economy"/>
    <s v="England"/>
    <s v="Turkey"/>
    <x v="0"/>
    <x v="0"/>
  </r>
  <r>
    <s v="GUYV8O"/>
    <s v="LGW"/>
    <s v="MUC"/>
    <d v="2019-10-30T00:00:00"/>
    <x v="124"/>
    <d v="2019-11-23T00:00:00"/>
    <n v="913"/>
    <n v="2.1"/>
    <n v="307.33"/>
    <s v="Economy"/>
    <n v="120"/>
    <s v="No"/>
    <n v="320.45140000000004"/>
    <n v="20"/>
    <n v="0.3366155531215772"/>
    <n v="4"/>
    <x v="0"/>
    <n v="2"/>
    <n v="6"/>
    <s v="Economy"/>
    <s v="England"/>
    <s v="Germany"/>
    <x v="0"/>
    <x v="0"/>
  </r>
  <r>
    <s v="T3DTZP"/>
    <s v="SIN"/>
    <s v="HKG"/>
    <d v="2019-09-05T00:00:00"/>
    <x v="125"/>
    <d v="2019-09-29T00:00:00"/>
    <n v="2565"/>
    <n v="3.7"/>
    <n v="314.52"/>
    <s v="Business"/>
    <n v="958"/>
    <s v="No"/>
    <n v="3332.0275000000001"/>
    <n v="16"/>
    <n v="0.12261988304093567"/>
    <n v="8"/>
    <x v="0"/>
    <n v="4"/>
    <n v="10"/>
    <s v="No"/>
    <s v="Singapore"/>
    <s v="China"/>
    <x v="2"/>
    <x v="2"/>
  </r>
  <r>
    <s v="GGN861"/>
    <s v="LGW"/>
    <s v="SVO"/>
    <d v="2018-03-22T00:00:00"/>
    <x v="126"/>
    <d v="2018-04-16T00:00:00"/>
    <n v="2507"/>
    <n v="8.6999999999999993"/>
    <n v="315.12"/>
    <s v="Economy"/>
    <n v="560"/>
    <s v="No"/>
    <n v="492.28460000000007"/>
    <n v="19"/>
    <n v="0.12569605105704029"/>
    <n v="6"/>
    <x v="0"/>
    <n v="2"/>
    <n v="6"/>
    <s v="Economy"/>
    <s v="England"/>
    <s v="Russia"/>
    <x v="0"/>
    <x v="0"/>
  </r>
  <r>
    <s v="UVIF4N"/>
    <s v="LGW"/>
    <s v="MUC"/>
    <d v="2018-10-19T00:00:00"/>
    <x v="127"/>
    <d v="2018-10-23T00:00:00"/>
    <n v="913"/>
    <n v="2.1"/>
    <n v="317.02999999999997"/>
    <s v="Economy"/>
    <n v="280"/>
    <s v="No"/>
    <n v="320.45140000000004"/>
    <n v="0"/>
    <n v="0.34723986856516975"/>
    <n v="4"/>
    <x v="0"/>
    <n v="4"/>
    <n v="10"/>
    <s v="Economy"/>
    <s v="England"/>
    <s v="Germany"/>
    <x v="0"/>
    <x v="0"/>
  </r>
  <r>
    <s v="T1L7XP"/>
    <s v="LGW"/>
    <s v="AMS"/>
    <d v="2019-01-07T00:00:00"/>
    <x v="128"/>
    <d v="2019-01-27T00:00:00"/>
    <n v="364"/>
    <n v="1.5"/>
    <n v="318.39999999999998"/>
    <s v="Economy"/>
    <n v="601"/>
    <s v="No"/>
    <n v="261.26920000000001"/>
    <n v="16"/>
    <n v="0.87472527472527462"/>
    <n v="4"/>
    <x v="0"/>
    <n v="2"/>
    <n v="6"/>
    <s v="Economy"/>
    <s v="England"/>
    <s v="Netherlands"/>
    <x v="0"/>
    <x v="0"/>
  </r>
  <r>
    <s v="U5BX8G"/>
    <s v="LGA"/>
    <s v="IAH"/>
    <d v="2017-08-05T00:00:00"/>
    <x v="129"/>
    <d v="2017-10-30T00:00:00"/>
    <n v="2279"/>
    <n v="3.2"/>
    <n v="319.05"/>
    <s v="Economy"/>
    <n v="321"/>
    <s v="No"/>
    <n v="467.70620000000002"/>
    <n v="81"/>
    <n v="0.13999561211057482"/>
    <n v="5"/>
    <x v="1"/>
    <n v="3"/>
    <n v="8"/>
    <s v="Economy"/>
    <s v="USA"/>
    <s v="USA"/>
    <x v="1"/>
    <x v="1"/>
  </r>
  <r>
    <s v="DW9E4Y"/>
    <s v="LGA"/>
    <s v="SFO"/>
    <d v="2018-04-06T00:00:00"/>
    <x v="130"/>
    <d v="2018-04-18T00:00:00"/>
    <n v="4151"/>
    <n v="4.5"/>
    <n v="326.17"/>
    <s v="Business"/>
    <n v="885"/>
    <s v="No"/>
    <n v="4241.5985000000001"/>
    <n v="9"/>
    <n v="7.8576246687545176E-2"/>
    <n v="3"/>
    <x v="1"/>
    <n v="4"/>
    <n v="10"/>
    <s v="No"/>
    <s v="USA"/>
    <s v="USA"/>
    <x v="1"/>
    <x v="1"/>
  </r>
  <r>
    <s v="RA27OD"/>
    <s v="LGW"/>
    <s v="CDG"/>
    <d v="2019-10-01T00:00:00"/>
    <x v="131"/>
    <d v="2019-11-11T00:00:00"/>
    <n v="307"/>
    <n v="1.5"/>
    <n v="326.8"/>
    <s v="Economy"/>
    <n v="435"/>
    <s v="No"/>
    <n v="255.12459999999999"/>
    <n v="36"/>
    <n v="1.0644951140065146"/>
    <n v="5"/>
    <x v="0"/>
    <n v="4"/>
    <n v="10"/>
    <s v="Economy"/>
    <s v="England"/>
    <s v="France"/>
    <x v="0"/>
    <x v="0"/>
  </r>
  <r>
    <s v="JC9QED"/>
    <s v="LHR"/>
    <s v="FRA"/>
    <d v="2017-07-20T00:00:00"/>
    <x v="132"/>
    <d v="2017-08-15T00:00:00"/>
    <n v="654"/>
    <n v="1.8"/>
    <n v="330.03"/>
    <s v="Economy"/>
    <n v="512"/>
    <s v="No"/>
    <n v="292.53120000000001"/>
    <n v="22"/>
    <n v="0.50463302752293571"/>
    <n v="4"/>
    <x v="1"/>
    <n v="2"/>
    <n v="6"/>
    <s v="Economy"/>
    <s v="England"/>
    <s v="Germany"/>
    <x v="0"/>
    <x v="0"/>
  </r>
  <r>
    <s v="TFKFUM"/>
    <s v="LGW"/>
    <s v="IST"/>
    <d v="2019-02-17T00:00:00"/>
    <x v="133"/>
    <d v="2019-03-05T00:00:00"/>
    <n v="2461"/>
    <n v="3.6"/>
    <n v="330.34"/>
    <s v="Business"/>
    <n v="11"/>
    <s v="No"/>
    <n v="3272.3834999999999"/>
    <n v="11"/>
    <n v="0.13422998780983339"/>
    <n v="5"/>
    <x v="0"/>
    <n v="3"/>
    <n v="8"/>
    <s v="No"/>
    <s v="England"/>
    <s v="Turkey"/>
    <x v="0"/>
    <x v="0"/>
  </r>
  <r>
    <s v="ATALDL"/>
    <s v="SIN"/>
    <s v="HKG"/>
    <d v="2019-05-31T00:00:00"/>
    <x v="134"/>
    <d v="2019-06-12T00:00:00"/>
    <n v="2565"/>
    <n v="3.7"/>
    <n v="330.83"/>
    <s v="Business"/>
    <n v="465"/>
    <s v="No"/>
    <n v="3332.0275000000001"/>
    <n v="7"/>
    <n v="0.12897855750487328"/>
    <n v="5"/>
    <x v="0"/>
    <n v="4"/>
    <n v="10"/>
    <s v="No"/>
    <s v="Singapore"/>
    <s v="China"/>
    <x v="2"/>
    <x v="2"/>
  </r>
  <r>
    <s v="DA5HU7"/>
    <s v="LGA"/>
    <s v="MUC"/>
    <d v="2019-10-03T00:00:00"/>
    <x v="106"/>
    <d v="2019-11-04T00:00:00"/>
    <n v="6495"/>
    <n v="8.1999999999999993"/>
    <n v="331.9"/>
    <s v="Business"/>
    <n v="478"/>
    <s v="No"/>
    <n v="5585.8824999999997"/>
    <n v="21"/>
    <n v="5.1100846805234794E-2"/>
    <n v="11"/>
    <x v="0"/>
    <n v="3"/>
    <n v="8"/>
    <s v="Violation"/>
    <s v="USA"/>
    <s v="Germany"/>
    <x v="1"/>
    <x v="0"/>
  </r>
  <r>
    <s v="OV4VJ8"/>
    <s v="LHR"/>
    <s v="IST"/>
    <d v="2018-05-25T00:00:00"/>
    <x v="135"/>
    <d v="2018-07-12T00:00:00"/>
    <n v="2488"/>
    <n v="3.6"/>
    <n v="331.93"/>
    <s v="Business"/>
    <n v="15"/>
    <s v="No"/>
    <n v="3287.8679999999999"/>
    <n v="42"/>
    <n v="0.13341237942122186"/>
    <n v="6"/>
    <x v="0"/>
    <n v="4"/>
    <n v="10"/>
    <s v="No"/>
    <s v="England"/>
    <s v="Turkey"/>
    <x v="0"/>
    <x v="0"/>
  </r>
  <r>
    <s v="O4IHTE"/>
    <s v="LHR"/>
    <s v="FRA"/>
    <d v="2019-02-23T00:00:00"/>
    <x v="136"/>
    <d v="2019-03-14T00:00:00"/>
    <n v="654"/>
    <n v="1.8"/>
    <n v="332.53"/>
    <s v="Economy"/>
    <n v="235"/>
    <s v="No"/>
    <n v="292.53120000000001"/>
    <n v="15"/>
    <n v="0.50845565749235466"/>
    <n v="4"/>
    <x v="2"/>
    <n v="2"/>
    <n v="6"/>
    <s v="Economy"/>
    <s v="England"/>
    <s v="Germany"/>
    <x v="0"/>
    <x v="0"/>
  </r>
  <r>
    <s v="I022Y2"/>
    <s v="LGW"/>
    <s v="FCO"/>
    <d v="2018-01-13T00:00:00"/>
    <x v="137"/>
    <d v="2018-02-21T00:00:00"/>
    <n v="1405"/>
    <n v="2.6"/>
    <n v="334.81"/>
    <s v="Business"/>
    <n v="512"/>
    <s v="No"/>
    <n v="2666.7674999999999"/>
    <n v="30"/>
    <n v="0.23829893238434163"/>
    <n v="9"/>
    <x v="1"/>
    <n v="2"/>
    <n v="6"/>
    <s v="No"/>
    <s v="England"/>
    <s v="Italy"/>
    <x v="0"/>
    <x v="0"/>
  </r>
  <r>
    <s v="DJ8F3V"/>
    <s v="LGA"/>
    <s v="MIA"/>
    <d v="2018-09-12T00:00:00"/>
    <x v="138"/>
    <d v="2018-11-19T00:00:00"/>
    <n v="1765"/>
    <n v="2.6"/>
    <n v="335.08"/>
    <s v="Economy"/>
    <n v="448"/>
    <s v="No"/>
    <n v="412.29700000000003"/>
    <n v="63"/>
    <n v="0.18984702549575069"/>
    <n v="5"/>
    <x v="2"/>
    <n v="4"/>
    <n v="10"/>
    <s v="Economy"/>
    <s v="USA"/>
    <s v="USA"/>
    <x v="1"/>
    <x v="1"/>
  </r>
  <r>
    <s v="KPS60V"/>
    <s v="LGW"/>
    <s v="FCO"/>
    <d v="2018-04-13T00:00:00"/>
    <x v="139"/>
    <d v="2018-05-01T00:00:00"/>
    <n v="1405"/>
    <n v="2.6"/>
    <n v="335.13"/>
    <s v="Economy"/>
    <n v="212"/>
    <s v="No"/>
    <n v="373.48900000000003"/>
    <n v="12"/>
    <n v="0.23852669039145907"/>
    <n v="6"/>
    <x v="0"/>
    <n v="3"/>
    <n v="8"/>
    <s v="Economy"/>
    <s v="England"/>
    <s v="Italy"/>
    <x v="0"/>
    <x v="0"/>
  </r>
  <r>
    <s v="TQAMKV"/>
    <s v="LGW"/>
    <s v="IST"/>
    <d v="2018-01-28T00:00:00"/>
    <x v="140"/>
    <d v="2018-02-12T00:00:00"/>
    <n v="2461"/>
    <n v="3.6"/>
    <n v="342.58"/>
    <s v="Economy"/>
    <n v="198"/>
    <s v="No"/>
    <n v="487.32580000000007"/>
    <n v="10"/>
    <n v="0.13920357578220235"/>
    <n v="5"/>
    <x v="0"/>
    <n v="4"/>
    <n v="10"/>
    <s v="Economy"/>
    <s v="England"/>
    <s v="Turkey"/>
    <x v="0"/>
    <x v="0"/>
  </r>
  <r>
    <s v="ULR4DQ"/>
    <s v="LHR"/>
    <s v="IST"/>
    <d v="2019-01-03T00:00:00"/>
    <x v="141"/>
    <d v="2019-01-15T00:00:00"/>
    <n v="2488"/>
    <n v="3.6"/>
    <n v="347.52"/>
    <s v="Economy"/>
    <n v="460"/>
    <s v="No"/>
    <n v="490.2364"/>
    <n v="7"/>
    <n v="0.13967845659163985"/>
    <n v="5"/>
    <x v="0"/>
    <n v="4"/>
    <n v="10"/>
    <s v="Economy"/>
    <s v="England"/>
    <s v="Turkey"/>
    <x v="0"/>
    <x v="0"/>
  </r>
  <r>
    <s v="NXI9GS"/>
    <s v="LHR"/>
    <s v="SVO"/>
    <d v="2017-09-05T00:00:00"/>
    <x v="142"/>
    <d v="2017-10-13T00:00:00"/>
    <n v="2508"/>
    <n v="3.7"/>
    <n v="351.7"/>
    <s v="Economy"/>
    <n v="996"/>
    <s v="No"/>
    <n v="492.39240000000007"/>
    <n v="32"/>
    <n v="0.14023125996810207"/>
    <n v="6"/>
    <x v="0"/>
    <n v="2"/>
    <n v="6"/>
    <s v="Economy"/>
    <s v="England"/>
    <s v="Russia"/>
    <x v="0"/>
    <x v="0"/>
  </r>
  <r>
    <s v="VMZK56"/>
    <s v="SIN"/>
    <s v="PEK"/>
    <d v="2019-07-01T00:00:00"/>
    <x v="143"/>
    <d v="2019-07-28T00:00:00"/>
    <n v="4490"/>
    <n v="5.6"/>
    <n v="353.4"/>
    <s v="Economy"/>
    <n v="919"/>
    <s v="No"/>
    <n v="706.05200000000002"/>
    <n v="14"/>
    <n v="7.8708240534521148E-2"/>
    <n v="13"/>
    <x v="0"/>
    <n v="4"/>
    <n v="10"/>
    <s v="Economy"/>
    <s v="Singapore"/>
    <s v="China"/>
    <x v="2"/>
    <x v="2"/>
  </r>
  <r>
    <s v="NFX2UP"/>
    <s v="LGW"/>
    <s v="AMS"/>
    <d v="2017-08-07T00:00:00"/>
    <x v="144"/>
    <d v="2017-08-18T00:00:00"/>
    <n v="364"/>
    <n v="1.5"/>
    <n v="355.02"/>
    <s v="Economy"/>
    <n v="705"/>
    <s v="No"/>
    <n v="261.26920000000001"/>
    <n v="7"/>
    <n v="0.97532967032967033"/>
    <n v="4"/>
    <x v="0"/>
    <n v="4"/>
    <n v="10"/>
    <s v="Economy"/>
    <s v="England"/>
    <s v="Netherlands"/>
    <x v="0"/>
    <x v="0"/>
  </r>
  <r>
    <s v="LGDU40"/>
    <s v="SIN"/>
    <s v="MNL"/>
    <d v="2019-01-14T00:00:00"/>
    <x v="145"/>
    <d v="2019-01-26T00:00:00"/>
    <n v="2374"/>
    <n v="3.5"/>
    <n v="357.09"/>
    <s v="Economy"/>
    <n v="403"/>
    <s v="No"/>
    <n v="477.94720000000001"/>
    <n v="7"/>
    <n v="0.15041701769165963"/>
    <n v="5"/>
    <x v="0"/>
    <n v="1"/>
    <n v="4"/>
    <s v="Economy"/>
    <s v="Singapore"/>
    <s v="Philippines"/>
    <x v="2"/>
    <x v="2"/>
  </r>
  <r>
    <s v="GO1PZA"/>
    <s v="LGW"/>
    <s v="IST"/>
    <d v="2017-11-08T00:00:00"/>
    <x v="146"/>
    <d v="2017-11-26T00:00:00"/>
    <n v="2461"/>
    <n v="3.6"/>
    <n v="359.08"/>
    <s v="Economy"/>
    <n v="950"/>
    <s v="No"/>
    <n v="487.32580000000007"/>
    <n v="13"/>
    <n v="0.1459081674116213"/>
    <n v="5"/>
    <x v="0"/>
    <n v="3"/>
    <n v="8"/>
    <s v="Economy"/>
    <s v="England"/>
    <s v="Turkey"/>
    <x v="0"/>
    <x v="0"/>
  </r>
  <r>
    <s v="J8KG9P"/>
    <s v="LGA"/>
    <s v="DFW"/>
    <d v="2018-06-19T00:00:00"/>
    <x v="147"/>
    <d v="2018-07-08T00:00:00"/>
    <n v="2235"/>
    <n v="3.2"/>
    <n v="362.57"/>
    <s v="Economy"/>
    <n v="871"/>
    <s v="No"/>
    <n v="462.96300000000002"/>
    <n v="18"/>
    <n v="0.16222371364653243"/>
    <n v="1"/>
    <x v="0"/>
    <n v="3"/>
    <n v="8"/>
    <s v="Economy"/>
    <s v="USA"/>
    <s v="USA"/>
    <x v="1"/>
    <x v="1"/>
  </r>
  <r>
    <s v="CLLEPJ"/>
    <s v="LGA"/>
    <s v="MEX"/>
    <d v="2017-06-21T00:00:00"/>
    <x v="148"/>
    <d v="2017-07-09T00:00:00"/>
    <n v="3368"/>
    <n v="11.5"/>
    <n v="363.5"/>
    <s v="Economy"/>
    <n v="202"/>
    <s v="No"/>
    <n v="585.10040000000004"/>
    <n v="8"/>
    <n v="0.10792755344418052"/>
    <n v="10"/>
    <x v="0"/>
    <n v="2"/>
    <n v="6"/>
    <s v="Economy"/>
    <s v="USA"/>
    <s v="Mexico"/>
    <x v="1"/>
    <x v="1"/>
  </r>
  <r>
    <s v="Q3359S"/>
    <s v="LHR"/>
    <s v="CDG"/>
    <d v="2016-12-04T00:00:00"/>
    <x v="149"/>
    <d v="2017-06-12T00:00:00"/>
    <n v="347"/>
    <n v="1.5"/>
    <n v="364.29"/>
    <s v="Economy"/>
    <n v="566"/>
    <s v="No"/>
    <n v="259.4366"/>
    <n v="184"/>
    <n v="1.0498270893371759"/>
    <n v="6"/>
    <x v="0"/>
    <n v="4"/>
    <n v="10"/>
    <s v="Economy"/>
    <s v="England"/>
    <s v="France"/>
    <x v="0"/>
    <x v="0"/>
  </r>
  <r>
    <s v="XQ3P8L"/>
    <s v="LGA"/>
    <s v="DFW"/>
    <d v="2019-08-18T00:00:00"/>
    <x v="150"/>
    <d v="2019-09-11T00:00:00"/>
    <n v="2235"/>
    <n v="3.2"/>
    <n v="364.29"/>
    <s v="Economy"/>
    <n v="871"/>
    <s v="No"/>
    <n v="462.96300000000002"/>
    <n v="21"/>
    <n v="0.16299328859060402"/>
    <n v="3"/>
    <x v="0"/>
    <n v="3"/>
    <n v="8"/>
    <s v="Economy"/>
    <s v="USA"/>
    <s v="USA"/>
    <x v="1"/>
    <x v="1"/>
  </r>
  <r>
    <s v="D3X4RH"/>
    <s v="LGW"/>
    <s v="IST"/>
    <d v="2019-11-26T00:00:00"/>
    <x v="151"/>
    <d v="2019-12-09T00:00:00"/>
    <n v="2461"/>
    <n v="3.6"/>
    <n v="364.41"/>
    <s v="Business"/>
    <n v="435"/>
    <s v="No"/>
    <n v="3272.3834999999999"/>
    <n v="8"/>
    <n v="0.14807395367736692"/>
    <n v="5"/>
    <x v="0"/>
    <n v="4"/>
    <n v="10"/>
    <s v="No"/>
    <s v="England"/>
    <s v="Turkey"/>
    <x v="0"/>
    <x v="0"/>
  </r>
  <r>
    <s v="YK7LVQ"/>
    <s v="LGW"/>
    <s v="IST"/>
    <d v="2018-10-20T00:00:00"/>
    <x v="152"/>
    <d v="2018-11-01T00:00:00"/>
    <n v="2461"/>
    <n v="3.6"/>
    <n v="366.19"/>
    <s v="Economy"/>
    <n v="705"/>
    <s v="No"/>
    <n v="487.32580000000007"/>
    <n v="7"/>
    <n v="0.14879723689557089"/>
    <n v="5"/>
    <x v="0"/>
    <n v="4"/>
    <n v="10"/>
    <s v="Economy"/>
    <s v="England"/>
    <s v="Turkey"/>
    <x v="0"/>
    <x v="0"/>
  </r>
  <r>
    <s v="I8AWPM"/>
    <s v="LGW"/>
    <s v="IST"/>
    <d v="2018-08-08T00:00:00"/>
    <x v="153"/>
    <d v="2018-12-08T00:00:00"/>
    <n v="2461"/>
    <n v="3.6"/>
    <n v="369.07"/>
    <s v="Economy"/>
    <n v="467"/>
    <s v="No"/>
    <n v="487.32580000000007"/>
    <n v="118"/>
    <n v="0.14996749288906949"/>
    <n v="4"/>
    <x v="0"/>
    <n v="2"/>
    <n v="6"/>
    <s v="Economy"/>
    <s v="England"/>
    <s v="Turkey"/>
    <x v="0"/>
    <x v="0"/>
  </r>
  <r>
    <s v="S88KV7"/>
    <s v="LHR"/>
    <s v="CDG"/>
    <d v="2017-07-22T00:00:00"/>
    <x v="154"/>
    <d v="2017-09-19T00:00:00"/>
    <n v="347"/>
    <n v="1.5"/>
    <n v="369.12"/>
    <s v="Business"/>
    <n v="549"/>
    <s v="No"/>
    <n v="2060.0045"/>
    <n v="54"/>
    <n v="1.0637463976945245"/>
    <n v="5"/>
    <x v="0"/>
    <n v="4"/>
    <n v="10"/>
    <s v="No"/>
    <s v="England"/>
    <s v="France"/>
    <x v="0"/>
    <x v="0"/>
  </r>
  <r>
    <s v="RMMF6E"/>
    <s v="LGW"/>
    <s v="BCN"/>
    <d v="2018-02-27T00:00:00"/>
    <x v="155"/>
    <d v="2018-03-13T00:00:00"/>
    <n v="1109"/>
    <n v="2.2999999999999998"/>
    <n v="371.82"/>
    <s v="Economy"/>
    <n v="810"/>
    <s v="No"/>
    <n v="341.58019999999999"/>
    <n v="11"/>
    <n v="0.33527502254283137"/>
    <n v="3"/>
    <x v="0"/>
    <n v="4"/>
    <n v="10"/>
    <s v="Economy"/>
    <s v="England"/>
    <s v="Spain"/>
    <x v="0"/>
    <x v="0"/>
  </r>
  <r>
    <s v="V14WUZ"/>
    <s v="LGW"/>
    <s v="CDG"/>
    <d v="2019-07-11T00:00:00"/>
    <x v="156"/>
    <d v="2019-08-04T00:00:00"/>
    <n v="307"/>
    <n v="1.5"/>
    <n v="372.61"/>
    <s v="Economy"/>
    <n v="393"/>
    <s v="No"/>
    <n v="255.12459999999999"/>
    <n v="20"/>
    <n v="1.2137133550488599"/>
    <n v="4"/>
    <x v="0"/>
    <n v="4"/>
    <n v="10"/>
    <s v="Economy"/>
    <s v="England"/>
    <s v="France"/>
    <x v="0"/>
    <x v="0"/>
  </r>
  <r>
    <s v="Y8DO7L"/>
    <s v="LGA"/>
    <s v="DFW"/>
    <d v="2017-08-12T00:00:00"/>
    <x v="157"/>
    <d v="2017-08-14T00:00:00"/>
    <n v="2235"/>
    <n v="3.2"/>
    <n v="375.86"/>
    <s v="Economy"/>
    <n v="792"/>
    <s v="No"/>
    <n v="462.96300000000002"/>
    <n v="1"/>
    <n v="0.16817002237136466"/>
    <n v="1"/>
    <x v="2"/>
    <n v="4"/>
    <n v="10"/>
    <s v="Economy"/>
    <s v="USA"/>
    <s v="USA"/>
    <x v="1"/>
    <x v="1"/>
  </r>
  <r>
    <s v="RVCWPY"/>
    <s v="SIN"/>
    <s v="SZX"/>
    <d v="2019-01-31T00:00:00"/>
    <x v="158"/>
    <d v="2019-02-13T00:00:00"/>
    <n v="2594"/>
    <n v="3.7"/>
    <n v="377.2"/>
    <s v="Economy"/>
    <n v="77"/>
    <s v="No"/>
    <n v="501.66320000000007"/>
    <n v="8"/>
    <n v="0.14541249036237472"/>
    <n v="5"/>
    <x v="0"/>
    <n v="4"/>
    <n v="10"/>
    <s v="Economy"/>
    <s v="Singapore"/>
    <s v="China"/>
    <x v="2"/>
    <x v="2"/>
  </r>
  <r>
    <s v="TW9EK5"/>
    <s v="SIN"/>
    <s v="PVG"/>
    <d v="2019-08-28T00:00:00"/>
    <x v="159"/>
    <d v="2019-09-29T00:00:00"/>
    <n v="3805"/>
    <n v="5.5"/>
    <n v="379.27"/>
    <s v="Business"/>
    <n v="403"/>
    <s v="No"/>
    <n v="4043.1675"/>
    <n v="20"/>
    <n v="9.9676741130091978E-2"/>
    <n v="12"/>
    <x v="0"/>
    <n v="1"/>
    <n v="4"/>
    <s v="Violation"/>
    <s v="Singapore"/>
    <s v="China"/>
    <x v="2"/>
    <x v="2"/>
  </r>
  <r>
    <s v="B3VDKN"/>
    <s v="LHR"/>
    <s v="FCO"/>
    <d v="2018-02-07T00:00:00"/>
    <x v="160"/>
    <d v="2018-02-28T00:00:00"/>
    <n v="1443"/>
    <n v="2.6"/>
    <n v="379.42"/>
    <s v="Economy"/>
    <n v="31"/>
    <s v="No"/>
    <n v="377.58540000000005"/>
    <n v="18"/>
    <n v="0.26293832293832298"/>
    <n v="3"/>
    <x v="1"/>
    <n v="4"/>
    <n v="10"/>
    <s v="Economy"/>
    <s v="England"/>
    <s v="Italy"/>
    <x v="0"/>
    <x v="0"/>
  </r>
  <r>
    <s v="MK0P7N"/>
    <s v="LGA"/>
    <s v="DFW"/>
    <d v="2017-11-14T00:00:00"/>
    <x v="126"/>
    <d v="2018-04-13T00:00:00"/>
    <n v="2235"/>
    <n v="3.2"/>
    <n v="379.69"/>
    <s v="Economy"/>
    <n v="900"/>
    <s v="No"/>
    <n v="462.96300000000002"/>
    <n v="147"/>
    <n v="0.16988366890380313"/>
    <n v="3"/>
    <x v="2"/>
    <n v="4"/>
    <n v="10"/>
    <s v="Economy"/>
    <s v="USA"/>
    <s v="USA"/>
    <x v="1"/>
    <x v="1"/>
  </r>
  <r>
    <s v="BVDS0A"/>
    <s v="SIN"/>
    <s v="CTU"/>
    <d v="2019-07-31T00:00:00"/>
    <x v="161"/>
    <d v="2019-08-20T00:00:00"/>
    <n v="3250"/>
    <n v="4.4000000000000004"/>
    <n v="381.11"/>
    <s v="Economy"/>
    <n v="952"/>
    <s v="No"/>
    <n v="572.38"/>
    <n v="9"/>
    <n v="0.11726461538461538"/>
    <n v="11"/>
    <x v="0"/>
    <n v="4"/>
    <n v="10"/>
    <s v="Economy"/>
    <s v="Singapore"/>
    <s v="China"/>
    <x v="2"/>
    <x v="2"/>
  </r>
  <r>
    <s v="QW4K2K"/>
    <s v="LGA"/>
    <s v="DFW"/>
    <d v="2019-01-20T00:00:00"/>
    <x v="162"/>
    <d v="2019-02-17T00:00:00"/>
    <n v="2235"/>
    <n v="3.2"/>
    <n v="382.91"/>
    <s v="Economy"/>
    <n v="211"/>
    <s v="No"/>
    <n v="462.96300000000002"/>
    <n v="25"/>
    <n v="0.17132438478747206"/>
    <n v="3"/>
    <x v="2"/>
    <n v="4"/>
    <n v="10"/>
    <s v="Economy"/>
    <s v="USA"/>
    <s v="USA"/>
    <x v="1"/>
    <x v="1"/>
  </r>
  <r>
    <s v="RPCMDQ"/>
    <s v="SIN"/>
    <s v="HKG"/>
    <d v="2019-05-01T00:00:00"/>
    <x v="163"/>
    <d v="2019-05-18T00:00:00"/>
    <n v="2565"/>
    <n v="3.7"/>
    <n v="383.65"/>
    <s v="Economy"/>
    <n v="952"/>
    <s v="No"/>
    <n v="498.53700000000003"/>
    <n v="12"/>
    <n v="0.14957115009746588"/>
    <n v="5"/>
    <x v="0"/>
    <n v="4"/>
    <n v="10"/>
    <s v="Economy"/>
    <s v="Singapore"/>
    <s v="China"/>
    <x v="2"/>
    <x v="2"/>
  </r>
  <r>
    <s v="VA9H5F"/>
    <s v="SIN"/>
    <s v="MEL"/>
    <d v="2019-05-13T00:00:00"/>
    <x v="164"/>
    <d v="2019-06-05T00:00:00"/>
    <n v="6033"/>
    <n v="7.2"/>
    <n v="385.24"/>
    <s v="Economy"/>
    <n v="465"/>
    <s v="No"/>
    <n v="872.38740000000007"/>
    <n v="13"/>
    <n v="6.3855461627714244E-2"/>
    <n v="10"/>
    <x v="0"/>
    <n v="4"/>
    <n v="10"/>
    <s v="Economy"/>
    <s v="Singapore"/>
    <s v="Australia"/>
    <x v="2"/>
    <x v="2"/>
  </r>
  <r>
    <s v="FJ2T5P"/>
    <s v="LGA"/>
    <s v="DEN"/>
    <d v="2019-05-31T00:00:00"/>
    <x v="165"/>
    <d v="2019-07-15T00:00:00"/>
    <n v="2606"/>
    <n v="3.6"/>
    <n v="390.59"/>
    <s v="Economy"/>
    <n v="749"/>
    <s v="No"/>
    <n v="502.95680000000004"/>
    <n v="43"/>
    <n v="0.14988104374520336"/>
    <n v="2"/>
    <x v="1"/>
    <n v="4"/>
    <n v="10"/>
    <s v="Economy"/>
    <s v="USA"/>
    <s v="USA"/>
    <x v="1"/>
    <x v="1"/>
  </r>
  <r>
    <s v="Z8H7EN"/>
    <s v="LGW"/>
    <s v="AMS"/>
    <d v="2019-06-13T00:00:00"/>
    <x v="166"/>
    <d v="2019-07-15T00:00:00"/>
    <n v="364"/>
    <n v="1.5"/>
    <n v="395.17"/>
    <s v="Economy"/>
    <n v="636"/>
    <s v="No"/>
    <n v="261.26920000000001"/>
    <n v="27"/>
    <n v="1.0856318681318682"/>
    <n v="5"/>
    <x v="1"/>
    <n v="2"/>
    <n v="6"/>
    <s v="Economy"/>
    <s v="England"/>
    <s v="Netherlands"/>
    <x v="0"/>
    <x v="0"/>
  </r>
  <r>
    <s v="G7Z2P6"/>
    <s v="SIN"/>
    <s v="CAN"/>
    <d v="2019-11-12T00:00:00"/>
    <x v="167"/>
    <d v="2019-11-26T00:00:00"/>
    <n v="2648"/>
    <n v="3.8"/>
    <n v="395.94"/>
    <s v="Business"/>
    <n v="425"/>
    <s v="No"/>
    <n v="3379.6279999999997"/>
    <n v="9"/>
    <n v="0.14952416918429004"/>
    <n v="5"/>
    <x v="0"/>
    <n v="4"/>
    <n v="10"/>
    <s v="No"/>
    <s v="Singapore"/>
    <s v="China"/>
    <x v="2"/>
    <x v="2"/>
  </r>
  <r>
    <s v="VY3S0U"/>
    <s v="LGA"/>
    <s v="MCO"/>
    <d v="2018-10-22T00:00:00"/>
    <x v="168"/>
    <d v="2019-01-05T00:00:00"/>
    <n v="1529"/>
    <n v="2.4"/>
    <n v="397.71"/>
    <s v="Economy"/>
    <n v="201"/>
    <s v="No"/>
    <n v="386.8562"/>
    <n v="71"/>
    <n v="0.2601111837802485"/>
    <n v="4"/>
    <x v="1"/>
    <n v="2"/>
    <n v="6"/>
    <s v="Economy"/>
    <s v="USA"/>
    <s v="USA"/>
    <x v="1"/>
    <x v="1"/>
  </r>
  <r>
    <s v="J1D60E"/>
    <s v="LGW"/>
    <s v="LAS"/>
    <d v="2017-02-14T00:00:00"/>
    <x v="169"/>
    <d v="2017-03-12T00:00:00"/>
    <n v="8432"/>
    <n v="9.6"/>
    <n v="400.33"/>
    <s v="Economy"/>
    <n v="431"/>
    <s v="No"/>
    <n v="1130.9996000000001"/>
    <n v="14"/>
    <n v="4.7477466793168881E-2"/>
    <n v="12"/>
    <x v="0"/>
    <n v="1"/>
    <n v="4"/>
    <s v="Economy"/>
    <s v="England"/>
    <s v="USA"/>
    <x v="0"/>
    <x v="1"/>
  </r>
  <r>
    <s v="DMQUQF"/>
    <s v="LHR"/>
    <s v="FCO"/>
    <d v="2019-09-17T00:00:00"/>
    <x v="36"/>
    <d v="2019-10-26T00:00:00"/>
    <n v="1443"/>
    <n v="2.6"/>
    <n v="400.6"/>
    <s v="Economy"/>
    <n v="435"/>
    <s v="No"/>
    <n v="377.58540000000005"/>
    <n v="34"/>
    <n v="0.27761607761607765"/>
    <n v="5"/>
    <x v="0"/>
    <n v="4"/>
    <n v="10"/>
    <s v="Economy"/>
    <s v="England"/>
    <s v="Italy"/>
    <x v="0"/>
    <x v="0"/>
  </r>
  <r>
    <s v="TCN1MZ"/>
    <s v="LHR"/>
    <s v="AMS"/>
    <d v="2018-09-06T00:00:00"/>
    <x v="170"/>
    <d v="2018-09-26T00:00:00"/>
    <n v="370"/>
    <n v="1.5"/>
    <n v="402.01"/>
    <s v="Economy"/>
    <n v="11"/>
    <s v="No"/>
    <n v="261.916"/>
    <n v="16"/>
    <n v="1.0865135135135136"/>
    <n v="4"/>
    <x v="0"/>
    <n v="3"/>
    <n v="8"/>
    <s v="Economy"/>
    <s v="England"/>
    <s v="Netherlands"/>
    <x v="0"/>
    <x v="0"/>
  </r>
  <r>
    <s v="VSTIWT"/>
    <s v="JFK"/>
    <s v="MUC"/>
    <d v="2019-12-12T00:00:00"/>
    <x v="171"/>
    <d v="2019-12-29T00:00:00"/>
    <n v="6498"/>
    <n v="8.1"/>
    <n v="402.45"/>
    <s v="Business"/>
    <n v="62"/>
    <s v="No"/>
    <n v="5587.6030000000001"/>
    <n v="8"/>
    <n v="6.1934441366574326E-2"/>
    <n v="9"/>
    <x v="0"/>
    <n v="3"/>
    <n v="8"/>
    <s v="Violation"/>
    <s v="USA"/>
    <s v="Germany"/>
    <x v="1"/>
    <x v="0"/>
  </r>
  <r>
    <s v="D8DU2B"/>
    <s v="LGA"/>
    <s v="DFW"/>
    <d v="2017-08-17T00:00:00"/>
    <x v="172"/>
    <d v="2017-10-18T00:00:00"/>
    <n v="2235"/>
    <n v="3.2"/>
    <n v="402.48"/>
    <s v="Economy"/>
    <n v="638"/>
    <s v="No"/>
    <n v="462.96300000000002"/>
    <n v="61"/>
    <n v="0.18008053691275169"/>
    <n v="1"/>
    <x v="0"/>
    <n v="3"/>
    <n v="8"/>
    <s v="Economy"/>
    <s v="USA"/>
    <s v="USA"/>
    <x v="1"/>
    <x v="1"/>
  </r>
  <r>
    <s v="L7RV5Y"/>
    <s v="LGA"/>
    <s v="SEA"/>
    <d v="2017-10-15T00:00:00"/>
    <x v="173"/>
    <d v="2017-11-07T00:00:00"/>
    <n v="3883"/>
    <n v="5.0999999999999996"/>
    <n v="402.62"/>
    <s v="Economy"/>
    <n v="384"/>
    <s v="No"/>
    <n v="640.61739999999998"/>
    <n v="21"/>
    <n v="0.10368787020345094"/>
    <n v="2"/>
    <x v="1"/>
    <n v="4"/>
    <n v="10"/>
    <s v="Economy"/>
    <s v="USA"/>
    <s v="USA"/>
    <x v="1"/>
    <x v="1"/>
  </r>
  <r>
    <s v="DP9D4P"/>
    <s v="LGA"/>
    <s v="MCO"/>
    <d v="2018-04-24T00:00:00"/>
    <x v="174"/>
    <d v="2018-04-30T00:00:00"/>
    <n v="1529"/>
    <n v="2.4"/>
    <n v="403.01"/>
    <s v="Economy"/>
    <n v="448"/>
    <s v="No"/>
    <n v="386.8562"/>
    <n v="2"/>
    <n v="0.26357750163505561"/>
    <n v="4"/>
    <x v="2"/>
    <n v="4"/>
    <n v="10"/>
    <s v="Economy"/>
    <s v="USA"/>
    <s v="USA"/>
    <x v="1"/>
    <x v="1"/>
  </r>
  <r>
    <s v="IF0Q8L"/>
    <s v="LGA"/>
    <s v="MIA"/>
    <d v="2018-02-28T00:00:00"/>
    <x v="175"/>
    <d v="2018-03-10T00:00:00"/>
    <n v="1765"/>
    <n v="2.6"/>
    <n v="403.04"/>
    <s v="Economy"/>
    <n v="760"/>
    <s v="No"/>
    <n v="412.29700000000003"/>
    <n v="8"/>
    <n v="0.22835127478753542"/>
    <n v="2"/>
    <x v="0"/>
    <n v="4"/>
    <n v="10"/>
    <s v="Economy"/>
    <s v="USA"/>
    <s v="USA"/>
    <x v="1"/>
    <x v="1"/>
  </r>
  <r>
    <s v="Z0Z2Q5"/>
    <s v="SIN"/>
    <s v="HKG"/>
    <d v="2019-12-08T00:00:00"/>
    <x v="113"/>
    <d v="2019-12-23T00:00:00"/>
    <n v="2565"/>
    <n v="3.7"/>
    <n v="404.69"/>
    <s v="Business"/>
    <n v="700"/>
    <s v="No"/>
    <n v="3332.0275000000001"/>
    <n v="10"/>
    <n v="0.15777387914230021"/>
    <n v="5"/>
    <x v="0"/>
    <n v="4"/>
    <n v="10"/>
    <s v="No"/>
    <s v="Singapore"/>
    <s v="China"/>
    <x v="2"/>
    <x v="2"/>
  </r>
  <r>
    <s v="SA0D9C"/>
    <s v="LHR"/>
    <s v="FRA"/>
    <d v="2017-05-04T00:00:00"/>
    <x v="176"/>
    <d v="2017-05-22T00:00:00"/>
    <n v="654"/>
    <n v="1.8"/>
    <n v="405.16"/>
    <s v="Business"/>
    <n v="198"/>
    <s v="No"/>
    <n v="2236.069"/>
    <n v="14"/>
    <n v="0.61951070336391445"/>
    <n v="4"/>
    <x v="0"/>
    <n v="4"/>
    <n v="10"/>
    <s v="No"/>
    <s v="England"/>
    <s v="Germany"/>
    <x v="0"/>
    <x v="0"/>
  </r>
  <r>
    <s v="J14E4R"/>
    <s v="SIN"/>
    <s v="BOM"/>
    <d v="2017-08-28T00:00:00"/>
    <x v="177"/>
    <d v="2017-09-13T00:00:00"/>
    <n v="3921"/>
    <n v="5.0999999999999996"/>
    <n v="407.5"/>
    <s v="Business"/>
    <n v="436"/>
    <s v="No"/>
    <n v="4109.6934999999994"/>
    <n v="6"/>
    <n v="0.10392756949757714"/>
    <n v="10"/>
    <x v="0"/>
    <n v="2"/>
    <n v="6"/>
    <s v="No"/>
    <s v="Singapore"/>
    <s v="India"/>
    <x v="2"/>
    <x v="2"/>
  </r>
  <r>
    <s v="Q5PRXE"/>
    <s v="LGW"/>
    <s v="AMS"/>
    <d v="2017-11-09T00:00:00"/>
    <x v="139"/>
    <d v="2018-04-30T00:00:00"/>
    <n v="364"/>
    <n v="1.5"/>
    <n v="412.8"/>
    <s v="Economy"/>
    <n v="31"/>
    <s v="No"/>
    <n v="261.26920000000001"/>
    <n v="167"/>
    <n v="1.134065934065934"/>
    <n v="5"/>
    <x v="1"/>
    <n v="4"/>
    <n v="10"/>
    <s v="Economy"/>
    <s v="England"/>
    <s v="Netherlands"/>
    <x v="0"/>
    <x v="0"/>
  </r>
  <r>
    <s v="IO7K1U"/>
    <s v="LGA"/>
    <s v="DEN"/>
    <d v="2018-01-17T00:00:00"/>
    <x v="178"/>
    <d v="2018-02-05T00:00:00"/>
    <n v="2606"/>
    <n v="3.6"/>
    <n v="415.99"/>
    <s v="Economy"/>
    <n v="39"/>
    <s v="No"/>
    <n v="502.95680000000004"/>
    <n v="14"/>
    <n v="0.15962778204144282"/>
    <n v="5"/>
    <x v="0"/>
    <n v="4"/>
    <n v="10"/>
    <s v="Economy"/>
    <s v="USA"/>
    <s v="USA"/>
    <x v="1"/>
    <x v="1"/>
  </r>
  <r>
    <s v="KDWPYX"/>
    <s v="LHR"/>
    <s v="BCN"/>
    <d v="2017-01-12T00:00:00"/>
    <x v="179"/>
    <d v="2017-02-11T00:00:00"/>
    <n v="1147"/>
    <n v="2.2999999999999998"/>
    <n v="417.54"/>
    <s v="Economy"/>
    <n v="435"/>
    <s v="No"/>
    <n v="345.67660000000001"/>
    <n v="26"/>
    <n v="0.36402789886660858"/>
    <n v="4"/>
    <x v="0"/>
    <n v="4"/>
    <n v="10"/>
    <s v="Economy"/>
    <s v="England"/>
    <s v="Spain"/>
    <x v="0"/>
    <x v="0"/>
  </r>
  <r>
    <s v="PB6AGF"/>
    <s v="LHR"/>
    <s v="BCN"/>
    <d v="2019-11-27T00:00:00"/>
    <x v="21"/>
    <d v="2019-12-12T00:00:00"/>
    <n v="1147"/>
    <n v="2.2999999999999998"/>
    <n v="422.25"/>
    <s v="Economy"/>
    <n v="212"/>
    <s v="No"/>
    <n v="345.67660000000001"/>
    <n v="12"/>
    <n v="0.3681342632955536"/>
    <n v="3"/>
    <x v="0"/>
    <n v="3"/>
    <n v="8"/>
    <s v="Economy"/>
    <s v="England"/>
    <s v="Spain"/>
    <x v="0"/>
    <x v="0"/>
  </r>
  <r>
    <s v="TNH9YZ"/>
    <s v="LHR"/>
    <s v="AMS"/>
    <d v="2019-06-09T00:00:00"/>
    <x v="180"/>
    <d v="2019-07-08T00:00:00"/>
    <n v="370"/>
    <n v="1.5"/>
    <n v="432.35"/>
    <s v="Economy"/>
    <n v="636"/>
    <s v="No"/>
    <n v="261.916"/>
    <n v="25"/>
    <n v="1.1685135135135136"/>
    <n v="4"/>
    <x v="1"/>
    <n v="2"/>
    <n v="6"/>
    <s v="Economy"/>
    <s v="England"/>
    <s v="Netherlands"/>
    <x v="0"/>
    <x v="0"/>
  </r>
  <r>
    <s v="O32VGR"/>
    <s v="LHR"/>
    <s v="FCO"/>
    <d v="2017-04-01T00:00:00"/>
    <x v="181"/>
    <d v="2017-05-03T00:00:00"/>
    <n v="1443"/>
    <n v="2.6"/>
    <n v="437.79"/>
    <s v="Economy"/>
    <n v="267"/>
    <s v="No"/>
    <n v="377.58540000000005"/>
    <n v="15"/>
    <n v="0.3033887733887734"/>
    <n v="17"/>
    <x v="2"/>
    <n v="4"/>
    <n v="10"/>
    <s v="Economy"/>
    <s v="England"/>
    <s v="Italy"/>
    <x v="0"/>
    <x v="0"/>
  </r>
  <r>
    <s v="YIS13X"/>
    <s v="JFK"/>
    <s v="MEX"/>
    <d v="2019-05-05T00:00:00"/>
    <x v="182"/>
    <d v="2019-09-26T00:00:00"/>
    <n v="4359"/>
    <n v="4.5"/>
    <n v="437.8"/>
    <s v="Economy"/>
    <n v="860"/>
    <s v="No"/>
    <n v="691.93020000000001"/>
    <n v="141"/>
    <n v="0.10043587978894242"/>
    <n v="3"/>
    <x v="0"/>
    <n v="2"/>
    <n v="6"/>
    <s v="Economy"/>
    <s v="USA"/>
    <s v="Mexico"/>
    <x v="1"/>
    <x v="1"/>
  </r>
  <r>
    <s v="E83KX4"/>
    <s v="LGW"/>
    <s v="MUC"/>
    <d v="2017-04-26T00:00:00"/>
    <x v="183"/>
    <d v="2017-06-02T00:00:00"/>
    <n v="913"/>
    <n v="2.1"/>
    <n v="438.76"/>
    <s v="Economy"/>
    <n v="171"/>
    <s v="No"/>
    <n v="320.45140000000004"/>
    <n v="32"/>
    <n v="0.48056955093099668"/>
    <n v="5"/>
    <x v="0"/>
    <n v="3"/>
    <n v="8"/>
    <s v="Economy"/>
    <s v="England"/>
    <s v="Germany"/>
    <x v="0"/>
    <x v="0"/>
  </r>
  <r>
    <s v="T0NU6E"/>
    <s v="SIN"/>
    <s v="SZX"/>
    <d v="2019-04-17T00:00:00"/>
    <x v="69"/>
    <d v="2019-06-25T00:00:00"/>
    <n v="2594"/>
    <n v="3.7"/>
    <n v="441.06"/>
    <s v="Economy"/>
    <n v="952"/>
    <s v="No"/>
    <n v="501.66320000000007"/>
    <n v="61"/>
    <n v="0.17003084040092523"/>
    <n v="8"/>
    <x v="0"/>
    <n v="4"/>
    <n v="10"/>
    <s v="Economy"/>
    <s v="Singapore"/>
    <s v="China"/>
    <x v="2"/>
    <x v="2"/>
  </r>
  <r>
    <s v="ACK3EM"/>
    <s v="SIN"/>
    <s v="KMG"/>
    <d v="2019-08-10T00:00:00"/>
    <x v="184"/>
    <d v="2019-08-24T00:00:00"/>
    <n v="2643"/>
    <n v="3.8"/>
    <n v="443.86"/>
    <s v="Economy"/>
    <n v="874"/>
    <s v="No"/>
    <n v="506.94540000000006"/>
    <n v="9"/>
    <n v="0.16793794930003783"/>
    <n v="5"/>
    <x v="0"/>
    <n v="4"/>
    <n v="10"/>
    <s v="Economy"/>
    <s v="Singapore"/>
    <s v="China"/>
    <x v="2"/>
    <x v="2"/>
  </r>
  <r>
    <s v="B4AI6X"/>
    <s v="LGA"/>
    <s v="ORD"/>
    <d v="2017-12-14T00:00:00"/>
    <x v="185"/>
    <d v="2017-12-23T00:00:00"/>
    <n v="1180"/>
    <n v="2"/>
    <n v="447.6"/>
    <s v="Economy"/>
    <n v="499"/>
    <s v="No"/>
    <n v="349.23400000000004"/>
    <n v="7"/>
    <n v="0.3793220338983051"/>
    <n v="2"/>
    <x v="1"/>
    <n v="4"/>
    <n v="10"/>
    <s v="Economy"/>
    <s v="USA"/>
    <s v="USA"/>
    <x v="1"/>
    <x v="1"/>
  </r>
  <r>
    <s v="GQ6Z69"/>
    <s v="SIN"/>
    <s v="DEL"/>
    <d v="2019-02-10T00:00:00"/>
    <x v="186"/>
    <d v="2019-03-10T00:00:00"/>
    <n v="4159"/>
    <n v="5.3"/>
    <n v="449.88"/>
    <s v="Business"/>
    <n v="436"/>
    <s v="No"/>
    <n v="4246.1864999999998"/>
    <n v="16"/>
    <n v="0.10817023322914161"/>
    <n v="12"/>
    <x v="0"/>
    <n v="2"/>
    <n v="6"/>
    <s v="No"/>
    <s v="Singapore"/>
    <s v="India"/>
    <x v="2"/>
    <x v="2"/>
  </r>
  <r>
    <s v="OGK830"/>
    <s v="SIN"/>
    <s v="KMG"/>
    <d v="2019-06-03T00:00:00"/>
    <x v="187"/>
    <d v="2019-06-14T00:00:00"/>
    <n v="2643"/>
    <n v="3.8"/>
    <n v="454.45"/>
    <s v="Business"/>
    <n v="874"/>
    <s v="No"/>
    <n v="3376.7605000000003"/>
    <n v="6"/>
    <n v="0.17194475974271661"/>
    <n v="5"/>
    <x v="0"/>
    <n v="4"/>
    <n v="10"/>
    <s v="No"/>
    <s v="Singapore"/>
    <s v="China"/>
    <x v="2"/>
    <x v="2"/>
  </r>
  <r>
    <s v="QKSU92"/>
    <s v="LGW"/>
    <s v="DXB"/>
    <d v="2018-12-27T00:00:00"/>
    <x v="141"/>
    <d v="2019-01-21T00:00:00"/>
    <n v="5480"/>
    <n v="7"/>
    <n v="457.11"/>
    <s v="Economy"/>
    <n v="689"/>
    <s v="No"/>
    <n v="812.774"/>
    <n v="14"/>
    <n v="8.3414233576642335E-2"/>
    <n v="11"/>
    <x v="2"/>
    <n v="1"/>
    <n v="4"/>
    <s v="Economy"/>
    <s v="England"/>
    <s v="United Arab Emirates"/>
    <x v="0"/>
    <x v="0"/>
  </r>
  <r>
    <s v="VSPZEJ"/>
    <s v="LGW"/>
    <s v="BCN"/>
    <d v="2017-03-14T00:00:00"/>
    <x v="188"/>
    <d v="2017-04-04T00:00:00"/>
    <n v="1109"/>
    <n v="2.2999999999999998"/>
    <n v="462.4"/>
    <s v="Economy"/>
    <n v="705"/>
    <s v="No"/>
    <n v="341.58019999999999"/>
    <n v="17"/>
    <n v="0.41695220919747517"/>
    <n v="4"/>
    <x v="0"/>
    <n v="4"/>
    <n v="10"/>
    <s v="Economy"/>
    <s v="England"/>
    <s v="Spain"/>
    <x v="0"/>
    <x v="0"/>
  </r>
  <r>
    <s v="UIOFRD"/>
    <s v="JFK"/>
    <s v="MUC"/>
    <d v="2018-09-11T00:00:00"/>
    <x v="189"/>
    <d v="2018-09-28T00:00:00"/>
    <n v="6498"/>
    <n v="8.1"/>
    <n v="463.47"/>
    <s v="Business"/>
    <n v="213"/>
    <s v="No"/>
    <n v="5587.6030000000001"/>
    <n v="8"/>
    <n v="7.1325023084025857E-2"/>
    <n v="9"/>
    <x v="0"/>
    <n v="3"/>
    <n v="8"/>
    <s v="Violation"/>
    <s v="USA"/>
    <s v="Germany"/>
    <x v="1"/>
    <x v="0"/>
  </r>
  <r>
    <s v="BL0E4J"/>
    <s v="LGA"/>
    <s v="DEN"/>
    <d v="2018-03-19T00:00:00"/>
    <x v="75"/>
    <d v="2018-04-27T00:00:00"/>
    <n v="2606"/>
    <n v="3.6"/>
    <n v="469.27"/>
    <s v="Economy"/>
    <n v="711"/>
    <s v="No"/>
    <n v="502.95680000000004"/>
    <n v="30"/>
    <n v="0.1800729086722947"/>
    <n v="9"/>
    <x v="0"/>
    <n v="4"/>
    <n v="10"/>
    <s v="Economy"/>
    <s v="USA"/>
    <s v="USA"/>
    <x v="1"/>
    <x v="1"/>
  </r>
  <r>
    <s v="NMDLFU"/>
    <s v="SIN"/>
    <s v="SZX"/>
    <d v="2019-11-08T00:00:00"/>
    <x v="190"/>
    <d v="2019-11-19T00:00:00"/>
    <n v="2594"/>
    <n v="3.7"/>
    <n v="471.55"/>
    <s v="Economy"/>
    <n v="912"/>
    <s v="No"/>
    <n v="501.66320000000007"/>
    <n v="6"/>
    <n v="0.18178488820354666"/>
    <n v="5"/>
    <x v="0"/>
    <n v="3"/>
    <n v="8"/>
    <s v="Economy"/>
    <s v="Singapore"/>
    <s v="China"/>
    <x v="2"/>
    <x v="2"/>
  </r>
  <r>
    <s v="M5ZZGV"/>
    <s v="SIN"/>
    <s v="SYD"/>
    <d v="2019-01-18T00:00:00"/>
    <x v="16"/>
    <d v="2019-02-13T00:00:00"/>
    <n v="6293"/>
    <n v="7.4"/>
    <n v="478.84"/>
    <s v="Economy"/>
    <n v="912"/>
    <s v="No"/>
    <n v="900.41539999999998"/>
    <n v="15"/>
    <n v="7.6090894644843476E-2"/>
    <n v="11"/>
    <x v="0"/>
    <n v="3"/>
    <n v="8"/>
    <s v="Economy"/>
    <s v="Singapore"/>
    <s v="Australia"/>
    <x v="2"/>
    <x v="2"/>
  </r>
  <r>
    <s v="ILK0OQ"/>
    <s v="LHR"/>
    <s v="MUC"/>
    <d v="2018-06-07T00:00:00"/>
    <x v="191"/>
    <d v="2018-10-28T00:00:00"/>
    <n v="941"/>
    <n v="2.1"/>
    <n v="480.46"/>
    <s v="Economy"/>
    <n v="561"/>
    <s v="No"/>
    <n v="323.46980000000002"/>
    <n v="139"/>
    <n v="0.51058448459086081"/>
    <n v="4"/>
    <x v="0"/>
    <n v="4"/>
    <n v="10"/>
    <s v="Economy"/>
    <s v="England"/>
    <s v="Germany"/>
    <x v="0"/>
    <x v="0"/>
  </r>
  <r>
    <s v="AN7C7T"/>
    <s v="SIN"/>
    <s v="HKG"/>
    <d v="2019-03-04T00:00:00"/>
    <x v="192"/>
    <d v="2019-03-23T00:00:00"/>
    <n v="2565"/>
    <n v="3.7"/>
    <n v="482.25"/>
    <s v="Business"/>
    <n v="436"/>
    <s v="No"/>
    <n v="3332.0275000000001"/>
    <n v="13"/>
    <n v="0.18801169590643274"/>
    <n v="6"/>
    <x v="0"/>
    <n v="2"/>
    <n v="6"/>
    <s v="No"/>
    <s v="Singapore"/>
    <s v="China"/>
    <x v="2"/>
    <x v="2"/>
  </r>
  <r>
    <s v="CB5Y9K"/>
    <s v="LGA"/>
    <s v="DFW"/>
    <d v="2019-01-12T00:00:00"/>
    <x v="128"/>
    <d v="2019-01-26T00:00:00"/>
    <n v="2235"/>
    <n v="3.2"/>
    <n v="484.7"/>
    <s v="Economy"/>
    <n v="711"/>
    <s v="No"/>
    <n v="462.96300000000002"/>
    <n v="11"/>
    <n v="0.21686800894854585"/>
    <n v="3"/>
    <x v="0"/>
    <n v="4"/>
    <n v="10"/>
    <s v="Economy"/>
    <s v="USA"/>
    <s v="USA"/>
    <x v="1"/>
    <x v="1"/>
  </r>
  <r>
    <s v="F1TC7L"/>
    <s v="LGA"/>
    <s v="ORD"/>
    <d v="2017-03-15T00:00:00"/>
    <x v="39"/>
    <d v="2017-03-23T00:00:00"/>
    <n v="1180"/>
    <n v="2"/>
    <n v="486.97"/>
    <s v="Economy"/>
    <n v="708"/>
    <s v="No"/>
    <n v="349.23400000000004"/>
    <n v="5"/>
    <n v="0.41268644067796612"/>
    <n v="3"/>
    <x v="0"/>
    <n v="4"/>
    <n v="10"/>
    <s v="Economy"/>
    <s v="USA"/>
    <s v="USA"/>
    <x v="1"/>
    <x v="1"/>
  </r>
  <r>
    <s v="FS68K4"/>
    <s v="LGW"/>
    <s v="FRA"/>
    <d v="2017-08-22T00:00:00"/>
    <x v="193"/>
    <d v="2017-09-06T00:00:00"/>
    <n v="630"/>
    <n v="8.8000000000000007"/>
    <n v="492.36"/>
    <s v="Economy"/>
    <n v="950"/>
    <s v="No"/>
    <n v="289.94400000000002"/>
    <n v="11"/>
    <n v="0.78152380952380951"/>
    <n v="4"/>
    <x v="0"/>
    <n v="3"/>
    <n v="8"/>
    <s v="Economy"/>
    <s v="England"/>
    <s v="Germany"/>
    <x v="0"/>
    <x v="0"/>
  </r>
  <r>
    <s v="O2Q05H"/>
    <s v="SIN"/>
    <s v="SZX"/>
    <d v="2019-04-07T00:00:00"/>
    <x v="63"/>
    <d v="2019-04-24T00:00:00"/>
    <n v="2594"/>
    <n v="3.7"/>
    <n v="492.9"/>
    <s v="Economy"/>
    <n v="958"/>
    <s v="No"/>
    <n v="501.66320000000007"/>
    <n v="12"/>
    <n v="0.19001542020046261"/>
    <n v="5"/>
    <x v="0"/>
    <n v="4"/>
    <n v="10"/>
    <s v="Economy"/>
    <s v="Singapore"/>
    <s v="China"/>
    <x v="2"/>
    <x v="2"/>
  </r>
  <r>
    <s v="W6E9B7"/>
    <s v="LGW"/>
    <s v="CDG"/>
    <d v="2018-05-09T00:00:00"/>
    <x v="194"/>
    <d v="2018-07-02T00:00:00"/>
    <n v="307"/>
    <n v="1.5"/>
    <n v="498.69"/>
    <s v="Economy"/>
    <n v="435"/>
    <s v="No"/>
    <n v="255.12459999999999"/>
    <n v="48"/>
    <n v="1.6243973941368077"/>
    <n v="6"/>
    <x v="0"/>
    <n v="4"/>
    <n v="10"/>
    <s v="Economy"/>
    <s v="England"/>
    <s v="France"/>
    <x v="0"/>
    <x v="0"/>
  </r>
  <r>
    <s v="W0ZL4F"/>
    <s v="LGA"/>
    <s v="LAS"/>
    <d v="2018-02-05T00:00:00"/>
    <x v="195"/>
    <d v="2018-03-09T00:00:00"/>
    <n v="3608"/>
    <n v="4.8"/>
    <n v="501.96"/>
    <s v="Business"/>
    <n v="732"/>
    <s v="No"/>
    <n v="3930.1880000000001"/>
    <n v="27"/>
    <n v="0.13912416851441242"/>
    <n v="5"/>
    <x v="0"/>
    <n v="3"/>
    <n v="8"/>
    <s v="No"/>
    <s v="USA"/>
    <s v="USA"/>
    <x v="1"/>
    <x v="1"/>
  </r>
  <r>
    <s v="V21L4N"/>
    <s v="LHR"/>
    <s v="SVO"/>
    <d v="2017-09-26T00:00:00"/>
    <x v="89"/>
    <d v="2018-04-28T00:00:00"/>
    <n v="2508"/>
    <n v="3.7"/>
    <n v="502.21"/>
    <s v="Economy"/>
    <n v="388"/>
    <s v="No"/>
    <n v="492.39240000000007"/>
    <n v="207"/>
    <n v="0.20024322169059011"/>
    <n v="7"/>
    <x v="0"/>
    <n v="4"/>
    <n v="10"/>
    <s v="Economy"/>
    <s v="England"/>
    <s v="Russia"/>
    <x v="0"/>
    <x v="0"/>
  </r>
  <r>
    <s v="PG8K4U"/>
    <s v="LGW"/>
    <s v="SVO"/>
    <d v="2018-09-10T00:00:00"/>
    <x v="196"/>
    <d v="2018-10-16T00:00:00"/>
    <n v="2507"/>
    <n v="8.6999999999999993"/>
    <n v="502.56"/>
    <s v="Economy"/>
    <n v="422"/>
    <s v="No"/>
    <n v="492.28460000000007"/>
    <n v="28"/>
    <n v="0.20046270442760272"/>
    <n v="8"/>
    <x v="0"/>
    <n v="3"/>
    <n v="8"/>
    <s v="Economy"/>
    <s v="England"/>
    <s v="Russia"/>
    <x v="0"/>
    <x v="0"/>
  </r>
  <r>
    <s v="Q2HQFE"/>
    <s v="LHR"/>
    <s v="FRA"/>
    <d v="2017-12-06T00:00:00"/>
    <x v="197"/>
    <d v="2018-04-25T00:00:00"/>
    <n v="654"/>
    <n v="1.8"/>
    <n v="506"/>
    <s v="Business"/>
    <n v="601"/>
    <s v="No"/>
    <n v="2236.069"/>
    <n v="135"/>
    <n v="0.7737003058103975"/>
    <n v="5"/>
    <x v="0"/>
    <n v="2"/>
    <n v="6"/>
    <s v="No"/>
    <s v="England"/>
    <s v="Germany"/>
    <x v="0"/>
    <x v="0"/>
  </r>
  <r>
    <s v="DP6UT1"/>
    <s v="LGW"/>
    <s v="SVO"/>
    <d v="2017-10-02T00:00:00"/>
    <x v="142"/>
    <d v="2017-10-12T00:00:00"/>
    <n v="2507"/>
    <n v="8.6999999999999993"/>
    <n v="506.33"/>
    <s v="Economy"/>
    <n v="494"/>
    <s v="No"/>
    <n v="492.28460000000007"/>
    <n v="5"/>
    <n v="0.20196649381731152"/>
    <n v="5"/>
    <x v="0"/>
    <n v="3"/>
    <n v="8"/>
    <s v="Economy"/>
    <s v="England"/>
    <s v="Russia"/>
    <x v="0"/>
    <x v="0"/>
  </r>
  <r>
    <s v="M0LS6W"/>
    <s v="LGA"/>
    <s v="ORD"/>
    <d v="2017-03-29T00:00:00"/>
    <x v="198"/>
    <d v="2017-04-04T00:00:00"/>
    <n v="1180"/>
    <n v="2"/>
    <n v="506.65"/>
    <s v="Economy"/>
    <n v="266"/>
    <s v="No"/>
    <n v="349.23400000000004"/>
    <n v="1"/>
    <n v="0.42936440677966098"/>
    <n v="5"/>
    <x v="0"/>
    <n v="4"/>
    <n v="10"/>
    <s v="Economy"/>
    <s v="USA"/>
    <s v="USA"/>
    <x v="1"/>
    <x v="1"/>
  </r>
  <r>
    <s v="WI0J0L"/>
    <s v="LGA"/>
    <s v="SFO"/>
    <d v="2018-11-07T00:00:00"/>
    <x v="84"/>
    <d v="2018-12-07T00:00:00"/>
    <n v="4151"/>
    <n v="4.5"/>
    <n v="507.02"/>
    <s v="Economy"/>
    <n v="479"/>
    <s v="No"/>
    <n v="669.50779999999997"/>
    <n v="22"/>
    <n v="0.12214406167188629"/>
    <n v="8"/>
    <x v="0"/>
    <n v="4"/>
    <n v="10"/>
    <s v="Economy"/>
    <s v="USA"/>
    <s v="USA"/>
    <x v="1"/>
    <x v="1"/>
  </r>
  <r>
    <s v="LU3Z5J"/>
    <s v="LGA"/>
    <s v="SEA"/>
    <d v="2018-07-25T00:00:00"/>
    <x v="199"/>
    <d v="2018-08-07T00:00:00"/>
    <n v="3883"/>
    <n v="5.0999999999999996"/>
    <n v="507.02"/>
    <s v="Economy"/>
    <n v="760"/>
    <s v="No"/>
    <n v="640.61739999999998"/>
    <n v="8"/>
    <n v="0.13057429822302344"/>
    <n v="5"/>
    <x v="0"/>
    <n v="4"/>
    <n v="10"/>
    <s v="Economy"/>
    <s v="USA"/>
    <s v="USA"/>
    <x v="1"/>
    <x v="1"/>
  </r>
  <r>
    <s v="HY23TL"/>
    <s v="LGW"/>
    <s v="BCN"/>
    <d v="2018-08-05T00:00:00"/>
    <x v="200"/>
    <d v="2018-08-26T00:00:00"/>
    <n v="1109"/>
    <n v="2.2999999999999998"/>
    <n v="512.33000000000004"/>
    <s v="Economy"/>
    <n v="31"/>
    <s v="No"/>
    <n v="341.58019999999999"/>
    <n v="18"/>
    <n v="0.46197475202885485"/>
    <n v="3"/>
    <x v="1"/>
    <n v="4"/>
    <n v="10"/>
    <s v="Economy"/>
    <s v="England"/>
    <s v="Spain"/>
    <x v="0"/>
    <x v="0"/>
  </r>
  <r>
    <s v="HPGGQK"/>
    <s v="LGW"/>
    <s v="MUC"/>
    <d v="2017-12-08T00:00:00"/>
    <x v="160"/>
    <d v="2019-01-04T00:00:00"/>
    <n v="913"/>
    <n v="2.1"/>
    <n v="521.72"/>
    <s v="Economy"/>
    <n v="586"/>
    <s v="No"/>
    <n v="320.45140000000004"/>
    <n v="79"/>
    <n v="0.57143483023001096"/>
    <n v="313"/>
    <x v="0"/>
    <n v="4"/>
    <n v="10"/>
    <s v="Economy"/>
    <s v="England"/>
    <s v="Germany"/>
    <x v="0"/>
    <x v="0"/>
  </r>
  <r>
    <s v="IORMSX"/>
    <s v="LHR"/>
    <s v="FRA"/>
    <d v="2018-08-05T00:00:00"/>
    <x v="201"/>
    <d v="2018-08-19T00:00:00"/>
    <n v="654"/>
    <n v="1.8"/>
    <n v="524.13"/>
    <s v="Economy"/>
    <n v="11"/>
    <s v="No"/>
    <n v="292.53120000000001"/>
    <n v="10"/>
    <n v="0.80142201834862381"/>
    <n v="4"/>
    <x v="0"/>
    <n v="3"/>
    <n v="8"/>
    <s v="Economy"/>
    <s v="England"/>
    <s v="Germany"/>
    <x v="0"/>
    <x v="0"/>
  </r>
  <r>
    <s v="SO8M6L"/>
    <s v="LGA"/>
    <s v="SFO"/>
    <d v="2018-08-10T00:00:00"/>
    <x v="202"/>
    <d v="2018-08-27T00:00:00"/>
    <n v="4151"/>
    <n v="4.5"/>
    <n v="528.66999999999996"/>
    <s v="Economy"/>
    <n v="663"/>
    <s v="No"/>
    <n v="669.50779999999997"/>
    <n v="9"/>
    <n v="0.12735967236810405"/>
    <n v="8"/>
    <x v="0"/>
    <n v="4"/>
    <n v="10"/>
    <s v="Economy"/>
    <s v="USA"/>
    <s v="USA"/>
    <x v="1"/>
    <x v="1"/>
  </r>
  <r>
    <s v="JW28F1"/>
    <s v="LGW"/>
    <s v="MAD"/>
    <d v="2019-02-16T00:00:00"/>
    <x v="186"/>
    <d v="2019-03-01T00:00:00"/>
    <n v="1215"/>
    <n v="2.4"/>
    <n v="531.69000000000005"/>
    <s v="Economy"/>
    <n v="725"/>
    <s v="No"/>
    <n v="353.00700000000001"/>
    <n v="10"/>
    <n v="0.43760493827160496"/>
    <n v="3"/>
    <x v="0"/>
    <n v="4"/>
    <n v="10"/>
    <s v="Economy"/>
    <s v="England"/>
    <s v="Spain"/>
    <x v="0"/>
    <x v="0"/>
  </r>
  <r>
    <s v="T7G32S"/>
    <s v="LGW"/>
    <s v="FRA"/>
    <d v="2018-09-19T00:00:00"/>
    <x v="191"/>
    <d v="2018-10-31T00:00:00"/>
    <n v="630"/>
    <n v="8.8000000000000007"/>
    <n v="535.53"/>
    <s v="Economy"/>
    <n v="689"/>
    <s v="No"/>
    <n v="289.94400000000002"/>
    <n v="35"/>
    <n v="0.85004761904761905"/>
    <n v="7"/>
    <x v="2"/>
    <n v="1"/>
    <n v="4"/>
    <s v="Economy"/>
    <s v="England"/>
    <s v="Germany"/>
    <x v="0"/>
    <x v="0"/>
  </r>
  <r>
    <s v="GRKBW9"/>
    <s v="JFK"/>
    <s v="FRA"/>
    <d v="2018-11-25T00:00:00"/>
    <x v="203"/>
    <d v="2018-12-05T00:00:00"/>
    <n v="6205"/>
    <n v="7.8"/>
    <n v="535.62"/>
    <s v="Economy"/>
    <n v="840"/>
    <s v="No"/>
    <n v="890.92899999999997"/>
    <n v="1"/>
    <n v="8.6320709105560028E-2"/>
    <n v="9"/>
    <x v="0"/>
    <n v="4"/>
    <n v="10"/>
    <s v="Economy"/>
    <s v="USA"/>
    <s v="Germany"/>
    <x v="1"/>
    <x v="0"/>
  </r>
  <r>
    <s v="UPYWWD"/>
    <s v="LGW"/>
    <s v="FRA"/>
    <d v="2019-06-12T00:00:00"/>
    <x v="204"/>
    <d v="2019-12-29T00:00:00"/>
    <n v="630"/>
    <n v="8.8000000000000007"/>
    <n v="539.72"/>
    <s v="Economy"/>
    <n v="636"/>
    <s v="No"/>
    <n v="289.94400000000002"/>
    <n v="57"/>
    <n v="0.85669841269841274"/>
    <n v="143"/>
    <x v="1"/>
    <n v="2"/>
    <n v="6"/>
    <s v="Economy"/>
    <s v="England"/>
    <s v="Germany"/>
    <x v="0"/>
    <x v="0"/>
  </r>
  <r>
    <s v="VB8W0Y"/>
    <s v="LGA"/>
    <s v="LAS"/>
    <d v="2018-10-08T00:00:00"/>
    <x v="25"/>
    <d v="2019-05-30T00:00:00"/>
    <n v="3608"/>
    <n v="4.8"/>
    <n v="541.33000000000004"/>
    <s v="Economy"/>
    <n v="204"/>
    <s v="No"/>
    <n v="610.97239999999999"/>
    <n v="229"/>
    <n v="0.15003603104212862"/>
    <n v="5"/>
    <x v="0"/>
    <n v="4"/>
    <n v="10"/>
    <s v="Economy"/>
    <s v="USA"/>
    <s v="USA"/>
    <x v="1"/>
    <x v="1"/>
  </r>
  <r>
    <s v="PHZBZQ"/>
    <s v="LHR"/>
    <s v="FRA"/>
    <d v="2018-01-29T00:00:00"/>
    <x v="160"/>
    <d v="2018-03-02T00:00:00"/>
    <n v="654"/>
    <n v="1.8"/>
    <n v="541.97"/>
    <s v="Economy"/>
    <n v="810"/>
    <s v="No"/>
    <n v="292.53120000000001"/>
    <n v="27"/>
    <n v="0.82870030581039755"/>
    <n v="5"/>
    <x v="0"/>
    <n v="4"/>
    <n v="10"/>
    <s v="Economy"/>
    <s v="England"/>
    <s v="Germany"/>
    <x v="0"/>
    <x v="0"/>
  </r>
  <r>
    <s v="HG2B0N"/>
    <s v="LGA"/>
    <s v="SEA"/>
    <d v="2017-12-30T00:00:00"/>
    <x v="205"/>
    <d v="2018-01-24T00:00:00"/>
    <n v="3883"/>
    <n v="5.0999999999999996"/>
    <n v="542.46"/>
    <s v="Business"/>
    <n v="352"/>
    <s v="No"/>
    <n v="4087.9005000000002"/>
    <n v="24"/>
    <n v="0.13970126191089366"/>
    <n v="1"/>
    <x v="0"/>
    <n v="2"/>
    <n v="6"/>
    <s v="No"/>
    <s v="USA"/>
    <s v="USA"/>
    <x v="1"/>
    <x v="1"/>
  </r>
  <r>
    <s v="IQ8W6I"/>
    <s v="LGA"/>
    <s v="SEA"/>
    <d v="2019-04-27T00:00:00"/>
    <x v="206"/>
    <d v="2019-05-16T00:00:00"/>
    <n v="3883"/>
    <n v="5.0999999999999996"/>
    <n v="545.52"/>
    <s v="Business"/>
    <n v="201"/>
    <s v="No"/>
    <n v="4087.9005000000002"/>
    <n v="14"/>
    <n v="0.14048931238732937"/>
    <n v="5"/>
    <x v="1"/>
    <n v="2"/>
    <n v="6"/>
    <s v="No"/>
    <s v="USA"/>
    <s v="USA"/>
    <x v="1"/>
    <x v="1"/>
  </r>
  <r>
    <s v="D5V3VO"/>
    <s v="LGW"/>
    <s v="BCN"/>
    <d v="2017-05-08T00:00:00"/>
    <x v="207"/>
    <d v="2017-05-23T00:00:00"/>
    <n v="1109"/>
    <n v="2.2999999999999998"/>
    <n v="552.97"/>
    <s v="Economy"/>
    <n v="105"/>
    <s v="No"/>
    <n v="341.58019999999999"/>
    <n v="11"/>
    <n v="0.49862037871956721"/>
    <n v="4"/>
    <x v="1"/>
    <n v="4"/>
    <n v="10"/>
    <s v="Economy"/>
    <s v="England"/>
    <s v="Spain"/>
    <x v="0"/>
    <x v="0"/>
  </r>
  <r>
    <s v="XDQRN0"/>
    <s v="LGW"/>
    <s v="MUC"/>
    <d v="2017-06-19T00:00:00"/>
    <x v="208"/>
    <d v="2017-07-07T00:00:00"/>
    <n v="913"/>
    <n v="2.1"/>
    <n v="553.97"/>
    <s v="Business"/>
    <n v="105"/>
    <s v="No"/>
    <n v="2384.6055000000001"/>
    <n v="11"/>
    <n v="0.60675794085432644"/>
    <n v="7"/>
    <x v="1"/>
    <n v="4"/>
    <n v="10"/>
    <s v="No"/>
    <s v="England"/>
    <s v="Germany"/>
    <x v="0"/>
    <x v="0"/>
  </r>
  <r>
    <s v="P8ZC6D"/>
    <s v="LGA"/>
    <s v="MIA"/>
    <d v="2017-03-23T00:00:00"/>
    <x v="209"/>
    <d v="2017-04-19T00:00:00"/>
    <n v="1765"/>
    <n v="2.6"/>
    <n v="558.74"/>
    <s v="Economy"/>
    <n v="202"/>
    <s v="No"/>
    <n v="412.29700000000003"/>
    <n v="11"/>
    <n v="0.31656657223796036"/>
    <n v="16"/>
    <x v="0"/>
    <n v="2"/>
    <n v="6"/>
    <s v="Economy"/>
    <s v="USA"/>
    <s v="USA"/>
    <x v="1"/>
    <x v="1"/>
  </r>
  <r>
    <s v="BL4L3U"/>
    <s v="LGA"/>
    <s v="DFW"/>
    <d v="2018-01-28T00:00:00"/>
    <x v="210"/>
    <d v="2018-03-26T00:00:00"/>
    <n v="2235"/>
    <n v="3.2"/>
    <n v="558.89"/>
    <s v="Economy"/>
    <n v="638"/>
    <s v="No"/>
    <n v="462.96300000000002"/>
    <n v="52"/>
    <n v="0.25006263982102905"/>
    <n v="5"/>
    <x v="0"/>
    <n v="3"/>
    <n v="8"/>
    <s v="Economy"/>
    <s v="USA"/>
    <s v="USA"/>
    <x v="1"/>
    <x v="1"/>
  </r>
  <r>
    <s v="J753V8"/>
    <s v="JFK"/>
    <s v="MAD"/>
    <d v="2019-02-04T00:00:00"/>
    <x v="14"/>
    <d v="2019-03-02T00:00:00"/>
    <n v="5775"/>
    <n v="7.3"/>
    <n v="568.36"/>
    <s v="Economy"/>
    <n v="25"/>
    <s v="No"/>
    <n v="844.57500000000005"/>
    <n v="15"/>
    <n v="9.8417316017316014E-2"/>
    <n v="11"/>
    <x v="0"/>
    <n v="4"/>
    <n v="10"/>
    <s v="Economy"/>
    <s v="USA"/>
    <s v="Spain"/>
    <x v="1"/>
    <x v="0"/>
  </r>
  <r>
    <s v="FDGOZQ"/>
    <s v="LHR"/>
    <s v="FCO"/>
    <d v="2019-05-05T00:00:00"/>
    <x v="211"/>
    <d v="2019-06-02T00:00:00"/>
    <n v="1443"/>
    <n v="2.6"/>
    <n v="571.13"/>
    <s v="Economy"/>
    <n v="845"/>
    <s v="No"/>
    <n v="377.58540000000005"/>
    <n v="24"/>
    <n v="0.39579348579348578"/>
    <n v="4"/>
    <x v="0"/>
    <n v="4"/>
    <n v="10"/>
    <s v="Economy"/>
    <s v="England"/>
    <s v="Italy"/>
    <x v="0"/>
    <x v="0"/>
  </r>
  <r>
    <s v="BOOP1C"/>
    <s v="LGA"/>
    <s v="MEX"/>
    <d v="2017-10-08T00:00:00"/>
    <x v="212"/>
    <d v="2017-11-26T00:00:00"/>
    <n v="3368"/>
    <n v="11.5"/>
    <n v="573.24"/>
    <s v="Economy"/>
    <n v="563"/>
    <s v="No"/>
    <n v="585.10040000000004"/>
    <n v="45"/>
    <n v="0.17020190023752971"/>
    <n v="4"/>
    <x v="2"/>
    <n v="2"/>
    <n v="6"/>
    <s v="Economy"/>
    <s v="USA"/>
    <s v="Mexico"/>
    <x v="1"/>
    <x v="1"/>
  </r>
  <r>
    <s v="HOI8IL"/>
    <s v="LHR"/>
    <s v="IST"/>
    <d v="2019-04-30T00:00:00"/>
    <x v="134"/>
    <d v="2019-06-10T00:00:00"/>
    <n v="2488"/>
    <n v="3.6"/>
    <n v="573.57000000000005"/>
    <s v="Economy"/>
    <n v="707"/>
    <s v="No"/>
    <n v="490.2364"/>
    <n v="38"/>
    <n v="0.23053456591639873"/>
    <n v="3"/>
    <x v="2"/>
    <n v="2"/>
    <n v="6"/>
    <s v="Economy"/>
    <s v="England"/>
    <s v="Turkey"/>
    <x v="0"/>
    <x v="0"/>
  </r>
  <r>
    <s v="J8LM7C"/>
    <s v="LGA"/>
    <s v="SEA"/>
    <d v="2017-02-10T00:00:00"/>
    <x v="169"/>
    <d v="2017-03-05T00:00:00"/>
    <n v="3883"/>
    <n v="5.0999999999999996"/>
    <n v="575.86"/>
    <s v="Economy"/>
    <n v="792"/>
    <s v="No"/>
    <n v="640.61739999999998"/>
    <n v="18"/>
    <n v="0.14830285861447334"/>
    <n v="5"/>
    <x v="2"/>
    <n v="4"/>
    <n v="10"/>
    <s v="Economy"/>
    <s v="USA"/>
    <s v="USA"/>
    <x v="1"/>
    <x v="1"/>
  </r>
  <r>
    <s v="DBB0RQ"/>
    <s v="LGW"/>
    <s v="FCO"/>
    <d v="2019-10-14T00:00:00"/>
    <x v="213"/>
    <d v="2019-10-29T00:00:00"/>
    <n v="1405"/>
    <n v="2.6"/>
    <n v="577.08000000000004"/>
    <s v="Economy"/>
    <n v="636"/>
    <s v="No"/>
    <n v="373.48900000000003"/>
    <n v="12"/>
    <n v="0.41073309608540925"/>
    <n v="3"/>
    <x v="1"/>
    <n v="2"/>
    <n v="6"/>
    <s v="Economy"/>
    <s v="England"/>
    <s v="Italy"/>
    <x v="0"/>
    <x v="0"/>
  </r>
  <r>
    <s v="KTOEVN"/>
    <s v="LHR"/>
    <s v="MUC"/>
    <d v="2017-12-21T00:00:00"/>
    <x v="54"/>
    <d v="2018-01-12T00:00:00"/>
    <n v="941"/>
    <n v="2.1"/>
    <n v="583.78"/>
    <s v="Business"/>
    <n v="549"/>
    <s v="No"/>
    <n v="2400.6635000000001"/>
    <n v="18"/>
    <n v="0.62038257173219979"/>
    <n v="4"/>
    <x v="0"/>
    <n v="4"/>
    <n v="10"/>
    <s v="No"/>
    <s v="England"/>
    <s v="Germany"/>
    <x v="0"/>
    <x v="0"/>
  </r>
  <r>
    <s v="KFEXUU"/>
    <s v="LGW"/>
    <s v="MUC"/>
    <d v="2018-10-15T00:00:00"/>
    <x v="112"/>
    <d v="2018-11-05T00:00:00"/>
    <n v="913"/>
    <n v="2.1"/>
    <n v="585.85"/>
    <s v="Economy"/>
    <n v="561"/>
    <s v="No"/>
    <n v="320.45140000000004"/>
    <n v="18"/>
    <n v="0.64167579408543263"/>
    <n v="3"/>
    <x v="0"/>
    <n v="4"/>
    <n v="10"/>
    <s v="Economy"/>
    <s v="England"/>
    <s v="Germany"/>
    <x v="0"/>
    <x v="0"/>
  </r>
  <r>
    <s v="K6MGWA"/>
    <s v="SIN"/>
    <s v="PEK"/>
    <d v="2019-03-18T00:00:00"/>
    <x v="214"/>
    <d v="2019-07-26T00:00:00"/>
    <n v="4490"/>
    <n v="5.6"/>
    <n v="586.29999999999995"/>
    <s v="Business"/>
    <n v="874"/>
    <s v="No"/>
    <n v="4436.0149999999994"/>
    <n v="124"/>
    <n v="0.13057906458797328"/>
    <n v="6"/>
    <x v="0"/>
    <n v="4"/>
    <n v="10"/>
    <s v="No"/>
    <s v="Singapore"/>
    <s v="China"/>
    <x v="2"/>
    <x v="2"/>
  </r>
  <r>
    <s v="J6SY6G"/>
    <s v="LGA"/>
    <s v="LAX"/>
    <d v="2017-06-14T00:00:00"/>
    <x v="8"/>
    <d v="2017-07-11T00:00:00"/>
    <n v="3974"/>
    <n v="5.2"/>
    <n v="588.66999999999996"/>
    <s v="Economy"/>
    <n v="13"/>
    <s v="No"/>
    <n v="650.42720000000008"/>
    <n v="23"/>
    <n v="0.14813034725717161"/>
    <n v="4"/>
    <x v="0"/>
    <n v="2"/>
    <n v="6"/>
    <s v="Economy"/>
    <s v="USA"/>
    <s v="USA"/>
    <x v="1"/>
    <x v="1"/>
  </r>
  <r>
    <s v="L61QCI"/>
    <s v="LGW"/>
    <s v="SFO"/>
    <d v="2017-07-08T00:00:00"/>
    <x v="215"/>
    <d v="2017-07-28T00:00:00"/>
    <n v="8677"/>
    <n v="10.7"/>
    <n v="594.69000000000005"/>
    <s v="Economy"/>
    <n v="494"/>
    <s v="No"/>
    <n v="1157.4106000000002"/>
    <n v="19"/>
    <n v="6.853636049325805E-2"/>
    <n v="1"/>
    <x v="0"/>
    <n v="3"/>
    <n v="8"/>
    <s v="Economy"/>
    <s v="England"/>
    <s v="USA"/>
    <x v="0"/>
    <x v="1"/>
  </r>
  <r>
    <s v="FO4H2R"/>
    <s v="LGA"/>
    <s v="DEN"/>
    <d v="2019-12-06T00:00:00"/>
    <x v="216"/>
    <d v="2019-12-17T00:00:00"/>
    <n v="2606"/>
    <n v="3.6"/>
    <n v="603.24"/>
    <s v="Economy"/>
    <n v="596"/>
    <s v="No"/>
    <n v="502.95680000000004"/>
    <n v="9"/>
    <n v="0.23148119723714505"/>
    <n v="2"/>
    <x v="0"/>
    <n v="2"/>
    <n v="6"/>
    <s v="Economy"/>
    <s v="USA"/>
    <s v="USA"/>
    <x v="1"/>
    <x v="1"/>
  </r>
  <r>
    <s v="MYDNCL"/>
    <s v="LHR"/>
    <s v="IST"/>
    <d v="2018-03-10T00:00:00"/>
    <x v="194"/>
    <d v="2018-06-29T00:00:00"/>
    <n v="2488"/>
    <n v="3.6"/>
    <n v="603.46"/>
    <s v="Economy"/>
    <n v="393"/>
    <s v="No"/>
    <n v="490.2364"/>
    <n v="108"/>
    <n v="0.24254823151125404"/>
    <n v="3"/>
    <x v="0"/>
    <n v="4"/>
    <n v="10"/>
    <s v="Economy"/>
    <s v="England"/>
    <s v="Turkey"/>
    <x v="0"/>
    <x v="0"/>
  </r>
  <r>
    <s v="IE4O0V"/>
    <s v="LGA"/>
    <s v="LAS"/>
    <d v="2017-09-15T00:00:00"/>
    <x v="217"/>
    <d v="2018-07-14T00:00:00"/>
    <n v="3608"/>
    <n v="4.8"/>
    <n v="606.49"/>
    <s v="Economy"/>
    <n v="297"/>
    <s v="No"/>
    <n v="610.97239999999999"/>
    <n v="299"/>
    <n v="0.16809589800443459"/>
    <n v="3"/>
    <x v="0"/>
    <n v="4"/>
    <n v="10"/>
    <s v="Economy"/>
    <s v="USA"/>
    <s v="USA"/>
    <x v="1"/>
    <x v="1"/>
  </r>
  <r>
    <s v="Q1UY8Q"/>
    <s v="LGA"/>
    <s v="LAX"/>
    <d v="2017-04-20T00:00:00"/>
    <x v="218"/>
    <d v="2017-06-30T00:00:00"/>
    <n v="3974"/>
    <n v="5.2"/>
    <n v="611.75"/>
    <s v="Economy"/>
    <n v="871"/>
    <s v="No"/>
    <n v="650.42720000000008"/>
    <n v="69"/>
    <n v="0.15393809763462507"/>
    <n v="2"/>
    <x v="0"/>
    <n v="3"/>
    <n v="8"/>
    <s v="Economy"/>
    <s v="USA"/>
    <s v="USA"/>
    <x v="1"/>
    <x v="1"/>
  </r>
  <r>
    <s v="JKN6J7"/>
    <s v="LGW"/>
    <s v="IST"/>
    <d v="2018-12-04T00:00:00"/>
    <x v="219"/>
    <d v="2018-12-17T00:00:00"/>
    <n v="2461"/>
    <n v="3.6"/>
    <n v="614.16999999999996"/>
    <s v="Economy"/>
    <n v="139"/>
    <s v="No"/>
    <n v="487.32580000000007"/>
    <n v="9"/>
    <n v="0.24956115400243803"/>
    <n v="4"/>
    <x v="0"/>
    <n v="4"/>
    <n v="10"/>
    <s v="Economy"/>
    <s v="England"/>
    <s v="Turkey"/>
    <x v="0"/>
    <x v="0"/>
  </r>
  <r>
    <s v="V7OYMB"/>
    <s v="LGW"/>
    <s v="CDG"/>
    <d v="2017-05-17T00:00:00"/>
    <x v="220"/>
    <d v="2017-05-31T00:00:00"/>
    <n v="307"/>
    <n v="1.5"/>
    <n v="616.64"/>
    <s v="Economy"/>
    <n v="845"/>
    <s v="No"/>
    <n v="255.12459999999999"/>
    <n v="10"/>
    <n v="2.0085993485342017"/>
    <n v="4"/>
    <x v="0"/>
    <n v="4"/>
    <n v="10"/>
    <s v="Economy"/>
    <s v="England"/>
    <s v="France"/>
    <x v="0"/>
    <x v="0"/>
  </r>
  <r>
    <s v="K103VB"/>
    <s v="JFK"/>
    <s v="LHR"/>
    <d v="2019-03-22T00:00:00"/>
    <x v="221"/>
    <d v="2019-05-31T00:00:00"/>
    <n v="5555"/>
    <n v="7.1"/>
    <n v="619.99"/>
    <s v="Economy"/>
    <n v="343"/>
    <s v="No"/>
    <n v="820.85900000000004"/>
    <n v="69"/>
    <n v="0.11160936093609361"/>
    <n v="1"/>
    <x v="3"/>
    <n v="4"/>
    <n v="10"/>
    <s v="Economy"/>
    <s v="USA"/>
    <s v="England"/>
    <x v="1"/>
    <x v="0"/>
  </r>
  <r>
    <s v="HPY3DH"/>
    <s v="LGW"/>
    <s v="MAD"/>
    <d v="2018-01-01T00:00:00"/>
    <x v="222"/>
    <d v="2018-05-09T00:00:00"/>
    <n v="1215"/>
    <n v="2.4"/>
    <n v="620.47"/>
    <s v="Economy"/>
    <n v="810"/>
    <s v="No"/>
    <n v="353.00700000000001"/>
    <n v="124"/>
    <n v="0.51067489711934155"/>
    <n v="4"/>
    <x v="0"/>
    <n v="4"/>
    <n v="10"/>
    <s v="Economy"/>
    <s v="England"/>
    <s v="Spain"/>
    <x v="0"/>
    <x v="0"/>
  </r>
  <r>
    <s v="DNFZJB"/>
    <s v="JFK"/>
    <s v="MEX"/>
    <d v="2019-03-28T00:00:00"/>
    <x v="206"/>
    <d v="2019-05-18T00:00:00"/>
    <n v="4359"/>
    <n v="4.5"/>
    <n v="621.65"/>
    <s v="Economy"/>
    <n v="885"/>
    <s v="No"/>
    <n v="691.93020000000001"/>
    <n v="44"/>
    <n v="0.14261298462950217"/>
    <n v="7"/>
    <x v="1"/>
    <n v="4"/>
    <n v="10"/>
    <s v="Economy"/>
    <s v="USA"/>
    <s v="Mexico"/>
    <x v="1"/>
    <x v="1"/>
  </r>
  <r>
    <s v="HJLQ9W"/>
    <s v="SIN"/>
    <s v="HND"/>
    <d v="2019-02-06T00:00:00"/>
    <x v="223"/>
    <d v="2019-08-26T00:00:00"/>
    <n v="5299"/>
    <n v="6.4"/>
    <n v="622.29"/>
    <s v="Economy"/>
    <n v="874"/>
    <s v="No"/>
    <n v="793.26220000000001"/>
    <n v="188"/>
    <n v="0.11743536516323834"/>
    <n v="13"/>
    <x v="0"/>
    <n v="4"/>
    <n v="10"/>
    <s v="Economy"/>
    <s v="Singapore"/>
    <s v="Japan"/>
    <x v="2"/>
    <x v="2"/>
  </r>
  <r>
    <s v="HDA5P5"/>
    <s v="SIN"/>
    <s v="MEL"/>
    <d v="2018-09-10T00:00:00"/>
    <x v="189"/>
    <d v="2018-09-29T00:00:00"/>
    <n v="6033"/>
    <n v="7.2"/>
    <n v="623.54999999999995"/>
    <s v="Economy"/>
    <n v="919"/>
    <s v="No"/>
    <n v="872.38740000000007"/>
    <n v="9"/>
    <n v="0.10335653903530581"/>
    <n v="10"/>
    <x v="0"/>
    <n v="4"/>
    <n v="10"/>
    <s v="Economy"/>
    <s v="Singapore"/>
    <s v="Australia"/>
    <x v="2"/>
    <x v="2"/>
  </r>
  <r>
    <s v="G1O6EL"/>
    <s v="LHR"/>
    <s v="FCO"/>
    <d v="2019-06-15T00:00:00"/>
    <x v="224"/>
    <d v="2019-07-16T00:00:00"/>
    <n v="1443"/>
    <n v="2.6"/>
    <n v="626.49"/>
    <s v="Business"/>
    <n v="217"/>
    <s v="No"/>
    <n v="2688.5605"/>
    <n v="27"/>
    <n v="0.43415800415800415"/>
    <n v="4"/>
    <x v="0"/>
    <n v="3"/>
    <n v="8"/>
    <s v="No"/>
    <s v="England"/>
    <s v="Italy"/>
    <x v="0"/>
    <x v="0"/>
  </r>
  <r>
    <s v="SFAUJ8"/>
    <s v="LGW"/>
    <s v="FCO"/>
    <d v="2018-02-23T00:00:00"/>
    <x v="225"/>
    <d v="2018-03-09T00:00:00"/>
    <n v="1405"/>
    <n v="2.6"/>
    <n v="631.73"/>
    <s v="Economy"/>
    <n v="11"/>
    <s v="No"/>
    <n v="373.48900000000003"/>
    <n v="11"/>
    <n v="0.44962989323843416"/>
    <n v="3"/>
    <x v="0"/>
    <n v="3"/>
    <n v="8"/>
    <s v="Economy"/>
    <s v="England"/>
    <s v="Italy"/>
    <x v="0"/>
    <x v="0"/>
  </r>
  <r>
    <s v="P6TU2F"/>
    <s v="LHR"/>
    <s v="DFW"/>
    <d v="2016-12-29T00:00:00"/>
    <x v="179"/>
    <d v="2017-02-09T00:00:00"/>
    <n v="7627"/>
    <n v="8.8000000000000007"/>
    <n v="633.6"/>
    <s v="Economy"/>
    <n v="235"/>
    <s v="No"/>
    <n v="1044.2206000000001"/>
    <n v="40"/>
    <n v="8.3073292251212794E-2"/>
    <n v="2"/>
    <x v="2"/>
    <n v="2"/>
    <n v="6"/>
    <s v="Economy"/>
    <s v="England"/>
    <s v="USA"/>
    <x v="0"/>
    <x v="1"/>
  </r>
  <r>
    <s v="E2QJ0X"/>
    <s v="LGA"/>
    <s v="DFW"/>
    <d v="2017-05-22T00:00:00"/>
    <x v="226"/>
    <d v="2017-06-02T00:00:00"/>
    <n v="2235"/>
    <n v="3.2"/>
    <n v="637.11"/>
    <s v="Economy"/>
    <n v="200"/>
    <s v="No"/>
    <n v="462.96300000000002"/>
    <n v="9"/>
    <n v="0.28506040268456379"/>
    <n v="2"/>
    <x v="0"/>
    <n v="4"/>
    <n v="10"/>
    <s v="Economy"/>
    <s v="USA"/>
    <s v="USA"/>
    <x v="1"/>
    <x v="1"/>
  </r>
  <r>
    <s v="K9ML1E"/>
    <s v="LGA"/>
    <s v="SFO"/>
    <d v="2016-12-11T00:00:00"/>
    <x v="227"/>
    <d v="2017-02-23T00:00:00"/>
    <n v="4151"/>
    <n v="4.5"/>
    <n v="640.70000000000005"/>
    <s v="Economy"/>
    <n v="860"/>
    <s v="No"/>
    <n v="669.50779999999997"/>
    <n v="70"/>
    <n v="0.15434834979523007"/>
    <n v="4"/>
    <x v="0"/>
    <n v="2"/>
    <n v="6"/>
    <s v="Economy"/>
    <s v="USA"/>
    <s v="USA"/>
    <x v="1"/>
    <x v="1"/>
  </r>
  <r>
    <s v="OH3R6M"/>
    <s v="LGA"/>
    <s v="LAS"/>
    <d v="2018-11-03T00:00:00"/>
    <x v="228"/>
    <d v="2018-12-01T00:00:00"/>
    <n v="3608"/>
    <n v="4.8"/>
    <n v="644.44000000000005"/>
    <s v="Economy"/>
    <n v="197"/>
    <s v="No"/>
    <n v="610.97239999999999"/>
    <n v="27"/>
    <n v="0.17861419068736142"/>
    <n v="1"/>
    <x v="0"/>
    <n v="4"/>
    <n v="10"/>
    <s v="Economy"/>
    <s v="USA"/>
    <s v="USA"/>
    <x v="1"/>
    <x v="1"/>
  </r>
  <r>
    <s v="H2YV55"/>
    <s v="LGW"/>
    <s v="MUC"/>
    <d v="2018-03-26T00:00:00"/>
    <x v="229"/>
    <d v="2018-04-09T00:00:00"/>
    <n v="913"/>
    <n v="2.1"/>
    <n v="647.22"/>
    <s v="Economy"/>
    <n v="810"/>
    <s v="No"/>
    <n v="320.45140000000004"/>
    <n v="10"/>
    <n v="0.7088937568455641"/>
    <n v="4"/>
    <x v="0"/>
    <n v="4"/>
    <n v="10"/>
    <s v="Economy"/>
    <s v="England"/>
    <s v="Germany"/>
    <x v="0"/>
    <x v="0"/>
  </r>
  <r>
    <s v="ES8M1C"/>
    <s v="LGA"/>
    <s v="SFO"/>
    <d v="2018-01-12T00:00:00"/>
    <x v="230"/>
    <d v="2018-02-11T00:00:00"/>
    <n v="4151"/>
    <n v="4.5"/>
    <n v="651.54999999999995"/>
    <s v="Economy"/>
    <n v="641"/>
    <s v="No"/>
    <n v="669.50779999999997"/>
    <n v="28"/>
    <n v="0.1569621777884847"/>
    <n v="2"/>
    <x v="0"/>
    <n v="4"/>
    <n v="10"/>
    <s v="Economy"/>
    <s v="USA"/>
    <s v="USA"/>
    <x v="1"/>
    <x v="1"/>
  </r>
  <r>
    <s v="QEIGXB"/>
    <s v="SIN"/>
    <s v="CAN"/>
    <d v="2019-05-16T00:00:00"/>
    <x v="211"/>
    <d v="2019-06-05T00:00:00"/>
    <n v="2648"/>
    <n v="3.8"/>
    <n v="653.65"/>
    <s v="Business"/>
    <n v="655"/>
    <s v="No"/>
    <n v="3379.6279999999997"/>
    <n v="13"/>
    <n v="0.24684667673716013"/>
    <n v="7"/>
    <x v="0"/>
    <n v="1"/>
    <n v="4"/>
    <s v="No"/>
    <s v="Singapore"/>
    <s v="China"/>
    <x v="2"/>
    <x v="2"/>
  </r>
  <r>
    <s v="E83T4F"/>
    <s v="LGA"/>
    <s v="AMS"/>
    <d v="2018-02-03T00:00:00"/>
    <x v="231"/>
    <d v="2018-03-02T00:00:00"/>
    <n v="5843"/>
    <n v="8.4"/>
    <n v="655.29"/>
    <s v="Economy"/>
    <n v="871"/>
    <s v="No"/>
    <n v="851.90539999999999"/>
    <n v="17"/>
    <n v="0.11214958069484852"/>
    <n v="10"/>
    <x v="0"/>
    <n v="3"/>
    <n v="8"/>
    <s v="Economy"/>
    <s v="USA"/>
    <s v="Netherlands"/>
    <x v="1"/>
    <x v="0"/>
  </r>
  <r>
    <s v="OH9M3G"/>
    <s v="LGA"/>
    <s v="LAX"/>
    <d v="2018-05-14T00:00:00"/>
    <x v="232"/>
    <d v="2018-10-21T00:00:00"/>
    <n v="3974"/>
    <n v="5.2"/>
    <n v="660.46"/>
    <s v="Economy"/>
    <n v="895"/>
    <s v="No"/>
    <n v="650.42720000000008"/>
    <n v="159"/>
    <n v="0.16619526925012582"/>
    <n v="1"/>
    <x v="0"/>
    <n v="2"/>
    <n v="6"/>
    <s v="Economy"/>
    <s v="USA"/>
    <s v="USA"/>
    <x v="1"/>
    <x v="1"/>
  </r>
  <r>
    <s v="B8IWKQ"/>
    <s v="SIN"/>
    <s v="MEL"/>
    <d v="2019-02-06T00:00:00"/>
    <x v="233"/>
    <d v="2019-03-18T00:00:00"/>
    <n v="6033"/>
    <n v="7.2"/>
    <n v="664.05"/>
    <s v="Economy"/>
    <n v="436"/>
    <s v="No"/>
    <n v="872.38740000000007"/>
    <n v="28"/>
    <n v="0.11006961710591745"/>
    <n v="12"/>
    <x v="0"/>
    <n v="2"/>
    <n v="6"/>
    <s v="Economy"/>
    <s v="Singapore"/>
    <s v="Australia"/>
    <x v="2"/>
    <x v="2"/>
  </r>
  <r>
    <s v="BQPXKR"/>
    <s v="LGW"/>
    <s v="IST"/>
    <d v="2019-07-26T00:00:00"/>
    <x v="234"/>
    <d v="2019-08-20T00:00:00"/>
    <n v="2461"/>
    <n v="3.6"/>
    <n v="665.61"/>
    <s v="Economy"/>
    <n v="89"/>
    <s v="No"/>
    <n v="487.32580000000007"/>
    <n v="22"/>
    <n v="0.27046322633075986"/>
    <n v="3"/>
    <x v="0"/>
    <n v="4"/>
    <n v="10"/>
    <s v="Economy"/>
    <s v="England"/>
    <s v="Turkey"/>
    <x v="0"/>
    <x v="0"/>
  </r>
  <r>
    <s v="VJK12W"/>
    <s v="SIN"/>
    <s v="MEL"/>
    <d v="2019-06-08T00:00:00"/>
    <x v="235"/>
    <d v="2019-06-23T00:00:00"/>
    <n v="6033"/>
    <n v="7.2"/>
    <n v="666.66"/>
    <s v="Economy"/>
    <n v="919"/>
    <s v="No"/>
    <n v="872.38740000000007"/>
    <n v="6"/>
    <n v="0.1105022376926902"/>
    <n v="9"/>
    <x v="0"/>
    <n v="4"/>
    <n v="10"/>
    <s v="Economy"/>
    <s v="Singapore"/>
    <s v="Australia"/>
    <x v="2"/>
    <x v="2"/>
  </r>
  <r>
    <s v="L1LH3P"/>
    <s v="LGW"/>
    <s v="MUC"/>
    <d v="2018-03-17T00:00:00"/>
    <x v="236"/>
    <d v="2018-08-02T00:00:00"/>
    <n v="913"/>
    <n v="2.1"/>
    <n v="667.25"/>
    <s v="Economy"/>
    <n v="494"/>
    <s v="No"/>
    <n v="320.45140000000004"/>
    <n v="134"/>
    <n v="0.7308324205914567"/>
    <n v="4"/>
    <x v="0"/>
    <n v="3"/>
    <n v="8"/>
    <s v="Economy"/>
    <s v="England"/>
    <s v="Germany"/>
    <x v="0"/>
    <x v="0"/>
  </r>
  <r>
    <s v="HBN63H"/>
    <s v="LHR"/>
    <s v="SFO"/>
    <d v="2019-11-26T00:00:00"/>
    <x v="113"/>
    <d v="2019-12-30T00:00:00"/>
    <n v="8615"/>
    <n v="9.8000000000000007"/>
    <n v="667.89"/>
    <s v="Economy"/>
    <n v="171"/>
    <s v="No"/>
    <n v="1150.7270000000001"/>
    <n v="22"/>
    <n v="7.7526407428903071E-2"/>
    <n v="12"/>
    <x v="0"/>
    <n v="3"/>
    <n v="8"/>
    <s v="Economy"/>
    <s v="England"/>
    <s v="USA"/>
    <x v="0"/>
    <x v="1"/>
  </r>
  <r>
    <s v="R3BV5F"/>
    <s v="LGA"/>
    <s v="SEA"/>
    <d v="2017-03-20T00:00:00"/>
    <x v="237"/>
    <d v="2017-04-09T00:00:00"/>
    <n v="3883"/>
    <n v="5.0999999999999996"/>
    <n v="668.18"/>
    <s v="Economy"/>
    <n v="204"/>
    <s v="No"/>
    <n v="640.61739999999998"/>
    <n v="15"/>
    <n v="0.17207828998197269"/>
    <n v="5"/>
    <x v="0"/>
    <n v="4"/>
    <n v="10"/>
    <s v="Economy"/>
    <s v="USA"/>
    <s v="USA"/>
    <x v="1"/>
    <x v="1"/>
  </r>
  <r>
    <s v="INAZMU"/>
    <s v="LHR"/>
    <s v="IST"/>
    <d v="2018-10-15T00:00:00"/>
    <x v="238"/>
    <d v="2018-10-29T00:00:00"/>
    <n v="2488"/>
    <n v="3.6"/>
    <n v="675.52"/>
    <s v="Economy"/>
    <n v="561"/>
    <s v="No"/>
    <n v="490.2364"/>
    <n v="10"/>
    <n v="0.2715112540192926"/>
    <n v="4"/>
    <x v="0"/>
    <n v="4"/>
    <n v="10"/>
    <s v="Economy"/>
    <s v="England"/>
    <s v="Turkey"/>
    <x v="0"/>
    <x v="0"/>
  </r>
  <r>
    <s v="TMRXKX"/>
    <s v="LGA"/>
    <s v="LHR"/>
    <d v="2019-04-28T00:00:00"/>
    <x v="239"/>
    <d v="2019-08-20T00:00:00"/>
    <n v="5536"/>
    <n v="11.7"/>
    <n v="678.43"/>
    <s v="Economy"/>
    <n v="13"/>
    <s v="No"/>
    <n v="818.81079999999997"/>
    <n v="105"/>
    <n v="0.12254877167630057"/>
    <n v="9"/>
    <x v="0"/>
    <n v="2"/>
    <n v="6"/>
    <s v="Economy"/>
    <s v="USA"/>
    <s v="England"/>
    <x v="1"/>
    <x v="0"/>
  </r>
  <r>
    <s v="XC44FZ"/>
    <s v="LHR"/>
    <s v="DFW"/>
    <d v="2018-09-25T00:00:00"/>
    <x v="240"/>
    <d v="2018-10-19T00:00:00"/>
    <n v="7627"/>
    <n v="8.8000000000000007"/>
    <n v="678.64"/>
    <s v="Economy"/>
    <n v="31"/>
    <s v="No"/>
    <n v="1044.2206000000001"/>
    <n v="18"/>
    <n v="8.8978628556444214E-2"/>
    <n v="6"/>
    <x v="1"/>
    <n v="4"/>
    <n v="10"/>
    <s v="Economy"/>
    <s v="England"/>
    <s v="USA"/>
    <x v="0"/>
    <x v="1"/>
  </r>
  <r>
    <s v="GOJGXA"/>
    <s v="LGA"/>
    <s v="LHR"/>
    <d v="2017-01-11T00:00:00"/>
    <x v="49"/>
    <d v="2017-02-20T00:00:00"/>
    <n v="5536"/>
    <n v="11.7"/>
    <n v="683.24"/>
    <s v="Economy"/>
    <n v="650"/>
    <s v="No"/>
    <n v="818.81079999999997"/>
    <n v="30"/>
    <n v="0.12341763005780347"/>
    <n v="10"/>
    <x v="0"/>
    <n v="2"/>
    <n v="6"/>
    <s v="Economy"/>
    <s v="USA"/>
    <s v="England"/>
    <x v="1"/>
    <x v="0"/>
  </r>
  <r>
    <s v="LA62WH"/>
    <s v="LHR"/>
    <s v="FCO"/>
    <d v="2018-03-28T00:00:00"/>
    <x v="27"/>
    <d v="2018-04-09T00:00:00"/>
    <n v="1443"/>
    <n v="2.6"/>
    <n v="691.42"/>
    <s v="Economy"/>
    <n v="171"/>
    <s v="No"/>
    <n v="377.58540000000005"/>
    <n v="9"/>
    <n v="0.47915453915453915"/>
    <n v="3"/>
    <x v="0"/>
    <n v="3"/>
    <n v="8"/>
    <s v="Economy"/>
    <s v="England"/>
    <s v="Italy"/>
    <x v="0"/>
    <x v="0"/>
  </r>
  <r>
    <s v="VJ2Z3E"/>
    <s v="LGA"/>
    <s v="SEA"/>
    <d v="2018-11-29T00:00:00"/>
    <x v="241"/>
    <d v="2019-02-10T00:00:00"/>
    <n v="3883"/>
    <n v="5.0999999999999996"/>
    <n v="698.84"/>
    <s v="Economy"/>
    <n v="962"/>
    <s v="No"/>
    <n v="640.61739999999998"/>
    <n v="72"/>
    <n v="0.17997424671645634"/>
    <n v="1"/>
    <x v="0"/>
    <n v="4"/>
    <n v="10"/>
    <s v="Economy"/>
    <s v="USA"/>
    <s v="USA"/>
    <x v="1"/>
    <x v="1"/>
  </r>
  <r>
    <s v="W5F3UB"/>
    <s v="LHR"/>
    <s v="AMS"/>
    <d v="2018-11-10T00:00:00"/>
    <x v="242"/>
    <d v="2018-11-22T00:00:00"/>
    <n v="370"/>
    <n v="1.5"/>
    <n v="699.82"/>
    <s v="Business"/>
    <n v="422"/>
    <s v="No"/>
    <n v="2073.1950000000002"/>
    <n v="8"/>
    <n v="1.8914054054054055"/>
    <n v="4"/>
    <x v="0"/>
    <n v="3"/>
    <n v="8"/>
    <s v="No"/>
    <s v="England"/>
    <s v="Netherlands"/>
    <x v="0"/>
    <x v="0"/>
  </r>
  <r>
    <s v="PXR6XX"/>
    <s v="LGW"/>
    <s v="MAD"/>
    <d v="2017-04-04T00:00:00"/>
    <x v="243"/>
    <d v="2017-04-12T00:00:00"/>
    <n v="1215"/>
    <n v="2.4"/>
    <n v="700.93"/>
    <s v="Economy"/>
    <n v="549"/>
    <s v="No"/>
    <n v="353.00700000000001"/>
    <n v="1"/>
    <n v="0.57689711934156374"/>
    <n v="7"/>
    <x v="0"/>
    <n v="4"/>
    <n v="10"/>
    <s v="Economy"/>
    <s v="England"/>
    <s v="Spain"/>
    <x v="0"/>
    <x v="0"/>
  </r>
  <r>
    <s v="YD5B6F"/>
    <s v="LGW"/>
    <s v="CDG"/>
    <d v="2016-08-15T00:00:00"/>
    <x v="64"/>
    <d v="2017-02-19T00:00:00"/>
    <n v="307"/>
    <n v="1.5"/>
    <n v="702.02"/>
    <s v="Economy"/>
    <n v="705"/>
    <s v="No"/>
    <n v="255.12459999999999"/>
    <n v="184"/>
    <n v="2.2867100977198698"/>
    <n v="4"/>
    <x v="0"/>
    <n v="4"/>
    <n v="10"/>
    <s v="Economy"/>
    <s v="England"/>
    <s v="France"/>
    <x v="0"/>
    <x v="0"/>
  </r>
  <r>
    <s v="GDF8KA"/>
    <s v="LGW"/>
    <s v="ORD"/>
    <d v="2017-01-03T00:00:00"/>
    <x v="244"/>
    <d v="2017-01-25T00:00:00"/>
    <n v="6377"/>
    <n v="10.5"/>
    <n v="705.68"/>
    <s v="Economy"/>
    <n v="601"/>
    <s v="No"/>
    <n v="909.47059999999999"/>
    <n v="15"/>
    <n v="0.11066018503998745"/>
    <n v="7"/>
    <x v="0"/>
    <n v="2"/>
    <n v="6"/>
    <s v="Economy"/>
    <s v="England"/>
    <s v="USA"/>
    <x v="0"/>
    <x v="1"/>
  </r>
  <r>
    <s v="GTPYJ5"/>
    <s v="LGA"/>
    <s v="LHR"/>
    <d v="2017-11-30T00:00:00"/>
    <x v="245"/>
    <d v="2018-03-23T00:00:00"/>
    <n v="5536"/>
    <n v="11.7"/>
    <n v="707.59"/>
    <s v="Economy"/>
    <n v="109"/>
    <s v="No"/>
    <n v="818.81079999999997"/>
    <n v="102"/>
    <n v="0.12781611271676302"/>
    <n v="11"/>
    <x v="1"/>
    <n v="2"/>
    <n v="6"/>
    <s v="Economy"/>
    <s v="USA"/>
    <s v="England"/>
    <x v="1"/>
    <x v="0"/>
  </r>
  <r>
    <s v="YGQXMC"/>
    <s v="LHR"/>
    <s v="AMS"/>
    <d v="2019-06-30T00:00:00"/>
    <x v="246"/>
    <d v="2019-07-09T00:00:00"/>
    <n v="370"/>
    <n v="1.5"/>
    <n v="710.46"/>
    <s v="Economy"/>
    <n v="705"/>
    <s v="No"/>
    <n v="261.916"/>
    <n v="6"/>
    <n v="1.9201621621621623"/>
    <n v="3"/>
    <x v="0"/>
    <n v="4"/>
    <n v="10"/>
    <s v="Economy"/>
    <s v="England"/>
    <s v="Netherlands"/>
    <x v="0"/>
    <x v="0"/>
  </r>
  <r>
    <s v="IS84P6"/>
    <s v="LGW"/>
    <s v="MAD"/>
    <d v="2019-05-23T00:00:00"/>
    <x v="247"/>
    <d v="2019-07-11T00:00:00"/>
    <n v="1215"/>
    <n v="2.4"/>
    <n v="711.37"/>
    <s v="Business"/>
    <n v="198"/>
    <s v="No"/>
    <n v="2557.8024999999998"/>
    <n v="45"/>
    <n v="0.58548971193415633"/>
    <n v="4"/>
    <x v="0"/>
    <n v="4"/>
    <n v="10"/>
    <s v="No"/>
    <s v="England"/>
    <s v="Spain"/>
    <x v="0"/>
    <x v="0"/>
  </r>
  <r>
    <s v="HL10IG"/>
    <s v="JFK"/>
    <s v="LHR"/>
    <d v="2018-11-30T00:00:00"/>
    <x v="248"/>
    <d v="2019-02-25T00:00:00"/>
    <n v="5555"/>
    <n v="7.1"/>
    <n v="713.19"/>
    <s v="Economy"/>
    <n v="343"/>
    <s v="No"/>
    <n v="820.85900000000004"/>
    <n v="77"/>
    <n v="0.12838703870387039"/>
    <n v="10"/>
    <x v="3"/>
    <n v="4"/>
    <n v="10"/>
    <s v="Economy"/>
    <s v="USA"/>
    <s v="England"/>
    <x v="1"/>
    <x v="0"/>
  </r>
  <r>
    <s v="UI8U3L"/>
    <s v="LGA"/>
    <s v="SEA"/>
    <d v="2019-07-15T00:00:00"/>
    <x v="249"/>
    <d v="2019-08-31T00:00:00"/>
    <n v="3883"/>
    <n v="5.0999999999999996"/>
    <n v="714.24"/>
    <s v="Business"/>
    <n v="739"/>
    <s v="No"/>
    <n v="4087.9005000000002"/>
    <n v="30"/>
    <n v="0.18394025238217873"/>
    <n v="17"/>
    <x v="0"/>
    <n v="4"/>
    <n v="10"/>
    <s v="No"/>
    <s v="USA"/>
    <s v="USA"/>
    <x v="1"/>
    <x v="1"/>
  </r>
  <r>
    <s v="L5JI5V"/>
    <s v="LGA"/>
    <s v="SEA"/>
    <d v="2017-04-08T00:00:00"/>
    <x v="250"/>
    <d v="2017-05-11T00:00:00"/>
    <n v="3883"/>
    <n v="5.0999999999999996"/>
    <n v="737.66"/>
    <s v="Economy"/>
    <n v="865"/>
    <s v="No"/>
    <n v="640.61739999999998"/>
    <n v="31"/>
    <n v="0.18997167138810198"/>
    <n v="2"/>
    <x v="2"/>
    <n v="4"/>
    <n v="10"/>
    <s v="Economy"/>
    <s v="USA"/>
    <s v="USA"/>
    <x v="1"/>
    <x v="1"/>
  </r>
  <r>
    <s v="QOKAQO"/>
    <s v="LHR"/>
    <s v="MAD"/>
    <d v="2018-10-24T00:00:00"/>
    <x v="251"/>
    <d v="2018-11-01T00:00:00"/>
    <n v="1245"/>
    <n v="2.4"/>
    <n v="741.46"/>
    <s v="Economy"/>
    <n v="11"/>
    <s v="No"/>
    <n v="356.24099999999999"/>
    <n v="4"/>
    <n v="0.59555020080321286"/>
    <n v="4"/>
    <x v="0"/>
    <n v="3"/>
    <n v="8"/>
    <s v="Economy"/>
    <s v="England"/>
    <s v="Spain"/>
    <x v="0"/>
    <x v="0"/>
  </r>
  <r>
    <s v="RUBPNN"/>
    <s v="SIN"/>
    <s v="SYD"/>
    <d v="2019-08-11T00:00:00"/>
    <x v="252"/>
    <d v="2019-08-27T00:00:00"/>
    <n v="6293"/>
    <n v="7.4"/>
    <n v="743.74"/>
    <s v="Economy"/>
    <n v="425"/>
    <s v="No"/>
    <n v="900.41539999999998"/>
    <n v="7"/>
    <n v="0.11818528523756555"/>
    <n v="9"/>
    <x v="0"/>
    <n v="4"/>
    <n v="10"/>
    <s v="Economy"/>
    <s v="Singapore"/>
    <s v="Australia"/>
    <x v="2"/>
    <x v="2"/>
  </r>
  <r>
    <s v="M47I1W"/>
    <s v="LGW"/>
    <s v="BCN"/>
    <d v="2018-03-24T00:00:00"/>
    <x v="217"/>
    <d v="2018-07-15T00:00:00"/>
    <n v="1109"/>
    <n v="2.2999999999999998"/>
    <n v="749.33"/>
    <s v="Business"/>
    <n v="710"/>
    <s v="No"/>
    <n v="2497.0115000000001"/>
    <n v="109"/>
    <n v="0.67568079350766463"/>
    <n v="4"/>
    <x v="0"/>
    <n v="3"/>
    <n v="8"/>
    <s v="No"/>
    <s v="England"/>
    <s v="Spain"/>
    <x v="0"/>
    <x v="0"/>
  </r>
  <r>
    <s v="VE3CIA"/>
    <s v="LGA"/>
    <s v="CDG"/>
    <d v="2017-04-05T00:00:00"/>
    <x v="253"/>
    <d v="2017-05-09T00:00:00"/>
    <n v="5830"/>
    <n v="11.3"/>
    <n v="749.52"/>
    <s v="Economy"/>
    <n v="297"/>
    <s v="No"/>
    <n v="850.50400000000002"/>
    <n v="23"/>
    <n v="0.12856260720411664"/>
    <n v="11"/>
    <x v="0"/>
    <n v="4"/>
    <n v="10"/>
    <s v="Economy"/>
    <s v="USA"/>
    <s v="France"/>
    <x v="1"/>
    <x v="0"/>
  </r>
  <r>
    <s v="WREBH5"/>
    <s v="SIN"/>
    <s v="BOM"/>
    <d v="2018-09-11T00:00:00"/>
    <x v="233"/>
    <d v="2019-03-14T00:00:00"/>
    <n v="3921"/>
    <n v="5.0999999999999996"/>
    <n v="755.85"/>
    <s v="Economy"/>
    <n v="958"/>
    <s v="No"/>
    <n v="644.71379999999999"/>
    <n v="176"/>
    <n v="0.19276970160673298"/>
    <n v="8"/>
    <x v="0"/>
    <n v="4"/>
    <n v="10"/>
    <s v="Economy"/>
    <s v="Singapore"/>
    <s v="India"/>
    <x v="2"/>
    <x v="2"/>
  </r>
  <r>
    <s v="FV7Q8T"/>
    <s v="LGA"/>
    <s v="DFW"/>
    <d v="2019-03-06T00:00:00"/>
    <x v="254"/>
    <d v="2019-03-23T00:00:00"/>
    <n v="2235"/>
    <n v="3.2"/>
    <n v="756.61"/>
    <s v="Economy"/>
    <n v="496"/>
    <s v="No"/>
    <n v="462.96300000000002"/>
    <n v="12"/>
    <n v="0.33852796420581655"/>
    <n v="5"/>
    <x v="0"/>
    <n v="2"/>
    <n v="6"/>
    <s v="Economy"/>
    <s v="USA"/>
    <s v="USA"/>
    <x v="1"/>
    <x v="1"/>
  </r>
  <r>
    <s v="AC5V0Y"/>
    <s v="LGA"/>
    <s v="DFW"/>
    <d v="2019-09-01T00:00:00"/>
    <x v="255"/>
    <d v="2019-09-19T00:00:00"/>
    <n v="2235"/>
    <n v="3.2"/>
    <n v="757.5"/>
    <s v="Economy"/>
    <n v="109"/>
    <s v="No"/>
    <n v="462.96300000000002"/>
    <n v="10"/>
    <n v="0.33892617449664431"/>
    <n v="8"/>
    <x v="1"/>
    <n v="2"/>
    <n v="6"/>
    <s v="Economy"/>
    <s v="USA"/>
    <s v="USA"/>
    <x v="1"/>
    <x v="1"/>
  </r>
  <r>
    <s v="RS0C4H"/>
    <s v="LGA"/>
    <s v="SEA"/>
    <d v="2018-10-10T00:00:00"/>
    <x v="256"/>
    <d v="2018-11-21T00:00:00"/>
    <n v="3883"/>
    <n v="5.0999999999999996"/>
    <n v="768.88"/>
    <s v="Economy"/>
    <n v="144"/>
    <s v="No"/>
    <n v="640.61739999999998"/>
    <n v="31"/>
    <n v="0.19801184651043008"/>
    <n v="11"/>
    <x v="0"/>
    <n v="4"/>
    <n v="10"/>
    <s v="Economy"/>
    <s v="USA"/>
    <s v="USA"/>
    <x v="1"/>
    <x v="1"/>
  </r>
  <r>
    <s v="GZKA38"/>
    <s v="LGW"/>
    <s v="DFW"/>
    <d v="2019-11-19T00:00:00"/>
    <x v="257"/>
    <d v="2019-12-03T00:00:00"/>
    <n v="7660"/>
    <n v="15.8"/>
    <n v="777.2"/>
    <s v="Economy"/>
    <n v="135"/>
    <s v="No"/>
    <n v="1047.778"/>
    <n v="13"/>
    <n v="0.1014621409921671"/>
    <n v="1"/>
    <x v="2"/>
    <n v="2"/>
    <n v="6"/>
    <s v="Economy"/>
    <s v="England"/>
    <s v="USA"/>
    <x v="0"/>
    <x v="1"/>
  </r>
  <r>
    <s v="S37VOV"/>
    <s v="LHR"/>
    <s v="IAH"/>
    <d v="2018-03-31T00:00:00"/>
    <x v="147"/>
    <d v="2018-07-19T00:00:00"/>
    <n v="7762"/>
    <n v="8.9"/>
    <n v="777.67"/>
    <s v="Economy"/>
    <n v="996"/>
    <s v="No"/>
    <n v="1058.7736"/>
    <n v="98"/>
    <n v="0.10018938417933522"/>
    <n v="12"/>
    <x v="0"/>
    <n v="2"/>
    <n v="6"/>
    <s v="Economy"/>
    <s v="England"/>
    <s v="USA"/>
    <x v="0"/>
    <x v="1"/>
  </r>
  <r>
    <s v="CEZ66O"/>
    <s v="LGA"/>
    <s v="LHR"/>
    <d v="2019-01-25T00:00:00"/>
    <x v="186"/>
    <d v="2019-03-10T00:00:00"/>
    <n v="5536"/>
    <n v="11.7"/>
    <n v="778.84"/>
    <s v="Economy"/>
    <n v="663"/>
    <s v="No"/>
    <n v="818.81079999999997"/>
    <n v="32"/>
    <n v="0.1406864161849711"/>
    <n v="12"/>
    <x v="0"/>
    <n v="4"/>
    <n v="10"/>
    <s v="Economy"/>
    <s v="USA"/>
    <s v="England"/>
    <x v="1"/>
    <x v="0"/>
  </r>
  <r>
    <s v="RM5QYZ"/>
    <s v="LHR"/>
    <s v="BCN"/>
    <d v="2018-05-20T00:00:00"/>
    <x v="258"/>
    <d v="2018-06-04T00:00:00"/>
    <n v="1147"/>
    <n v="2.2999999999999998"/>
    <n v="781.01"/>
    <s v="Business"/>
    <n v="467"/>
    <s v="No"/>
    <n v="2518.8045000000002"/>
    <n v="9"/>
    <n v="0.68091543156059287"/>
    <n v="6"/>
    <x v="0"/>
    <n v="2"/>
    <n v="6"/>
    <s v="No"/>
    <s v="England"/>
    <s v="Spain"/>
    <x v="0"/>
    <x v="0"/>
  </r>
  <r>
    <s v="BOCQY8"/>
    <s v="JFK"/>
    <s v="LHR"/>
    <d v="2019-06-20T00:00:00"/>
    <x v="259"/>
    <d v="2019-10-12T00:00:00"/>
    <n v="5555"/>
    <n v="7.1"/>
    <n v="781.87"/>
    <s v="Economy"/>
    <n v="343"/>
    <s v="No"/>
    <n v="820.85900000000004"/>
    <n v="104"/>
    <n v="0.14075067506750674"/>
    <n v="10"/>
    <x v="3"/>
    <n v="4"/>
    <n v="10"/>
    <s v="Economy"/>
    <s v="USA"/>
    <s v="England"/>
    <x v="1"/>
    <x v="0"/>
  </r>
  <r>
    <s v="ZVRD6W"/>
    <s v="SIN"/>
    <s v="MEL"/>
    <d v="2019-05-18T00:00:00"/>
    <x v="48"/>
    <d v="2019-06-28T00:00:00"/>
    <n v="6033"/>
    <n v="7.2"/>
    <n v="785.08"/>
    <s v="Economy"/>
    <n v="952"/>
    <s v="No"/>
    <n v="872.38740000000007"/>
    <n v="34"/>
    <n v="0.13013094646113046"/>
    <n v="7"/>
    <x v="0"/>
    <n v="4"/>
    <n v="10"/>
    <s v="Economy"/>
    <s v="Singapore"/>
    <s v="Australia"/>
    <x v="2"/>
    <x v="2"/>
  </r>
  <r>
    <s v="FYKVW9"/>
    <s v="SIN"/>
    <s v="MEL"/>
    <d v="2019-04-05T00:00:00"/>
    <x v="260"/>
    <d v="2019-10-19T00:00:00"/>
    <n v="6033"/>
    <n v="7.2"/>
    <n v="785.13"/>
    <s v="Economy"/>
    <n v="425"/>
    <s v="No"/>
    <n v="872.38740000000007"/>
    <n v="183"/>
    <n v="0.1301392342118349"/>
    <n v="14"/>
    <x v="0"/>
    <n v="4"/>
    <n v="10"/>
    <s v="Economy"/>
    <s v="Singapore"/>
    <s v="Australia"/>
    <x v="2"/>
    <x v="2"/>
  </r>
  <r>
    <s v="MXNYDT"/>
    <s v="LGA"/>
    <s v="LHR"/>
    <d v="2017-12-04T00:00:00"/>
    <x v="261"/>
    <d v="2018-02-26T00:00:00"/>
    <n v="5536"/>
    <n v="11.7"/>
    <n v="785.13"/>
    <s v="Economy"/>
    <n v="197"/>
    <s v="No"/>
    <n v="818.81079999999997"/>
    <n v="74"/>
    <n v="0.1418226156069364"/>
    <n v="10"/>
    <x v="0"/>
    <n v="4"/>
    <n v="10"/>
    <s v="Economy"/>
    <s v="USA"/>
    <s v="England"/>
    <x v="1"/>
    <x v="0"/>
  </r>
  <r>
    <s v="RHD6G6"/>
    <s v="SIN"/>
    <s v="MEL"/>
    <d v="2019-11-11T00:00:00"/>
    <x v="7"/>
    <d v="2019-12-23T00:00:00"/>
    <n v="6033"/>
    <n v="7.2"/>
    <n v="785.47"/>
    <s v="Economy"/>
    <n v="655"/>
    <s v="No"/>
    <n v="872.38740000000007"/>
    <n v="29"/>
    <n v="0.13019559091662522"/>
    <n v="13"/>
    <x v="0"/>
    <n v="1"/>
    <n v="4"/>
    <s v="Economy"/>
    <s v="Singapore"/>
    <s v="Australia"/>
    <x v="2"/>
    <x v="2"/>
  </r>
  <r>
    <s v="JC8M5D"/>
    <s v="LGA"/>
    <s v="SEA"/>
    <d v="2018-09-04T00:00:00"/>
    <x v="262"/>
    <d v="2018-10-25T00:00:00"/>
    <n v="3883"/>
    <n v="5.0999999999999996"/>
    <n v="786.51"/>
    <s v="Economy"/>
    <n v="158"/>
    <s v="No"/>
    <n v="640.61739999999998"/>
    <n v="47"/>
    <n v="0.2025521503991759"/>
    <n v="4"/>
    <x v="0"/>
    <n v="2"/>
    <n v="6"/>
    <s v="Economy"/>
    <s v="USA"/>
    <s v="USA"/>
    <x v="1"/>
    <x v="1"/>
  </r>
  <r>
    <s v="YVCY7T"/>
    <s v="SIN"/>
    <s v="BOM"/>
    <d v="2019-06-19T00:00:00"/>
    <x v="67"/>
    <d v="2019-07-28T00:00:00"/>
    <n v="3921"/>
    <n v="5.0999999999999996"/>
    <n v="787.13"/>
    <s v="Economy"/>
    <n v="436"/>
    <s v="No"/>
    <n v="644.71379999999999"/>
    <n v="25"/>
    <n v="0.2007472583524611"/>
    <n v="14"/>
    <x v="0"/>
    <n v="2"/>
    <n v="6"/>
    <s v="Economy"/>
    <s v="Singapore"/>
    <s v="India"/>
    <x v="2"/>
    <x v="2"/>
  </r>
  <r>
    <s v="U634QS"/>
    <s v="LGW"/>
    <s v="FRA"/>
    <d v="2019-09-23T00:00:00"/>
    <x v="259"/>
    <d v="2019-10-06T00:00:00"/>
    <n v="630"/>
    <n v="8.8000000000000007"/>
    <n v="799.22"/>
    <s v="Economy"/>
    <n v="417"/>
    <s v="No"/>
    <n v="289.94400000000002"/>
    <n v="9"/>
    <n v="1.2686031746031747"/>
    <n v="4"/>
    <x v="0"/>
    <n v="2"/>
    <n v="6"/>
    <s v="Economy"/>
    <s v="England"/>
    <s v="Germany"/>
    <x v="0"/>
    <x v="0"/>
  </r>
  <r>
    <s v="C1HC6C"/>
    <s v="LGA"/>
    <s v="LAS"/>
    <d v="2017-10-04T00:00:00"/>
    <x v="263"/>
    <d v="2017-10-30T00:00:00"/>
    <n v="3608"/>
    <n v="4.8"/>
    <n v="800.97"/>
    <s v="Business"/>
    <n v="463"/>
    <s v="No"/>
    <n v="3930.1880000000001"/>
    <n v="12"/>
    <n v="0.22199833702882485"/>
    <n v="14"/>
    <x v="2"/>
    <n v="4"/>
    <n v="10"/>
    <s v="No"/>
    <s v="USA"/>
    <s v="USA"/>
    <x v="1"/>
    <x v="1"/>
  </r>
  <r>
    <s v="JOD2OS"/>
    <s v="SIN"/>
    <s v="DEL"/>
    <d v="2019-09-17T00:00:00"/>
    <x v="264"/>
    <d v="2019-10-12T00:00:00"/>
    <n v="4159"/>
    <n v="5.3"/>
    <n v="806.5"/>
    <s v="Economy"/>
    <n v="425"/>
    <s v="No"/>
    <n v="670.37020000000007"/>
    <n v="13"/>
    <n v="0.19391680692474153"/>
    <n v="12"/>
    <x v="0"/>
    <n v="4"/>
    <n v="10"/>
    <s v="Economy"/>
    <s v="Singapore"/>
    <s v="India"/>
    <x v="2"/>
    <x v="2"/>
  </r>
  <r>
    <s v="TA2D8P"/>
    <s v="LGW"/>
    <s v="ORD"/>
    <d v="2017-10-21T00:00:00"/>
    <x v="265"/>
    <d v="2017-11-04T00:00:00"/>
    <n v="6377"/>
    <n v="10.5"/>
    <n v="807.16"/>
    <s v="Economy"/>
    <n v="267"/>
    <s v="No"/>
    <n v="909.47059999999999"/>
    <n v="8"/>
    <n v="0.12657362396111024"/>
    <n v="6"/>
    <x v="2"/>
    <n v="4"/>
    <n v="10"/>
    <s v="Economy"/>
    <s v="England"/>
    <s v="USA"/>
    <x v="0"/>
    <x v="1"/>
  </r>
  <r>
    <s v="QBFGJT"/>
    <s v="LGA"/>
    <s v="LHR"/>
    <d v="2017-02-06T00:00:00"/>
    <x v="266"/>
    <d v="2017-04-05T00:00:00"/>
    <n v="5536"/>
    <n v="11.7"/>
    <n v="819.03"/>
    <s v="Economy"/>
    <n v="213"/>
    <s v="No"/>
    <n v="818.81079999999997"/>
    <n v="45"/>
    <n v="0.14794617052023121"/>
    <n v="13"/>
    <x v="0"/>
    <n v="3"/>
    <n v="8"/>
    <s v="Economy"/>
    <s v="USA"/>
    <s v="England"/>
    <x v="1"/>
    <x v="0"/>
  </r>
  <r>
    <s v="LZPWUB"/>
    <s v="LHR"/>
    <s v="JFK"/>
    <d v="2018-07-26T00:00:00"/>
    <x v="267"/>
    <d v="2018-09-06T00:00:00"/>
    <n v="5539"/>
    <n v="6.7"/>
    <n v="821.49"/>
    <s v="Economy"/>
    <n v="225"/>
    <s v="No"/>
    <n v="819.13419999999996"/>
    <n v="29"/>
    <n v="0.14831016428958296"/>
    <n v="13"/>
    <x v="3"/>
    <n v="1"/>
    <n v="4"/>
    <s v="Economy"/>
    <s v="England"/>
    <s v="USA"/>
    <x v="0"/>
    <x v="1"/>
  </r>
  <r>
    <s v="OXA4B7"/>
    <s v="LHR"/>
    <s v="FRA"/>
    <d v="2019-04-09T00:00:00"/>
    <x v="268"/>
    <d v="2019-04-14T00:00:00"/>
    <n v="654"/>
    <n v="1.8"/>
    <n v="821.54"/>
    <s v="Economy"/>
    <n v="235"/>
    <s v="No"/>
    <n v="292.53120000000001"/>
    <n v="2"/>
    <n v="1.2561773700305809"/>
    <n v="3"/>
    <x v="2"/>
    <n v="2"/>
    <n v="6"/>
    <s v="Economy"/>
    <s v="England"/>
    <s v="Germany"/>
    <x v="0"/>
    <x v="0"/>
  </r>
  <r>
    <s v="J1B5LO"/>
    <s v="LGW"/>
    <s v="FCO"/>
    <d v="2019-02-12T00:00:00"/>
    <x v="269"/>
    <d v="2019-02-28T00:00:00"/>
    <n v="1405"/>
    <n v="2.6"/>
    <n v="823.06"/>
    <s v="Economy"/>
    <n v="967"/>
    <s v="No"/>
    <n v="373.48900000000003"/>
    <n v="13"/>
    <n v="0.58580782918149465"/>
    <n v="3"/>
    <x v="0"/>
    <n v="2"/>
    <n v="6"/>
    <s v="Economy"/>
    <s v="England"/>
    <s v="Italy"/>
    <x v="0"/>
    <x v="0"/>
  </r>
  <r>
    <s v="HL6DXZ"/>
    <s v="LHR"/>
    <s v="EWR"/>
    <d v="2017-05-01T00:00:00"/>
    <x v="270"/>
    <d v="2017-05-18T00:00:00"/>
    <n v="5561"/>
    <n v="6.7"/>
    <n v="826.69"/>
    <s v="Economy"/>
    <n v="560"/>
    <s v="No"/>
    <n v="821.50580000000002"/>
    <n v="7"/>
    <n v="0.14865851465563748"/>
    <n v="10"/>
    <x v="0"/>
    <n v="2"/>
    <n v="6"/>
    <s v="Economy"/>
    <s v="England"/>
    <s v="USA"/>
    <x v="0"/>
    <x v="1"/>
  </r>
  <r>
    <s v="M3CC1M"/>
    <s v="LHR"/>
    <s v="SVO"/>
    <d v="2019-07-17T00:00:00"/>
    <x v="82"/>
    <d v="2019-07-30T00:00:00"/>
    <n v="2508"/>
    <n v="3.7"/>
    <n v="826.94"/>
    <s v="Economy"/>
    <n v="52"/>
    <s v="No"/>
    <n v="492.39240000000007"/>
    <n v="9"/>
    <n v="0.3297208931419458"/>
    <n v="4"/>
    <x v="0"/>
    <n v="3"/>
    <n v="8"/>
    <s v="Economy"/>
    <s v="England"/>
    <s v="Russia"/>
    <x v="0"/>
    <x v="0"/>
  </r>
  <r>
    <s v="Z0YQ87"/>
    <s v="JFK"/>
    <s v="LHR"/>
    <d v="2017-08-26T00:00:00"/>
    <x v="271"/>
    <d v="2017-11-28T00:00:00"/>
    <n v="5555"/>
    <n v="7.1"/>
    <n v="831.98"/>
    <s v="Economy"/>
    <n v="343"/>
    <s v="No"/>
    <n v="820.85900000000004"/>
    <n v="80"/>
    <n v="0.14977137713771377"/>
    <n v="14"/>
    <x v="3"/>
    <n v="4"/>
    <n v="10"/>
    <s v="Economy"/>
    <s v="USA"/>
    <s v="England"/>
    <x v="1"/>
    <x v="0"/>
  </r>
  <r>
    <s v="GY4E8U"/>
    <s v="LGW"/>
    <s v="CLT"/>
    <d v="2019-04-01T00:00:00"/>
    <x v="272"/>
    <d v="2019-04-28T00:00:00"/>
    <n v="6453"/>
    <n v="8.1"/>
    <n v="836.68"/>
    <s v="Economy"/>
    <n v="435"/>
    <s v="No"/>
    <n v="917.66340000000002"/>
    <n v="19"/>
    <n v="0.12965752363241903"/>
    <n v="8"/>
    <x v="0"/>
    <n v="4"/>
    <n v="10"/>
    <s v="Economy"/>
    <s v="England"/>
    <s v="USA"/>
    <x v="0"/>
    <x v="1"/>
  </r>
  <r>
    <s v="ZUFT0Y"/>
    <s v="SIN"/>
    <s v="PVG"/>
    <d v="2018-07-25T00:00:00"/>
    <x v="273"/>
    <d v="2019-01-19T00:00:00"/>
    <n v="3805"/>
    <n v="5.5"/>
    <n v="838.79"/>
    <s v="Economy"/>
    <n v="952"/>
    <s v="No"/>
    <n v="632.20900000000006"/>
    <n v="173"/>
    <n v="0.22044415243101181"/>
    <n v="5"/>
    <x v="0"/>
    <n v="4"/>
    <n v="10"/>
    <s v="Economy"/>
    <s v="Singapore"/>
    <s v="China"/>
    <x v="2"/>
    <x v="2"/>
  </r>
  <r>
    <s v="CZYJJI"/>
    <s v="SIN"/>
    <s v="DEL"/>
    <d v="2019-01-30T00:00:00"/>
    <x v="192"/>
    <d v="2019-04-01T00:00:00"/>
    <n v="4159"/>
    <n v="5.3"/>
    <n v="843.27"/>
    <s v="Economy"/>
    <n v="952"/>
    <s v="No"/>
    <n v="670.37020000000007"/>
    <n v="46"/>
    <n v="0.20275787448905985"/>
    <n v="15"/>
    <x v="0"/>
    <n v="4"/>
    <n v="10"/>
    <s v="Economy"/>
    <s v="Singapore"/>
    <s v="India"/>
    <x v="2"/>
    <x v="2"/>
  </r>
  <r>
    <s v="Q78LQL"/>
    <s v="LHR"/>
    <s v="MUC"/>
    <d v="2019-11-11T00:00:00"/>
    <x v="274"/>
    <d v="2019-11-27T00:00:00"/>
    <n v="941"/>
    <n v="2.1"/>
    <n v="844.36"/>
    <s v="Economy"/>
    <n v="944"/>
    <s v="No"/>
    <n v="323.46980000000002"/>
    <n v="13"/>
    <n v="0.89730074388947934"/>
    <n v="3"/>
    <x v="0"/>
    <n v="3"/>
    <n v="8"/>
    <s v="Economy"/>
    <s v="England"/>
    <s v="Germany"/>
    <x v="0"/>
    <x v="0"/>
  </r>
  <r>
    <s v="VZXV1D"/>
    <s v="LHR"/>
    <s v="FRA"/>
    <d v="2018-12-31T00:00:00"/>
    <x v="275"/>
    <d v="2019-01-23T00:00:00"/>
    <n v="654"/>
    <n v="1.8"/>
    <n v="854.59"/>
    <s v="Business"/>
    <n v="560"/>
    <s v="No"/>
    <n v="2236.069"/>
    <n v="19"/>
    <n v="1.3067125382262998"/>
    <n v="4"/>
    <x v="0"/>
    <n v="2"/>
    <n v="6"/>
    <s v="No"/>
    <s v="England"/>
    <s v="Germany"/>
    <x v="0"/>
    <x v="0"/>
  </r>
  <r>
    <s v="BS0DQX"/>
    <s v="JFK"/>
    <s v="MEX"/>
    <d v="2017-07-14T00:00:00"/>
    <x v="276"/>
    <d v="2018-03-14T00:00:00"/>
    <n v="4359"/>
    <n v="4.5"/>
    <n v="856.67"/>
    <s v="Economy"/>
    <n v="197"/>
    <s v="No"/>
    <n v="691.93020000000001"/>
    <n v="240"/>
    <n v="0.19652902041752696"/>
    <n v="3"/>
    <x v="0"/>
    <n v="4"/>
    <n v="10"/>
    <s v="Economy"/>
    <s v="USA"/>
    <s v="Mexico"/>
    <x v="1"/>
    <x v="1"/>
  </r>
  <r>
    <s v="KWJZS4"/>
    <s v="SIN"/>
    <s v="XIY"/>
    <d v="2018-08-17T00:00:00"/>
    <x v="40"/>
    <d v="2018-10-01T00:00:00"/>
    <n v="3713"/>
    <n v="7.9"/>
    <n v="865.22"/>
    <s v="Economy"/>
    <n v="700"/>
    <s v="No"/>
    <n v="622.29140000000007"/>
    <n v="29"/>
    <n v="0.2330245084837059"/>
    <n v="16"/>
    <x v="0"/>
    <n v="4"/>
    <n v="10"/>
    <s v="Economy"/>
    <s v="Singapore"/>
    <s v="China"/>
    <x v="2"/>
    <x v="2"/>
  </r>
  <r>
    <s v="HXGYRI"/>
    <s v="JFK"/>
    <s v="LHR"/>
    <d v="2018-02-06T00:00:00"/>
    <x v="277"/>
    <d v="2018-04-15T00:00:00"/>
    <n v="5555"/>
    <n v="7.1"/>
    <n v="866.58"/>
    <s v="Economy"/>
    <n v="343"/>
    <s v="No"/>
    <n v="820.85900000000004"/>
    <n v="57"/>
    <n v="0.156"/>
    <n v="11"/>
    <x v="3"/>
    <n v="4"/>
    <n v="10"/>
    <s v="Economy"/>
    <s v="USA"/>
    <s v="England"/>
    <x v="1"/>
    <x v="0"/>
  </r>
  <r>
    <s v="ZAFIIS"/>
    <s v="LHR"/>
    <s v="IST"/>
    <d v="2019-01-09T00:00:00"/>
    <x v="128"/>
    <d v="2019-01-26T00:00:00"/>
    <n v="2488"/>
    <n v="3.6"/>
    <n v="866.77"/>
    <s v="Business"/>
    <n v="212"/>
    <s v="No"/>
    <n v="3287.8679999999999"/>
    <n v="14"/>
    <n v="0.34838022508038585"/>
    <n v="3"/>
    <x v="0"/>
    <n v="3"/>
    <n v="8"/>
    <s v="No"/>
    <s v="England"/>
    <s v="Turkey"/>
    <x v="0"/>
    <x v="0"/>
  </r>
  <r>
    <s v="HDVTR7"/>
    <s v="SIN"/>
    <s v="ICN"/>
    <d v="2018-04-28T00:00:00"/>
    <x v="278"/>
    <d v="2018-05-17T00:00:00"/>
    <n v="4627"/>
    <n v="5.8"/>
    <n v="874.39"/>
    <s v="Economy"/>
    <n v="425"/>
    <s v="No"/>
    <n v="720.82060000000001"/>
    <n v="9"/>
    <n v="0.18897557812837693"/>
    <n v="10"/>
    <x v="0"/>
    <n v="4"/>
    <n v="10"/>
    <s v="Economy"/>
    <s v="Singapore"/>
    <s v="Republic of Korea"/>
    <x v="2"/>
    <x v="2"/>
  </r>
  <r>
    <s v="L1V4HB"/>
    <s v="LHR"/>
    <s v="BCN"/>
    <d v="2019-05-26T00:00:00"/>
    <x v="164"/>
    <d v="2019-05-30T00:00:00"/>
    <n v="1147"/>
    <n v="2.2999999999999998"/>
    <n v="885.06"/>
    <s v="Economy"/>
    <n v="858"/>
    <s v="No"/>
    <n v="345.67660000000001"/>
    <n v="0"/>
    <n v="0.77163034001743669"/>
    <n v="4"/>
    <x v="0"/>
    <n v="4"/>
    <n v="10"/>
    <s v="Economy"/>
    <s v="England"/>
    <s v="Spain"/>
    <x v="0"/>
    <x v="0"/>
  </r>
  <r>
    <s v="DX53SV"/>
    <s v="SIN"/>
    <s v="XIY"/>
    <d v="2017-12-26T00:00:00"/>
    <x v="279"/>
    <d v="2018-02-14T00:00:00"/>
    <n v="3713"/>
    <n v="7.9"/>
    <n v="888.83"/>
    <s v="Economy"/>
    <n v="952"/>
    <s v="No"/>
    <n v="622.29140000000007"/>
    <n v="44"/>
    <n v="0.23938324804740105"/>
    <n v="6"/>
    <x v="0"/>
    <n v="4"/>
    <n v="10"/>
    <s v="Economy"/>
    <s v="Singapore"/>
    <s v="China"/>
    <x v="2"/>
    <x v="2"/>
  </r>
  <r>
    <s v="PC6X9H"/>
    <s v="LGA"/>
    <s v="SEA"/>
    <d v="2018-03-20T00:00:00"/>
    <x v="280"/>
    <d v="2018-04-06T00:00:00"/>
    <n v="3883"/>
    <n v="5.0999999999999996"/>
    <n v="891.62"/>
    <s v="Business"/>
    <n v="352"/>
    <s v="No"/>
    <n v="4087.9005000000002"/>
    <n v="14"/>
    <n v="0.22962142673190833"/>
    <n v="3"/>
    <x v="0"/>
    <n v="2"/>
    <n v="6"/>
    <s v="No"/>
    <s v="USA"/>
    <s v="USA"/>
    <x v="1"/>
    <x v="1"/>
  </r>
  <r>
    <s v="NE7YFV"/>
    <s v="LHR"/>
    <s v="LAS"/>
    <d v="2016-12-18T00:00:00"/>
    <x v="281"/>
    <d v="2017-01-30T00:00:00"/>
    <n v="8395"/>
    <n v="9.5"/>
    <n v="894.63"/>
    <s v="Economy"/>
    <n v="171"/>
    <s v="No"/>
    <n v="1127.0110000000002"/>
    <n v="30"/>
    <n v="0.1065670041691483"/>
    <n v="13"/>
    <x v="0"/>
    <n v="3"/>
    <n v="8"/>
    <s v="Economy"/>
    <s v="England"/>
    <s v="USA"/>
    <x v="0"/>
    <x v="1"/>
  </r>
  <r>
    <s v="P1YM3U"/>
    <s v="LGA"/>
    <s v="LAX"/>
    <d v="2017-01-07T00:00:00"/>
    <x v="282"/>
    <d v="2017-02-12T00:00:00"/>
    <n v="3974"/>
    <n v="5.2"/>
    <n v="898.38"/>
    <s v="Economy"/>
    <n v="16"/>
    <s v="No"/>
    <n v="650.42720000000008"/>
    <n v="28"/>
    <n v="0.226064418721691"/>
    <n v="8"/>
    <x v="0"/>
    <n v="4"/>
    <n v="10"/>
    <s v="Economy"/>
    <s v="USA"/>
    <s v="USA"/>
    <x v="1"/>
    <x v="1"/>
  </r>
  <r>
    <s v="L4BO0G"/>
    <s v="LGA"/>
    <s v="SEA"/>
    <d v="2017-02-25T00:00:00"/>
    <x v="283"/>
    <d v="2017-03-14T00:00:00"/>
    <n v="3883"/>
    <n v="5.0999999999999996"/>
    <n v="908.27"/>
    <s v="Economy"/>
    <n v="885"/>
    <s v="No"/>
    <n v="640.61739999999998"/>
    <n v="13"/>
    <n v="0.23390934844192635"/>
    <n v="4"/>
    <x v="1"/>
    <n v="4"/>
    <n v="10"/>
    <s v="Economy"/>
    <s v="USA"/>
    <s v="USA"/>
    <x v="1"/>
    <x v="1"/>
  </r>
  <r>
    <s v="KSI4ZK"/>
    <s v="LHR"/>
    <s v="FRA"/>
    <d v="2018-01-23T00:00:00"/>
    <x v="284"/>
    <d v="2018-01-28T00:00:00"/>
    <n v="654"/>
    <n v="1.8"/>
    <n v="910.32"/>
    <s v="Economy"/>
    <n v="586"/>
    <s v="No"/>
    <n v="292.53120000000001"/>
    <n v="2"/>
    <n v="1.3919266055045871"/>
    <n v="3"/>
    <x v="0"/>
    <n v="4"/>
    <n v="10"/>
    <s v="Economy"/>
    <s v="England"/>
    <s v="Germany"/>
    <x v="0"/>
    <x v="0"/>
  </r>
  <r>
    <s v="E3VF1Z"/>
    <s v="LGA"/>
    <s v="SEA"/>
    <d v="2017-08-02T00:00:00"/>
    <x v="56"/>
    <d v="2017-08-07T00:00:00"/>
    <n v="3883"/>
    <n v="5.0999999999999996"/>
    <n v="919.62"/>
    <s v="Economy"/>
    <n v="18"/>
    <s v="No"/>
    <n v="640.61739999999998"/>
    <n v="3"/>
    <n v="0.23683234612413082"/>
    <n v="2"/>
    <x v="0"/>
    <n v="2"/>
    <n v="6"/>
    <s v="Economy"/>
    <s v="USA"/>
    <s v="USA"/>
    <x v="1"/>
    <x v="1"/>
  </r>
  <r>
    <s v="EDZ7KG"/>
    <s v="LHR"/>
    <s v="MAD"/>
    <d v="2019-02-12T00:00:00"/>
    <x v="285"/>
    <d v="2019-02-23T00:00:00"/>
    <n v="1245"/>
    <n v="2.4"/>
    <n v="923.03"/>
    <s v="Business"/>
    <n v="267"/>
    <s v="No"/>
    <n v="2575.0075000000002"/>
    <n v="8"/>
    <n v="0.74138955823293173"/>
    <n v="3"/>
    <x v="2"/>
    <n v="4"/>
    <n v="10"/>
    <s v="No"/>
    <s v="England"/>
    <s v="Spain"/>
    <x v="0"/>
    <x v="0"/>
  </r>
  <r>
    <s v="VCPPSM"/>
    <s v="LHR"/>
    <s v="FRA"/>
    <d v="2017-06-03T00:00:00"/>
    <x v="44"/>
    <d v="2017-06-18T00:00:00"/>
    <n v="654"/>
    <n v="1.8"/>
    <n v="930.79"/>
    <s v="Economy"/>
    <n v="884"/>
    <s v="No"/>
    <n v="292.53120000000001"/>
    <n v="11"/>
    <n v="1.4232262996941896"/>
    <n v="4"/>
    <x v="0"/>
    <n v="3"/>
    <n v="8"/>
    <s v="Economy"/>
    <s v="England"/>
    <s v="Germany"/>
    <x v="0"/>
    <x v="0"/>
  </r>
  <r>
    <s v="NWGPYA"/>
    <s v="LGW"/>
    <s v="MUC"/>
    <d v="2018-02-28T00:00:00"/>
    <x v="245"/>
    <d v="2018-03-15T00:00:00"/>
    <n v="913"/>
    <n v="2.1"/>
    <n v="930.98"/>
    <s v="Business"/>
    <n v="31"/>
    <s v="No"/>
    <n v="2384.6055000000001"/>
    <n v="12"/>
    <n v="1.0196933187294632"/>
    <n v="3"/>
    <x v="1"/>
    <n v="4"/>
    <n v="10"/>
    <s v="No"/>
    <s v="England"/>
    <s v="Germany"/>
    <x v="0"/>
    <x v="0"/>
  </r>
  <r>
    <s v="PXFVHA"/>
    <s v="LGW"/>
    <s v="CLT"/>
    <d v="2016-12-25T00:00:00"/>
    <x v="286"/>
    <d v="2017-01-29T00:00:00"/>
    <n v="6453"/>
    <n v="8.1"/>
    <n v="942.21"/>
    <s v="Economy"/>
    <n v="561"/>
    <s v="No"/>
    <n v="917.66340000000002"/>
    <n v="29"/>
    <n v="0.14601115760111577"/>
    <n v="6"/>
    <x v="0"/>
    <n v="4"/>
    <n v="10"/>
    <s v="Economy"/>
    <s v="England"/>
    <s v="USA"/>
    <x v="0"/>
    <x v="1"/>
  </r>
  <r>
    <s v="L0MH5B"/>
    <s v="LGA"/>
    <s v="LAS"/>
    <d v="2017-08-03T00:00:00"/>
    <x v="287"/>
    <d v="2017-08-16T00:00:00"/>
    <n v="3608"/>
    <n v="4.8"/>
    <n v="951.68"/>
    <s v="Economy"/>
    <n v="871"/>
    <s v="No"/>
    <n v="610.97239999999999"/>
    <n v="9"/>
    <n v="0.26376940133037691"/>
    <n v="4"/>
    <x v="0"/>
    <n v="3"/>
    <n v="8"/>
    <s v="Economy"/>
    <s v="USA"/>
    <s v="USA"/>
    <x v="1"/>
    <x v="1"/>
  </r>
  <r>
    <s v="J7F7UL"/>
    <s v="LGW"/>
    <s v="FCO"/>
    <d v="2017-04-26T00:00:00"/>
    <x v="288"/>
    <d v="2017-05-10T00:00:00"/>
    <n v="1405"/>
    <n v="2.6"/>
    <n v="954.31"/>
    <s v="Economy"/>
    <n v="105"/>
    <s v="No"/>
    <n v="373.48900000000003"/>
    <n v="11"/>
    <n v="0.67922419928825617"/>
    <n v="3"/>
    <x v="1"/>
    <n v="4"/>
    <n v="10"/>
    <s v="Economy"/>
    <s v="England"/>
    <s v="Italy"/>
    <x v="0"/>
    <x v="0"/>
  </r>
  <r>
    <s v="AJSIQG"/>
    <s v="LHR"/>
    <s v="IAH"/>
    <d v="2017-05-02T00:00:00"/>
    <x v="289"/>
    <d v="2017-06-29T00:00:00"/>
    <n v="7762"/>
    <n v="8.9"/>
    <n v="955.04"/>
    <s v="Economy"/>
    <n v="217"/>
    <s v="No"/>
    <n v="1058.7736"/>
    <n v="56"/>
    <n v="0.1230404534913682"/>
    <n v="2"/>
    <x v="0"/>
    <n v="3"/>
    <n v="8"/>
    <s v="Economy"/>
    <s v="England"/>
    <s v="USA"/>
    <x v="0"/>
    <x v="1"/>
  </r>
  <r>
    <s v="CECASP"/>
    <s v="LGW"/>
    <s v="JFK"/>
    <d v="2019-02-06T00:00:00"/>
    <x v="290"/>
    <d v="2019-03-11T00:00:00"/>
    <n v="5568"/>
    <n v="12.7"/>
    <n v="986.26"/>
    <s v="Business"/>
    <n v="165"/>
    <s v="No"/>
    <n v="5054.2479999999996"/>
    <n v="25"/>
    <n v="0.17713002873563219"/>
    <n v="8"/>
    <x v="3"/>
    <n v="2"/>
    <n v="6"/>
    <s v="Violation"/>
    <s v="England"/>
    <s v="USA"/>
    <x v="0"/>
    <x v="1"/>
  </r>
  <r>
    <s v="YRTFXQ"/>
    <s v="SIN"/>
    <s v="CTU"/>
    <d v="2019-11-11T00:00:00"/>
    <x v="257"/>
    <d v="2019-12-11T00:00:00"/>
    <n v="3250"/>
    <n v="4.4000000000000004"/>
    <n v="991.72"/>
    <s v="Business"/>
    <n v="655"/>
    <s v="No"/>
    <n v="3724.875"/>
    <n v="21"/>
    <n v="0.3051446153846154"/>
    <n v="9"/>
    <x v="0"/>
    <n v="1"/>
    <n v="4"/>
    <s v="Violation"/>
    <s v="Singapore"/>
    <s v="China"/>
    <x v="2"/>
    <x v="2"/>
  </r>
  <r>
    <s v="K01V5W"/>
    <s v="LHR"/>
    <s v="DEN"/>
    <d v="2017-01-03T00:00:00"/>
    <x v="281"/>
    <d v="2017-01-19T00:00:00"/>
    <n v="7496"/>
    <n v="8.6"/>
    <n v="1004.76"/>
    <s v="Economy"/>
    <n v="393"/>
    <s v="No"/>
    <n v="1030.0988"/>
    <n v="14"/>
    <n v="0.13403948772678762"/>
    <n v="2"/>
    <x v="0"/>
    <n v="4"/>
    <n v="10"/>
    <s v="Economy"/>
    <s v="England"/>
    <s v="USA"/>
    <x v="0"/>
    <x v="1"/>
  </r>
  <r>
    <s v="D9N97I"/>
    <s v="LGW"/>
    <s v="MCO"/>
    <d v="2019-04-21T00:00:00"/>
    <x v="291"/>
    <d v="2019-05-19T00:00:00"/>
    <n v="7005"/>
    <n v="8.8000000000000007"/>
    <n v="1007.68"/>
    <s v="Business"/>
    <n v="703"/>
    <s v="No"/>
    <n v="5878.3675000000003"/>
    <n v="16"/>
    <n v="0.14385153461812991"/>
    <n v="12"/>
    <x v="0"/>
    <n v="4"/>
    <n v="10"/>
    <s v="No"/>
    <s v="England"/>
    <s v="USA"/>
    <x v="0"/>
    <x v="1"/>
  </r>
  <r>
    <s v="JQZ65F"/>
    <s v="SIN"/>
    <s v="PVG"/>
    <d v="2018-04-19T00:00:00"/>
    <x v="292"/>
    <d v="2018-05-11T00:00:00"/>
    <n v="3805"/>
    <n v="5.5"/>
    <n v="1009.07"/>
    <s v="Economy"/>
    <n v="874"/>
    <s v="No"/>
    <n v="632.20900000000006"/>
    <n v="10"/>
    <n v="0.26519579500657031"/>
    <n v="12"/>
    <x v="0"/>
    <n v="4"/>
    <n v="10"/>
    <s v="Economy"/>
    <s v="Singapore"/>
    <s v="China"/>
    <x v="2"/>
    <x v="2"/>
  </r>
  <r>
    <s v="HUSNHS"/>
    <s v="JFK"/>
    <s v="IST"/>
    <d v="2017-07-26T00:00:00"/>
    <x v="293"/>
    <d v="2017-08-21T00:00:00"/>
    <n v="8047"/>
    <n v="10"/>
    <n v="1009.83"/>
    <s v="Business"/>
    <n v="513"/>
    <s v="No"/>
    <n v="6475.9544999999998"/>
    <n v="24"/>
    <n v="0.12549148751087363"/>
    <n v="2"/>
    <x v="0"/>
    <n v="4"/>
    <n v="10"/>
    <s v="No"/>
    <s v="USA"/>
    <s v="Turkey"/>
    <x v="1"/>
    <x v="0"/>
  </r>
  <r>
    <s v="T1KP3Q"/>
    <s v="LGA"/>
    <s v="LAS"/>
    <d v="2017-08-04T00:00:00"/>
    <x v="294"/>
    <d v="2017-08-24T00:00:00"/>
    <n v="3608"/>
    <n v="4.8"/>
    <n v="1017.84"/>
    <s v="Economy"/>
    <n v="479"/>
    <s v="No"/>
    <n v="610.97239999999999"/>
    <n v="6"/>
    <n v="0.28210643015521064"/>
    <n v="14"/>
    <x v="0"/>
    <n v="4"/>
    <n v="10"/>
    <s v="Economy"/>
    <s v="USA"/>
    <s v="USA"/>
    <x v="1"/>
    <x v="1"/>
  </r>
  <r>
    <s v="W84E5T"/>
    <s v="SIN"/>
    <s v="ICN"/>
    <d v="2019-05-23T00:00:00"/>
    <x v="295"/>
    <d v="2019-06-10T00:00:00"/>
    <n v="4627"/>
    <n v="5.8"/>
    <n v="1029.28"/>
    <s v="Economy"/>
    <n v="465"/>
    <s v="No"/>
    <n v="720.82060000000001"/>
    <n v="8"/>
    <n v="0.22245083207261723"/>
    <n v="10"/>
    <x v="0"/>
    <n v="4"/>
    <n v="10"/>
    <s v="Economy"/>
    <s v="Singapore"/>
    <s v="Republic of Korea"/>
    <x v="2"/>
    <x v="2"/>
  </r>
  <r>
    <s v="YEI6HT"/>
    <s v="SIN"/>
    <s v="HND"/>
    <d v="2018-08-19T00:00:00"/>
    <x v="296"/>
    <d v="2018-09-05T00:00:00"/>
    <n v="5299"/>
    <n v="6.4"/>
    <n v="1041.69"/>
    <s v="Economy"/>
    <n v="465"/>
    <s v="No"/>
    <n v="793.26220000000001"/>
    <n v="7"/>
    <n v="0.1965823740328364"/>
    <n v="10"/>
    <x v="0"/>
    <n v="4"/>
    <n v="10"/>
    <s v="Economy"/>
    <s v="Singapore"/>
    <s v="Japan"/>
    <x v="2"/>
    <x v="2"/>
  </r>
  <r>
    <s v="TS5C67"/>
    <s v="LHR"/>
    <s v="FCO"/>
    <d v="2019-07-25T00:00:00"/>
    <x v="161"/>
    <d v="2019-08-13T00:00:00"/>
    <n v="1443"/>
    <n v="2.6"/>
    <n v="1052.49"/>
    <s v="Business"/>
    <n v="601"/>
    <s v="No"/>
    <n v="2688.5605"/>
    <n v="15"/>
    <n v="0.72937629937629933"/>
    <n v="4"/>
    <x v="0"/>
    <n v="2"/>
    <n v="6"/>
    <s v="No"/>
    <s v="England"/>
    <s v="Italy"/>
    <x v="0"/>
    <x v="0"/>
  </r>
  <r>
    <s v="IOF60Q"/>
    <s v="LHR"/>
    <s v="MAD"/>
    <d v="2019-04-13T00:00:00"/>
    <x v="63"/>
    <d v="2019-04-23T00:00:00"/>
    <n v="1245"/>
    <n v="2.4"/>
    <n v="1061.77"/>
    <s v="Economy"/>
    <n v="198"/>
    <s v="No"/>
    <n v="356.24099999999999"/>
    <n v="6"/>
    <n v="0.85282730923694783"/>
    <n v="4"/>
    <x v="0"/>
    <n v="4"/>
    <n v="10"/>
    <s v="Economy"/>
    <s v="England"/>
    <s v="Spain"/>
    <x v="0"/>
    <x v="0"/>
  </r>
  <r>
    <s v="H7X0FW"/>
    <s v="LGW"/>
    <s v="SVO"/>
    <d v="2017-12-22T00:00:00"/>
    <x v="297"/>
    <d v="2018-01-05T00:00:00"/>
    <n v="2507"/>
    <n v="8.6999999999999993"/>
    <n v="1066.03"/>
    <s v="Business"/>
    <n v="586"/>
    <s v="No"/>
    <n v="3298.7645000000002"/>
    <n v="23"/>
    <n v="0.42522138013562027"/>
    <n v="-9"/>
    <x v="0"/>
    <n v="4"/>
    <n v="10"/>
    <s v="No"/>
    <s v="England"/>
    <s v="Russia"/>
    <x v="0"/>
    <x v="0"/>
  </r>
  <r>
    <s v="G1JK2O"/>
    <s v="LGA"/>
    <s v="SFO"/>
    <d v="2016-12-28T00:00:00"/>
    <x v="298"/>
    <d v="2017-01-14T00:00:00"/>
    <n v="4151"/>
    <n v="4.5"/>
    <n v="1087.73"/>
    <s v="Economy"/>
    <n v="382"/>
    <s v="No"/>
    <n v="669.50779999999997"/>
    <n v="12"/>
    <n v="0.26204047217537946"/>
    <n v="5"/>
    <x v="2"/>
    <n v="4"/>
    <n v="10"/>
    <s v="Economy"/>
    <s v="USA"/>
    <s v="USA"/>
    <x v="1"/>
    <x v="1"/>
  </r>
  <r>
    <s v="VH1Y5G"/>
    <s v="LGA"/>
    <s v="SFO"/>
    <d v="2019-07-12T00:00:00"/>
    <x v="299"/>
    <d v="2019-07-24T00:00:00"/>
    <n v="4151"/>
    <n v="4.5"/>
    <n v="1104.04"/>
    <s v="Economy"/>
    <n v="749"/>
    <s v="No"/>
    <n v="669.50779999999997"/>
    <n v="11"/>
    <n v="0.26596964586846544"/>
    <n v="1"/>
    <x v="1"/>
    <n v="4"/>
    <n v="10"/>
    <s v="Economy"/>
    <s v="USA"/>
    <s v="USA"/>
    <x v="1"/>
    <x v="1"/>
  </r>
  <r>
    <s v="LMHKQX"/>
    <s v="LGW"/>
    <s v="ATL"/>
    <d v="2017-04-23T00:00:00"/>
    <x v="300"/>
    <d v="2017-05-01T00:00:00"/>
    <n v="6790"/>
    <n v="8.9"/>
    <n v="1105.3599999999999"/>
    <s v="Economy"/>
    <n v="120"/>
    <s v="No"/>
    <n v="953.99200000000008"/>
    <n v="0"/>
    <n v="0.16279234167893961"/>
    <n v="8"/>
    <x v="0"/>
    <n v="2"/>
    <n v="6"/>
    <s v="Economy"/>
    <s v="England"/>
    <s v="USA"/>
    <x v="0"/>
    <x v="1"/>
  </r>
  <r>
    <s v="HE9L3F"/>
    <s v="LGA"/>
    <s v="SFO"/>
    <d v="2019-09-18T00:00:00"/>
    <x v="301"/>
    <d v="2019-09-29T00:00:00"/>
    <n v="4151"/>
    <n v="4.5"/>
    <n v="1108.1500000000001"/>
    <s v="Economy"/>
    <n v="451"/>
    <s v="No"/>
    <n v="669.50779999999997"/>
    <n v="8"/>
    <n v="0.26695976873042643"/>
    <n v="3"/>
    <x v="0"/>
    <n v="2"/>
    <n v="6"/>
    <s v="Economy"/>
    <s v="USA"/>
    <s v="USA"/>
    <x v="1"/>
    <x v="1"/>
  </r>
  <r>
    <s v="HBAU20"/>
    <s v="LGW"/>
    <s v="SVO"/>
    <d v="2019-03-10T00:00:00"/>
    <x v="302"/>
    <d v="2019-08-13T00:00:00"/>
    <n v="2507"/>
    <n v="8.6999999999999993"/>
    <n v="1110.92"/>
    <s v="Business"/>
    <n v="705"/>
    <s v="No"/>
    <n v="3298.7645000000002"/>
    <n v="148"/>
    <n v="0.44312724371759077"/>
    <n v="8"/>
    <x v="0"/>
    <n v="4"/>
    <n v="10"/>
    <s v="No"/>
    <s v="England"/>
    <s v="Russia"/>
    <x v="0"/>
    <x v="0"/>
  </r>
  <r>
    <s v="DDF233"/>
    <s v="LHR"/>
    <s v="DFW"/>
    <d v="2017-10-07T00:00:00"/>
    <x v="303"/>
    <d v="2017-11-08T00:00:00"/>
    <n v="7627"/>
    <n v="8.8000000000000007"/>
    <n v="1120.19"/>
    <s v="Economy"/>
    <n v="393"/>
    <s v="No"/>
    <n v="1044.2206000000001"/>
    <n v="25"/>
    <n v="0.14687164022551463"/>
    <n v="7"/>
    <x v="0"/>
    <n v="4"/>
    <n v="10"/>
    <s v="Economy"/>
    <s v="England"/>
    <s v="USA"/>
    <x v="0"/>
    <x v="1"/>
  </r>
  <r>
    <s v="ZQW8QY"/>
    <s v="LHR"/>
    <s v="JFK"/>
    <d v="2017-04-23T00:00:00"/>
    <x v="304"/>
    <d v="2017-05-09T00:00:00"/>
    <n v="5539"/>
    <n v="6.7"/>
    <n v="1134.23"/>
    <s v="Economy"/>
    <n v="41"/>
    <s v="No"/>
    <n v="819.13419999999996"/>
    <n v="7"/>
    <n v="0.20477161942588915"/>
    <n v="9"/>
    <x v="3"/>
    <n v="4"/>
    <n v="10"/>
    <s v="Economy"/>
    <s v="England"/>
    <s v="USA"/>
    <x v="0"/>
    <x v="1"/>
  </r>
  <r>
    <s v="BFEZWS"/>
    <s v="JFK"/>
    <s v="FCO"/>
    <d v="2019-09-23T00:00:00"/>
    <x v="305"/>
    <d v="2019-10-14T00:00:00"/>
    <n v="6884"/>
    <n v="8.6"/>
    <n v="1154.8"/>
    <s v="Business"/>
    <n v="871"/>
    <s v="No"/>
    <n v="5808.9740000000002"/>
    <n v="15"/>
    <n v="0.16775130737943056"/>
    <n v="6"/>
    <x v="0"/>
    <n v="3"/>
    <n v="8"/>
    <s v="Violation"/>
    <s v="USA"/>
    <s v="Italy"/>
    <x v="1"/>
    <x v="0"/>
  </r>
  <r>
    <s v="A9RB0J"/>
    <s v="JFK"/>
    <s v="MAD"/>
    <d v="2019-11-24T00:00:00"/>
    <x v="306"/>
    <d v="2019-12-10T00:00:00"/>
    <n v="5775"/>
    <n v="7.3"/>
    <n v="1161.8"/>
    <s v="Economy"/>
    <n v="201"/>
    <s v="No"/>
    <n v="844.57500000000005"/>
    <n v="7"/>
    <n v="0.20117748917748918"/>
    <n v="9"/>
    <x v="1"/>
    <n v="2"/>
    <n v="6"/>
    <s v="Economy"/>
    <s v="USA"/>
    <s v="Spain"/>
    <x v="1"/>
    <x v="0"/>
  </r>
  <r>
    <s v="UQ66QO"/>
    <s v="LGW"/>
    <s v="DFW"/>
    <d v="2018-12-04T00:00:00"/>
    <x v="153"/>
    <d v="2018-12-11T00:00:00"/>
    <n v="7660"/>
    <n v="15.8"/>
    <n v="1161.82"/>
    <s v="Economy"/>
    <n v="705"/>
    <s v="No"/>
    <n v="1047.778"/>
    <n v="0"/>
    <n v="0.15167362924281982"/>
    <n v="7"/>
    <x v="0"/>
    <n v="4"/>
    <n v="10"/>
    <s v="Economy"/>
    <s v="England"/>
    <s v="USA"/>
    <x v="0"/>
    <x v="1"/>
  </r>
  <r>
    <s v="K87WG4"/>
    <s v="LHR"/>
    <s v="JFK"/>
    <d v="2018-03-04T00:00:00"/>
    <x v="245"/>
    <d v="2018-03-22T00:00:00"/>
    <n v="5539"/>
    <n v="6.7"/>
    <n v="1171.48"/>
    <s v="Economy"/>
    <n v="41"/>
    <s v="No"/>
    <n v="819.13419999999996"/>
    <n v="8"/>
    <n v="0.21149666004693987"/>
    <n v="10"/>
    <x v="3"/>
    <n v="4"/>
    <n v="10"/>
    <s v="Economy"/>
    <s v="England"/>
    <s v="USA"/>
    <x v="0"/>
    <x v="1"/>
  </r>
  <r>
    <s v="G3BV0Y"/>
    <s v="LGA"/>
    <s v="LAX"/>
    <d v="2017-06-05T00:00:00"/>
    <x v="307"/>
    <d v="2017-06-25T00:00:00"/>
    <n v="3974"/>
    <n v="5.2"/>
    <n v="1183.1199999999999"/>
    <s v="Economy"/>
    <n v="16"/>
    <s v="No"/>
    <n v="650.42720000000008"/>
    <n v="5"/>
    <n v="0.29771514846502262"/>
    <n v="15"/>
    <x v="0"/>
    <n v="4"/>
    <n v="10"/>
    <s v="Economy"/>
    <s v="USA"/>
    <s v="USA"/>
    <x v="1"/>
    <x v="1"/>
  </r>
  <r>
    <s v="MRGEH1"/>
    <s v="LHR"/>
    <s v="ORD"/>
    <d v="2017-09-30T00:00:00"/>
    <x v="308"/>
    <d v="2017-10-07T00:00:00"/>
    <n v="6343"/>
    <n v="7.5"/>
    <n v="1184.33"/>
    <s v="Economy"/>
    <n v="105"/>
    <s v="No"/>
    <n v="905.80539999999996"/>
    <n v="0"/>
    <n v="0.18671448841242314"/>
    <n v="7"/>
    <x v="1"/>
    <n v="4"/>
    <n v="10"/>
    <s v="Economy"/>
    <s v="England"/>
    <s v="USA"/>
    <x v="0"/>
    <x v="1"/>
  </r>
  <r>
    <s v="HV0CRX"/>
    <s v="SIN"/>
    <s v="DEL"/>
    <d v="2019-07-01T00:00:00"/>
    <x v="165"/>
    <d v="2019-07-22T00:00:00"/>
    <n v="4159"/>
    <n v="5.3"/>
    <n v="1185.48"/>
    <s v="Economy"/>
    <n v="436"/>
    <s v="No"/>
    <n v="670.37020000000007"/>
    <n v="12"/>
    <n v="0.2850396729983169"/>
    <n v="9"/>
    <x v="0"/>
    <n v="2"/>
    <n v="6"/>
    <s v="Economy"/>
    <s v="Singapore"/>
    <s v="India"/>
    <x v="2"/>
    <x v="2"/>
  </r>
  <r>
    <s v="DBKEPD"/>
    <s v="LGA"/>
    <s v="SVO"/>
    <d v="2017-02-10T00:00:00"/>
    <x v="309"/>
    <d v="2017-05-10T00:00:00"/>
    <n v="7494"/>
    <n v="9.3000000000000007"/>
    <n v="1193.6300000000001"/>
    <s v="Business"/>
    <n v="297"/>
    <s v="No"/>
    <n v="6158.8090000000002"/>
    <n v="80"/>
    <n v="0.15927808913797706"/>
    <n v="9"/>
    <x v="0"/>
    <n v="4"/>
    <n v="10"/>
    <s v="No"/>
    <s v="USA"/>
    <s v="Russia"/>
    <x v="1"/>
    <x v="0"/>
  </r>
  <r>
    <s v="NO9NOX"/>
    <s v="LHR"/>
    <s v="SVO"/>
    <d v="2018-04-06T00:00:00"/>
    <x v="310"/>
    <d v="2018-04-27T00:00:00"/>
    <n v="2508"/>
    <n v="3.7"/>
    <n v="1193.96"/>
    <s v="Business"/>
    <n v="422"/>
    <s v="No"/>
    <n v="3299.3379999999997"/>
    <n v="16"/>
    <n v="0.47606060606060607"/>
    <n v="5"/>
    <x v="0"/>
    <n v="3"/>
    <n v="8"/>
    <s v="No"/>
    <s v="England"/>
    <s v="Russia"/>
    <x v="0"/>
    <x v="0"/>
  </r>
  <r>
    <s v="HXBOWP"/>
    <s v="LGW"/>
    <s v="SVO"/>
    <d v="2018-12-28T00:00:00"/>
    <x v="311"/>
    <d v="2020-01-04T00:00:00"/>
    <n v="2507"/>
    <n v="8.6999999999999993"/>
    <n v="1199.52"/>
    <s v="Business"/>
    <n v="212"/>
    <s v="No"/>
    <n v="3298.7645000000002"/>
    <n v="73"/>
    <n v="0.47846828879138414"/>
    <n v="299"/>
    <x v="0"/>
    <n v="3"/>
    <n v="8"/>
    <s v="Violation"/>
    <s v="England"/>
    <s v="Russia"/>
    <x v="0"/>
    <x v="0"/>
  </r>
  <r>
    <s v="N2VM9L"/>
    <s v="LGA"/>
    <s v="SEA"/>
    <d v="2017-11-09T00:00:00"/>
    <x v="6"/>
    <d v="2017-11-18T00:00:00"/>
    <n v="3883"/>
    <n v="5.0999999999999996"/>
    <n v="1220.5"/>
    <s v="Economy"/>
    <n v="159"/>
    <s v="No"/>
    <n v="640.61739999999998"/>
    <n v="6"/>
    <n v="0.31431882565027042"/>
    <n v="3"/>
    <x v="0"/>
    <n v="4"/>
    <n v="10"/>
    <s v="Economy"/>
    <s v="USA"/>
    <s v="USA"/>
    <x v="1"/>
    <x v="1"/>
  </r>
  <r>
    <s v="BVHDH7"/>
    <s v="LGA"/>
    <s v="LHR"/>
    <d v="2018-06-30T00:00:00"/>
    <x v="312"/>
    <d v="2018-09-04T00:00:00"/>
    <n v="5536"/>
    <n v="11.7"/>
    <n v="1237.49"/>
    <s v="Business"/>
    <n v="451"/>
    <s v="No"/>
    <n v="5035.8960000000006"/>
    <n v="58"/>
    <n v="0.22353504335260116"/>
    <n v="8"/>
    <x v="0"/>
    <n v="2"/>
    <n v="6"/>
    <s v="Violation"/>
    <s v="USA"/>
    <s v="England"/>
    <x v="1"/>
    <x v="0"/>
  </r>
  <r>
    <s v="NO5308"/>
    <s v="LHR"/>
    <s v="DFW"/>
    <d v="2019-06-23T00:00:00"/>
    <x v="313"/>
    <d v="2019-07-20T00:00:00"/>
    <n v="7627"/>
    <n v="8.8000000000000007"/>
    <n v="1255.81"/>
    <s v="Economy"/>
    <n v="858"/>
    <s v="No"/>
    <n v="1044.2206000000001"/>
    <n v="26"/>
    <n v="0.16465320571653336"/>
    <n v="1"/>
    <x v="0"/>
    <n v="4"/>
    <n v="10"/>
    <s v="Economy"/>
    <s v="England"/>
    <s v="USA"/>
    <x v="0"/>
    <x v="1"/>
  </r>
  <r>
    <s v="MO0Z6X"/>
    <s v="LGA"/>
    <s v="SEA"/>
    <d v="2019-03-03T00:00:00"/>
    <x v="314"/>
    <d v="2019-03-07T00:00:00"/>
    <n v="3883"/>
    <n v="5.0999999999999996"/>
    <n v="1264.54"/>
    <s v="Economy"/>
    <n v="650"/>
    <s v="No"/>
    <n v="640.61739999999998"/>
    <n v="1"/>
    <n v="0.32566057172289464"/>
    <n v="3"/>
    <x v="0"/>
    <n v="2"/>
    <n v="6"/>
    <s v="Economy"/>
    <s v="USA"/>
    <s v="USA"/>
    <x v="1"/>
    <x v="1"/>
  </r>
  <r>
    <s v="YBXV87"/>
    <s v="LHR"/>
    <s v="MUC"/>
    <d v="2017-01-09T00:00:00"/>
    <x v="315"/>
    <d v="2017-02-03T00:00:00"/>
    <n v="941"/>
    <n v="2.1"/>
    <n v="1309.23"/>
    <s v="Business"/>
    <n v="967"/>
    <s v="No"/>
    <n v="2400.6635000000001"/>
    <n v="21"/>
    <n v="1.391317747077577"/>
    <n v="4"/>
    <x v="0"/>
    <n v="2"/>
    <n v="6"/>
    <s v="No"/>
    <s v="England"/>
    <s v="Germany"/>
    <x v="0"/>
    <x v="0"/>
  </r>
  <r>
    <s v="ST3T6U"/>
    <s v="LGA"/>
    <s v="SEA"/>
    <d v="2018-12-03T00:00:00"/>
    <x v="316"/>
    <d v="2018-12-20T00:00:00"/>
    <n v="3883"/>
    <n v="5.0999999999999996"/>
    <n v="1352.87"/>
    <s v="Business"/>
    <n v="252"/>
    <s v="No"/>
    <n v="4087.9005000000002"/>
    <n v="14"/>
    <n v="0.3484084470770023"/>
    <n v="3"/>
    <x v="0"/>
    <n v="4"/>
    <n v="10"/>
    <s v="No"/>
    <s v="USA"/>
    <s v="USA"/>
    <x v="1"/>
    <x v="1"/>
  </r>
  <r>
    <s v="Y4N9QR"/>
    <s v="SIN"/>
    <s v="XIY"/>
    <d v="2019-09-20T00:00:00"/>
    <x v="317"/>
    <d v="2019-11-08T00:00:00"/>
    <n v="3713"/>
    <n v="7.9"/>
    <n v="1373.32"/>
    <s v="Business"/>
    <n v="912"/>
    <s v="No"/>
    <n v="3990.4054999999998"/>
    <n v="43"/>
    <n v="0.36986803124158363"/>
    <n v="6"/>
    <x v="0"/>
    <n v="3"/>
    <n v="8"/>
    <s v="No"/>
    <s v="Singapore"/>
    <s v="China"/>
    <x v="2"/>
    <x v="2"/>
  </r>
  <r>
    <s v="JG4F8N"/>
    <s v="LGA"/>
    <s v="SFO"/>
    <d v="2018-08-09T00:00:00"/>
    <x v="318"/>
    <d v="2018-08-12T00:00:00"/>
    <n v="4151"/>
    <n v="4.5"/>
    <n v="1382.11"/>
    <s v="Economy"/>
    <n v="382"/>
    <s v="No"/>
    <n v="669.50779999999997"/>
    <n v="1"/>
    <n v="0.33295832329559139"/>
    <n v="2"/>
    <x v="2"/>
    <n v="4"/>
    <n v="10"/>
    <s v="Economy"/>
    <s v="USA"/>
    <s v="USA"/>
    <x v="1"/>
    <x v="1"/>
  </r>
  <r>
    <s v="DEBH5W"/>
    <s v="JFK"/>
    <s v="LHR"/>
    <d v="2017-09-23T00:00:00"/>
    <x v="319"/>
    <d v="2017-12-25T00:00:00"/>
    <n v="5555"/>
    <n v="7.1"/>
    <n v="1383.58"/>
    <s v="Business"/>
    <n v="463"/>
    <s v="No"/>
    <n v="5046.7924999999996"/>
    <n v="87"/>
    <n v="0.24906930693069307"/>
    <n v="6"/>
    <x v="2"/>
    <n v="4"/>
    <n v="10"/>
    <s v="No"/>
    <s v="USA"/>
    <s v="England"/>
    <x v="1"/>
    <x v="0"/>
  </r>
  <r>
    <s v="MT3E5G"/>
    <s v="LGA"/>
    <s v="LAS"/>
    <d v="2019-10-18T00:00:00"/>
    <x v="36"/>
    <d v="2019-10-23T00:00:00"/>
    <n v="3608"/>
    <n v="4.8"/>
    <n v="1387.03"/>
    <s v="Business"/>
    <n v="596"/>
    <s v="No"/>
    <n v="3930.1880000000001"/>
    <n v="3"/>
    <n v="0.38443181818181815"/>
    <n v="2"/>
    <x v="0"/>
    <n v="2"/>
    <n v="6"/>
    <s v="No"/>
    <s v="USA"/>
    <s v="USA"/>
    <x v="1"/>
    <x v="1"/>
  </r>
  <r>
    <s v="IJ4UDY"/>
    <s v="LGW"/>
    <s v="CTU"/>
    <d v="2017-05-21T00:00:00"/>
    <x v="320"/>
    <d v="2017-06-23T00:00:00"/>
    <n v="8303"/>
    <n v="14.5"/>
    <n v="1414.25"/>
    <s v="Business"/>
    <n v="417"/>
    <s v="No"/>
    <n v="6622.7704999999996"/>
    <n v="30"/>
    <n v="0.17033000120438396"/>
    <n v="3"/>
    <x v="0"/>
    <n v="2"/>
    <n v="6"/>
    <s v="Violation"/>
    <s v="England"/>
    <s v="China"/>
    <x v="0"/>
    <x v="2"/>
  </r>
  <r>
    <s v="DGSVI0"/>
    <s v="LGW"/>
    <s v="DFW"/>
    <d v="2019-08-05T00:00:00"/>
    <x v="70"/>
    <d v="2019-08-31T00:00:00"/>
    <n v="7660"/>
    <n v="15.8"/>
    <n v="1417.19"/>
    <s v="Business"/>
    <n v="454"/>
    <s v="No"/>
    <n v="6254.01"/>
    <n v="21"/>
    <n v="0.1850117493472585"/>
    <n v="5"/>
    <x v="2"/>
    <n v="2"/>
    <n v="6"/>
    <s v="Violation"/>
    <s v="England"/>
    <s v="USA"/>
    <x v="0"/>
    <x v="1"/>
  </r>
  <r>
    <s v="IC5P8S"/>
    <s v="LGA"/>
    <s v="LAS"/>
    <d v="2018-02-02T00:00:00"/>
    <x v="321"/>
    <d v="2018-03-03T00:00:00"/>
    <n v="3608"/>
    <n v="4.8"/>
    <n v="1443.93"/>
    <s v="Business"/>
    <n v="25"/>
    <s v="No"/>
    <n v="3930.1880000000001"/>
    <n v="24"/>
    <n v="0.40020232815964524"/>
    <n v="5"/>
    <x v="0"/>
    <n v="4"/>
    <n v="10"/>
    <s v="No"/>
    <s v="USA"/>
    <s v="USA"/>
    <x v="1"/>
    <x v="1"/>
  </r>
  <r>
    <s v="P57193"/>
    <s v="LGW"/>
    <s v="PVG"/>
    <d v="2018-12-24T00:00:00"/>
    <x v="42"/>
    <d v="2019-01-23T00:00:00"/>
    <n v="9252"/>
    <n v="13.4"/>
    <n v="1459.61"/>
    <s v="Business"/>
    <n v="967"/>
    <s v="No"/>
    <n v="7167.0219999999999"/>
    <n v="27"/>
    <n v="0.15776156506701253"/>
    <n v="3"/>
    <x v="0"/>
    <n v="2"/>
    <n v="6"/>
    <s v="Violation"/>
    <s v="England"/>
    <s v="China"/>
    <x v="0"/>
    <x v="2"/>
  </r>
  <r>
    <s v="FIBRU5"/>
    <s v="SIN"/>
    <s v="PEK"/>
    <d v="2019-01-12T00:00:00"/>
    <x v="322"/>
    <d v="2019-02-14T00:00:00"/>
    <n v="4490"/>
    <n v="5.6"/>
    <n v="1471.88"/>
    <s v="Business"/>
    <n v="874"/>
    <s v="No"/>
    <n v="4436.0149999999994"/>
    <n v="24"/>
    <n v="0.32781291759465481"/>
    <n v="9"/>
    <x v="0"/>
    <n v="4"/>
    <n v="10"/>
    <s v="No"/>
    <s v="Singapore"/>
    <s v="China"/>
    <x v="2"/>
    <x v="2"/>
  </r>
  <r>
    <s v="OPTF6X"/>
    <s v="LGW"/>
    <s v="JFK"/>
    <d v="2017-03-11T00:00:00"/>
    <x v="55"/>
    <d v="2017-04-07T00:00:00"/>
    <n v="5568"/>
    <n v="12.7"/>
    <n v="1478.04"/>
    <s v="Business"/>
    <n v="41"/>
    <s v="No"/>
    <n v="5054.2479999999996"/>
    <n v="21"/>
    <n v="0.26545258620689655"/>
    <n v="6"/>
    <x v="3"/>
    <n v="4"/>
    <n v="10"/>
    <s v="Violation"/>
    <s v="England"/>
    <s v="USA"/>
    <x v="0"/>
    <x v="1"/>
  </r>
  <r>
    <s v="VMU9IY"/>
    <s v="LHR"/>
    <s v="FCO"/>
    <d v="2017-09-02T00:00:00"/>
    <x v="323"/>
    <d v="2017-09-29T00:00:00"/>
    <n v="1443"/>
    <n v="2.6"/>
    <n v="1537.51"/>
    <s v="Business"/>
    <n v="601"/>
    <s v="No"/>
    <n v="2688.5605"/>
    <n v="23"/>
    <n v="1.0654954954954954"/>
    <n v="4"/>
    <x v="0"/>
    <n v="2"/>
    <n v="6"/>
    <s v="No"/>
    <s v="England"/>
    <s v="Italy"/>
    <x v="0"/>
    <x v="0"/>
  </r>
  <r>
    <s v="PH1E8X"/>
    <s v="LGA"/>
    <s v="SFO"/>
    <d v="2019-11-20T00:00:00"/>
    <x v="324"/>
    <d v="2019-11-25T00:00:00"/>
    <n v="4151"/>
    <n v="4.5"/>
    <n v="1563.84"/>
    <s v="Business"/>
    <n v="428"/>
    <s v="No"/>
    <n v="4241.5985000000001"/>
    <n v="2"/>
    <n v="0.37673813538906287"/>
    <n v="3"/>
    <x v="0"/>
    <n v="2"/>
    <n v="6"/>
    <s v="No"/>
    <s v="USA"/>
    <s v="USA"/>
    <x v="1"/>
    <x v="1"/>
  </r>
  <r>
    <s v="PXN0KV"/>
    <s v="LHR"/>
    <s v="ORD"/>
    <d v="2017-10-31T00:00:00"/>
    <x v="325"/>
    <d v="2017-11-12T00:00:00"/>
    <n v="6343"/>
    <n v="7.5"/>
    <n v="1574.62"/>
    <s v="Economy"/>
    <n v="135"/>
    <s v="No"/>
    <n v="905.80539999999996"/>
    <n v="10"/>
    <n v="0.24824530979032003"/>
    <n v="2"/>
    <x v="2"/>
    <n v="2"/>
    <n v="6"/>
    <s v="Economy"/>
    <s v="England"/>
    <s v="USA"/>
    <x v="0"/>
    <x v="1"/>
  </r>
  <r>
    <s v="CA8P0D"/>
    <s v="LGA"/>
    <s v="LAS"/>
    <d v="2019-10-04T00:00:00"/>
    <x v="326"/>
    <d v="2019-11-16T00:00:00"/>
    <n v="3608"/>
    <n v="4.8"/>
    <n v="1589.87"/>
    <s v="Business"/>
    <n v="805"/>
    <s v="No"/>
    <n v="3930.1880000000001"/>
    <n v="24"/>
    <n v="0.4406513303769401"/>
    <n v="19"/>
    <x v="0"/>
    <n v="3"/>
    <n v="8"/>
    <s v="No"/>
    <s v="USA"/>
    <s v="USA"/>
    <x v="1"/>
    <x v="1"/>
  </r>
  <r>
    <s v="WJHBIA"/>
    <s v="LHR"/>
    <s v="BKK"/>
    <d v="2018-11-07T00:00:00"/>
    <x v="327"/>
    <d v="2018-12-05T00:00:00"/>
    <n v="9577"/>
    <n v="10.7"/>
    <n v="1615.59"/>
    <s v="Business"/>
    <n v="512"/>
    <s v="No"/>
    <n v="7353.4094999999998"/>
    <n v="24"/>
    <n v="0.16869478960008352"/>
    <n v="4"/>
    <x v="1"/>
    <n v="2"/>
    <n v="6"/>
    <s v="Violation"/>
    <s v="England"/>
    <s v="Thailand"/>
    <x v="0"/>
    <x v="2"/>
  </r>
  <r>
    <s v="DFMEAZ"/>
    <s v="LGW"/>
    <s v="CGK"/>
    <d v="2019-08-21T00:00:00"/>
    <x v="328"/>
    <d v="2019-09-14T00:00:00"/>
    <n v="11708"/>
    <n v="20.9"/>
    <n v="1617.68"/>
    <s v="Business"/>
    <n v="89"/>
    <s v="No"/>
    <n v="8575.5380000000005"/>
    <n v="16"/>
    <n v="0.13816877348821319"/>
    <n v="8"/>
    <x v="0"/>
    <n v="4"/>
    <n v="10"/>
    <s v="Violation"/>
    <s v="England"/>
    <s v="Indonesia"/>
    <x v="0"/>
    <x v="2"/>
  </r>
  <r>
    <s v="SW2ZEN"/>
    <s v="SIN"/>
    <s v="XIY"/>
    <d v="2019-04-04T00:00:00"/>
    <x v="329"/>
    <d v="2019-05-27T00:00:00"/>
    <n v="3713"/>
    <n v="7.9"/>
    <n v="1624.24"/>
    <s v="Business"/>
    <n v="436"/>
    <s v="No"/>
    <n v="3990.4054999999998"/>
    <n v="48"/>
    <n v="0.43744680851063827"/>
    <n v="5"/>
    <x v="0"/>
    <n v="2"/>
    <n v="6"/>
    <s v="Violation"/>
    <s v="Singapore"/>
    <s v="China"/>
    <x v="2"/>
    <x v="2"/>
  </r>
  <r>
    <s v="VQ7VUN"/>
    <s v="SIN"/>
    <s v="PVG"/>
    <d v="2019-03-24T00:00:00"/>
    <x v="13"/>
    <d v="2019-04-27T00:00:00"/>
    <n v="3805"/>
    <n v="5.5"/>
    <n v="1636.05"/>
    <s v="Business"/>
    <n v="952"/>
    <s v="No"/>
    <n v="4043.1675"/>
    <n v="25"/>
    <n v="0.42997371879106439"/>
    <n v="9"/>
    <x v="0"/>
    <n v="4"/>
    <n v="10"/>
    <s v="No"/>
    <s v="Singapore"/>
    <s v="China"/>
    <x v="2"/>
    <x v="2"/>
  </r>
  <r>
    <s v="HJKHUC"/>
    <s v="LHR"/>
    <s v="CAN"/>
    <d v="2019-07-18T00:00:00"/>
    <x v="330"/>
    <d v="2019-08-12T00:00:00"/>
    <n v="9495"/>
    <n v="10.6"/>
    <n v="1703.19"/>
    <s v="Business"/>
    <n v="171"/>
    <s v="No"/>
    <n v="7306.3824999999997"/>
    <n v="20"/>
    <n v="0.17937756714060032"/>
    <n v="5"/>
    <x v="0"/>
    <n v="3"/>
    <n v="8"/>
    <s v="Violation"/>
    <s v="England"/>
    <s v="China"/>
    <x v="0"/>
    <x v="2"/>
  </r>
  <r>
    <s v="PBUCF4"/>
    <s v="LHR"/>
    <s v="DFW"/>
    <d v="2019-02-23T00:00:00"/>
    <x v="233"/>
    <d v="2019-03-08T00:00:00"/>
    <n v="7627"/>
    <n v="8.8000000000000007"/>
    <n v="1759.77"/>
    <s v="Economy"/>
    <n v="280"/>
    <s v="No"/>
    <n v="1044.2206000000001"/>
    <n v="11"/>
    <n v="0.2307289891176085"/>
    <n v="2"/>
    <x v="0"/>
    <n v="4"/>
    <n v="10"/>
    <s v="Economy"/>
    <s v="England"/>
    <s v="USA"/>
    <x v="0"/>
    <x v="1"/>
  </r>
  <r>
    <s v="BA9ES9"/>
    <s v="JFK"/>
    <s v="LHR"/>
    <d v="2017-07-03T00:00:00"/>
    <x v="331"/>
    <d v="2017-09-29T00:00:00"/>
    <n v="5555"/>
    <n v="7.1"/>
    <n v="1764.57"/>
    <s v="Business"/>
    <n v="211"/>
    <s v="No"/>
    <n v="5046.7924999999996"/>
    <n v="79"/>
    <n v="0.31765436543654363"/>
    <n v="9"/>
    <x v="2"/>
    <n v="4"/>
    <n v="10"/>
    <s v="No"/>
    <s v="USA"/>
    <s v="England"/>
    <x v="1"/>
    <x v="0"/>
  </r>
  <r>
    <s v="CUED9Y"/>
    <s v="LGW"/>
    <s v="EWR"/>
    <d v="2019-08-21T00:00:00"/>
    <x v="332"/>
    <d v="2019-08-31T00:00:00"/>
    <n v="5606"/>
    <n v="7.1"/>
    <n v="1790.05"/>
    <s v="Business"/>
    <n v="549"/>
    <s v="No"/>
    <n v="5076.0410000000002"/>
    <n v="2"/>
    <n v="0.31930966821262929"/>
    <n v="8"/>
    <x v="0"/>
    <n v="4"/>
    <n v="10"/>
    <s v="No"/>
    <s v="England"/>
    <s v="USA"/>
    <x v="0"/>
    <x v="1"/>
  </r>
  <r>
    <s v="N1KLWP"/>
    <s v="LGA"/>
    <s v="BCN"/>
    <d v="2018-07-05T00:00:00"/>
    <x v="333"/>
    <d v="2018-08-13T00:00:00"/>
    <n v="6150"/>
    <n v="14.3"/>
    <n v="1816.66"/>
    <s v="Business"/>
    <n v="448"/>
    <s v="No"/>
    <n v="5388.0249999999996"/>
    <n v="21"/>
    <n v="0.2953918699186992"/>
    <n v="18"/>
    <x v="2"/>
    <n v="4"/>
    <n v="10"/>
    <s v="Violation"/>
    <s v="USA"/>
    <s v="Spain"/>
    <x v="1"/>
    <x v="0"/>
  </r>
  <r>
    <s v="WTDP3E"/>
    <s v="LGW"/>
    <s v="MAD"/>
    <d v="2019-07-19T00:00:00"/>
    <x v="334"/>
    <d v="2019-10-17T00:00:00"/>
    <n v="1215"/>
    <n v="2.4"/>
    <n v="1859.59"/>
    <s v="Business"/>
    <n v="967"/>
    <s v="No"/>
    <n v="2557.8024999999998"/>
    <n v="86"/>
    <n v="1.5305267489711933"/>
    <n v="4"/>
    <x v="0"/>
    <n v="2"/>
    <n v="6"/>
    <s v="No"/>
    <s v="England"/>
    <s v="Spain"/>
    <x v="0"/>
    <x v="0"/>
  </r>
  <r>
    <s v="HJOOY7"/>
    <s v="LHR"/>
    <s v="MIA"/>
    <d v="2018-09-23T00:00:00"/>
    <x v="335"/>
    <d v="2018-10-06T00:00:00"/>
    <n v="7108"/>
    <n v="8.3000000000000007"/>
    <n v="1886.43"/>
    <s v="Economy"/>
    <n v="905"/>
    <s v="No"/>
    <n v="988.27240000000006"/>
    <n v="7"/>
    <n v="0.26539532920652786"/>
    <n v="6"/>
    <x v="0"/>
    <n v="3"/>
    <n v="8"/>
    <s v="Economy"/>
    <s v="England"/>
    <s v="USA"/>
    <x v="0"/>
    <x v="1"/>
  </r>
  <r>
    <s v="EB7OE2"/>
    <s v="JFK"/>
    <s v="AMS"/>
    <d v="2018-04-15T00:00:00"/>
    <x v="336"/>
    <d v="2018-07-30T00:00:00"/>
    <n v="5863"/>
    <n v="7.4"/>
    <n v="1913.61"/>
    <s v="Business"/>
    <n v="200"/>
    <s v="No"/>
    <n v="5223.4305000000004"/>
    <n v="97"/>
    <n v="0.32638751492410029"/>
    <n v="9"/>
    <x v="0"/>
    <n v="4"/>
    <n v="10"/>
    <s v="No"/>
    <s v="USA"/>
    <s v="Netherlands"/>
    <x v="1"/>
    <x v="0"/>
  </r>
  <r>
    <s v="GI0OXD"/>
    <s v="LGW"/>
    <s v="CTU"/>
    <d v="2017-02-23T00:00:00"/>
    <x v="337"/>
    <d v="2017-03-09T00:00:00"/>
    <n v="8303"/>
    <n v="14.5"/>
    <n v="1931.45"/>
    <s v="Economy"/>
    <n v="31"/>
    <s v="No"/>
    <n v="1117.0934"/>
    <n v="0"/>
    <n v="0.23262073949174997"/>
    <n v="14"/>
    <x v="1"/>
    <n v="4"/>
    <n v="10"/>
    <s v="Economy"/>
    <s v="England"/>
    <s v="China"/>
    <x v="0"/>
    <x v="2"/>
  </r>
  <r>
    <s v="B0XFTD"/>
    <s v="LGW"/>
    <s v="BKK"/>
    <d v="2019-04-14T00:00:00"/>
    <x v="187"/>
    <d v="2019-06-13T00:00:00"/>
    <n v="9570"/>
    <n v="18.7"/>
    <n v="1939.7"/>
    <s v="Business"/>
    <n v="636"/>
    <s v="No"/>
    <n v="7349.3950000000004"/>
    <n v="56"/>
    <n v="0.20268547544409612"/>
    <n v="4"/>
    <x v="1"/>
    <n v="2"/>
    <n v="6"/>
    <s v="Violation"/>
    <s v="England"/>
    <s v="Thailand"/>
    <x v="0"/>
    <x v="2"/>
  </r>
  <r>
    <s v="S18TAL"/>
    <s v="LGW"/>
    <s v="SVO"/>
    <d v="2017-02-23T00:00:00"/>
    <x v="117"/>
    <d v="2017-03-22T00:00:00"/>
    <n v="2507"/>
    <n v="8.6999999999999993"/>
    <n v="1975.6"/>
    <s v="Business"/>
    <n v="15"/>
    <s v="No"/>
    <n v="3298.7645000000002"/>
    <n v="24"/>
    <n v="0.78803350618268841"/>
    <n v="3"/>
    <x v="0"/>
    <n v="4"/>
    <n v="10"/>
    <s v="No"/>
    <s v="England"/>
    <s v="Russia"/>
    <x v="0"/>
    <x v="0"/>
  </r>
  <r>
    <s v="BX3MA8"/>
    <s v="SIN"/>
    <s v="SHA"/>
    <d v="2018-01-02T00:00:00"/>
    <x v="54"/>
    <d v="2018-01-16T00:00:00"/>
    <n v="3786"/>
    <n v="6.9"/>
    <n v="1984.79"/>
    <s v="Business"/>
    <n v="403"/>
    <s v="No"/>
    <n v="4032.2710000000002"/>
    <n v="6"/>
    <n v="0.52424458531431584"/>
    <n v="8"/>
    <x v="0"/>
    <n v="1"/>
    <n v="4"/>
    <s v="Violation"/>
    <s v="Singapore"/>
    <s v="China"/>
    <x v="2"/>
    <x v="2"/>
  </r>
  <r>
    <s v="UIJ1F5"/>
    <s v="LHR"/>
    <s v="IST"/>
    <d v="2019-08-10T00:00:00"/>
    <x v="70"/>
    <d v="2019-08-29T00:00:00"/>
    <n v="2488"/>
    <n v="3.6"/>
    <n v="2058.62"/>
    <s v="Business"/>
    <n v="188"/>
    <s v="No"/>
    <n v="3287.8679999999999"/>
    <n v="16"/>
    <n v="0.82741961414790988"/>
    <n v="3"/>
    <x v="0"/>
    <n v="2"/>
    <n v="6"/>
    <s v="No"/>
    <s v="England"/>
    <s v="Turkey"/>
    <x v="0"/>
    <x v="0"/>
  </r>
  <r>
    <s v="MU6MET"/>
    <s v="SIN"/>
    <s v="PEK"/>
    <d v="2019-04-13T00:00:00"/>
    <x v="338"/>
    <d v="2019-05-11T00:00:00"/>
    <n v="4490"/>
    <n v="5.6"/>
    <n v="2101.8200000000002"/>
    <s v="Business"/>
    <n v="952"/>
    <s v="No"/>
    <n v="4436.0149999999994"/>
    <n v="19"/>
    <n v="0.46811135857461028"/>
    <n v="9"/>
    <x v="0"/>
    <n v="4"/>
    <n v="10"/>
    <s v="No"/>
    <s v="Singapore"/>
    <s v="China"/>
    <x v="2"/>
    <x v="2"/>
  </r>
  <r>
    <s v="GAL2TZ"/>
    <s v="JFK"/>
    <s v="MAD"/>
    <d v="2017-02-24T00:00:00"/>
    <x v="37"/>
    <d v="2017-03-15T00:00:00"/>
    <n v="5775"/>
    <n v="7.3"/>
    <n v="2114.9499999999998"/>
    <s v="Business"/>
    <n v="506"/>
    <s v="No"/>
    <n v="5172.9624999999996"/>
    <n v="16"/>
    <n v="0.36622510822510818"/>
    <n v="3"/>
    <x v="0"/>
    <n v="3"/>
    <n v="8"/>
    <s v="No"/>
    <s v="USA"/>
    <s v="Spain"/>
    <x v="1"/>
    <x v="0"/>
  </r>
  <r>
    <s v="GJRYMW"/>
    <s v="LGW"/>
    <s v="SIN"/>
    <d v="2018-10-07T00:00:00"/>
    <x v="269"/>
    <d v="2019-03-02T00:00:00"/>
    <n v="10877"/>
    <n v="13.3"/>
    <n v="2125.96"/>
    <s v="Business"/>
    <n v="165"/>
    <s v="No"/>
    <n v="8098.9594999999999"/>
    <n v="141"/>
    <n v="0.19545462903374092"/>
    <n v="5"/>
    <x v="3"/>
    <n v="2"/>
    <n v="6"/>
    <s v="Violation"/>
    <s v="England"/>
    <s v="Singapore"/>
    <x v="0"/>
    <x v="2"/>
  </r>
  <r>
    <s v="FRKSXR"/>
    <s v="LGW"/>
    <s v="SZX"/>
    <d v="2019-07-08T00:00:00"/>
    <x v="339"/>
    <d v="2019-09-21T00:00:00"/>
    <n v="9597"/>
    <n v="17.7"/>
    <n v="2152.71"/>
    <s v="Business"/>
    <n v="188"/>
    <s v="No"/>
    <n v="7364.8795"/>
    <n v="69"/>
    <n v="0.22431072210065645"/>
    <n v="6"/>
    <x v="0"/>
    <n v="2"/>
    <n v="6"/>
    <s v="Violation"/>
    <s v="England"/>
    <s v="China"/>
    <x v="0"/>
    <x v="2"/>
  </r>
  <r>
    <s v="NM1KWQ"/>
    <s v="LGA"/>
    <s v="MAD"/>
    <d v="2017-11-20T00:00:00"/>
    <x v="340"/>
    <d v="2017-12-10T00:00:00"/>
    <n v="5763"/>
    <n v="8.9"/>
    <n v="2172.08"/>
    <s v="Business"/>
    <n v="39"/>
    <s v="No"/>
    <n v="5166.0805"/>
    <n v="13"/>
    <n v="0.37690091965989936"/>
    <n v="7"/>
    <x v="0"/>
    <n v="4"/>
    <n v="10"/>
    <s v="No"/>
    <s v="USA"/>
    <s v="Spain"/>
    <x v="1"/>
    <x v="0"/>
  </r>
  <r>
    <s v="C7DU5Z"/>
    <s v="LGA"/>
    <s v="SEA"/>
    <d v="2017-01-23T00:00:00"/>
    <x v="341"/>
    <d v="2017-04-07T00:00:00"/>
    <n v="3883"/>
    <n v="5.0999999999999996"/>
    <n v="2177.62"/>
    <s v="Business"/>
    <n v="325"/>
    <s v="No"/>
    <n v="4087.9005000000002"/>
    <n v="54"/>
    <n v="0.56080865310327066"/>
    <n v="20"/>
    <x v="0"/>
    <n v="4"/>
    <n v="10"/>
    <s v="No"/>
    <s v="USA"/>
    <s v="USA"/>
    <x v="1"/>
    <x v="1"/>
  </r>
  <r>
    <s v="WFJ6H9"/>
    <s v="LHR"/>
    <s v="SIN"/>
    <d v="2019-04-30T00:00:00"/>
    <x v="342"/>
    <d v="2019-05-31T00:00:00"/>
    <n v="10883"/>
    <n v="12.8"/>
    <n v="2206.56"/>
    <s v="Business"/>
    <n v="41"/>
    <s v="No"/>
    <n v="8102.4004999999997"/>
    <n v="20"/>
    <n v="0.2027529173941009"/>
    <n v="11"/>
    <x v="3"/>
    <n v="4"/>
    <n v="10"/>
    <s v="Violation"/>
    <s v="England"/>
    <s v="Singapore"/>
    <x v="0"/>
    <x v="2"/>
  </r>
  <r>
    <s v="BZFM8M"/>
    <s v="LGW"/>
    <s v="IAH"/>
    <d v="2018-10-31T00:00:00"/>
    <x v="52"/>
    <d v="2018-11-15T00:00:00"/>
    <n v="7794"/>
    <n v="12.9"/>
    <n v="2209.6"/>
    <s v="Business"/>
    <n v="101"/>
    <s v="No"/>
    <n v="6330.8590000000004"/>
    <n v="1"/>
    <n v="0.28350012830382343"/>
    <n v="14"/>
    <x v="0"/>
    <n v="4"/>
    <n v="10"/>
    <s v="Violation"/>
    <s v="England"/>
    <s v="USA"/>
    <x v="0"/>
    <x v="1"/>
  </r>
  <r>
    <s v="DFXZHN"/>
    <s v="LHR"/>
    <s v="CLT"/>
    <d v="2018-02-12T00:00:00"/>
    <x v="137"/>
    <d v="2018-02-23T00:00:00"/>
    <n v="6409"/>
    <n v="7.6"/>
    <n v="2241.91"/>
    <s v="Economy"/>
    <n v="845"/>
    <s v="No"/>
    <n v="912.92020000000002"/>
    <n v="0"/>
    <n v="0.34980652207832735"/>
    <n v="11"/>
    <x v="0"/>
    <n v="4"/>
    <n v="10"/>
    <s v="Economy"/>
    <s v="England"/>
    <s v="USA"/>
    <x v="0"/>
    <x v="1"/>
  </r>
  <r>
    <s v="F6IA7B"/>
    <s v="LGW"/>
    <s v="KUL"/>
    <d v="2019-11-13T00:00:00"/>
    <x v="21"/>
    <d v="2019-12-13T00:00:00"/>
    <n v="10593"/>
    <n v="17.7"/>
    <n v="2293.42"/>
    <s v="Business"/>
    <n v="561"/>
    <s v="No"/>
    <n v="7936.0855000000001"/>
    <n v="26"/>
    <n v="0.21650335126970641"/>
    <n v="4"/>
    <x v="0"/>
    <n v="4"/>
    <n v="10"/>
    <s v="Violation"/>
    <s v="England"/>
    <s v="Malaysia"/>
    <x v="0"/>
    <x v="2"/>
  </r>
  <r>
    <s v="J4QPL3"/>
    <s v="JFK"/>
    <s v="FCO"/>
    <d v="2018-10-18T00:00:00"/>
    <x v="343"/>
    <d v="2018-11-13T00:00:00"/>
    <n v="6884"/>
    <n v="8.6"/>
    <n v="2389.36"/>
    <s v="Business"/>
    <n v="16"/>
    <s v="No"/>
    <n v="5808.9740000000002"/>
    <n v="20"/>
    <n v="0.34708890180127833"/>
    <n v="6"/>
    <x v="0"/>
    <n v="4"/>
    <n v="10"/>
    <s v="No"/>
    <s v="USA"/>
    <s v="Italy"/>
    <x v="1"/>
    <x v="0"/>
  </r>
  <r>
    <s v="EMSDDR"/>
    <s v="LGA"/>
    <s v="FCO"/>
    <d v="2018-12-16T00:00:00"/>
    <x v="141"/>
    <d v="2019-01-15T00:00:00"/>
    <n v="6864"/>
    <n v="13.6"/>
    <n v="2391.62"/>
    <s v="Business"/>
    <n v="202"/>
    <s v="No"/>
    <n v="5797.5039999999999"/>
    <n v="25"/>
    <n v="0.34842948717948719"/>
    <n v="5"/>
    <x v="0"/>
    <n v="2"/>
    <n v="6"/>
    <s v="Violation"/>
    <s v="USA"/>
    <s v="Italy"/>
    <x v="1"/>
    <x v="0"/>
  </r>
  <r>
    <s v="A0Y3ZX"/>
    <s v="LHR"/>
    <s v="BOM"/>
    <d v="2019-03-13T00:00:00"/>
    <x v="344"/>
    <d v="2019-05-19T00:00:00"/>
    <n v="7213"/>
    <n v="8.4"/>
    <n v="2414.54"/>
    <s v="Business"/>
    <n v="601"/>
    <s v="No"/>
    <n v="5997.6554999999998"/>
    <n v="60"/>
    <n v="0.33474837099681132"/>
    <n v="7"/>
    <x v="0"/>
    <n v="2"/>
    <n v="6"/>
    <s v="Violation"/>
    <s v="England"/>
    <s v="India"/>
    <x v="0"/>
    <x v="2"/>
  </r>
  <r>
    <s v="JGP5SW"/>
    <s v="JFK"/>
    <s v="LHR"/>
    <d v="2018-02-10T00:00:00"/>
    <x v="345"/>
    <d v="2018-05-14T00:00:00"/>
    <n v="5555"/>
    <n v="7.1"/>
    <n v="2418.35"/>
    <s v="Business"/>
    <n v="228"/>
    <s v="No"/>
    <n v="5046.7924999999996"/>
    <n v="85"/>
    <n v="0.43534653465346534"/>
    <n v="8"/>
    <x v="3"/>
    <n v="3"/>
    <n v="8"/>
    <s v="No"/>
    <s v="USA"/>
    <s v="England"/>
    <x v="1"/>
    <x v="0"/>
  </r>
  <r>
    <s v="DYREZ0"/>
    <s v="LHR"/>
    <s v="DEN"/>
    <d v="2017-08-26T00:00:00"/>
    <x v="346"/>
    <d v="2017-09-22T00:00:00"/>
    <n v="7496"/>
    <n v="8.6"/>
    <n v="2424.5"/>
    <s v="Business"/>
    <n v="586"/>
    <s v="No"/>
    <n v="6159.9560000000001"/>
    <n v="21"/>
    <n v="0.32343916755602986"/>
    <n v="6"/>
    <x v="0"/>
    <n v="4"/>
    <n v="10"/>
    <s v="No"/>
    <s v="England"/>
    <s v="USA"/>
    <x v="0"/>
    <x v="1"/>
  </r>
  <r>
    <s v="ATP8V5"/>
    <s v="LHR"/>
    <s v="IAH"/>
    <d v="2019-07-20T00:00:00"/>
    <x v="347"/>
    <d v="2019-11-03T00:00:00"/>
    <n v="7762"/>
    <n v="8.9"/>
    <n v="2436.4299999999998"/>
    <s v="Business"/>
    <n v="105"/>
    <s v="No"/>
    <n v="6312.5070000000005"/>
    <n v="99"/>
    <n v="0.31389203813450139"/>
    <n v="7"/>
    <x v="1"/>
    <n v="4"/>
    <n v="10"/>
    <s v="No"/>
    <s v="England"/>
    <s v="USA"/>
    <x v="0"/>
    <x v="1"/>
  </r>
  <r>
    <s v="MIUGDT"/>
    <s v="LHR"/>
    <s v="JFK"/>
    <d v="2018-05-08T00:00:00"/>
    <x v="348"/>
    <d v="2018-06-23T00:00:00"/>
    <n v="5539"/>
    <n v="6.7"/>
    <n v="2439.21"/>
    <s v="Business"/>
    <n v="41"/>
    <s v="No"/>
    <n v="5037.6165000000001"/>
    <n v="37"/>
    <n v="0.44037010290666184"/>
    <n v="9"/>
    <x v="3"/>
    <n v="4"/>
    <n v="10"/>
    <s v="No"/>
    <s v="England"/>
    <s v="USA"/>
    <x v="0"/>
    <x v="1"/>
  </r>
  <r>
    <s v="V6BG6F"/>
    <s v="LGW"/>
    <s v="SZX"/>
    <d v="2018-08-17T00:00:00"/>
    <x v="349"/>
    <d v="2018-12-03T00:00:00"/>
    <n v="9597"/>
    <n v="17.7"/>
    <n v="2479.9499999999998"/>
    <s v="Business"/>
    <n v="198"/>
    <s v="No"/>
    <n v="7364.8795"/>
    <n v="103"/>
    <n v="0.25840887777430444"/>
    <n v="5"/>
    <x v="0"/>
    <n v="4"/>
    <n v="10"/>
    <s v="Violation"/>
    <s v="England"/>
    <s v="China"/>
    <x v="0"/>
    <x v="2"/>
  </r>
  <r>
    <s v="IKYGS7"/>
    <s v="SIN"/>
    <s v="DEN"/>
    <d v="2017-08-24T00:00:00"/>
    <x v="350"/>
    <d v="2017-09-05T00:00:00"/>
    <n v="14584"/>
    <n v="21.7"/>
    <n v="2506.59"/>
    <s v="Business"/>
    <n v="77"/>
    <s v="No"/>
    <n v="10224.924000000001"/>
    <n v="7"/>
    <n v="0.17187260010970928"/>
    <n v="5"/>
    <x v="0"/>
    <n v="4"/>
    <n v="10"/>
    <s v="Violation"/>
    <s v="Singapore"/>
    <s v="USA"/>
    <x v="2"/>
    <x v="1"/>
  </r>
  <r>
    <s v="AXL4V6"/>
    <s v="LHR"/>
    <s v="MIA"/>
    <d v="2019-07-26T00:00:00"/>
    <x v="351"/>
    <d v="2019-12-12T00:00:00"/>
    <n v="7108"/>
    <n v="8.3000000000000007"/>
    <n v="2509.88"/>
    <s v="Business"/>
    <n v="267"/>
    <s v="No"/>
    <n v="5937.4380000000001"/>
    <n v="132"/>
    <n v="0.35310635903207654"/>
    <n v="7"/>
    <x v="2"/>
    <n v="4"/>
    <n v="10"/>
    <s v="No"/>
    <s v="England"/>
    <s v="USA"/>
    <x v="0"/>
    <x v="1"/>
  </r>
  <r>
    <s v="CD6B1I"/>
    <s v="LGW"/>
    <s v="ORD"/>
    <d v="2019-01-12T00:00:00"/>
    <x v="352"/>
    <d v="2019-01-21T00:00:00"/>
    <n v="6377"/>
    <n v="10.5"/>
    <n v="2510.12"/>
    <s v="Business"/>
    <n v="217"/>
    <s v="No"/>
    <n v="5518.2094999999999"/>
    <n v="1"/>
    <n v="0.39362082483926608"/>
    <n v="8"/>
    <x v="0"/>
    <n v="3"/>
    <n v="8"/>
    <s v="Violation"/>
    <s v="England"/>
    <s v="USA"/>
    <x v="0"/>
    <x v="1"/>
  </r>
  <r>
    <s v="GJA3TN"/>
    <s v="LGW"/>
    <s v="JFK"/>
    <d v="2017-07-25T00:00:00"/>
    <x v="353"/>
    <d v="2017-09-19T00:00:00"/>
    <n v="5568"/>
    <n v="12.7"/>
    <n v="2606.88"/>
    <s v="Business"/>
    <n v="165"/>
    <s v="No"/>
    <n v="5054.2479999999996"/>
    <n v="47"/>
    <n v="0.46818965517241379"/>
    <n v="9"/>
    <x v="3"/>
    <n v="2"/>
    <n v="6"/>
    <s v="Violation"/>
    <s v="England"/>
    <s v="USA"/>
    <x v="0"/>
    <x v="1"/>
  </r>
  <r>
    <s v="V1EJ0Q"/>
    <s v="LGA"/>
    <s v="LAX"/>
    <d v="2017-05-31T00:00:00"/>
    <x v="307"/>
    <d v="2017-06-19T00:00:00"/>
    <n v="3974"/>
    <n v="5.2"/>
    <n v="2624.34"/>
    <s v="Business"/>
    <n v="708"/>
    <s v="No"/>
    <n v="4140.0889999999999"/>
    <n v="10"/>
    <n v="0.66037745344740817"/>
    <n v="9"/>
    <x v="0"/>
    <n v="4"/>
    <n v="10"/>
    <s v="No"/>
    <s v="USA"/>
    <s v="USA"/>
    <x v="1"/>
    <x v="1"/>
  </r>
  <r>
    <s v="UV7H6A"/>
    <s v="LGA"/>
    <s v="SFO"/>
    <d v="2018-08-24T00:00:00"/>
    <x v="158"/>
    <d v="2019-02-13T00:00:00"/>
    <n v="4151"/>
    <n v="4.5"/>
    <n v="2646.91"/>
    <s v="Business"/>
    <n v="739"/>
    <s v="No"/>
    <n v="4241.5985000000001"/>
    <n v="168"/>
    <n v="0.6376559865092748"/>
    <n v="5"/>
    <x v="0"/>
    <n v="4"/>
    <n v="10"/>
    <s v="No"/>
    <s v="USA"/>
    <s v="USA"/>
    <x v="1"/>
    <x v="1"/>
  </r>
  <r>
    <s v="EO4TXM"/>
    <s v="LGA"/>
    <s v="FCO"/>
    <d v="2018-01-17T00:00:00"/>
    <x v="107"/>
    <d v="2018-02-16T00:00:00"/>
    <n v="6864"/>
    <n v="13.6"/>
    <n v="2657.14"/>
    <s v="Business"/>
    <n v="752"/>
    <s v="No"/>
    <n v="5797.5039999999999"/>
    <n v="24"/>
    <n v="0.38711247086247086"/>
    <n v="6"/>
    <x v="0"/>
    <n v="4"/>
    <n v="10"/>
    <s v="Violation"/>
    <s v="USA"/>
    <s v="Italy"/>
    <x v="1"/>
    <x v="0"/>
  </r>
  <r>
    <s v="RNGR44"/>
    <s v="JFK"/>
    <s v="BKK"/>
    <d v="2018-01-06T00:00:00"/>
    <x v="137"/>
    <d v="2018-02-20T00:00:00"/>
    <n v="13964"/>
    <n v="16.899999999999999"/>
    <n v="2661.24"/>
    <s v="Business"/>
    <n v="760"/>
    <s v="No"/>
    <n v="9869.3539999999994"/>
    <n v="37"/>
    <n v="0.19057863076482381"/>
    <n v="8"/>
    <x v="0"/>
    <n v="4"/>
    <n v="10"/>
    <s v="Violation"/>
    <s v="USA"/>
    <s v="Thailand"/>
    <x v="1"/>
    <x v="2"/>
  </r>
  <r>
    <s v="IPS7J2"/>
    <s v="JFK"/>
    <s v="LGW"/>
    <d v="2017-08-04T00:00:00"/>
    <x v="354"/>
    <d v="2017-10-24T00:00:00"/>
    <n v="5584"/>
    <n v="7.1"/>
    <n v="2683.75"/>
    <s v="Business"/>
    <n v="228"/>
    <s v="No"/>
    <n v="5063.424"/>
    <n v="72"/>
    <n v="0.48061425501432664"/>
    <n v="9"/>
    <x v="3"/>
    <n v="3"/>
    <n v="8"/>
    <s v="No"/>
    <s v="USA"/>
    <s v="England"/>
    <x v="1"/>
    <x v="0"/>
  </r>
  <r>
    <s v="XR3PY1"/>
    <s v="LHR"/>
    <s v="MUC"/>
    <d v="2019-02-15T00:00:00"/>
    <x v="186"/>
    <d v="2019-03-01T00:00:00"/>
    <n v="941"/>
    <n v="2.1"/>
    <n v="2687.69"/>
    <s v="Business"/>
    <n v="561"/>
    <s v="No"/>
    <n v="2400.6635000000001"/>
    <n v="11"/>
    <n v="2.8562061636556857"/>
    <n v="3"/>
    <x v="0"/>
    <n v="4"/>
    <n v="10"/>
    <s v="No"/>
    <s v="England"/>
    <s v="Germany"/>
    <x v="0"/>
    <x v="0"/>
  </r>
  <r>
    <s v="MSW3GE"/>
    <s v="JFK"/>
    <s v="ICN"/>
    <d v="2017-03-21T00:00:00"/>
    <x v="355"/>
    <d v="2017-04-22T00:00:00"/>
    <n v="11115"/>
    <n v="13.5"/>
    <n v="2697.3"/>
    <s v="Business"/>
    <n v="478"/>
    <s v="No"/>
    <n v="8235.4524999999994"/>
    <n v="23"/>
    <n v="0.24267206477732794"/>
    <n v="9"/>
    <x v="0"/>
    <n v="3"/>
    <n v="8"/>
    <s v="Violation"/>
    <s v="USA"/>
    <s v="Republic of Korea"/>
    <x v="1"/>
    <x v="2"/>
  </r>
  <r>
    <s v="YI85YZ"/>
    <s v="LGW"/>
    <s v="FRA"/>
    <d v="2018-11-12T00:00:00"/>
    <x v="356"/>
    <d v="2018-11-26T00:00:00"/>
    <n v="630"/>
    <n v="8.8000000000000007"/>
    <n v="2712.36"/>
    <s v="Business"/>
    <n v="120"/>
    <s v="No"/>
    <n v="2222.3049999999998"/>
    <n v="10"/>
    <n v="4.3053333333333335"/>
    <n v="4"/>
    <x v="0"/>
    <n v="2"/>
    <n v="6"/>
    <s v="Violation"/>
    <s v="England"/>
    <s v="Germany"/>
    <x v="0"/>
    <x v="0"/>
  </r>
  <r>
    <s v="IAJ27G"/>
    <s v="LHR"/>
    <s v="SFO"/>
    <d v="2019-02-02T00:00:00"/>
    <x v="357"/>
    <d v="2019-03-09T00:00:00"/>
    <n v="8615"/>
    <n v="9.8000000000000007"/>
    <n v="2716.77"/>
    <s v="Business"/>
    <n v="549"/>
    <s v="No"/>
    <n v="6801.7025000000003"/>
    <n v="21"/>
    <n v="0.31535345327916425"/>
    <n v="14"/>
    <x v="0"/>
    <n v="4"/>
    <n v="10"/>
    <s v="No"/>
    <s v="England"/>
    <s v="USA"/>
    <x v="0"/>
    <x v="1"/>
  </r>
  <r>
    <s v="OISJS7"/>
    <s v="LHR"/>
    <s v="JFK"/>
    <d v="2018-01-15T00:00:00"/>
    <x v="358"/>
    <d v="2018-02-12T00:00:00"/>
    <n v="5539"/>
    <n v="6.7"/>
    <n v="2721.33"/>
    <s v="Business"/>
    <n v="41"/>
    <s v="No"/>
    <n v="5037.6165000000001"/>
    <n v="22"/>
    <n v="0.49130348438346272"/>
    <n v="6"/>
    <x v="3"/>
    <n v="4"/>
    <n v="10"/>
    <s v="No"/>
    <s v="England"/>
    <s v="USA"/>
    <x v="0"/>
    <x v="1"/>
  </r>
  <r>
    <s v="C2WF8Z"/>
    <s v="LGA"/>
    <s v="DEN"/>
    <d v="2018-10-17T00:00:00"/>
    <x v="359"/>
    <d v="2018-10-26T00:00:00"/>
    <n v="2606"/>
    <n v="3.6"/>
    <n v="2761.16"/>
    <s v="Business"/>
    <n v="749"/>
    <s v="No"/>
    <n v="3355.5410000000002"/>
    <n v="5"/>
    <n v="1.0595395241749808"/>
    <n v="4"/>
    <x v="1"/>
    <n v="4"/>
    <n v="10"/>
    <s v="No"/>
    <s v="USA"/>
    <s v="USA"/>
    <x v="1"/>
    <x v="1"/>
  </r>
  <r>
    <s v="JZ1F7O"/>
    <s v="LGA"/>
    <s v="SEA"/>
    <d v="2019-05-03T00:00:00"/>
    <x v="206"/>
    <d v="2019-05-15T00:00:00"/>
    <n v="3883"/>
    <n v="5.0999999999999996"/>
    <n v="2799.83"/>
    <s v="Business"/>
    <n v="942"/>
    <s v="No"/>
    <n v="4087.9005000000002"/>
    <n v="8"/>
    <n v="0.72104815864022664"/>
    <n v="4"/>
    <x v="0"/>
    <n v="3"/>
    <n v="8"/>
    <s v="No"/>
    <s v="USA"/>
    <s v="USA"/>
    <x v="1"/>
    <x v="1"/>
  </r>
  <r>
    <s v="UL0ZFG"/>
    <s v="LGW"/>
    <s v="PVG"/>
    <d v="2019-09-14T00:00:00"/>
    <x v="125"/>
    <d v="2019-09-29T00:00:00"/>
    <n v="9252"/>
    <n v="13.4"/>
    <n v="2840.03"/>
    <s v="Business"/>
    <n v="435"/>
    <s v="No"/>
    <n v="7167.0219999999999"/>
    <n v="7"/>
    <n v="0.30696389969736276"/>
    <n v="8"/>
    <x v="0"/>
    <n v="4"/>
    <n v="10"/>
    <s v="Violation"/>
    <s v="England"/>
    <s v="China"/>
    <x v="0"/>
    <x v="2"/>
  </r>
  <r>
    <s v="IGQC6N"/>
    <s v="LGA"/>
    <s v="MUC"/>
    <d v="2019-08-05T00:00:00"/>
    <x v="360"/>
    <d v="2019-10-03T00:00:00"/>
    <n v="6495"/>
    <n v="8.1999999999999993"/>
    <n v="2868.52"/>
    <s v="Business"/>
    <n v="860"/>
    <s v="No"/>
    <n v="5585.8824999999997"/>
    <n v="50"/>
    <n v="0.44165050038491149"/>
    <n v="9"/>
    <x v="0"/>
    <n v="2"/>
    <n v="6"/>
    <s v="Violation"/>
    <s v="USA"/>
    <s v="Germany"/>
    <x v="1"/>
    <x v="0"/>
  </r>
  <r>
    <s v="YVL8U1"/>
    <s v="LHR"/>
    <s v="MUC"/>
    <d v="2017-07-09T00:00:00"/>
    <x v="361"/>
    <d v="2017-07-31T00:00:00"/>
    <n v="941"/>
    <n v="2.1"/>
    <n v="2882.19"/>
    <s v="Business"/>
    <n v="858"/>
    <s v="No"/>
    <n v="2400.6635000000001"/>
    <n v="19"/>
    <n v="3.0629011689691819"/>
    <n v="3"/>
    <x v="0"/>
    <n v="4"/>
    <n v="10"/>
    <s v="No"/>
    <s v="England"/>
    <s v="Germany"/>
    <x v="0"/>
    <x v="0"/>
  </r>
  <r>
    <s v="QAZCS0"/>
    <s v="SIN"/>
    <s v="BOM"/>
    <d v="2019-05-30T00:00:00"/>
    <x v="362"/>
    <d v="2019-06-27T00:00:00"/>
    <n v="3921"/>
    <n v="5.0999999999999996"/>
    <n v="2902.02"/>
    <s v="Business"/>
    <n v="912"/>
    <s v="No"/>
    <n v="4109.6934999999994"/>
    <n v="19"/>
    <n v="0.74012241775057386"/>
    <n v="9"/>
    <x v="0"/>
    <n v="3"/>
    <n v="8"/>
    <s v="No"/>
    <s v="Singapore"/>
    <s v="India"/>
    <x v="2"/>
    <x v="2"/>
  </r>
  <r>
    <s v="C2J24A"/>
    <s v="SIN"/>
    <s v="ICN"/>
    <d v="2019-05-15T00:00:00"/>
    <x v="25"/>
    <d v="2019-06-03T00:00:00"/>
    <n v="4627"/>
    <n v="5.8"/>
    <n v="2924.43"/>
    <s v="Business"/>
    <n v="659"/>
    <s v="No"/>
    <n v="4514.5844999999999"/>
    <n v="10"/>
    <n v="0.63203587637778258"/>
    <n v="9"/>
    <x v="0"/>
    <n v="3"/>
    <n v="8"/>
    <s v="No"/>
    <s v="Singapore"/>
    <s v="Republic of Korea"/>
    <x v="2"/>
    <x v="2"/>
  </r>
  <r>
    <s v="BPMHK5"/>
    <s v="LGW"/>
    <s v="JFK"/>
    <d v="2017-12-03T00:00:00"/>
    <x v="38"/>
    <d v="2017-12-24T00:00:00"/>
    <n v="5568"/>
    <n v="12.7"/>
    <n v="2979.97"/>
    <s v="Business"/>
    <n v="41"/>
    <s v="No"/>
    <n v="5054.2479999999996"/>
    <n v="10"/>
    <n v="0.53519576149425285"/>
    <n v="11"/>
    <x v="3"/>
    <n v="4"/>
    <n v="10"/>
    <s v="Violation"/>
    <s v="England"/>
    <s v="USA"/>
    <x v="0"/>
    <x v="1"/>
  </r>
  <r>
    <s v="ODI69Y"/>
    <s v="LGW"/>
    <s v="JFK"/>
    <d v="2019-02-22T00:00:00"/>
    <x v="254"/>
    <d v="2019-03-26T00:00:00"/>
    <n v="5568"/>
    <n v="12.7"/>
    <n v="2990.74"/>
    <s v="Business"/>
    <n v="225"/>
    <s v="No"/>
    <n v="5054.2479999999996"/>
    <n v="24"/>
    <n v="0.53713002873563209"/>
    <n v="8"/>
    <x v="3"/>
    <n v="1"/>
    <n v="4"/>
    <s v="Violation"/>
    <s v="England"/>
    <s v="USA"/>
    <x v="0"/>
    <x v="1"/>
  </r>
  <r>
    <s v="ZYMM97"/>
    <s v="JFK"/>
    <s v="ICN"/>
    <d v="2018-12-06T00:00:00"/>
    <x v="121"/>
    <d v="2019-01-17T00:00:00"/>
    <n v="11115"/>
    <n v="13.5"/>
    <n v="2997.61"/>
    <s v="Business"/>
    <n v="808"/>
    <s v="No"/>
    <n v="8235.4524999999994"/>
    <n v="27"/>
    <n v="0.2696905083220873"/>
    <n v="15"/>
    <x v="0"/>
    <n v="2"/>
    <n v="6"/>
    <s v="Violation"/>
    <s v="USA"/>
    <s v="Republic of Korea"/>
    <x v="1"/>
    <x v="2"/>
  </r>
  <r>
    <s v="M8C2BJ"/>
    <s v="LGW"/>
    <s v="IST"/>
    <d v="2019-01-17T00:00:00"/>
    <x v="363"/>
    <d v="2019-01-21T00:00:00"/>
    <n v="2461"/>
    <n v="3.6"/>
    <n v="3007.36"/>
    <s v="Business"/>
    <n v="393"/>
    <s v="No"/>
    <n v="3272.3834999999999"/>
    <n v="0"/>
    <n v="1.2220073140999594"/>
    <n v="4"/>
    <x v="0"/>
    <n v="4"/>
    <n v="10"/>
    <s v="No"/>
    <s v="England"/>
    <s v="Turkey"/>
    <x v="0"/>
    <x v="0"/>
  </r>
  <r>
    <s v="APZORV"/>
    <s v="LHR"/>
    <s v="KMG"/>
    <d v="2019-03-04T00:00:00"/>
    <x v="94"/>
    <d v="2019-07-03T00:00:00"/>
    <n v="8716"/>
    <n v="16.899999999999999"/>
    <n v="3028.44"/>
    <s v="Business"/>
    <n v="967"/>
    <s v="No"/>
    <n v="6859.6260000000002"/>
    <n v="118"/>
    <n v="0.34745754933455714"/>
    <n v="3"/>
    <x v="0"/>
    <n v="2"/>
    <n v="6"/>
    <s v="Violation"/>
    <s v="England"/>
    <s v="China"/>
    <x v="0"/>
    <x v="2"/>
  </r>
  <r>
    <s v="EKPMUV"/>
    <s v="LGW"/>
    <s v="SEA"/>
    <d v="2016-12-24T00:00:00"/>
    <x v="364"/>
    <d v="2017-02-09T00:00:00"/>
    <n v="7741"/>
    <n v="9.9"/>
    <n v="3036.68"/>
    <s v="Business"/>
    <n v="393"/>
    <s v="No"/>
    <n v="6300.4634999999998"/>
    <n v="39"/>
    <n v="0.39228523446583125"/>
    <n v="8"/>
    <x v="0"/>
    <n v="4"/>
    <n v="10"/>
    <s v="No"/>
    <s v="England"/>
    <s v="USA"/>
    <x v="0"/>
    <x v="1"/>
  </r>
  <r>
    <s v="PBNJCX"/>
    <s v="LGW"/>
    <s v="SHA"/>
    <d v="2019-02-21T00:00:00"/>
    <x v="77"/>
    <d v="2019-04-07T00:00:00"/>
    <n v="9223"/>
    <n v="18.399999999999999"/>
    <n v="3066.39"/>
    <s v="Business"/>
    <n v="710"/>
    <s v="No"/>
    <n v="7150.3905000000004"/>
    <n v="29"/>
    <n v="0.33247208066789546"/>
    <n v="16"/>
    <x v="0"/>
    <n v="3"/>
    <n v="8"/>
    <s v="Violation"/>
    <s v="England"/>
    <s v="China"/>
    <x v="0"/>
    <x v="2"/>
  </r>
  <r>
    <s v="Q8F9YJ"/>
    <s v="SIN"/>
    <s v="SHA"/>
    <d v="2018-04-04T00:00:00"/>
    <x v="139"/>
    <d v="2018-05-02T00:00:00"/>
    <n v="3786"/>
    <n v="6.9"/>
    <n v="3074.48"/>
    <s v="Business"/>
    <n v="425"/>
    <s v="No"/>
    <n v="4032.2710000000002"/>
    <n v="21"/>
    <n v="0.81206550449022719"/>
    <n v="7"/>
    <x v="0"/>
    <n v="4"/>
    <n v="10"/>
    <s v="No"/>
    <s v="Singapore"/>
    <s v="China"/>
    <x v="2"/>
    <x v="2"/>
  </r>
  <r>
    <s v="GSTE5M"/>
    <s v="LGA"/>
    <s v="CDG"/>
    <d v="2017-09-16T00:00:00"/>
    <x v="365"/>
    <d v="2017-11-05T00:00:00"/>
    <n v="5830"/>
    <n v="11.3"/>
    <n v="3097.2"/>
    <s v="Business"/>
    <n v="352"/>
    <s v="No"/>
    <n v="5204.5050000000001"/>
    <n v="44"/>
    <n v="0.53125214408233268"/>
    <n v="6"/>
    <x v="0"/>
    <n v="2"/>
    <n v="6"/>
    <s v="Violation"/>
    <s v="USA"/>
    <s v="France"/>
    <x v="1"/>
    <x v="0"/>
  </r>
  <r>
    <s v="ED8VZY"/>
    <s v="JFK"/>
    <s v="LHR"/>
    <d v="2017-10-27T00:00:00"/>
    <x v="366"/>
    <d v="2018-01-27T00:00:00"/>
    <n v="5555"/>
    <n v="7.1"/>
    <n v="3112.37"/>
    <s v="Business"/>
    <n v="228"/>
    <s v="No"/>
    <n v="5046.7924999999996"/>
    <n v="77"/>
    <n v="0.56028262826282627"/>
    <n v="15"/>
    <x v="3"/>
    <n v="3"/>
    <n v="8"/>
    <s v="No"/>
    <s v="USA"/>
    <s v="England"/>
    <x v="1"/>
    <x v="0"/>
  </r>
  <r>
    <s v="EOZT11"/>
    <s v="LHR"/>
    <s v="BOM"/>
    <d v="2018-12-04T00:00:00"/>
    <x v="367"/>
    <d v="2019-01-30T00:00:00"/>
    <n v="7213"/>
    <n v="8.4"/>
    <n v="3122.11"/>
    <s v="Business"/>
    <n v="393"/>
    <s v="No"/>
    <n v="5997.6554999999998"/>
    <n v="49"/>
    <n v="0.43284486344100931"/>
    <n v="8"/>
    <x v="0"/>
    <n v="4"/>
    <n v="10"/>
    <s v="No"/>
    <s v="England"/>
    <s v="India"/>
    <x v="0"/>
    <x v="2"/>
  </r>
  <r>
    <s v="HA7MNN"/>
    <s v="LGA"/>
    <s v="LGW"/>
    <d v="2017-09-16T00:00:00"/>
    <x v="6"/>
    <d v="2017-11-20T00:00:00"/>
    <n v="5565"/>
    <n v="8.6999999999999993"/>
    <n v="3126.85"/>
    <s v="Business"/>
    <n v="301"/>
    <s v="No"/>
    <n v="5052.5275000000001"/>
    <n v="60"/>
    <n v="0.56187780772686435"/>
    <n v="5"/>
    <x v="4"/>
    <n v="2"/>
    <n v="6"/>
    <s v="Violation"/>
    <s v="USA"/>
    <s v="England"/>
    <x v="1"/>
    <x v="0"/>
  </r>
  <r>
    <s v="HET4SW"/>
    <s v="SIN"/>
    <s v="LHR"/>
    <d v="2017-04-29T00:00:00"/>
    <x v="368"/>
    <d v="2017-06-04T00:00:00"/>
    <n v="10883"/>
    <n v="12.8"/>
    <n v="3141.85"/>
    <s v="Business"/>
    <n v="912"/>
    <s v="No"/>
    <n v="8102.4004999999997"/>
    <n v="21"/>
    <n v="0.28869337498851416"/>
    <n v="15"/>
    <x v="0"/>
    <n v="3"/>
    <n v="8"/>
    <s v="Violation"/>
    <s v="Singapore"/>
    <s v="England"/>
    <x v="2"/>
    <x v="0"/>
  </r>
  <r>
    <s v="KDPYS2"/>
    <s v="LHR"/>
    <s v="PVG"/>
    <d v="2019-03-02T00:00:00"/>
    <x v="369"/>
    <d v="2019-04-01T00:00:00"/>
    <n v="9241"/>
    <n v="10.4"/>
    <n v="3149.31"/>
    <s v="Business"/>
    <n v="950"/>
    <s v="No"/>
    <n v="7160.7134999999998"/>
    <n v="17"/>
    <n v="0.34079753273455254"/>
    <n v="13"/>
    <x v="0"/>
    <n v="3"/>
    <n v="8"/>
    <s v="Violation"/>
    <s v="England"/>
    <s v="China"/>
    <x v="0"/>
    <x v="2"/>
  </r>
  <r>
    <s v="P325XE"/>
    <s v="LHR"/>
    <s v="PVG"/>
    <d v="2019-06-24T00:00:00"/>
    <x v="370"/>
    <d v="2019-06-27T00:00:00"/>
    <n v="9241"/>
    <n v="10.4"/>
    <n v="3192.76"/>
    <s v="Business"/>
    <n v="636"/>
    <s v="No"/>
    <n v="7160.7134999999998"/>
    <n v="0"/>
    <n v="0.34549940482631752"/>
    <n v="3"/>
    <x v="1"/>
    <n v="2"/>
    <n v="6"/>
    <s v="Violation"/>
    <s v="England"/>
    <s v="China"/>
    <x v="0"/>
    <x v="2"/>
  </r>
  <r>
    <s v="PG5LWO"/>
    <s v="LHR"/>
    <s v="EWR"/>
    <d v="2017-08-30T00:00:00"/>
    <x v="331"/>
    <d v="2017-09-29T00:00:00"/>
    <n v="5561"/>
    <n v="6.7"/>
    <n v="3192.93"/>
    <s v="Business"/>
    <n v="212"/>
    <s v="No"/>
    <n v="5050.2335000000003"/>
    <n v="21"/>
    <n v="0.57416471857579565"/>
    <n v="9"/>
    <x v="0"/>
    <n v="3"/>
    <n v="8"/>
    <s v="No"/>
    <s v="England"/>
    <s v="USA"/>
    <x v="0"/>
    <x v="1"/>
  </r>
  <r>
    <s v="KIJ6CW"/>
    <s v="LHR"/>
    <s v="JFK"/>
    <d v="2017-06-24T00:00:00"/>
    <x v="157"/>
    <d v="2017-08-22T00:00:00"/>
    <n v="5539"/>
    <n v="6.7"/>
    <n v="3202.05"/>
    <s v="Business"/>
    <n v="165"/>
    <s v="No"/>
    <n v="5037.6165000000001"/>
    <n v="50"/>
    <n v="0.5780917133056509"/>
    <n v="9"/>
    <x v="3"/>
    <n v="2"/>
    <n v="6"/>
    <s v="Violation"/>
    <s v="England"/>
    <s v="USA"/>
    <x v="0"/>
    <x v="1"/>
  </r>
  <r>
    <s v="HZI454"/>
    <s v="LGW"/>
    <s v="BOM"/>
    <d v="2019-02-11T00:00:00"/>
    <x v="314"/>
    <d v="2019-03-22T00:00:00"/>
    <n v="7193"/>
    <n v="15.3"/>
    <n v="3203.28"/>
    <s v="Business"/>
    <n v="725"/>
    <s v="No"/>
    <n v="5986.1855000000005"/>
    <n v="21"/>
    <n v="0.44533296260253025"/>
    <n v="18"/>
    <x v="0"/>
    <n v="4"/>
    <n v="10"/>
    <s v="Violation"/>
    <s v="England"/>
    <s v="India"/>
    <x v="0"/>
    <x v="2"/>
  </r>
  <r>
    <s v="HEYIUM"/>
    <s v="LHR"/>
    <s v="HND"/>
    <d v="2019-11-06T00:00:00"/>
    <x v="371"/>
    <d v="2019-12-14T00:00:00"/>
    <n v="9591"/>
    <n v="10.7"/>
    <n v="3216.13"/>
    <s v="Business"/>
    <n v="102"/>
    <s v="No"/>
    <n v="7361.4385000000002"/>
    <n v="21"/>
    <n v="0.33532791158377645"/>
    <n v="17"/>
    <x v="0"/>
    <n v="4"/>
    <n v="10"/>
    <s v="Violation"/>
    <s v="England"/>
    <s v="Japan"/>
    <x v="0"/>
    <x v="2"/>
  </r>
  <r>
    <s v="H8ARDU"/>
    <s v="JFK"/>
    <s v="FCO"/>
    <d v="2019-02-05T00:00:00"/>
    <x v="372"/>
    <d v="2019-03-21T00:00:00"/>
    <n v="6884"/>
    <n v="8.6"/>
    <n v="3217.61"/>
    <s v="Business"/>
    <n v="478"/>
    <s v="No"/>
    <n v="5808.9740000000002"/>
    <n v="38"/>
    <n v="0.46740412550842536"/>
    <n v="6"/>
    <x v="0"/>
    <n v="3"/>
    <n v="8"/>
    <s v="Violation"/>
    <s v="USA"/>
    <s v="Italy"/>
    <x v="1"/>
    <x v="0"/>
  </r>
  <r>
    <s v="JU8YZD"/>
    <s v="LHR"/>
    <s v="DEL"/>
    <d v="2018-01-26T00:00:00"/>
    <x v="373"/>
    <d v="2018-03-08T00:00:00"/>
    <n v="6731"/>
    <n v="7.9"/>
    <n v="3269.67"/>
    <s v="Business"/>
    <n v="460"/>
    <s v="No"/>
    <n v="5721.2285000000002"/>
    <n v="33"/>
    <n v="0.48576288812954987"/>
    <n v="8"/>
    <x v="0"/>
    <n v="4"/>
    <n v="10"/>
    <s v="No"/>
    <s v="England"/>
    <s v="India"/>
    <x v="0"/>
    <x v="2"/>
  </r>
  <r>
    <s v="G93DCW"/>
    <s v="LGW"/>
    <s v="LAS"/>
    <d v="2019-04-05T00:00:00"/>
    <x v="374"/>
    <d v="2019-05-03T00:00:00"/>
    <n v="8432"/>
    <n v="9.6"/>
    <n v="3272.93"/>
    <s v="Business"/>
    <n v="586"/>
    <s v="No"/>
    <n v="6696.7520000000004"/>
    <n v="22"/>
    <n v="0.38815583491461098"/>
    <n v="6"/>
    <x v="0"/>
    <n v="4"/>
    <n v="10"/>
    <s v="No"/>
    <s v="England"/>
    <s v="USA"/>
    <x v="0"/>
    <x v="1"/>
  </r>
  <r>
    <s v="H0ZKFA"/>
    <s v="LGW"/>
    <s v="LAX"/>
    <d v="2017-09-21T00:00:00"/>
    <x v="375"/>
    <d v="2017-11-06T00:00:00"/>
    <n v="8797"/>
    <n v="13.9"/>
    <n v="3293.89"/>
    <s v="Business"/>
    <n v="549"/>
    <s v="No"/>
    <n v="6906.0794999999998"/>
    <n v="28"/>
    <n v="0.37443332954416275"/>
    <n v="18"/>
    <x v="0"/>
    <n v="4"/>
    <n v="10"/>
    <s v="Violation"/>
    <s v="England"/>
    <s v="USA"/>
    <x v="0"/>
    <x v="1"/>
  </r>
  <r>
    <s v="MUI9Z6"/>
    <s v="JFK"/>
    <s v="CDG"/>
    <d v="2018-04-07T00:00:00"/>
    <x v="376"/>
    <d v="2018-05-04T00:00:00"/>
    <n v="5849"/>
    <n v="7.3"/>
    <n v="3541.13"/>
    <s v="Business"/>
    <n v="749"/>
    <s v="No"/>
    <n v="5215.4014999999999"/>
    <n v="26"/>
    <n v="0.60542485895024789"/>
    <n v="1"/>
    <x v="1"/>
    <n v="4"/>
    <n v="10"/>
    <s v="No"/>
    <s v="USA"/>
    <s v="France"/>
    <x v="1"/>
    <x v="0"/>
  </r>
  <r>
    <s v="N7EQ9N"/>
    <s v="LGW"/>
    <s v="MIA"/>
    <d v="2017-01-25T00:00:00"/>
    <x v="227"/>
    <d v="2017-02-26T00:00:00"/>
    <n v="7146"/>
    <n v="8.9"/>
    <n v="3574.17"/>
    <s v="Business"/>
    <n v="235"/>
    <s v="No"/>
    <n v="5959.2309999999998"/>
    <n v="25"/>
    <n v="0.50016372795969777"/>
    <n v="7"/>
    <x v="2"/>
    <n v="2"/>
    <n v="6"/>
    <s v="Violation"/>
    <s v="England"/>
    <s v="USA"/>
    <x v="0"/>
    <x v="1"/>
  </r>
  <r>
    <s v="JLB8IK"/>
    <s v="LGW"/>
    <s v="SEA"/>
    <d v="2017-12-30T00:00:00"/>
    <x v="377"/>
    <d v="2018-02-09T00:00:00"/>
    <n v="7741"/>
    <n v="9.9"/>
    <n v="3642.66"/>
    <s v="Business"/>
    <n v="212"/>
    <s v="No"/>
    <n v="6300.4634999999998"/>
    <n v="34"/>
    <n v="0.4705671101924816"/>
    <n v="7"/>
    <x v="0"/>
    <n v="3"/>
    <n v="8"/>
    <s v="Violation"/>
    <s v="England"/>
    <s v="USA"/>
    <x v="0"/>
    <x v="1"/>
  </r>
  <r>
    <s v="NDPJX1"/>
    <s v="SIN"/>
    <s v="SYD"/>
    <d v="2019-10-29T00:00:00"/>
    <x v="378"/>
    <d v="2019-11-15T00:00:00"/>
    <n v="6293"/>
    <n v="7.4"/>
    <n v="3651.22"/>
    <s v="Business"/>
    <n v="403"/>
    <s v="No"/>
    <n v="5470.0355"/>
    <n v="9"/>
    <n v="0.58020340060384556"/>
    <n v="8"/>
    <x v="0"/>
    <n v="1"/>
    <n v="4"/>
    <s v="Violation"/>
    <s v="Singapore"/>
    <s v="Australia"/>
    <x v="2"/>
    <x v="2"/>
  </r>
  <r>
    <s v="O0S80Z"/>
    <s v="LHR"/>
    <s v="SZX"/>
    <d v="2019-04-07T00:00:00"/>
    <x v="379"/>
    <d v="2019-05-15T00:00:00"/>
    <n v="9594"/>
    <n v="16.7"/>
    <n v="3654.36"/>
    <s v="Business"/>
    <n v="89"/>
    <s v="No"/>
    <n v="7363.1589999999997"/>
    <n v="27"/>
    <n v="0.38090056285178236"/>
    <n v="11"/>
    <x v="0"/>
    <n v="4"/>
    <n v="10"/>
    <s v="Violation"/>
    <s v="England"/>
    <s v="China"/>
    <x v="0"/>
    <x v="2"/>
  </r>
  <r>
    <s v="GOKJOG"/>
    <s v="JFK"/>
    <s v="ICN"/>
    <d v="2017-02-10T00:00:00"/>
    <x v="380"/>
    <d v="2017-03-07T00:00:00"/>
    <n v="11115"/>
    <n v="13.5"/>
    <n v="3667.96"/>
    <s v="Business"/>
    <n v="200"/>
    <s v="No"/>
    <n v="8235.4524999999994"/>
    <n v="17"/>
    <n v="0.3300008996851102"/>
    <n v="8"/>
    <x v="0"/>
    <n v="4"/>
    <n v="10"/>
    <s v="Violation"/>
    <s v="USA"/>
    <s v="Republic of Korea"/>
    <x v="1"/>
    <x v="2"/>
  </r>
  <r>
    <s v="NZY10P"/>
    <s v="LHR"/>
    <s v="DFW"/>
    <d v="2019-02-25T00:00:00"/>
    <x v="381"/>
    <d v="2019-03-20T00:00:00"/>
    <n v="7627"/>
    <n v="8.8000000000000007"/>
    <n v="3672.76"/>
    <s v="Business"/>
    <n v="235"/>
    <s v="No"/>
    <n v="6235.0844999999999"/>
    <n v="17"/>
    <n v="0.48154713517765835"/>
    <n v="6"/>
    <x v="2"/>
    <n v="2"/>
    <n v="6"/>
    <s v="Violation"/>
    <s v="England"/>
    <s v="USA"/>
    <x v="0"/>
    <x v="1"/>
  </r>
  <r>
    <s v="S9Z7A4"/>
    <s v="LGW"/>
    <s v="EWR"/>
    <d v="2018-08-18T00:00:00"/>
    <x v="382"/>
    <d v="2018-09-18T00:00:00"/>
    <n v="5606"/>
    <n v="7.1"/>
    <n v="3681.99"/>
    <s v="Business"/>
    <n v="120"/>
    <s v="No"/>
    <n v="5076.0410000000002"/>
    <n v="21"/>
    <n v="0.65679450588655008"/>
    <n v="10"/>
    <x v="0"/>
    <n v="2"/>
    <n v="6"/>
    <s v="Violation"/>
    <s v="England"/>
    <s v="USA"/>
    <x v="0"/>
    <x v="1"/>
  </r>
  <r>
    <s v="O8MMZJ"/>
    <s v="LGW"/>
    <s v="PEK"/>
    <d v="2019-04-17T00:00:00"/>
    <x v="25"/>
    <d v="2019-05-31T00:00:00"/>
    <n v="8187"/>
    <n v="10.1"/>
    <n v="3683.13"/>
    <s v="Business"/>
    <n v="566"/>
    <s v="No"/>
    <n v="6556.2444999999998"/>
    <n v="38"/>
    <n v="0.44987541223891536"/>
    <n v="6"/>
    <x v="0"/>
    <n v="4"/>
    <n v="10"/>
    <s v="Violation"/>
    <s v="England"/>
    <s v="China"/>
    <x v="0"/>
    <x v="2"/>
  </r>
  <r>
    <s v="SY2KAU"/>
    <s v="JFK"/>
    <s v="SYD"/>
    <d v="2018-05-25T00:00:00"/>
    <x v="383"/>
    <d v="2018-06-24T00:00:00"/>
    <n v="16013"/>
    <n v="19.3"/>
    <n v="3701.89"/>
    <s v="Business"/>
    <n v="805"/>
    <s v="No"/>
    <n v="11044.4555"/>
    <n v="21"/>
    <n v="0.23118029101355148"/>
    <n v="9"/>
    <x v="0"/>
    <n v="3"/>
    <n v="8"/>
    <s v="Violation"/>
    <s v="USA"/>
    <s v="Australia"/>
    <x v="1"/>
    <x v="2"/>
  </r>
  <r>
    <s v="LSEO02"/>
    <s v="LGA"/>
    <s v="LHR"/>
    <d v="2017-03-02T00:00:00"/>
    <x v="384"/>
    <d v="2017-06-13T00:00:00"/>
    <n v="5536"/>
    <n v="11.7"/>
    <n v="3712.74"/>
    <s v="Business"/>
    <n v="62"/>
    <s v="No"/>
    <n v="5035.8960000000006"/>
    <n v="93"/>
    <n v="0.670653901734104"/>
    <n v="10"/>
    <x v="0"/>
    <n v="3"/>
    <n v="8"/>
    <s v="Violation"/>
    <s v="USA"/>
    <s v="England"/>
    <x v="1"/>
    <x v="0"/>
  </r>
  <r>
    <s v="K9FL2F"/>
    <s v="LGA"/>
    <s v="SEA"/>
    <d v="2017-10-05T00:00:00"/>
    <x v="385"/>
    <d v="2017-10-18T00:00:00"/>
    <n v="3883"/>
    <n v="5.0999999999999996"/>
    <n v="3719.14"/>
    <s v="Business"/>
    <n v="202"/>
    <s v="No"/>
    <n v="4087.9005000000002"/>
    <n v="9"/>
    <n v="0.95780066958537213"/>
    <n v="4"/>
    <x v="0"/>
    <n v="2"/>
    <n v="6"/>
    <s v="No"/>
    <s v="USA"/>
    <s v="USA"/>
    <x v="1"/>
    <x v="1"/>
  </r>
  <r>
    <s v="DKHB4N"/>
    <s v="JFK"/>
    <s v="SIN"/>
    <d v="2017-02-17T00:00:00"/>
    <x v="386"/>
    <d v="2017-04-24T00:00:00"/>
    <n v="15349"/>
    <n v="18.5"/>
    <n v="3739.08"/>
    <s v="Business"/>
    <n v="382"/>
    <s v="No"/>
    <n v="10663.6515"/>
    <n v="59"/>
    <n v="0.24360414359241644"/>
    <n v="7"/>
    <x v="2"/>
    <n v="4"/>
    <n v="10"/>
    <s v="Violation"/>
    <s v="USA"/>
    <s v="Singapore"/>
    <x v="1"/>
    <x v="2"/>
  </r>
  <r>
    <s v="FXF0NO"/>
    <s v="LGW"/>
    <s v="JFK"/>
    <d v="2019-03-17T00:00:00"/>
    <x v="77"/>
    <d v="2019-03-30T00:00:00"/>
    <n v="5568"/>
    <n v="12.7"/>
    <n v="3763.68"/>
    <s v="Business"/>
    <n v="165"/>
    <s v="No"/>
    <n v="5054.2479999999996"/>
    <n v="5"/>
    <n v="0.67594827586206896"/>
    <n v="8"/>
    <x v="3"/>
    <n v="2"/>
    <n v="6"/>
    <s v="Violation"/>
    <s v="England"/>
    <s v="USA"/>
    <x v="0"/>
    <x v="1"/>
  </r>
  <r>
    <s v="N44HSN"/>
    <s v="JFK"/>
    <s v="KUL"/>
    <d v="2018-04-05T00:00:00"/>
    <x v="89"/>
    <d v="2018-05-05T00:00:00"/>
    <n v="15178"/>
    <n v="18.3"/>
    <n v="3770.1"/>
    <s v="Business"/>
    <n v="239"/>
    <s v="No"/>
    <n v="10565.583000000001"/>
    <n v="16"/>
    <n v="0.24839241006720253"/>
    <n v="14"/>
    <x v="0"/>
    <n v="2"/>
    <n v="6"/>
    <s v="Violation"/>
    <s v="USA"/>
    <s v="Malaysia"/>
    <x v="1"/>
    <x v="2"/>
  </r>
  <r>
    <s v="L22ZNX"/>
    <s v="JFK"/>
    <s v="FCO"/>
    <d v="2017-07-05T00:00:00"/>
    <x v="387"/>
    <d v="2017-07-28T00:00:00"/>
    <n v="6884"/>
    <n v="8.6"/>
    <n v="3794.88"/>
    <s v="Business"/>
    <n v="442"/>
    <s v="No"/>
    <n v="5808.9740000000002"/>
    <n v="14"/>
    <n v="0.55126089482858809"/>
    <n v="9"/>
    <x v="0"/>
    <n v="2"/>
    <n v="6"/>
    <s v="Violation"/>
    <s v="USA"/>
    <s v="Italy"/>
    <x v="1"/>
    <x v="0"/>
  </r>
  <r>
    <s v="GMD9GG"/>
    <s v="LGW"/>
    <s v="JFK"/>
    <d v="2019-11-16T00:00:00"/>
    <x v="388"/>
    <d v="2019-11-23T00:00:00"/>
    <n v="5568"/>
    <n v="12.7"/>
    <n v="3802.03"/>
    <s v="Business"/>
    <n v="165"/>
    <s v="No"/>
    <n v="5054.2479999999996"/>
    <n v="0"/>
    <n v="0.68283584770114947"/>
    <n v="7"/>
    <x v="3"/>
    <n v="2"/>
    <n v="6"/>
    <s v="Violation"/>
    <s v="England"/>
    <s v="USA"/>
    <x v="0"/>
    <x v="1"/>
  </r>
  <r>
    <s v="I9QA6Z"/>
    <s v="LGW"/>
    <s v="IAH"/>
    <d v="2019-02-28T00:00:00"/>
    <x v="389"/>
    <d v="2019-04-11T00:00:00"/>
    <n v="7794"/>
    <n v="12.9"/>
    <n v="3816.15"/>
    <s v="Business"/>
    <n v="703"/>
    <s v="No"/>
    <n v="6330.8590000000004"/>
    <n v="20"/>
    <n v="0.48962663587374905"/>
    <n v="22"/>
    <x v="0"/>
    <n v="4"/>
    <n v="10"/>
    <s v="Violation"/>
    <s v="England"/>
    <s v="USA"/>
    <x v="0"/>
    <x v="1"/>
  </r>
  <r>
    <s v="PZ7DQJ"/>
    <s v="LHR"/>
    <s v="SHA"/>
    <d v="2019-02-19T00:00:00"/>
    <x v="77"/>
    <d v="2019-03-29T00:00:00"/>
    <n v="9212"/>
    <n v="12.4"/>
    <n v="3818.95"/>
    <s v="Business"/>
    <n v="689"/>
    <s v="No"/>
    <n v="7144.0820000000003"/>
    <n v="31"/>
    <n v="0.41456252713851494"/>
    <n v="7"/>
    <x v="2"/>
    <n v="1"/>
    <n v="4"/>
    <s v="Violation"/>
    <s v="England"/>
    <s v="China"/>
    <x v="0"/>
    <x v="2"/>
  </r>
  <r>
    <s v="HXJY3J"/>
    <s v="LGW"/>
    <s v="LAS"/>
    <d v="2019-09-09T00:00:00"/>
    <x v="360"/>
    <d v="2019-10-07T00:00:00"/>
    <n v="8432"/>
    <n v="9.6"/>
    <n v="3829.57"/>
    <s v="Business"/>
    <n v="810"/>
    <s v="No"/>
    <n v="6696.7520000000004"/>
    <n v="15"/>
    <n v="0.45417101518026565"/>
    <n v="13"/>
    <x v="0"/>
    <n v="4"/>
    <n v="10"/>
    <s v="No"/>
    <s v="England"/>
    <s v="USA"/>
    <x v="0"/>
    <x v="1"/>
  </r>
  <r>
    <s v="I2FPF5"/>
    <s v="LHR"/>
    <s v="MCO"/>
    <d v="2018-06-01T00:00:00"/>
    <x v="336"/>
    <d v="2018-07-25T00:00:00"/>
    <n v="6965"/>
    <n v="15.1"/>
    <n v="3831.23"/>
    <s v="Business"/>
    <n v="217"/>
    <s v="No"/>
    <n v="5855.4274999999998"/>
    <n v="50"/>
    <n v="0.55006891600861452"/>
    <n v="4"/>
    <x v="0"/>
    <n v="3"/>
    <n v="8"/>
    <s v="Violation"/>
    <s v="England"/>
    <s v="USA"/>
    <x v="0"/>
    <x v="1"/>
  </r>
  <r>
    <s v="KATP74"/>
    <s v="JFK"/>
    <s v="HND"/>
    <d v="2019-03-15T00:00:00"/>
    <x v="390"/>
    <d v="2019-04-19T00:00:00"/>
    <n v="10899"/>
    <n v="13.3"/>
    <n v="3835.96"/>
    <s v="Business"/>
    <n v="158"/>
    <s v="No"/>
    <n v="8111.5765000000001"/>
    <n v="23"/>
    <n v="0.35195522525002293"/>
    <n v="12"/>
    <x v="0"/>
    <n v="2"/>
    <n v="6"/>
    <s v="Violation"/>
    <s v="USA"/>
    <s v="Japan"/>
    <x v="1"/>
    <x v="2"/>
  </r>
  <r>
    <s v="CZR6I3"/>
    <s v="LHR"/>
    <s v="JFK"/>
    <d v="2019-12-18T00:00:00"/>
    <x v="113"/>
    <d v="2020-01-03T00:00:00"/>
    <n v="5539"/>
    <n v="6.7"/>
    <n v="3840.11"/>
    <s v="Business"/>
    <n v="41"/>
    <s v="No"/>
    <n v="5037.6165000000001"/>
    <n v="0"/>
    <n v="0.69328579165914428"/>
    <n v="16"/>
    <x v="3"/>
    <n v="4"/>
    <n v="10"/>
    <s v="No"/>
    <s v="England"/>
    <s v="USA"/>
    <x v="0"/>
    <x v="1"/>
  </r>
  <r>
    <s v="LEHQWG"/>
    <s v="JFK"/>
    <s v="IST"/>
    <d v="2019-04-29T00:00:00"/>
    <x v="5"/>
    <d v="2019-05-31T00:00:00"/>
    <n v="8047"/>
    <n v="10"/>
    <n v="3854.52"/>
    <s v="Business"/>
    <n v="202"/>
    <s v="No"/>
    <n v="6475.9544999999998"/>
    <n v="24"/>
    <n v="0.47900086988939977"/>
    <n v="8"/>
    <x v="0"/>
    <n v="2"/>
    <n v="6"/>
    <s v="Violation"/>
    <s v="USA"/>
    <s v="Turkey"/>
    <x v="1"/>
    <x v="0"/>
  </r>
  <r>
    <s v="NPUJG0"/>
    <s v="LHR"/>
    <s v="JFK"/>
    <d v="2017-12-28T00:00:00"/>
    <x v="391"/>
    <d v="2018-02-22T00:00:00"/>
    <n v="5539"/>
    <n v="6.7"/>
    <n v="3855.95"/>
    <s v="Business"/>
    <n v="165"/>
    <s v="No"/>
    <n v="5037.6165000000001"/>
    <n v="47"/>
    <n v="0.69614551363061916"/>
    <n v="9"/>
    <x v="3"/>
    <n v="2"/>
    <n v="6"/>
    <s v="Violation"/>
    <s v="England"/>
    <s v="USA"/>
    <x v="0"/>
    <x v="1"/>
  </r>
  <r>
    <s v="OPG7Q6"/>
    <s v="JFK"/>
    <s v="ICN"/>
    <d v="2018-05-05T00:00:00"/>
    <x v="392"/>
    <d v="2018-06-05T00:00:00"/>
    <n v="11115"/>
    <n v="13.5"/>
    <n v="3870.87"/>
    <s v="Business"/>
    <n v="496"/>
    <s v="No"/>
    <n v="8235.4524999999994"/>
    <n v="25"/>
    <n v="0.34825641025641024"/>
    <n v="6"/>
    <x v="0"/>
    <n v="2"/>
    <n v="6"/>
    <s v="Violation"/>
    <s v="USA"/>
    <s v="Republic of Korea"/>
    <x v="1"/>
    <x v="2"/>
  </r>
  <r>
    <s v="O5HYNX"/>
    <s v="JFK"/>
    <s v="BKK"/>
    <d v="2017-06-13T00:00:00"/>
    <x v="393"/>
    <d v="2017-07-24T00:00:00"/>
    <n v="13964"/>
    <n v="16.899999999999999"/>
    <n v="3875.29"/>
    <s v="Business"/>
    <n v="239"/>
    <s v="No"/>
    <n v="9869.3539999999994"/>
    <n v="34"/>
    <n v="0.27752005156115728"/>
    <n v="7"/>
    <x v="0"/>
    <n v="2"/>
    <n v="6"/>
    <s v="Violation"/>
    <s v="USA"/>
    <s v="Thailand"/>
    <x v="1"/>
    <x v="2"/>
  </r>
  <r>
    <s v="OTVHLP"/>
    <s v="LGA"/>
    <s v="LHR"/>
    <d v="2018-08-02T00:00:00"/>
    <x v="394"/>
    <d v="2018-11-28T00:00:00"/>
    <n v="5536"/>
    <n v="11.7"/>
    <n v="3890.31"/>
    <s v="Business"/>
    <n v="805"/>
    <s v="No"/>
    <n v="5035.8960000000006"/>
    <n v="110"/>
    <n v="0.7027294075144509"/>
    <n v="8"/>
    <x v="0"/>
    <n v="3"/>
    <n v="8"/>
    <s v="Violation"/>
    <s v="USA"/>
    <s v="England"/>
    <x v="1"/>
    <x v="0"/>
  </r>
  <r>
    <s v="RDZ9YG"/>
    <s v="LGW"/>
    <s v="SVO"/>
    <d v="2018-10-28T00:00:00"/>
    <x v="395"/>
    <d v="2018-11-09T00:00:00"/>
    <n v="2507"/>
    <n v="8.6999999999999993"/>
    <n v="3911.21"/>
    <s v="Business"/>
    <n v="460"/>
    <s v="No"/>
    <n v="3298.7645000000002"/>
    <n v="8"/>
    <n v="1.5601156761069006"/>
    <n v="4"/>
    <x v="0"/>
    <n v="4"/>
    <n v="10"/>
    <s v="No"/>
    <s v="England"/>
    <s v="Russia"/>
    <x v="0"/>
    <x v="0"/>
  </r>
  <r>
    <s v="JGGR3T"/>
    <s v="JFK"/>
    <s v="KUL"/>
    <d v="2018-05-10T00:00:00"/>
    <x v="396"/>
    <d v="2018-06-20T00:00:00"/>
    <n v="15178"/>
    <n v="18.3"/>
    <n v="3956.9"/>
    <s v="Business"/>
    <n v="201"/>
    <s v="No"/>
    <n v="10565.583000000001"/>
    <n v="28"/>
    <n v="0.2606996969297668"/>
    <n v="13"/>
    <x v="1"/>
    <n v="2"/>
    <n v="6"/>
    <s v="Violation"/>
    <s v="USA"/>
    <s v="Malaysia"/>
    <x v="1"/>
    <x v="2"/>
  </r>
  <r>
    <s v="U12ZLX"/>
    <s v="JFK"/>
    <s v="HND"/>
    <d v="2017-05-31T00:00:00"/>
    <x v="397"/>
    <d v="2017-07-24T00:00:00"/>
    <n v="10899"/>
    <n v="13.3"/>
    <n v="3972.06"/>
    <s v="Business"/>
    <n v="506"/>
    <s v="No"/>
    <n v="8111.5765000000001"/>
    <n v="46"/>
    <n v="0.36444260941370765"/>
    <n v="8"/>
    <x v="0"/>
    <n v="3"/>
    <n v="8"/>
    <s v="Violation"/>
    <s v="USA"/>
    <s v="Japan"/>
    <x v="1"/>
    <x v="2"/>
  </r>
  <r>
    <s v="L8SJ6F"/>
    <s v="JFK"/>
    <s v="BKK"/>
    <d v="2018-09-14T00:00:00"/>
    <x v="398"/>
    <d v="2018-10-17T00:00:00"/>
    <n v="13964"/>
    <n v="16.899999999999999"/>
    <n v="3974.61"/>
    <s v="Business"/>
    <n v="201"/>
    <s v="No"/>
    <n v="9869.3539999999994"/>
    <n v="27"/>
    <n v="0.28463262675451162"/>
    <n v="6"/>
    <x v="1"/>
    <n v="2"/>
    <n v="6"/>
    <s v="Violation"/>
    <s v="USA"/>
    <s v="Thailand"/>
    <x v="1"/>
    <x v="2"/>
  </r>
  <r>
    <s v="BT38KB"/>
    <s v="JFK"/>
    <s v="SIN"/>
    <d v="2019-02-15T00:00:00"/>
    <x v="399"/>
    <d v="2019-06-15T00:00:00"/>
    <n v="15349"/>
    <n v="18.5"/>
    <n v="4006.59"/>
    <s v="Business"/>
    <n v="463"/>
    <s v="No"/>
    <n v="10663.6515"/>
    <n v="113"/>
    <n v="0.26103264056290315"/>
    <n v="7"/>
    <x v="2"/>
    <n v="4"/>
    <n v="10"/>
    <s v="Violation"/>
    <s v="USA"/>
    <s v="Singapore"/>
    <x v="1"/>
    <x v="2"/>
  </r>
  <r>
    <s v="EHJS3Z"/>
    <s v="LHR"/>
    <s v="JFK"/>
    <d v="2018-12-08T00:00:00"/>
    <x v="400"/>
    <d v="2018-12-23T00:00:00"/>
    <n v="5539"/>
    <n v="6.7"/>
    <n v="4007.2"/>
    <s v="Business"/>
    <n v="225"/>
    <s v="No"/>
    <n v="5037.6165000000001"/>
    <n v="7"/>
    <n v="0.72345188662213389"/>
    <n v="8"/>
    <x v="3"/>
    <n v="1"/>
    <n v="4"/>
    <s v="Violation"/>
    <s v="England"/>
    <s v="USA"/>
    <x v="0"/>
    <x v="1"/>
  </r>
  <r>
    <s v="MQUS3N"/>
    <s v="LGW"/>
    <s v="MCO"/>
    <d v="2017-12-31T00:00:00"/>
    <x v="20"/>
    <d v="2018-01-13T00:00:00"/>
    <n v="7005"/>
    <n v="8.8000000000000007"/>
    <n v="4026.11"/>
    <s v="Business"/>
    <n v="431"/>
    <s v="No"/>
    <n v="5878.3675000000003"/>
    <n v="7"/>
    <n v="0.57474803711634548"/>
    <n v="6"/>
    <x v="0"/>
    <n v="1"/>
    <n v="4"/>
    <s v="Violation"/>
    <s v="England"/>
    <s v="USA"/>
    <x v="0"/>
    <x v="1"/>
  </r>
  <r>
    <s v="HC2I2K"/>
    <s v="JFK"/>
    <s v="KUL"/>
    <d v="2018-07-31T00:00:00"/>
    <x v="401"/>
    <d v="2018-09-24T00:00:00"/>
    <n v="15178"/>
    <n v="18.3"/>
    <n v="4027.18"/>
    <s v="Business"/>
    <n v="201"/>
    <s v="No"/>
    <n v="10565.583000000001"/>
    <n v="40"/>
    <n v="0.26533008301488997"/>
    <n v="15"/>
    <x v="1"/>
    <n v="2"/>
    <n v="6"/>
    <s v="Violation"/>
    <s v="USA"/>
    <s v="Malaysia"/>
    <x v="1"/>
    <x v="2"/>
  </r>
  <r>
    <s v="TFNYHG"/>
    <s v="LHR"/>
    <s v="CGK"/>
    <d v="2019-01-07T00:00:00"/>
    <x v="402"/>
    <d v="2019-01-19T00:00:00"/>
    <n v="11721"/>
    <n v="13.9"/>
    <n v="4033.11"/>
    <s v="Business"/>
    <n v="139"/>
    <s v="No"/>
    <n v="8582.9935000000005"/>
    <n v="0"/>
    <n v="0.34409265421039159"/>
    <n v="12"/>
    <x v="0"/>
    <n v="4"/>
    <n v="10"/>
    <s v="Violation"/>
    <s v="England"/>
    <s v="Indonesia"/>
    <x v="0"/>
    <x v="2"/>
  </r>
  <r>
    <s v="NKI0GW"/>
    <s v="LHR"/>
    <s v="JFK"/>
    <d v="2019-02-18T00:00:00"/>
    <x v="403"/>
    <d v="2020-01-05T00:00:00"/>
    <n v="5539"/>
    <n v="6.7"/>
    <n v="4050.09"/>
    <s v="Business"/>
    <n v="454"/>
    <s v="No"/>
    <n v="5037.6165000000001"/>
    <n v="50"/>
    <n v="0.73119516158151299"/>
    <n v="271"/>
    <x v="2"/>
    <n v="2"/>
    <n v="6"/>
    <s v="Violation"/>
    <s v="England"/>
    <s v="USA"/>
    <x v="0"/>
    <x v="1"/>
  </r>
  <r>
    <s v="KI6D3N"/>
    <s v="LHR"/>
    <s v="SIN"/>
    <d v="2017-12-30T00:00:00"/>
    <x v="45"/>
    <d v="2018-02-09T00:00:00"/>
    <n v="10883"/>
    <n v="12.8"/>
    <n v="4050.79"/>
    <s v="Business"/>
    <n v="41"/>
    <s v="No"/>
    <n v="8102.4004999999997"/>
    <n v="36"/>
    <n v="0.37221262519525866"/>
    <n v="5"/>
    <x v="3"/>
    <n v="4"/>
    <n v="10"/>
    <s v="Violation"/>
    <s v="England"/>
    <s v="Singapore"/>
    <x v="0"/>
    <x v="2"/>
  </r>
  <r>
    <s v="TNB51P"/>
    <s v="LGA"/>
    <s v="CDG"/>
    <d v="2017-10-20T00:00:00"/>
    <x v="173"/>
    <d v="2017-11-20T00:00:00"/>
    <n v="5830"/>
    <n v="11.3"/>
    <n v="4062.32"/>
    <s v="Business"/>
    <n v="728"/>
    <s v="No"/>
    <n v="5204.5050000000001"/>
    <n v="16"/>
    <n v="0.69679588336192111"/>
    <n v="15"/>
    <x v="0"/>
    <n v="4"/>
    <n v="10"/>
    <s v="Violation"/>
    <s v="USA"/>
    <s v="France"/>
    <x v="1"/>
    <x v="0"/>
  </r>
  <r>
    <s v="SRDVXW"/>
    <s v="JFK"/>
    <s v="KUL"/>
    <d v="2018-12-11T00:00:00"/>
    <x v="65"/>
    <d v="2019-01-18T00:00:00"/>
    <n v="15178"/>
    <n v="18.3"/>
    <n v="4076.85"/>
    <s v="Business"/>
    <n v="728"/>
    <s v="No"/>
    <n v="10565.583000000001"/>
    <n v="28"/>
    <n v="0.26860258268546577"/>
    <n v="10"/>
    <x v="0"/>
    <n v="4"/>
    <n v="10"/>
    <s v="Violation"/>
    <s v="USA"/>
    <s v="Malaysia"/>
    <x v="1"/>
    <x v="2"/>
  </r>
  <r>
    <s v="BHNUK2"/>
    <s v="JFK"/>
    <s v="PEK"/>
    <d v="2018-02-18T00:00:00"/>
    <x v="245"/>
    <d v="2018-03-18T00:00:00"/>
    <n v="11004"/>
    <n v="13.5"/>
    <n v="4096.01"/>
    <s v="Business"/>
    <n v="479"/>
    <s v="No"/>
    <n v="8171.7939999999999"/>
    <n v="22"/>
    <n v="0.37222918938567795"/>
    <n v="6"/>
    <x v="0"/>
    <n v="4"/>
    <n v="10"/>
    <s v="Violation"/>
    <s v="USA"/>
    <s v="China"/>
    <x v="1"/>
    <x v="2"/>
  </r>
  <r>
    <s v="WCRBBT"/>
    <s v="LGW"/>
    <s v="SIN"/>
    <d v="2018-04-10T00:00:00"/>
    <x v="292"/>
    <d v="2018-05-14T00:00:00"/>
    <n v="10877"/>
    <n v="13.3"/>
    <n v="4205.0200000000004"/>
    <s v="Business"/>
    <n v="165"/>
    <s v="No"/>
    <n v="8098.9594999999999"/>
    <n v="19"/>
    <n v="0.38659740737335668"/>
    <n v="15"/>
    <x v="3"/>
    <n v="2"/>
    <n v="6"/>
    <s v="Violation"/>
    <s v="England"/>
    <s v="Singapore"/>
    <x v="0"/>
    <x v="2"/>
  </r>
  <r>
    <s v="O7CRNI"/>
    <s v="LHR"/>
    <s v="IAH"/>
    <d v="2019-04-22T00:00:00"/>
    <x v="404"/>
    <d v="2019-05-16T00:00:00"/>
    <n v="7762"/>
    <n v="8.9"/>
    <n v="4217.79"/>
    <s v="Business"/>
    <n v="212"/>
    <s v="No"/>
    <n v="6312.5070000000005"/>
    <n v="18"/>
    <n v="0.54338959031177536"/>
    <n v="6"/>
    <x v="0"/>
    <n v="3"/>
    <n v="8"/>
    <s v="Violation"/>
    <s v="England"/>
    <s v="USA"/>
    <x v="0"/>
    <x v="1"/>
  </r>
  <r>
    <s v="QOZOCC"/>
    <s v="JFK"/>
    <s v="LGW"/>
    <d v="2019-04-22T00:00:00"/>
    <x v="291"/>
    <d v="2019-05-20T00:00:00"/>
    <n v="5584"/>
    <n v="7.1"/>
    <n v="4231.05"/>
    <s v="Business"/>
    <n v="499"/>
    <s v="No"/>
    <n v="5063.424"/>
    <n v="15"/>
    <n v="0.75770952722063045"/>
    <n v="13"/>
    <x v="1"/>
    <n v="4"/>
    <n v="10"/>
    <s v="No"/>
    <s v="USA"/>
    <s v="England"/>
    <x v="1"/>
    <x v="0"/>
  </r>
  <r>
    <s v="QOSWEL"/>
    <s v="JFK"/>
    <s v="ICN"/>
    <d v="2019-06-05T00:00:00"/>
    <x v="405"/>
    <d v="2019-07-10T00:00:00"/>
    <n v="11115"/>
    <n v="13.5"/>
    <n v="4237.75"/>
    <s v="Business"/>
    <n v="962"/>
    <s v="No"/>
    <n v="8235.4524999999994"/>
    <n v="24"/>
    <n v="0.38126405757984705"/>
    <n v="11"/>
    <x v="0"/>
    <n v="4"/>
    <n v="10"/>
    <s v="Violation"/>
    <s v="USA"/>
    <s v="Republic of Korea"/>
    <x v="1"/>
    <x v="2"/>
  </r>
  <r>
    <s v="EEH41L"/>
    <s v="LHR"/>
    <s v="EWR"/>
    <d v="2019-12-17T00:00:00"/>
    <x v="406"/>
    <d v="2019-12-30T00:00:00"/>
    <n v="5561"/>
    <n v="6.7"/>
    <n v="4244.45"/>
    <s v="Business"/>
    <n v="460"/>
    <s v="No"/>
    <n v="5050.2335000000003"/>
    <n v="5"/>
    <n v="0.76325301204819274"/>
    <n v="8"/>
    <x v="0"/>
    <n v="4"/>
    <n v="10"/>
    <s v="No"/>
    <s v="England"/>
    <s v="USA"/>
    <x v="0"/>
    <x v="1"/>
  </r>
  <r>
    <s v="S69ULX"/>
    <s v="LGW"/>
    <s v="JFK"/>
    <d v="2019-07-14T00:00:00"/>
    <x v="407"/>
    <d v="2019-08-04T00:00:00"/>
    <n v="5568"/>
    <n v="12.7"/>
    <n v="4244.68"/>
    <s v="Business"/>
    <n v="707"/>
    <s v="No"/>
    <n v="5054.2479999999996"/>
    <n v="14"/>
    <n v="0.76233477011494255"/>
    <n v="7"/>
    <x v="2"/>
    <n v="2"/>
    <n v="6"/>
    <s v="Violation"/>
    <s v="England"/>
    <s v="USA"/>
    <x v="0"/>
    <x v="1"/>
  </r>
  <r>
    <s v="GU8KVN"/>
    <s v="LHR"/>
    <s v="YYZ"/>
    <d v="2018-03-23T00:00:00"/>
    <x v="408"/>
    <d v="2018-04-09T00:00:00"/>
    <n v="5707"/>
    <n v="6.9"/>
    <n v="4273.6499999999996"/>
    <s v="Business"/>
    <n v="388"/>
    <s v="No"/>
    <n v="5133.9645"/>
    <n v="9"/>
    <n v="0.7488435254950061"/>
    <n v="8"/>
    <x v="0"/>
    <n v="4"/>
    <n v="10"/>
    <s v="No"/>
    <s v="England"/>
    <s v="Canada"/>
    <x v="0"/>
    <x v="1"/>
  </r>
  <r>
    <s v="C5HD2G"/>
    <s v="JFK"/>
    <s v="PEK"/>
    <d v="2018-10-02T00:00:00"/>
    <x v="127"/>
    <d v="2018-10-28T00:00:00"/>
    <n v="11004"/>
    <n v="13.5"/>
    <n v="4276.0600000000004"/>
    <s v="Business"/>
    <n v="266"/>
    <s v="No"/>
    <n v="8171.7939999999999"/>
    <n v="17"/>
    <n v="0.388591421301345"/>
    <n v="9"/>
    <x v="0"/>
    <n v="4"/>
    <n v="10"/>
    <s v="Violation"/>
    <s v="USA"/>
    <s v="China"/>
    <x v="1"/>
    <x v="2"/>
  </r>
  <r>
    <s v="IKI10D"/>
    <s v="LHR"/>
    <s v="EWR"/>
    <d v="2017-05-26T00:00:00"/>
    <x v="384"/>
    <d v="2017-06-11T00:00:00"/>
    <n v="5561"/>
    <n v="6.7"/>
    <n v="4296.3"/>
    <s v="Business"/>
    <n v="741"/>
    <s v="No"/>
    <n v="5050.2335000000003"/>
    <n v="8"/>
    <n v="0.77257687466283043"/>
    <n v="8"/>
    <x v="0"/>
    <n v="4"/>
    <n v="10"/>
    <s v="No"/>
    <s v="England"/>
    <s v="USA"/>
    <x v="0"/>
    <x v="1"/>
  </r>
  <r>
    <s v="L3TM5W"/>
    <s v="LGA"/>
    <s v="LGW"/>
    <d v="2017-02-26T00:00:00"/>
    <x v="207"/>
    <d v="2017-05-31T00:00:00"/>
    <n v="5565"/>
    <n v="8.6999999999999993"/>
    <n v="4314.32"/>
    <s v="Business"/>
    <n v="301"/>
    <s v="No"/>
    <n v="5052.5275000000001"/>
    <n v="82"/>
    <n v="0.77525965858041324"/>
    <n v="12"/>
    <x v="4"/>
    <n v="2"/>
    <n v="6"/>
    <s v="Violation"/>
    <s v="USA"/>
    <s v="England"/>
    <x v="1"/>
    <x v="0"/>
  </r>
  <r>
    <s v="X4SO16"/>
    <s v="LHR"/>
    <s v="BKK"/>
    <d v="2018-06-23T00:00:00"/>
    <x v="236"/>
    <d v="2018-08-05T00:00:00"/>
    <n v="9577"/>
    <n v="10.7"/>
    <n v="4362.49"/>
    <s v="Business"/>
    <n v="280"/>
    <s v="No"/>
    <n v="7353.4094999999998"/>
    <n v="36"/>
    <n v="0.45551738540252684"/>
    <n v="7"/>
    <x v="0"/>
    <n v="4"/>
    <n v="10"/>
    <s v="Violation"/>
    <s v="England"/>
    <s v="Thailand"/>
    <x v="0"/>
    <x v="2"/>
  </r>
  <r>
    <s v="LQ5YB1"/>
    <s v="LGA"/>
    <s v="LGW"/>
    <d v="2018-05-05T00:00:00"/>
    <x v="91"/>
    <d v="2018-06-11T00:00:00"/>
    <n v="5565"/>
    <n v="8.6999999999999993"/>
    <n v="4363.24"/>
    <s v="Business"/>
    <n v="530"/>
    <s v="No"/>
    <n v="5052.5275000000001"/>
    <n v="30"/>
    <n v="0.78405031446540874"/>
    <n v="7"/>
    <x v="0"/>
    <n v="3"/>
    <n v="8"/>
    <s v="Violation"/>
    <s v="USA"/>
    <s v="England"/>
    <x v="1"/>
    <x v="0"/>
  </r>
  <r>
    <s v="TXJZXY"/>
    <s v="LGW"/>
    <s v="KUL"/>
    <d v="2019-11-12T00:00:00"/>
    <x v="371"/>
    <d v="2019-11-28T00:00:00"/>
    <n v="10593"/>
    <n v="17.7"/>
    <n v="4380.07"/>
    <s v="Business"/>
    <n v="845"/>
    <s v="No"/>
    <n v="7936.0855000000001"/>
    <n v="15"/>
    <n v="0.4134872085339375"/>
    <n v="1"/>
    <x v="0"/>
    <n v="4"/>
    <n v="10"/>
    <s v="Violation"/>
    <s v="England"/>
    <s v="Malaysia"/>
    <x v="0"/>
    <x v="2"/>
  </r>
  <r>
    <s v="F1R0M6"/>
    <s v="LHR"/>
    <s v="EWR"/>
    <d v="2017-10-14T00:00:00"/>
    <x v="409"/>
    <d v="2017-11-01T00:00:00"/>
    <n v="5561"/>
    <n v="6.7"/>
    <n v="4394.03"/>
    <s v="Business"/>
    <n v="751"/>
    <s v="No"/>
    <n v="5050.2335000000003"/>
    <n v="10"/>
    <n v="0.79015105196907032"/>
    <n v="8"/>
    <x v="4"/>
    <n v="4"/>
    <n v="10"/>
    <s v="No"/>
    <s v="England"/>
    <s v="USA"/>
    <x v="0"/>
    <x v="1"/>
  </r>
  <r>
    <s v="UFZHLZ"/>
    <s v="JFK"/>
    <s v="LGW"/>
    <d v="2018-01-25T00:00:00"/>
    <x v="279"/>
    <d v="2018-02-22T00:00:00"/>
    <n v="5584"/>
    <n v="7.1"/>
    <n v="4397.57"/>
    <s v="Business"/>
    <n v="7"/>
    <s v="No"/>
    <n v="5063.424"/>
    <n v="14"/>
    <n v="0.78753044412607442"/>
    <n v="14"/>
    <x v="3"/>
    <n v="3"/>
    <n v="8"/>
    <s v="No"/>
    <s v="USA"/>
    <s v="England"/>
    <x v="1"/>
    <x v="0"/>
  </r>
  <r>
    <s v="HO198G"/>
    <s v="LHR"/>
    <s v="LAS"/>
    <d v="2017-02-06T00:00:00"/>
    <x v="24"/>
    <d v="2017-03-07T00:00:00"/>
    <n v="8395"/>
    <n v="9.5"/>
    <n v="4407.74"/>
    <s v="Business"/>
    <n v="269"/>
    <s v="No"/>
    <n v="6675.5325000000003"/>
    <n v="12"/>
    <n v="0.5250434782608695"/>
    <n v="17"/>
    <x v="0"/>
    <n v="4"/>
    <n v="10"/>
    <s v="No"/>
    <s v="England"/>
    <s v="USA"/>
    <x v="0"/>
    <x v="1"/>
  </r>
  <r>
    <s v="TRFKUG"/>
    <s v="LGW"/>
    <s v="SIN"/>
    <d v="2019-08-27T00:00:00"/>
    <x v="410"/>
    <d v="2019-09-19T00:00:00"/>
    <n v="10877"/>
    <n v="13.3"/>
    <n v="4408.13"/>
    <s v="Business"/>
    <n v="165"/>
    <s v="No"/>
    <n v="8098.9594999999999"/>
    <n v="13"/>
    <n v="0.40527075480371427"/>
    <n v="10"/>
    <x v="3"/>
    <n v="2"/>
    <n v="6"/>
    <s v="Violation"/>
    <s v="England"/>
    <s v="Singapore"/>
    <x v="0"/>
    <x v="2"/>
  </r>
  <r>
    <s v="NV99X7"/>
    <s v="LHR"/>
    <s v="DFW"/>
    <d v="2018-01-07T00:00:00"/>
    <x v="411"/>
    <d v="2018-02-12T00:00:00"/>
    <n v="7627"/>
    <n v="8.8000000000000007"/>
    <n v="4465.28"/>
    <s v="Business"/>
    <n v="636"/>
    <s v="No"/>
    <n v="6235.0844999999999"/>
    <n v="29"/>
    <n v="0.58545692933001181"/>
    <n v="7"/>
    <x v="1"/>
    <n v="2"/>
    <n v="6"/>
    <s v="Violation"/>
    <s v="England"/>
    <s v="USA"/>
    <x v="0"/>
    <x v="1"/>
  </r>
  <r>
    <s v="BDBJS9"/>
    <s v="SIN"/>
    <s v="SEA"/>
    <d v="2018-04-10T00:00:00"/>
    <x v="412"/>
    <d v="2018-04-21T00:00:00"/>
    <n v="12979"/>
    <n v="21.1"/>
    <n v="4502.1400000000003"/>
    <s v="Business"/>
    <n v="77"/>
    <s v="No"/>
    <n v="9304.4565000000002"/>
    <n v="6"/>
    <n v="0.34687880422220513"/>
    <n v="5"/>
    <x v="0"/>
    <n v="4"/>
    <n v="10"/>
    <s v="Violation"/>
    <s v="Singapore"/>
    <s v="USA"/>
    <x v="2"/>
    <x v="1"/>
  </r>
  <r>
    <s v="W641G7"/>
    <s v="JFK"/>
    <s v="AMS"/>
    <d v="2019-02-27T00:00:00"/>
    <x v="268"/>
    <d v="2019-04-18T00:00:00"/>
    <n v="5863"/>
    <n v="7.4"/>
    <n v="4504.26"/>
    <s v="Business"/>
    <n v="478"/>
    <s v="No"/>
    <n v="5223.4305000000004"/>
    <n v="43"/>
    <n v="0.76825174825174825"/>
    <n v="7"/>
    <x v="0"/>
    <n v="3"/>
    <n v="8"/>
    <s v="No"/>
    <s v="USA"/>
    <s v="Netherlands"/>
    <x v="1"/>
    <x v="0"/>
  </r>
  <r>
    <s v="SF8WTB"/>
    <s v="LHR"/>
    <s v="JFK"/>
    <d v="2017-09-25T00:00:00"/>
    <x v="413"/>
    <d v="2017-10-31T00:00:00"/>
    <n v="5539"/>
    <n v="6.7"/>
    <n v="4530.62"/>
    <s v="Business"/>
    <n v="165"/>
    <s v="No"/>
    <n v="5037.6165000000001"/>
    <n v="27"/>
    <n v="0.81794908828308355"/>
    <n v="9"/>
    <x v="3"/>
    <n v="2"/>
    <n v="6"/>
    <s v="Violation"/>
    <s v="England"/>
    <s v="USA"/>
    <x v="0"/>
    <x v="1"/>
  </r>
  <r>
    <s v="LRN9VX"/>
    <s v="JFK"/>
    <s v="PEK"/>
    <d v="2017-07-12T00:00:00"/>
    <x v="294"/>
    <d v="2017-08-15T00:00:00"/>
    <n v="11004"/>
    <n v="13.5"/>
    <n v="4545.66"/>
    <s v="Business"/>
    <n v="352"/>
    <s v="No"/>
    <n v="8171.7939999999999"/>
    <n v="29"/>
    <n v="0.41309160305343512"/>
    <n v="5"/>
    <x v="0"/>
    <n v="2"/>
    <n v="6"/>
    <s v="Violation"/>
    <s v="USA"/>
    <s v="China"/>
    <x v="1"/>
    <x v="2"/>
  </r>
  <r>
    <s v="N6DY6B"/>
    <s v="LGA"/>
    <s v="SFO"/>
    <d v="2017-11-01T00:00:00"/>
    <x v="414"/>
    <d v="2017-11-05T00:00:00"/>
    <n v="4151"/>
    <n v="4.5"/>
    <n v="4547.46"/>
    <s v="Business"/>
    <n v="596"/>
    <s v="No"/>
    <n v="4241.5985000000001"/>
    <n v="2"/>
    <n v="1.0955095157793302"/>
    <n v="2"/>
    <x v="0"/>
    <n v="2"/>
    <n v="6"/>
    <s v="No"/>
    <s v="USA"/>
    <s v="USA"/>
    <x v="1"/>
    <x v="1"/>
  </r>
  <r>
    <s v="YDNZIB"/>
    <s v="LGW"/>
    <s v="SIN"/>
    <d v="2019-01-12T00:00:00"/>
    <x v="415"/>
    <d v="2019-02-20T00:00:00"/>
    <n v="10877"/>
    <n v="13.3"/>
    <n v="4553.74"/>
    <s v="Business"/>
    <n v="41"/>
    <s v="No"/>
    <n v="8098.9594999999999"/>
    <n v="36"/>
    <n v="0.41865771812080532"/>
    <n v="3"/>
    <x v="3"/>
    <n v="4"/>
    <n v="10"/>
    <s v="Violation"/>
    <s v="England"/>
    <s v="Singapore"/>
    <x v="0"/>
    <x v="2"/>
  </r>
  <r>
    <s v="PRODZJ"/>
    <s v="LHR"/>
    <s v="CLT"/>
    <d v="2018-09-24T00:00:00"/>
    <x v="416"/>
    <d v="2018-10-25T00:00:00"/>
    <n v="6409"/>
    <n v="7.6"/>
    <n v="4558.41"/>
    <s v="Business"/>
    <n v="549"/>
    <s v="No"/>
    <n v="5536.5614999999998"/>
    <n v="23"/>
    <n v="0.71125136526759247"/>
    <n v="8"/>
    <x v="0"/>
    <n v="4"/>
    <n v="10"/>
    <s v="No"/>
    <s v="England"/>
    <s v="USA"/>
    <x v="0"/>
    <x v="1"/>
  </r>
  <r>
    <s v="NI1U8Y"/>
    <s v="LHR"/>
    <s v="DFW"/>
    <d v="2017-09-24T00:00:00"/>
    <x v="263"/>
    <d v="2017-10-22T00:00:00"/>
    <n v="7627"/>
    <n v="8.8000000000000007"/>
    <n v="4569.7"/>
    <s v="Business"/>
    <n v="212"/>
    <s v="No"/>
    <n v="6235.0844999999999"/>
    <n v="22"/>
    <n v="0.59914776452078145"/>
    <n v="6"/>
    <x v="0"/>
    <n v="3"/>
    <n v="8"/>
    <s v="Violation"/>
    <s v="England"/>
    <s v="USA"/>
    <x v="0"/>
    <x v="1"/>
  </r>
  <r>
    <s v="QZJ5YS"/>
    <s v="JFK"/>
    <s v="SIN"/>
    <d v="2017-07-13T00:00:00"/>
    <x v="263"/>
    <d v="2017-10-24T00:00:00"/>
    <n v="15349"/>
    <n v="18.5"/>
    <n v="4616.78"/>
    <s v="Business"/>
    <n v="463"/>
    <s v="No"/>
    <n v="10663.6515"/>
    <n v="95"/>
    <n v="0.30078702195582774"/>
    <n v="8"/>
    <x v="2"/>
    <n v="4"/>
    <n v="10"/>
    <s v="Violation"/>
    <s v="USA"/>
    <s v="Singapore"/>
    <x v="1"/>
    <x v="2"/>
  </r>
  <r>
    <s v="P6G0QU"/>
    <s v="JFK"/>
    <s v="PEK"/>
    <d v="2019-01-12T00:00:00"/>
    <x v="417"/>
    <d v="2019-02-13T00:00:00"/>
    <n v="11004"/>
    <n v="13.5"/>
    <n v="4627.1400000000003"/>
    <s v="Business"/>
    <n v="13"/>
    <s v="No"/>
    <n v="8171.7939999999999"/>
    <n v="23"/>
    <n v="0.42049618320610688"/>
    <n v="9"/>
    <x v="0"/>
    <n v="2"/>
    <n v="6"/>
    <s v="Violation"/>
    <s v="USA"/>
    <s v="China"/>
    <x v="1"/>
    <x v="2"/>
  </r>
  <r>
    <s v="VBILNQ"/>
    <s v="LGW"/>
    <s v="SZX"/>
    <d v="2019-08-29T00:00:00"/>
    <x v="418"/>
    <d v="2020-01-12T00:00:00"/>
    <n v="9597"/>
    <n v="17.7"/>
    <n v="4628.42"/>
    <s v="Business"/>
    <n v="512"/>
    <s v="No"/>
    <n v="7364.8795"/>
    <n v="27"/>
    <n v="0.48227779514431596"/>
    <n v="109"/>
    <x v="1"/>
    <n v="2"/>
    <n v="6"/>
    <s v="Violation"/>
    <s v="England"/>
    <s v="China"/>
    <x v="0"/>
    <x v="2"/>
  </r>
  <r>
    <s v="LXDQP5"/>
    <s v="JFK"/>
    <s v="SIN"/>
    <d v="2017-03-16T00:00:00"/>
    <x v="300"/>
    <d v="2017-04-28T00:00:00"/>
    <n v="15349"/>
    <n v="18.5"/>
    <n v="4634.1000000000004"/>
    <s v="Business"/>
    <n v="563"/>
    <s v="No"/>
    <n v="10663.6515"/>
    <n v="38"/>
    <n v="0.30191543423024303"/>
    <n v="5"/>
    <x v="2"/>
    <n v="2"/>
    <n v="6"/>
    <s v="Violation"/>
    <s v="USA"/>
    <s v="Singapore"/>
    <x v="1"/>
    <x v="2"/>
  </r>
  <r>
    <s v="RN1XOI"/>
    <s v="LGW"/>
    <s v="CAN"/>
    <d v="2019-03-05T00:00:00"/>
    <x v="419"/>
    <d v="2019-03-15T00:00:00"/>
    <n v="9499"/>
    <n v="15.6"/>
    <n v="4671.76"/>
    <s v="Business"/>
    <n v="11"/>
    <s v="No"/>
    <n v="7308.6765000000005"/>
    <n v="3"/>
    <n v="0.49181598062953996"/>
    <n v="7"/>
    <x v="0"/>
    <n v="3"/>
    <n v="8"/>
    <s v="Violation"/>
    <s v="England"/>
    <s v="China"/>
    <x v="0"/>
    <x v="2"/>
  </r>
  <r>
    <s v="MQ73GW"/>
    <s v="LHR"/>
    <s v="DFW"/>
    <d v="2018-02-01T00:00:00"/>
    <x v="420"/>
    <d v="2018-03-02T00:00:00"/>
    <n v="7627"/>
    <n v="8.8000000000000007"/>
    <n v="4673.2700000000004"/>
    <s v="Business"/>
    <n v="636"/>
    <s v="No"/>
    <n v="6235.0844999999999"/>
    <n v="22"/>
    <n v="0.61272715353349949"/>
    <n v="7"/>
    <x v="1"/>
    <n v="2"/>
    <n v="6"/>
    <s v="Violation"/>
    <s v="England"/>
    <s v="USA"/>
    <x v="0"/>
    <x v="1"/>
  </r>
  <r>
    <s v="CPQLCB"/>
    <s v="LHR"/>
    <s v="PEK"/>
    <d v="2019-03-19T00:00:00"/>
    <x v="421"/>
    <d v="2019-04-09T00:00:00"/>
    <n v="8153"/>
    <n v="9.3000000000000007"/>
    <n v="4674.91"/>
    <s v="Business"/>
    <n v="52"/>
    <s v="No"/>
    <n v="6536.7455"/>
    <n v="18"/>
    <n v="0.57339752238439834"/>
    <n v="3"/>
    <x v="0"/>
    <n v="3"/>
    <n v="8"/>
    <s v="Violation"/>
    <s v="England"/>
    <s v="China"/>
    <x v="0"/>
    <x v="2"/>
  </r>
  <r>
    <s v="SSWCKR"/>
    <s v="JFK"/>
    <s v="BKK"/>
    <d v="2017-09-08T00:00:00"/>
    <x v="422"/>
    <d v="2017-10-09T00:00:00"/>
    <n v="13964"/>
    <n v="16.899999999999999"/>
    <n v="4684.3500000000004"/>
    <s v="Business"/>
    <n v="252"/>
    <s v="No"/>
    <n v="9869.3539999999994"/>
    <n v="20"/>
    <n v="0.33545903752506445"/>
    <n v="11"/>
    <x v="0"/>
    <n v="4"/>
    <n v="10"/>
    <s v="Violation"/>
    <s v="USA"/>
    <s v="Thailand"/>
    <x v="1"/>
    <x v="2"/>
  </r>
  <r>
    <s v="MB7ITE"/>
    <s v="LGA"/>
    <s v="LHR"/>
    <d v="2017-02-04T00:00:00"/>
    <x v="423"/>
    <d v="2017-06-09T00:00:00"/>
    <n v="5536"/>
    <n v="11.7"/>
    <n v="4690.04"/>
    <s v="Business"/>
    <n v="13"/>
    <s v="No"/>
    <n v="5035.8960000000006"/>
    <n v="117"/>
    <n v="0.84718930635838152"/>
    <n v="8"/>
    <x v="0"/>
    <n v="2"/>
    <n v="6"/>
    <s v="Violation"/>
    <s v="USA"/>
    <s v="England"/>
    <x v="1"/>
    <x v="0"/>
  </r>
  <r>
    <s v="K0QDUX"/>
    <s v="JFK"/>
    <s v="LHR"/>
    <d v="2018-11-20T00:00:00"/>
    <x v="145"/>
    <d v="2019-01-27T00:00:00"/>
    <n v="5555"/>
    <n v="7.1"/>
    <n v="4691.6899999999996"/>
    <s v="Business"/>
    <n v="228"/>
    <s v="No"/>
    <n v="5046.7924999999996"/>
    <n v="62"/>
    <n v="0.84458865886588652"/>
    <n v="6"/>
    <x v="3"/>
    <n v="3"/>
    <n v="8"/>
    <s v="No"/>
    <s v="USA"/>
    <s v="England"/>
    <x v="1"/>
    <x v="0"/>
  </r>
  <r>
    <s v="JFSIW1"/>
    <s v="LHR"/>
    <s v="CGK"/>
    <d v="2019-10-13T00:00:00"/>
    <x v="424"/>
    <d v="2019-11-21T00:00:00"/>
    <n v="11721"/>
    <n v="13.9"/>
    <n v="4695.16"/>
    <s v="Business"/>
    <n v="171"/>
    <s v="No"/>
    <n v="8582.9935000000005"/>
    <n v="26"/>
    <n v="0.40057674259875437"/>
    <n v="13"/>
    <x v="0"/>
    <n v="3"/>
    <n v="8"/>
    <s v="Violation"/>
    <s v="England"/>
    <s v="Indonesia"/>
    <x v="0"/>
    <x v="2"/>
  </r>
  <r>
    <s v="ZRORH6"/>
    <s v="LGW"/>
    <s v="HKG"/>
    <d v="2019-11-13T00:00:00"/>
    <x v="425"/>
    <d v="2019-12-13T00:00:00"/>
    <n v="9634"/>
    <n v="11.8"/>
    <n v="4733.3900000000003"/>
    <s v="Business"/>
    <n v="435"/>
    <s v="No"/>
    <n v="7386.0990000000002"/>
    <n v="24"/>
    <n v="0.49132136184347108"/>
    <n v="6"/>
    <x v="0"/>
    <n v="4"/>
    <n v="10"/>
    <s v="Violation"/>
    <s v="England"/>
    <s v="China"/>
    <x v="0"/>
    <x v="2"/>
  </r>
  <r>
    <s v="E9V7PJ"/>
    <s v="LHR"/>
    <s v="BKK"/>
    <d v="2019-02-21T00:00:00"/>
    <x v="389"/>
    <d v="2019-03-23T00:00:00"/>
    <n v="9577"/>
    <n v="10.7"/>
    <n v="4768.42"/>
    <s v="Business"/>
    <n v="393"/>
    <s v="No"/>
    <n v="7353.4094999999998"/>
    <n v="27"/>
    <n v="0.49790331001357419"/>
    <n v="3"/>
    <x v="0"/>
    <n v="4"/>
    <n v="10"/>
    <s v="Violation"/>
    <s v="England"/>
    <s v="Thailand"/>
    <x v="0"/>
    <x v="2"/>
  </r>
  <r>
    <s v="GL6AH6"/>
    <s v="LHR"/>
    <s v="SIN"/>
    <d v="2018-12-28T00:00:00"/>
    <x v="43"/>
    <d v="2019-01-30T00:00:00"/>
    <n v="10883"/>
    <n v="12.8"/>
    <n v="4785.83"/>
    <s v="Business"/>
    <n v="225"/>
    <s v="No"/>
    <n v="8102.4004999999997"/>
    <n v="18"/>
    <n v="0.43975282550767253"/>
    <n v="15"/>
    <x v="3"/>
    <n v="1"/>
    <n v="4"/>
    <s v="Violation"/>
    <s v="England"/>
    <s v="Singapore"/>
    <x v="0"/>
    <x v="2"/>
  </r>
  <r>
    <s v="HB4KMK"/>
    <s v="LHR"/>
    <s v="DFW"/>
    <d v="2017-11-08T00:00:00"/>
    <x v="426"/>
    <d v="2017-11-14T00:00:00"/>
    <n v="7627"/>
    <n v="8.8000000000000007"/>
    <n v="4793"/>
    <s v="Business"/>
    <n v="31"/>
    <s v="No"/>
    <n v="6235.0844999999999"/>
    <n v="0"/>
    <n v="0.62842533106070542"/>
    <n v="6"/>
    <x v="1"/>
    <n v="4"/>
    <n v="10"/>
    <s v="No"/>
    <s v="England"/>
    <s v="USA"/>
    <x v="0"/>
    <x v="1"/>
  </r>
  <r>
    <s v="GGQW2E"/>
    <s v="JFK"/>
    <s v="SIN"/>
    <d v="2019-04-13T00:00:00"/>
    <x v="427"/>
    <d v="2019-07-14T00:00:00"/>
    <n v="15349"/>
    <n v="18.5"/>
    <n v="4807.2700000000004"/>
    <s v="Business"/>
    <n v="463"/>
    <s v="No"/>
    <n v="10663.6515"/>
    <n v="86"/>
    <n v="0.31319760244967104"/>
    <n v="6"/>
    <x v="2"/>
    <n v="4"/>
    <n v="10"/>
    <s v="Violation"/>
    <s v="USA"/>
    <s v="Singapore"/>
    <x v="1"/>
    <x v="2"/>
  </r>
  <r>
    <s v="J1P33Q"/>
    <s v="JFK"/>
    <s v="SIN"/>
    <d v="2018-01-05T00:00:00"/>
    <x v="155"/>
    <d v="2018-03-19T00:00:00"/>
    <n v="15349"/>
    <n v="18.5"/>
    <n v="4807.8599999999997"/>
    <s v="Business"/>
    <n v="792"/>
    <s v="No"/>
    <n v="10663.6515"/>
    <n v="64"/>
    <n v="0.31323604143592415"/>
    <n v="9"/>
    <x v="2"/>
    <n v="4"/>
    <n v="10"/>
    <s v="Violation"/>
    <s v="USA"/>
    <s v="Singapore"/>
    <x v="1"/>
    <x v="2"/>
  </r>
  <r>
    <s v="ON4SRB"/>
    <s v="JFK"/>
    <s v="HND"/>
    <d v="2019-10-24T00:00:00"/>
    <x v="428"/>
    <d v="2019-11-20T00:00:00"/>
    <n v="10899"/>
    <n v="13.3"/>
    <n v="4817.63"/>
    <s v="Business"/>
    <n v="384"/>
    <s v="No"/>
    <n v="8111.5765000000001"/>
    <n v="19"/>
    <n v="0.44202495641802003"/>
    <n v="8"/>
    <x v="1"/>
    <n v="4"/>
    <n v="10"/>
    <s v="Violation"/>
    <s v="USA"/>
    <s v="Japan"/>
    <x v="1"/>
    <x v="2"/>
  </r>
  <r>
    <s v="V2CI33"/>
    <s v="LHR"/>
    <s v="BOM"/>
    <d v="2019-11-20T00:00:00"/>
    <x v="167"/>
    <d v="2019-12-03T00:00:00"/>
    <n v="7213"/>
    <n v="8.4"/>
    <n v="4821.99"/>
    <s v="Business"/>
    <n v="944"/>
    <s v="No"/>
    <n v="5997.6554999999998"/>
    <n v="1"/>
    <n v="0.66851379453764037"/>
    <n v="12"/>
    <x v="0"/>
    <n v="3"/>
    <n v="8"/>
    <s v="Violation"/>
    <s v="England"/>
    <s v="India"/>
    <x v="0"/>
    <x v="2"/>
  </r>
  <r>
    <s v="CMKXEC"/>
    <s v="LHR"/>
    <s v="PHX"/>
    <d v="2018-11-24T00:00:00"/>
    <x v="429"/>
    <d v="2019-01-02T00:00:00"/>
    <n v="8462"/>
    <n v="9.6"/>
    <n v="4822.76"/>
    <s v="Business"/>
    <n v="996"/>
    <s v="No"/>
    <n v="6713.9570000000003"/>
    <n v="0"/>
    <n v="0.56993145828409364"/>
    <n v="39"/>
    <x v="0"/>
    <n v="2"/>
    <n v="6"/>
    <s v="Violation"/>
    <s v="England"/>
    <s v="USA"/>
    <x v="0"/>
    <x v="1"/>
  </r>
  <r>
    <s v="KTNHUQ"/>
    <s v="JFK"/>
    <s v="DOH"/>
    <d v="2017-01-05T00:00:00"/>
    <x v="430"/>
    <d v="2017-02-07T00:00:00"/>
    <n v="10789"/>
    <n v="13.2"/>
    <n v="4830.6099999999997"/>
    <s v="Business"/>
    <n v="808"/>
    <s v="No"/>
    <n v="8048.4915000000001"/>
    <n v="22"/>
    <n v="0.44773472981740658"/>
    <n v="11"/>
    <x v="0"/>
    <n v="2"/>
    <n v="6"/>
    <s v="Violation"/>
    <s v="USA"/>
    <s v="Qatar"/>
    <x v="1"/>
    <x v="0"/>
  </r>
  <r>
    <s v="Q5NV5K"/>
    <s v="LGA"/>
    <s v="LHR"/>
    <d v="2017-11-10T00:00:00"/>
    <x v="205"/>
    <d v="2018-01-30T00:00:00"/>
    <n v="5536"/>
    <n v="11.7"/>
    <n v="4834.3999999999996"/>
    <s v="Business"/>
    <n v="158"/>
    <s v="No"/>
    <n v="5035.8960000000006"/>
    <n v="74"/>
    <n v="0.87326589595375714"/>
    <n v="7"/>
    <x v="0"/>
    <n v="2"/>
    <n v="6"/>
    <s v="Violation"/>
    <s v="USA"/>
    <s v="England"/>
    <x v="1"/>
    <x v="0"/>
  </r>
  <r>
    <s v="H7H5YX"/>
    <s v="LHR"/>
    <s v="SEA"/>
    <d v="2018-05-17T00:00:00"/>
    <x v="431"/>
    <d v="2018-06-07T00:00:00"/>
    <n v="7702"/>
    <n v="8.9"/>
    <n v="4839.03"/>
    <s v="Business"/>
    <n v="52"/>
    <s v="No"/>
    <n v="6278.0969999999998"/>
    <n v="8"/>
    <n v="0.6282822643469228"/>
    <n v="13"/>
    <x v="0"/>
    <n v="3"/>
    <n v="8"/>
    <s v="Violation"/>
    <s v="England"/>
    <s v="USA"/>
    <x v="0"/>
    <x v="1"/>
  </r>
  <r>
    <s v="ZJMC69"/>
    <s v="JFK"/>
    <s v="HND"/>
    <d v="2019-06-13T00:00:00"/>
    <x v="432"/>
    <d v="2019-08-01T00:00:00"/>
    <n v="10899"/>
    <n v="13.3"/>
    <n v="4855.3599999999997"/>
    <s v="Business"/>
    <n v="63"/>
    <s v="No"/>
    <n v="8111.5765000000001"/>
    <n v="42"/>
    <n v="0.44548674190292686"/>
    <n v="7"/>
    <x v="0"/>
    <n v="3"/>
    <n v="8"/>
    <s v="Violation"/>
    <s v="USA"/>
    <s v="Japan"/>
    <x v="1"/>
    <x v="2"/>
  </r>
  <r>
    <s v="R8G05A"/>
    <s v="LHR"/>
    <s v="BOM"/>
    <d v="2019-01-19T00:00:00"/>
    <x v="133"/>
    <d v="2019-03-07T00:00:00"/>
    <n v="7213"/>
    <n v="8.4"/>
    <n v="4867.1400000000003"/>
    <s v="Business"/>
    <n v="707"/>
    <s v="No"/>
    <n v="5997.6554999999998"/>
    <n v="40"/>
    <n v="0.6747733259392763"/>
    <n v="7"/>
    <x v="2"/>
    <n v="2"/>
    <n v="6"/>
    <s v="Violation"/>
    <s v="England"/>
    <s v="India"/>
    <x v="0"/>
    <x v="2"/>
  </r>
  <r>
    <s v="UL57UV"/>
    <s v="LHR"/>
    <s v="SHA"/>
    <d v="2019-11-13T00:00:00"/>
    <x v="425"/>
    <d v="2019-12-13T00:00:00"/>
    <n v="9212"/>
    <n v="12.4"/>
    <n v="4904.83"/>
    <s v="Business"/>
    <n v="15"/>
    <s v="No"/>
    <n v="7144.0820000000003"/>
    <n v="24"/>
    <n v="0.53243920972644376"/>
    <n v="6"/>
    <x v="0"/>
    <n v="4"/>
    <n v="10"/>
    <s v="Violation"/>
    <s v="England"/>
    <s v="China"/>
    <x v="0"/>
    <x v="2"/>
  </r>
  <r>
    <s v="STBBNJ"/>
    <s v="JFK"/>
    <s v="ICN"/>
    <d v="2017-02-01T00:00:00"/>
    <x v="433"/>
    <d v="2017-03-24T00:00:00"/>
    <n v="11115"/>
    <n v="13.5"/>
    <n v="4931.5600000000004"/>
    <s v="Business"/>
    <n v="266"/>
    <s v="No"/>
    <n v="8235.4524999999994"/>
    <n v="43"/>
    <n v="0.44368511021142604"/>
    <n v="8"/>
    <x v="0"/>
    <n v="4"/>
    <n v="10"/>
    <s v="Violation"/>
    <s v="USA"/>
    <s v="Republic of Korea"/>
    <x v="1"/>
    <x v="2"/>
  </r>
  <r>
    <s v="G5K5CC"/>
    <s v="JFK"/>
    <s v="BKK"/>
    <d v="2019-02-02T00:00:00"/>
    <x v="14"/>
    <d v="2019-02-28T00:00:00"/>
    <n v="13964"/>
    <n v="16.899999999999999"/>
    <n v="4976.5"/>
    <s v="Business"/>
    <n v="478"/>
    <s v="No"/>
    <n v="9869.3539999999994"/>
    <n v="17"/>
    <n v="0.35638069321111432"/>
    <n v="9"/>
    <x v="0"/>
    <n v="3"/>
    <n v="8"/>
    <s v="Violation"/>
    <s v="USA"/>
    <s v="Thailand"/>
    <x v="1"/>
    <x v="2"/>
  </r>
  <r>
    <s v="C4NDAU"/>
    <s v="JFK"/>
    <s v="SIN"/>
    <d v="2017-06-11T00:00:00"/>
    <x v="434"/>
    <d v="2017-08-14T00:00:00"/>
    <n v="15349"/>
    <n v="18.5"/>
    <n v="4996.37"/>
    <s v="Business"/>
    <n v="195"/>
    <s v="No"/>
    <n v="10663.6515"/>
    <n v="54"/>
    <n v="0.32551762329793471"/>
    <n v="10"/>
    <x v="4"/>
    <n v="4"/>
    <n v="10"/>
    <s v="Violation"/>
    <s v="USA"/>
    <s v="Singapore"/>
    <x v="1"/>
    <x v="2"/>
  </r>
  <r>
    <s v="B5F3DJ"/>
    <s v="SIN"/>
    <s v="EWR"/>
    <d v="2017-11-10T00:00:00"/>
    <x v="435"/>
    <d v="2017-12-01T00:00:00"/>
    <n v="15336"/>
    <n v="18.5"/>
    <n v="5000.22"/>
    <s v="Business"/>
    <n v="456"/>
    <s v="No"/>
    <n v="10656.196"/>
    <n v="13"/>
    <n v="0.32604460093896714"/>
    <n v="8"/>
    <x v="4"/>
    <n v="4"/>
    <n v="10"/>
    <s v="Violation"/>
    <s v="Singapore"/>
    <s v="USA"/>
    <x v="2"/>
    <x v="1"/>
  </r>
  <r>
    <s v="BV114E"/>
    <s v="JFK"/>
    <s v="PEK"/>
    <d v="2017-04-24T00:00:00"/>
    <x v="436"/>
    <d v="2017-05-31T00:00:00"/>
    <n v="11004"/>
    <n v="13.5"/>
    <n v="5000.42"/>
    <s v="Business"/>
    <n v="871"/>
    <s v="No"/>
    <n v="8171.7939999999999"/>
    <n v="23"/>
    <n v="0.45441839331152312"/>
    <n v="14"/>
    <x v="0"/>
    <n v="3"/>
    <n v="8"/>
    <s v="Violation"/>
    <s v="USA"/>
    <s v="China"/>
    <x v="1"/>
    <x v="2"/>
  </r>
  <r>
    <s v="Z7CZVJ"/>
    <s v="LGW"/>
    <s v="PVG"/>
    <d v="2019-05-18T00:00:00"/>
    <x v="187"/>
    <d v="2019-06-13T00:00:00"/>
    <n v="9252"/>
    <n v="13.4"/>
    <n v="5044.9399999999996"/>
    <s v="Business"/>
    <n v="884"/>
    <s v="No"/>
    <n v="7167.0219999999999"/>
    <n v="22"/>
    <n v="0.54528102031993075"/>
    <n v="4"/>
    <x v="0"/>
    <n v="3"/>
    <n v="8"/>
    <s v="Violation"/>
    <s v="England"/>
    <s v="China"/>
    <x v="0"/>
    <x v="2"/>
  </r>
  <r>
    <s v="H518OF"/>
    <s v="LGW"/>
    <s v="LAX"/>
    <d v="2017-08-13T00:00:00"/>
    <x v="437"/>
    <d v="2017-09-07T00:00:00"/>
    <n v="8797"/>
    <n v="13.9"/>
    <n v="5078.1499999999996"/>
    <s v="Business"/>
    <n v="944"/>
    <s v="No"/>
    <n v="6906.0794999999998"/>
    <n v="11"/>
    <n v="0.57725929294077527"/>
    <n v="14"/>
    <x v="0"/>
    <n v="3"/>
    <n v="8"/>
    <s v="Violation"/>
    <s v="England"/>
    <s v="USA"/>
    <x v="0"/>
    <x v="1"/>
  </r>
  <r>
    <s v="MMFY4V"/>
    <s v="LHR"/>
    <s v="CAN"/>
    <d v="2019-12-03T00:00:00"/>
    <x v="438"/>
    <d v="2019-12-24T00:00:00"/>
    <n v="9495"/>
    <n v="10.6"/>
    <n v="5092.49"/>
    <s v="Business"/>
    <n v="560"/>
    <s v="No"/>
    <n v="7306.3824999999997"/>
    <n v="10"/>
    <n v="0.53633385992627691"/>
    <n v="11"/>
    <x v="0"/>
    <n v="2"/>
    <n v="6"/>
    <s v="Violation"/>
    <s v="England"/>
    <s v="China"/>
    <x v="0"/>
    <x v="2"/>
  </r>
  <r>
    <s v="QD5CIR"/>
    <s v="LGW"/>
    <s v="ORD"/>
    <d v="2017-04-09T00:00:00"/>
    <x v="288"/>
    <d v="2017-05-12T00:00:00"/>
    <n v="6377"/>
    <n v="10.5"/>
    <n v="5094.95"/>
    <s v="Business"/>
    <n v="217"/>
    <s v="No"/>
    <n v="5518.2094999999999"/>
    <n v="28"/>
    <n v="0.79895718990120745"/>
    <n v="5"/>
    <x v="0"/>
    <n v="3"/>
    <n v="8"/>
    <s v="Violation"/>
    <s v="England"/>
    <s v="USA"/>
    <x v="0"/>
    <x v="1"/>
  </r>
  <r>
    <s v="FM4W2R"/>
    <s v="JFK"/>
    <s v="BKK"/>
    <d v="2018-10-11T00:00:00"/>
    <x v="127"/>
    <d v="2018-10-25T00:00:00"/>
    <n v="13964"/>
    <n v="16.899999999999999"/>
    <n v="5115.22"/>
    <s v="Business"/>
    <n v="962"/>
    <s v="No"/>
    <n v="9869.3539999999994"/>
    <n v="8"/>
    <n v="0.36631480951016904"/>
    <n v="6"/>
    <x v="0"/>
    <n v="4"/>
    <n v="10"/>
    <s v="Violation"/>
    <s v="USA"/>
    <s v="Thailand"/>
    <x v="1"/>
    <x v="2"/>
  </r>
  <r>
    <s v="TWEWU9"/>
    <s v="LGW"/>
    <s v="CTU"/>
    <d v="2019-06-03T00:00:00"/>
    <x v="439"/>
    <d v="2019-07-06T00:00:00"/>
    <n v="8303"/>
    <n v="14.5"/>
    <n v="5133.5600000000004"/>
    <s v="Business"/>
    <n v="171"/>
    <s v="No"/>
    <n v="6622.7704999999996"/>
    <n v="29"/>
    <n v="0.61827773094062388"/>
    <n v="4"/>
    <x v="0"/>
    <n v="3"/>
    <n v="8"/>
    <s v="Violation"/>
    <s v="England"/>
    <s v="China"/>
    <x v="0"/>
    <x v="2"/>
  </r>
  <r>
    <s v="DGJJY6"/>
    <s v="SIN"/>
    <s v="ATL"/>
    <d v="2018-05-18T00:00:00"/>
    <x v="440"/>
    <d v="2018-06-16T00:00:00"/>
    <n v="16026"/>
    <n v="24.2"/>
    <n v="5154.55"/>
    <s v="Business"/>
    <n v="403"/>
    <s v="No"/>
    <n v="11051.911"/>
    <n v="15"/>
    <n v="0.32163671533757643"/>
    <n v="14"/>
    <x v="0"/>
    <n v="1"/>
    <n v="4"/>
    <s v="Violation"/>
    <s v="Singapore"/>
    <s v="USA"/>
    <x v="2"/>
    <x v="1"/>
  </r>
  <r>
    <s v="LBARIU"/>
    <s v="JFK"/>
    <s v="BKK"/>
    <d v="2017-12-10T00:00:00"/>
    <x v="441"/>
    <d v="2018-01-12T00:00:00"/>
    <n v="13964"/>
    <n v="16.899999999999999"/>
    <n v="5157.8100000000004"/>
    <s v="Business"/>
    <n v="855"/>
    <s v="No"/>
    <n v="9869.3539999999994"/>
    <n v="23"/>
    <n v="0.36936479518762533"/>
    <n v="10"/>
    <x v="0"/>
    <n v="1"/>
    <n v="4"/>
    <s v="Violation"/>
    <s v="USA"/>
    <s v="Thailand"/>
    <x v="1"/>
    <x v="2"/>
  </r>
  <r>
    <s v="TKU644"/>
    <s v="JFK"/>
    <s v="HND"/>
    <d v="2018-02-22T00:00:00"/>
    <x v="277"/>
    <d v="2018-04-12T00:00:00"/>
    <n v="10899"/>
    <n v="13.3"/>
    <n v="5216.8100000000004"/>
    <s v="Business"/>
    <n v="895"/>
    <s v="No"/>
    <n v="8111.5765000000001"/>
    <n v="41"/>
    <n v="0.47865033489310949"/>
    <n v="8"/>
    <x v="0"/>
    <n v="2"/>
    <n v="6"/>
    <s v="Violation"/>
    <s v="USA"/>
    <s v="Japan"/>
    <x v="1"/>
    <x v="2"/>
  </r>
  <r>
    <s v="UPML52"/>
    <s v="LGA"/>
    <s v="LHR"/>
    <d v="2019-04-05T00:00:00"/>
    <x v="442"/>
    <d v="2019-05-01T00:00:00"/>
    <n v="5536"/>
    <n v="11.7"/>
    <n v="5242.99"/>
    <s v="Business"/>
    <n v="860"/>
    <s v="No"/>
    <n v="5035.8960000000006"/>
    <n v="23"/>
    <n v="0.94707189306358375"/>
    <n v="3"/>
    <x v="0"/>
    <n v="2"/>
    <n v="6"/>
    <s v="Violation"/>
    <s v="USA"/>
    <s v="England"/>
    <x v="1"/>
    <x v="0"/>
  </r>
  <r>
    <s v="V9CPKC"/>
    <s v="JFK"/>
    <s v="PEK"/>
    <d v="2018-02-27T00:00:00"/>
    <x v="443"/>
    <d v="2018-04-21T00:00:00"/>
    <n v="11004"/>
    <n v="13.5"/>
    <n v="5259.34"/>
    <s v="Business"/>
    <n v="279"/>
    <s v="No"/>
    <n v="8171.7939999999999"/>
    <n v="39"/>
    <n v="0.47794801890221739"/>
    <n v="14"/>
    <x v="0"/>
    <n v="3"/>
    <n v="8"/>
    <s v="Violation"/>
    <s v="USA"/>
    <s v="China"/>
    <x v="1"/>
    <x v="2"/>
  </r>
  <r>
    <s v="Q5CWSK"/>
    <s v="LGW"/>
    <s v="XIY"/>
    <d v="2019-11-12T00:00:00"/>
    <x v="371"/>
    <d v="2019-12-06T00:00:00"/>
    <n v="8248"/>
    <n v="12.4"/>
    <n v="5268"/>
    <s v="Business"/>
    <n v="267"/>
    <s v="No"/>
    <n v="6591.2280000000001"/>
    <n v="15"/>
    <n v="0.63870029097963144"/>
    <n v="9"/>
    <x v="2"/>
    <n v="4"/>
    <n v="10"/>
    <s v="Violation"/>
    <s v="England"/>
    <s v="China"/>
    <x v="0"/>
    <x v="2"/>
  </r>
  <r>
    <s v="C8BL1D"/>
    <s v="LGA"/>
    <s v="LAX"/>
    <d v="2018-10-01T00:00:00"/>
    <x v="444"/>
    <d v="2018-10-09T00:00:00"/>
    <n v="3974"/>
    <n v="5.2"/>
    <n v="5276.74"/>
    <s v="Business"/>
    <n v="463"/>
    <s v="No"/>
    <n v="4140.0889999999999"/>
    <n v="4"/>
    <n v="1.3278158027176648"/>
    <n v="4"/>
    <x v="2"/>
    <n v="4"/>
    <n v="10"/>
    <s v="No"/>
    <s v="USA"/>
    <s v="USA"/>
    <x v="1"/>
    <x v="1"/>
  </r>
  <r>
    <s v="R0M15L"/>
    <s v="JFK"/>
    <s v="ICN"/>
    <d v="2018-03-27T00:00:00"/>
    <x v="445"/>
    <d v="2018-04-27T00:00:00"/>
    <n v="11115"/>
    <n v="13.5"/>
    <n v="5310.45"/>
    <s v="Business"/>
    <n v="916"/>
    <s v="No"/>
    <n v="8235.4524999999994"/>
    <n v="21"/>
    <n v="0.47777327935222669"/>
    <n v="10"/>
    <x v="0"/>
    <n v="4"/>
    <n v="10"/>
    <s v="Violation"/>
    <s v="USA"/>
    <s v="Republic of Korea"/>
    <x v="1"/>
    <x v="2"/>
  </r>
  <r>
    <s v="KSF40P"/>
    <s v="LHR"/>
    <s v="LAS"/>
    <d v="2019-09-07T00:00:00"/>
    <x v="446"/>
    <d v="2019-10-10T00:00:00"/>
    <n v="8395"/>
    <n v="9.5"/>
    <n v="5325.01"/>
    <s v="Business"/>
    <n v="135"/>
    <s v="No"/>
    <n v="6675.5325000000003"/>
    <n v="26"/>
    <n v="0.63430732578916027"/>
    <n v="7"/>
    <x v="2"/>
    <n v="2"/>
    <n v="6"/>
    <s v="Violation"/>
    <s v="England"/>
    <s v="USA"/>
    <x v="0"/>
    <x v="1"/>
  </r>
  <r>
    <s v="G7Q0PT"/>
    <s v="JFK"/>
    <s v="BKK"/>
    <d v="2019-04-27T00:00:00"/>
    <x v="5"/>
    <d v="2019-06-02T00:00:00"/>
    <n v="13964"/>
    <n v="16.899999999999999"/>
    <n v="5328.38"/>
    <s v="Business"/>
    <n v="297"/>
    <s v="No"/>
    <n v="9869.3539999999994"/>
    <n v="26"/>
    <n v="0.38157977656831854"/>
    <n v="10"/>
    <x v="0"/>
    <n v="4"/>
    <n v="10"/>
    <s v="Violation"/>
    <s v="USA"/>
    <s v="Thailand"/>
    <x v="1"/>
    <x v="2"/>
  </r>
  <r>
    <s v="M7N9CP"/>
    <s v="JFK"/>
    <s v="DXB"/>
    <d v="2018-01-27T00:00:00"/>
    <x v="447"/>
    <d v="2018-03-04T00:00:00"/>
    <n v="11022"/>
    <n v="13.5"/>
    <n v="5351.03"/>
    <s v="Business"/>
    <n v="18"/>
    <s v="No"/>
    <n v="8182.1170000000002"/>
    <n v="26"/>
    <n v="0.48548630012701866"/>
    <n v="10"/>
    <x v="0"/>
    <n v="2"/>
    <n v="6"/>
    <s v="Violation"/>
    <s v="USA"/>
    <s v="United Arab Emirates"/>
    <x v="1"/>
    <x v="0"/>
  </r>
  <r>
    <s v="EONJD1"/>
    <s v="JFK"/>
    <s v="HND"/>
    <d v="2018-10-14T00:00:00"/>
    <x v="395"/>
    <d v="2018-11-16T00:00:00"/>
    <n v="10899"/>
    <n v="13.3"/>
    <n v="5351.19"/>
    <s v="Business"/>
    <n v="352"/>
    <s v="No"/>
    <n v="8111.5765000000001"/>
    <n v="22"/>
    <n v="0.49097990641343237"/>
    <n v="11"/>
    <x v="0"/>
    <n v="2"/>
    <n v="6"/>
    <s v="Violation"/>
    <s v="USA"/>
    <s v="Japan"/>
    <x v="1"/>
    <x v="2"/>
  </r>
  <r>
    <s v="YD8727"/>
    <s v="LGW"/>
    <s v="SVO"/>
    <d v="2018-10-06T00:00:00"/>
    <x v="152"/>
    <d v="2018-10-30T00:00:00"/>
    <n v="2507"/>
    <n v="8.6999999999999993"/>
    <n v="5368.38"/>
    <s v="Business"/>
    <n v="135"/>
    <s v="No"/>
    <n v="3298.7645000000002"/>
    <n v="21"/>
    <n v="2.1413562026326285"/>
    <n v="3"/>
    <x v="2"/>
    <n v="2"/>
    <n v="6"/>
    <s v="Violation"/>
    <s v="England"/>
    <s v="Russia"/>
    <x v="0"/>
    <x v="0"/>
  </r>
  <r>
    <s v="T81ZMI"/>
    <s v="JFK"/>
    <s v="LHR"/>
    <d v="2018-05-11T00:00:00"/>
    <x v="448"/>
    <d v="2018-06-13T00:00:00"/>
    <n v="5555"/>
    <n v="7.1"/>
    <n v="5388.14"/>
    <s v="Business"/>
    <n v="343"/>
    <s v="No"/>
    <n v="5046.7924999999996"/>
    <n v="28"/>
    <n v="0.96996219621962199"/>
    <n v="5"/>
    <x v="3"/>
    <n v="4"/>
    <n v="10"/>
    <s v="No"/>
    <s v="USA"/>
    <s v="England"/>
    <x v="1"/>
    <x v="0"/>
  </r>
  <r>
    <s v="O93AOB"/>
    <s v="LGW"/>
    <s v="BKK"/>
    <d v="2018-12-05T00:00:00"/>
    <x v="352"/>
    <d v="2019-01-26T00:00:00"/>
    <n v="9570"/>
    <n v="18.7"/>
    <n v="5395.26"/>
    <s v="Business"/>
    <n v="217"/>
    <s v="No"/>
    <n v="7349.3950000000004"/>
    <n v="39"/>
    <n v="0.56376802507836998"/>
    <n v="13"/>
    <x v="0"/>
    <n v="3"/>
    <n v="8"/>
    <s v="Violation"/>
    <s v="England"/>
    <s v="Thailand"/>
    <x v="0"/>
    <x v="2"/>
  </r>
  <r>
    <s v="GEUAYX"/>
    <s v="JFK"/>
    <s v="SIN"/>
    <d v="2019-11-13T00:00:00"/>
    <x v="371"/>
    <d v="2019-12-03T00:00:00"/>
    <n v="15349"/>
    <n v="18.5"/>
    <n v="5501.84"/>
    <s v="Business"/>
    <n v="463"/>
    <s v="No"/>
    <n v="10663.6515"/>
    <n v="14"/>
    <n v="0.35844941038504136"/>
    <n v="6"/>
    <x v="2"/>
    <n v="4"/>
    <n v="10"/>
    <s v="Violation"/>
    <s v="USA"/>
    <s v="Singapore"/>
    <x v="1"/>
    <x v="2"/>
  </r>
  <r>
    <s v="TRBXBK"/>
    <s v="JFK"/>
    <s v="KUL"/>
    <d v="2018-08-15T00:00:00"/>
    <x v="449"/>
    <d v="2018-09-20T00:00:00"/>
    <n v="15178"/>
    <n v="18.3"/>
    <n v="5509.13"/>
    <s v="Business"/>
    <n v="770"/>
    <s v="No"/>
    <n v="10565.583000000001"/>
    <n v="21"/>
    <n v="0.36296811174067728"/>
    <n v="15"/>
    <x v="1"/>
    <n v="4"/>
    <n v="10"/>
    <s v="Violation"/>
    <s v="USA"/>
    <s v="Malaysia"/>
    <x v="1"/>
    <x v="2"/>
  </r>
  <r>
    <s v="SJ74M4"/>
    <s v="LHR"/>
    <s v="SIN"/>
    <d v="2018-12-09T00:00:00"/>
    <x v="128"/>
    <d v="2019-02-11T00:00:00"/>
    <n v="10883"/>
    <n v="12.8"/>
    <n v="5528.13"/>
    <s v="Business"/>
    <n v="225"/>
    <s v="No"/>
    <n v="8102.4004999999997"/>
    <n v="45"/>
    <n v="0.5079601212900855"/>
    <n v="19"/>
    <x v="3"/>
    <n v="1"/>
    <n v="4"/>
    <s v="Violation"/>
    <s v="England"/>
    <s v="Singapore"/>
    <x v="0"/>
    <x v="2"/>
  </r>
  <r>
    <s v="PQENLX"/>
    <s v="LGW"/>
    <s v="SYD"/>
    <d v="2019-05-13T00:00:00"/>
    <x v="450"/>
    <d v="2019-06-20T00:00:00"/>
    <n v="17017"/>
    <n v="20.5"/>
    <n v="5534.39"/>
    <s v="Business"/>
    <n v="135"/>
    <s v="No"/>
    <n v="11620.2495"/>
    <n v="21"/>
    <n v="0.32522712581536112"/>
    <n v="17"/>
    <x v="2"/>
    <n v="2"/>
    <n v="6"/>
    <s v="Violation"/>
    <s v="England"/>
    <s v="Australia"/>
    <x v="0"/>
    <x v="2"/>
  </r>
  <r>
    <s v="I5Q9F9"/>
    <s v="JFK"/>
    <s v="CTU"/>
    <d v="2018-12-12T00:00:00"/>
    <x v="363"/>
    <d v="2019-01-24T00:00:00"/>
    <n v="12116"/>
    <n v="14.8"/>
    <n v="5539.3"/>
    <s v="Business"/>
    <n v="663"/>
    <s v="No"/>
    <n v="8809.5259999999998"/>
    <n v="36"/>
    <n v="0.45718884120171677"/>
    <n v="7"/>
    <x v="0"/>
    <n v="4"/>
    <n v="10"/>
    <s v="Violation"/>
    <s v="USA"/>
    <s v="China"/>
    <x v="1"/>
    <x v="2"/>
  </r>
  <r>
    <s v="A9DP10"/>
    <s v="JFK"/>
    <s v="KUL"/>
    <d v="2019-10-23T00:00:00"/>
    <x v="306"/>
    <d v="2019-12-12T00:00:00"/>
    <n v="15178"/>
    <n v="18.3"/>
    <n v="5545.15"/>
    <s v="Business"/>
    <n v="752"/>
    <s v="No"/>
    <n v="10565.583000000001"/>
    <n v="39"/>
    <n v="0.36534128343655287"/>
    <n v="11"/>
    <x v="0"/>
    <n v="4"/>
    <n v="10"/>
    <s v="Violation"/>
    <s v="USA"/>
    <s v="Malaysia"/>
    <x v="1"/>
    <x v="2"/>
  </r>
  <r>
    <s v="VGTH86"/>
    <s v="LHR"/>
    <s v="DFW"/>
    <d v="2018-02-18T00:00:00"/>
    <x v="276"/>
    <d v="2018-03-17T00:00:00"/>
    <n v="7627"/>
    <n v="8.8000000000000007"/>
    <n v="5554.56"/>
    <s v="Business"/>
    <n v="560"/>
    <s v="No"/>
    <n v="6235.0844999999999"/>
    <n v="21"/>
    <n v="0.72827586206896555"/>
    <n v="6"/>
    <x v="0"/>
    <n v="2"/>
    <n v="6"/>
    <s v="Violation"/>
    <s v="England"/>
    <s v="USA"/>
    <x v="0"/>
    <x v="1"/>
  </r>
  <r>
    <s v="RQ8WDM"/>
    <s v="LGW"/>
    <s v="DEL"/>
    <d v="2019-12-02T00:00:00"/>
    <x v="438"/>
    <d v="2019-12-21T00:00:00"/>
    <n v="6732"/>
    <n v="8.5"/>
    <n v="5559.43"/>
    <s v="Business"/>
    <n v="388"/>
    <s v="No"/>
    <n v="5721.8019999999997"/>
    <n v="11"/>
    <n v="0.82582144979203809"/>
    <n v="8"/>
    <x v="0"/>
    <n v="4"/>
    <n v="10"/>
    <s v="No"/>
    <s v="England"/>
    <s v="India"/>
    <x v="0"/>
    <x v="2"/>
  </r>
  <r>
    <s v="TCJEFN"/>
    <s v="JFK"/>
    <s v="BKK"/>
    <d v="2018-07-28T00:00:00"/>
    <x v="200"/>
    <d v="2018-09-04T00:00:00"/>
    <n v="13964"/>
    <n v="16.899999999999999"/>
    <n v="5564.43"/>
    <s v="Business"/>
    <n v="638"/>
    <s v="No"/>
    <n v="9869.3539999999994"/>
    <n v="26"/>
    <n v="0.39848395875107423"/>
    <n v="12"/>
    <x v="0"/>
    <n v="3"/>
    <n v="8"/>
    <s v="Violation"/>
    <s v="USA"/>
    <s v="Thailand"/>
    <x v="1"/>
    <x v="2"/>
  </r>
  <r>
    <s v="A3UKA7"/>
    <s v="LGW"/>
    <s v="CTU"/>
    <d v="2019-06-06T00:00:00"/>
    <x v="399"/>
    <d v="2019-06-17T00:00:00"/>
    <n v="8303"/>
    <n v="14.5"/>
    <n v="5580.65"/>
    <s v="Business"/>
    <n v="393"/>
    <s v="No"/>
    <n v="6622.7704999999996"/>
    <n v="2"/>
    <n v="0.67212453330121635"/>
    <n v="9"/>
    <x v="0"/>
    <n v="4"/>
    <n v="10"/>
    <s v="Violation"/>
    <s v="England"/>
    <s v="China"/>
    <x v="0"/>
    <x v="2"/>
  </r>
  <r>
    <s v="JZSR5V"/>
    <s v="JFK"/>
    <s v="PEK"/>
    <d v="2018-08-21T00:00:00"/>
    <x v="451"/>
    <d v="2018-09-16T00:00:00"/>
    <n v="11004"/>
    <n v="13.5"/>
    <n v="5664.8"/>
    <s v="Business"/>
    <n v="808"/>
    <s v="No"/>
    <n v="8171.7939999999999"/>
    <n v="20"/>
    <n v="0.5147946201381316"/>
    <n v="6"/>
    <x v="0"/>
    <n v="2"/>
    <n v="6"/>
    <s v="Violation"/>
    <s v="USA"/>
    <s v="China"/>
    <x v="1"/>
    <x v="2"/>
  </r>
  <r>
    <s v="TI8B73"/>
    <s v="LHR"/>
    <s v="DFW"/>
    <d v="2018-07-14T00:00:00"/>
    <x v="318"/>
    <d v="2018-08-17T00:00:00"/>
    <n v="7627"/>
    <n v="8.8000000000000007"/>
    <n v="5676.26"/>
    <s v="Business"/>
    <n v="689"/>
    <s v="No"/>
    <n v="6235.0844999999999"/>
    <n v="27"/>
    <n v="0.74423233250295007"/>
    <n v="7"/>
    <x v="2"/>
    <n v="1"/>
    <n v="4"/>
    <s v="Violation"/>
    <s v="England"/>
    <s v="USA"/>
    <x v="0"/>
    <x v="1"/>
  </r>
  <r>
    <s v="ANADVA"/>
    <s v="JFK"/>
    <s v="PEK"/>
    <d v="2018-08-22T00:00:00"/>
    <x v="452"/>
    <d v="2018-10-09T00:00:00"/>
    <n v="11004"/>
    <n v="13.5"/>
    <n v="5676.75"/>
    <s v="Business"/>
    <n v="60"/>
    <s v="No"/>
    <n v="8171.7939999999999"/>
    <n v="42"/>
    <n v="0.51588058887677213"/>
    <n v="6"/>
    <x v="0"/>
    <n v="4"/>
    <n v="10"/>
    <s v="Violation"/>
    <s v="USA"/>
    <s v="China"/>
    <x v="1"/>
    <x v="2"/>
  </r>
  <r>
    <s v="PX634N"/>
    <s v="LGW"/>
    <s v="CAN"/>
    <d v="2019-07-24T00:00:00"/>
    <x v="453"/>
    <d v="2019-08-14T00:00:00"/>
    <n v="9499"/>
    <n v="15.6"/>
    <n v="5681.92"/>
    <s v="Business"/>
    <n v="171"/>
    <s v="No"/>
    <n v="7308.6765000000005"/>
    <n v="17"/>
    <n v="0.59815980629539955"/>
    <n v="4"/>
    <x v="0"/>
    <n v="3"/>
    <n v="8"/>
    <s v="Violation"/>
    <s v="England"/>
    <s v="China"/>
    <x v="0"/>
    <x v="2"/>
  </r>
  <r>
    <s v="BEJLJ9"/>
    <s v="JFK"/>
    <s v="KUL"/>
    <d v="2017-04-27T00:00:00"/>
    <x v="454"/>
    <d v="2017-06-19T00:00:00"/>
    <n v="15178"/>
    <n v="18.3"/>
    <n v="5737.05"/>
    <s v="Business"/>
    <n v="760"/>
    <s v="No"/>
    <n v="10565.583000000001"/>
    <n v="45"/>
    <n v="0.37798458294900517"/>
    <n v="8"/>
    <x v="0"/>
    <n v="4"/>
    <n v="10"/>
    <s v="Violation"/>
    <s v="USA"/>
    <s v="Malaysia"/>
    <x v="1"/>
    <x v="2"/>
  </r>
  <r>
    <s v="WM6HW7"/>
    <s v="LGA"/>
    <s v="LGW"/>
    <d v="2018-02-16T00:00:00"/>
    <x v="455"/>
    <d v="2018-03-11T00:00:00"/>
    <n v="5565"/>
    <n v="8.6999999999999993"/>
    <n v="5772.45"/>
    <s v="Business"/>
    <n v="855"/>
    <s v="No"/>
    <n v="5052.5275000000001"/>
    <n v="17"/>
    <n v="1.037277628032345"/>
    <n v="6"/>
    <x v="0"/>
    <n v="1"/>
    <n v="4"/>
    <s v="Violation"/>
    <s v="USA"/>
    <s v="England"/>
    <x v="1"/>
    <x v="0"/>
  </r>
  <r>
    <s v="HHLNZ3"/>
    <s v="JFK"/>
    <s v="SIN"/>
    <d v="2019-05-13T00:00:00"/>
    <x v="456"/>
    <d v="2019-06-10T00:00:00"/>
    <n v="15349"/>
    <n v="18.5"/>
    <n v="5804.51"/>
    <s v="Business"/>
    <n v="382"/>
    <s v="No"/>
    <n v="10663.6515"/>
    <n v="19"/>
    <n v="0.37816861033292071"/>
    <n v="9"/>
    <x v="2"/>
    <n v="4"/>
    <n v="10"/>
    <s v="Violation"/>
    <s v="USA"/>
    <s v="Singapore"/>
    <x v="1"/>
    <x v="2"/>
  </r>
  <r>
    <s v="MFA8VA"/>
    <s v="SIN"/>
    <s v="FCO"/>
    <d v="2018-01-13T00:00:00"/>
    <x v="457"/>
    <d v="2018-02-05T00:00:00"/>
    <n v="10052"/>
    <n v="11.2"/>
    <n v="5833.45"/>
    <s v="Business"/>
    <n v="919"/>
    <s v="No"/>
    <n v="7625.8220000000001"/>
    <n v="15"/>
    <n v="0.58032729805013927"/>
    <n v="8"/>
    <x v="0"/>
    <n v="4"/>
    <n v="10"/>
    <s v="Violation"/>
    <s v="Singapore"/>
    <s v="Italy"/>
    <x v="2"/>
    <x v="0"/>
  </r>
  <r>
    <s v="RM5SA5"/>
    <s v="LGW"/>
    <s v="CGK"/>
    <d v="2018-01-04T00:00:00"/>
    <x v="458"/>
    <d v="2018-02-03T00:00:00"/>
    <n v="11708"/>
    <n v="20.9"/>
    <n v="5856.26"/>
    <s v="Business"/>
    <n v="549"/>
    <s v="No"/>
    <n v="8575.5380000000005"/>
    <n v="26"/>
    <n v="0.5001930304065596"/>
    <n v="4"/>
    <x v="0"/>
    <n v="4"/>
    <n v="10"/>
    <s v="Violation"/>
    <s v="England"/>
    <s v="Indonesia"/>
    <x v="0"/>
    <x v="2"/>
  </r>
  <r>
    <s v="KL0985"/>
    <s v="JFK"/>
    <s v="BKK"/>
    <d v="2019-07-18T00:00:00"/>
    <x v="459"/>
    <d v="2019-08-21T00:00:00"/>
    <n v="13964"/>
    <n v="16.899999999999999"/>
    <n v="5864.63"/>
    <s v="Business"/>
    <n v="284"/>
    <s v="No"/>
    <n v="9869.3539999999994"/>
    <n v="29"/>
    <n v="0.41998209682039533"/>
    <n v="5"/>
    <x v="0"/>
    <n v="4"/>
    <n v="10"/>
    <s v="Violation"/>
    <s v="USA"/>
    <s v="Thailand"/>
    <x v="1"/>
    <x v="2"/>
  </r>
  <r>
    <s v="Y8N3OE"/>
    <s v="JFK"/>
    <s v="PEK"/>
    <d v="2019-03-20T00:00:00"/>
    <x v="460"/>
    <d v="2019-04-23T00:00:00"/>
    <n v="11004"/>
    <n v="13.5"/>
    <n v="5905.16"/>
    <s v="Business"/>
    <n v="272"/>
    <s v="No"/>
    <n v="8171.7939999999999"/>
    <n v="27"/>
    <n v="0.53663758633224279"/>
    <n v="7"/>
    <x v="0"/>
    <n v="4"/>
    <n v="10"/>
    <s v="Violation"/>
    <s v="USA"/>
    <s v="China"/>
    <x v="1"/>
    <x v="2"/>
  </r>
  <r>
    <s v="BYKQCT"/>
    <s v="JFK"/>
    <s v="HND"/>
    <d v="2018-04-25T00:00:00"/>
    <x v="440"/>
    <d v="2018-06-16T00:00:00"/>
    <n v="10899"/>
    <n v="13.3"/>
    <n v="5923.32"/>
    <s v="Business"/>
    <n v="363"/>
    <s v="No"/>
    <n v="8111.5765000000001"/>
    <n v="38"/>
    <n v="0.54347371318469584"/>
    <n v="14"/>
    <x v="0"/>
    <n v="3"/>
    <n v="8"/>
    <s v="Violation"/>
    <s v="USA"/>
    <s v="Japan"/>
    <x v="1"/>
    <x v="2"/>
  </r>
  <r>
    <s v="FXW9PY"/>
    <s v="LGW"/>
    <s v="SEA"/>
    <d v="2018-07-04T00:00:00"/>
    <x v="61"/>
    <d v="2018-07-22T00:00:00"/>
    <n v="7741"/>
    <n v="9.9"/>
    <n v="5928.35"/>
    <s v="Business"/>
    <n v="431"/>
    <s v="No"/>
    <n v="6300.4634999999998"/>
    <n v="8"/>
    <n v="0.7658377470611033"/>
    <n v="10"/>
    <x v="0"/>
    <n v="1"/>
    <n v="4"/>
    <s v="Violation"/>
    <s v="England"/>
    <s v="USA"/>
    <x v="0"/>
    <x v="1"/>
  </r>
  <r>
    <s v="M0ZFT3"/>
    <s v="LHR"/>
    <s v="JFK"/>
    <d v="2019-03-21T00:00:00"/>
    <x v="461"/>
    <d v="2019-04-10T00:00:00"/>
    <n v="5539"/>
    <n v="6.7"/>
    <n v="5929.63"/>
    <s v="Business"/>
    <n v="165"/>
    <s v="No"/>
    <n v="5037.6165000000001"/>
    <n v="12"/>
    <n v="1.0705235602094241"/>
    <n v="8"/>
    <x v="3"/>
    <n v="2"/>
    <n v="6"/>
    <s v="Violation"/>
    <s v="England"/>
    <s v="USA"/>
    <x v="0"/>
    <x v="1"/>
  </r>
  <r>
    <s v="G5YHYN"/>
    <s v="JFK"/>
    <s v="DOH"/>
    <d v="2018-08-06T00:00:00"/>
    <x v="312"/>
    <d v="2018-09-03T00:00:00"/>
    <n v="10789"/>
    <n v="13.2"/>
    <n v="5956.32"/>
    <s v="Business"/>
    <n v="805"/>
    <s v="No"/>
    <n v="8048.4915000000001"/>
    <n v="21"/>
    <n v="0.55207340810084338"/>
    <n v="7"/>
    <x v="0"/>
    <n v="3"/>
    <n v="8"/>
    <s v="Violation"/>
    <s v="USA"/>
    <s v="Qatar"/>
    <x v="1"/>
    <x v="0"/>
  </r>
  <r>
    <s v="J1UPZ4"/>
    <s v="SIN"/>
    <s v="ATL"/>
    <d v="2017-09-24T00:00:00"/>
    <x v="462"/>
    <d v="2017-11-15T00:00:00"/>
    <n v="16026"/>
    <n v="24.2"/>
    <n v="5976.36"/>
    <s v="Business"/>
    <n v="659"/>
    <s v="No"/>
    <n v="11051.911"/>
    <n v="39"/>
    <n v="0.37291651067016096"/>
    <n v="13"/>
    <x v="0"/>
    <n v="3"/>
    <n v="8"/>
    <s v="Violation"/>
    <s v="Singapore"/>
    <s v="USA"/>
    <x v="2"/>
    <x v="1"/>
  </r>
  <r>
    <s v="GLTGVY"/>
    <s v="LHR"/>
    <s v="DFW"/>
    <d v="2017-05-30T00:00:00"/>
    <x v="454"/>
    <d v="2017-06-30T00:00:00"/>
    <n v="7627"/>
    <n v="8.8000000000000007"/>
    <n v="5988.47"/>
    <s v="Business"/>
    <n v="120"/>
    <s v="No"/>
    <n v="6235.0844999999999"/>
    <n v="12"/>
    <n v="0.78516716926707752"/>
    <n v="19"/>
    <x v="0"/>
    <n v="2"/>
    <n v="6"/>
    <s v="Violation"/>
    <s v="England"/>
    <s v="USA"/>
    <x v="0"/>
    <x v="1"/>
  </r>
  <r>
    <s v="RDZEUC"/>
    <s v="LHR"/>
    <s v="MIA"/>
    <d v="2017-07-23T00:00:00"/>
    <x v="463"/>
    <d v="2018-01-02T00:00:00"/>
    <n v="7108"/>
    <n v="8.3000000000000007"/>
    <n v="6031.59"/>
    <s v="Business"/>
    <n v="198"/>
    <s v="No"/>
    <n v="5937.4380000000001"/>
    <n v="44"/>
    <n v="0.84856359032076534"/>
    <n v="119"/>
    <x v="0"/>
    <n v="4"/>
    <n v="10"/>
    <s v="No"/>
    <s v="England"/>
    <s v="USA"/>
    <x v="0"/>
    <x v="1"/>
  </r>
  <r>
    <s v="TQNMKK"/>
    <s v="LGW"/>
    <s v="DFW"/>
    <d v="2019-09-05T00:00:00"/>
    <x v="464"/>
    <d v="2019-10-05T00:00:00"/>
    <n v="7660"/>
    <n v="15.8"/>
    <n v="6033.9"/>
    <s v="Business"/>
    <n v="467"/>
    <s v="No"/>
    <n v="6254.01"/>
    <n v="24"/>
    <n v="0.78771540469973889"/>
    <n v="6"/>
    <x v="0"/>
    <n v="2"/>
    <n v="6"/>
    <s v="Violation"/>
    <s v="England"/>
    <s v="USA"/>
    <x v="0"/>
    <x v="1"/>
  </r>
  <r>
    <s v="PW7V7S"/>
    <s v="JFK"/>
    <s v="BOM"/>
    <d v="2019-03-05T00:00:00"/>
    <x v="465"/>
    <d v="2019-04-12T00:00:00"/>
    <n v="12551"/>
    <n v="15.3"/>
    <n v="6083.84"/>
    <s v="Business"/>
    <n v="239"/>
    <s v="No"/>
    <n v="9058.9984999999997"/>
    <n v="25"/>
    <n v="0.48472950362520917"/>
    <n v="13"/>
    <x v="0"/>
    <n v="2"/>
    <n v="6"/>
    <s v="Violation"/>
    <s v="USA"/>
    <s v="India"/>
    <x v="1"/>
    <x v="2"/>
  </r>
  <r>
    <s v="XK4ADZ"/>
    <s v="LGW"/>
    <s v="ORD"/>
    <d v="2019-09-16T00:00:00"/>
    <x v="47"/>
    <d v="2019-10-11T00:00:00"/>
    <n v="6377"/>
    <n v="10.5"/>
    <n v="6124.15"/>
    <s v="Business"/>
    <n v="561"/>
    <s v="No"/>
    <n v="5518.2094999999999"/>
    <n v="21"/>
    <n v="0.96034969421357996"/>
    <n v="4"/>
    <x v="0"/>
    <n v="4"/>
    <n v="10"/>
    <s v="Violation"/>
    <s v="England"/>
    <s v="USA"/>
    <x v="0"/>
    <x v="1"/>
  </r>
  <r>
    <s v="U1H183"/>
    <s v="LHR"/>
    <s v="KUL"/>
    <d v="2019-02-24T00:00:00"/>
    <x v="466"/>
    <d v="2019-03-28T00:00:00"/>
    <n v="10605"/>
    <n v="11.8"/>
    <n v="6131.52"/>
    <s v="Business"/>
    <n v="15"/>
    <s v="No"/>
    <n v="7942.9674999999997"/>
    <n v="28"/>
    <n v="0.57817256011315421"/>
    <n v="4"/>
    <x v="0"/>
    <n v="4"/>
    <n v="10"/>
    <s v="Violation"/>
    <s v="England"/>
    <s v="Malaysia"/>
    <x v="0"/>
    <x v="2"/>
  </r>
  <r>
    <s v="HHX9CS"/>
    <s v="JFK"/>
    <s v="ICN"/>
    <d v="2019-05-13T00:00:00"/>
    <x v="399"/>
    <d v="2019-06-20T00:00:00"/>
    <n v="11115"/>
    <n v="13.5"/>
    <n v="6143.64"/>
    <s v="Business"/>
    <n v="213"/>
    <s v="No"/>
    <n v="8235.4524999999994"/>
    <n v="26"/>
    <n v="0.55273414304993251"/>
    <n v="12"/>
    <x v="0"/>
    <n v="3"/>
    <n v="8"/>
    <s v="Violation"/>
    <s v="USA"/>
    <s v="Republic of Korea"/>
    <x v="1"/>
    <x v="2"/>
  </r>
  <r>
    <s v="RL9UOZ"/>
    <s v="LHR"/>
    <s v="MCO"/>
    <d v="2019-07-21T00:00:00"/>
    <x v="467"/>
    <d v="2019-08-29T00:00:00"/>
    <n v="6965"/>
    <n v="15.1"/>
    <n v="6150.69"/>
    <s v="Business"/>
    <n v="845"/>
    <s v="No"/>
    <n v="5855.4274999999998"/>
    <n v="32"/>
    <n v="0.88308542713567828"/>
    <n v="7"/>
    <x v="0"/>
    <n v="4"/>
    <n v="10"/>
    <s v="Violation"/>
    <s v="England"/>
    <s v="USA"/>
    <x v="0"/>
    <x v="1"/>
  </r>
  <r>
    <s v="S65HXH"/>
    <s v="JFK"/>
    <s v="ICN"/>
    <d v="2018-11-10T00:00:00"/>
    <x v="468"/>
    <d v="2018-11-18T00:00:00"/>
    <n v="11115"/>
    <n v="13.5"/>
    <n v="6186.6"/>
    <s v="Business"/>
    <n v="895"/>
    <s v="No"/>
    <n v="8235.4524999999994"/>
    <n v="1"/>
    <n v="0.55659919028340088"/>
    <n v="7"/>
    <x v="0"/>
    <n v="2"/>
    <n v="6"/>
    <s v="Violation"/>
    <s v="USA"/>
    <s v="Republic of Korea"/>
    <x v="1"/>
    <x v="2"/>
  </r>
  <r>
    <s v="YH4APT"/>
    <s v="LHR"/>
    <s v="FCO"/>
    <d v="2019-05-19T00:00:00"/>
    <x v="469"/>
    <d v="2019-06-01T00:00:00"/>
    <n v="1443"/>
    <n v="2.6"/>
    <n v="6223.47"/>
    <s v="Business"/>
    <n v="810"/>
    <s v="No"/>
    <n v="2688.5605"/>
    <n v="9"/>
    <n v="4.3128690228690232"/>
    <n v="4"/>
    <x v="0"/>
    <n v="4"/>
    <n v="10"/>
    <s v="No"/>
    <s v="England"/>
    <s v="Italy"/>
    <x v="0"/>
    <x v="0"/>
  </r>
  <r>
    <s v="ZHW0KW"/>
    <s v="LHR"/>
    <s v="IST"/>
    <d v="2018-01-18T00:00:00"/>
    <x v="140"/>
    <d v="2018-02-10T00:00:00"/>
    <n v="2488"/>
    <n v="3.6"/>
    <n v="6257.68"/>
    <s v="Business"/>
    <n v="89"/>
    <s v="No"/>
    <n v="3287.8679999999999"/>
    <n v="20"/>
    <n v="2.5151446945337623"/>
    <n v="3"/>
    <x v="0"/>
    <n v="4"/>
    <n v="10"/>
    <s v="No"/>
    <s v="England"/>
    <s v="Turkey"/>
    <x v="0"/>
    <x v="0"/>
  </r>
  <r>
    <s v="LIB9PG"/>
    <s v="LHR"/>
    <s v="ORD"/>
    <d v="2019-02-26T00:00:00"/>
    <x v="470"/>
    <d v="2019-03-18T00:00:00"/>
    <n v="6343"/>
    <n v="7.5"/>
    <n v="6264.84"/>
    <s v="Business"/>
    <n v="102"/>
    <s v="No"/>
    <n v="5498.7105000000001"/>
    <n v="9"/>
    <n v="0.98767775500551791"/>
    <n v="11"/>
    <x v="0"/>
    <n v="4"/>
    <n v="10"/>
    <s v="No"/>
    <s v="England"/>
    <s v="USA"/>
    <x v="0"/>
    <x v="1"/>
  </r>
  <r>
    <s v="FNLEI8"/>
    <s v="LHR"/>
    <s v="SEA"/>
    <d v="2018-07-19T00:00:00"/>
    <x v="119"/>
    <d v="2018-08-13T00:00:00"/>
    <n v="7702"/>
    <n v="8.9"/>
    <n v="6271.71"/>
    <s v="Business"/>
    <n v="280"/>
    <s v="No"/>
    <n v="6278.0969999999998"/>
    <n v="11"/>
    <n v="0.81429628667878473"/>
    <n v="14"/>
    <x v="0"/>
    <n v="4"/>
    <n v="10"/>
    <s v="No"/>
    <s v="England"/>
    <s v="USA"/>
    <x v="0"/>
    <x v="1"/>
  </r>
  <r>
    <s v="UK207P"/>
    <s v="JFK"/>
    <s v="DXB"/>
    <d v="2019-01-14T00:00:00"/>
    <x v="158"/>
    <d v="2019-02-13T00:00:00"/>
    <n v="11022"/>
    <n v="13.5"/>
    <n v="6282.11"/>
    <s v="Business"/>
    <n v="60"/>
    <s v="No"/>
    <n v="8182.1170000000002"/>
    <n v="25"/>
    <n v="0.56996098711667575"/>
    <n v="5"/>
    <x v="0"/>
    <n v="4"/>
    <n v="10"/>
    <s v="Violation"/>
    <s v="USA"/>
    <s v="United Arab Emirates"/>
    <x v="1"/>
    <x v="0"/>
  </r>
  <r>
    <s v="BI9RKO"/>
    <s v="LGW"/>
    <s v="HND"/>
    <d v="2019-11-27T00:00:00"/>
    <x v="216"/>
    <d v="2019-12-22T00:00:00"/>
    <n v="9636"/>
    <n v="11.9"/>
    <n v="6298.55"/>
    <s v="Business"/>
    <n v="884"/>
    <s v="No"/>
    <n v="7387.2460000000001"/>
    <n v="18"/>
    <n v="0.65364777916147776"/>
    <n v="7"/>
    <x v="0"/>
    <n v="3"/>
    <n v="8"/>
    <s v="Violation"/>
    <s v="England"/>
    <s v="Japan"/>
    <x v="0"/>
    <x v="2"/>
  </r>
  <r>
    <s v="J0TFPF"/>
    <s v="SIN"/>
    <s v="MUC"/>
    <d v="2019-10-30T00:00:00"/>
    <x v="371"/>
    <d v="2019-12-01T00:00:00"/>
    <n v="10058"/>
    <n v="11.2"/>
    <n v="6299.59"/>
    <s v="Business"/>
    <n v="874"/>
    <s v="No"/>
    <n v="7629.2629999999999"/>
    <n v="28"/>
    <n v="0.62632630741698148"/>
    <n v="4"/>
    <x v="0"/>
    <n v="4"/>
    <n v="10"/>
    <s v="Violation"/>
    <s v="Singapore"/>
    <s v="Germany"/>
    <x v="2"/>
    <x v="0"/>
  </r>
  <r>
    <s v="R66S0Z"/>
    <s v="JFK"/>
    <s v="ICN"/>
    <d v="2018-09-18T00:00:00"/>
    <x v="471"/>
    <d v="2018-10-13T00:00:00"/>
    <n v="11115"/>
    <n v="13.5"/>
    <n v="6328.44"/>
    <s v="Business"/>
    <n v="284"/>
    <s v="No"/>
    <n v="8235.4524999999994"/>
    <n v="19"/>
    <n v="0.5693603238866396"/>
    <n v="6"/>
    <x v="0"/>
    <n v="4"/>
    <n v="10"/>
    <s v="Violation"/>
    <s v="USA"/>
    <s v="Republic of Korea"/>
    <x v="1"/>
    <x v="2"/>
  </r>
  <r>
    <s v="H9P4F7"/>
    <s v="JFK"/>
    <s v="ICN"/>
    <d v="2017-05-31T00:00:00"/>
    <x v="472"/>
    <d v="2017-07-12T00:00:00"/>
    <n v="11115"/>
    <n v="13.5"/>
    <n v="6348.2"/>
    <s v="Business"/>
    <n v="479"/>
    <s v="No"/>
    <n v="8235.4524999999994"/>
    <n v="33"/>
    <n v="0.57113810166441747"/>
    <n v="9"/>
    <x v="0"/>
    <n v="4"/>
    <n v="10"/>
    <s v="Violation"/>
    <s v="USA"/>
    <s v="Republic of Korea"/>
    <x v="1"/>
    <x v="2"/>
  </r>
  <r>
    <s v="FUXRQI"/>
    <s v="JFK"/>
    <s v="ICN"/>
    <d v="2019-01-18T00:00:00"/>
    <x v="473"/>
    <d v="2019-02-17T00:00:00"/>
    <n v="11115"/>
    <n v="13.5"/>
    <n v="6365.66"/>
    <s v="Business"/>
    <n v="871"/>
    <s v="No"/>
    <n v="8235.4524999999994"/>
    <n v="16"/>
    <n v="0.57270895186684656"/>
    <n v="14"/>
    <x v="0"/>
    <n v="3"/>
    <n v="8"/>
    <s v="Violation"/>
    <s v="USA"/>
    <s v="Republic of Korea"/>
    <x v="1"/>
    <x v="2"/>
  </r>
  <r>
    <s v="BD3B05"/>
    <s v="JFK"/>
    <s v="DOH"/>
    <d v="2019-01-17T00:00:00"/>
    <x v="474"/>
    <d v="2019-03-05T00:00:00"/>
    <n v="10789"/>
    <n v="13.2"/>
    <n v="6388.8"/>
    <s v="Business"/>
    <n v="159"/>
    <s v="No"/>
    <n v="8048.4915000000001"/>
    <n v="41"/>
    <n v="0.59215868013717676"/>
    <n v="6"/>
    <x v="0"/>
    <n v="4"/>
    <n v="10"/>
    <s v="Violation"/>
    <s v="USA"/>
    <s v="Qatar"/>
    <x v="1"/>
    <x v="0"/>
  </r>
  <r>
    <s v="EW12OA"/>
    <s v="JFK"/>
    <s v="CTU"/>
    <d v="2018-04-12T00:00:00"/>
    <x v="475"/>
    <d v="2018-05-29T00:00:00"/>
    <n v="12116"/>
    <n v="14.8"/>
    <n v="6396.28"/>
    <s v="Business"/>
    <n v="284"/>
    <s v="No"/>
    <n v="8809.5259999999998"/>
    <n v="41"/>
    <n v="0.52792010564542746"/>
    <n v="6"/>
    <x v="0"/>
    <n v="4"/>
    <n v="10"/>
    <s v="Violation"/>
    <s v="USA"/>
    <s v="China"/>
    <x v="1"/>
    <x v="2"/>
  </r>
  <r>
    <s v="TUR1CJ"/>
    <s v="LHR"/>
    <s v="CGK"/>
    <d v="2018-10-05T00:00:00"/>
    <x v="476"/>
    <d v="2018-11-06T00:00:00"/>
    <n v="11721"/>
    <n v="13.9"/>
    <n v="6399.39"/>
    <s v="Business"/>
    <n v="725"/>
    <s v="No"/>
    <n v="8582.9935000000005"/>
    <n v="18"/>
    <n v="0.54597645252111593"/>
    <n v="14"/>
    <x v="0"/>
    <n v="4"/>
    <n v="10"/>
    <s v="Violation"/>
    <s v="England"/>
    <s v="Indonesia"/>
    <x v="0"/>
    <x v="2"/>
  </r>
  <r>
    <s v="V3ZKJP"/>
    <s v="JFK"/>
    <s v="KUL"/>
    <d v="2017-03-23T00:00:00"/>
    <x v="355"/>
    <d v="2017-04-19T00:00:00"/>
    <n v="15178"/>
    <n v="18.3"/>
    <n v="6406.97"/>
    <s v="Business"/>
    <n v="459"/>
    <s v="No"/>
    <n v="10565.583000000001"/>
    <n v="21"/>
    <n v="0.4221221504809593"/>
    <n v="6"/>
    <x v="0"/>
    <n v="2"/>
    <n v="6"/>
    <s v="Violation"/>
    <s v="USA"/>
    <s v="Malaysia"/>
    <x v="1"/>
    <x v="2"/>
  </r>
  <r>
    <s v="WFX00N"/>
    <s v="JFK"/>
    <s v="BOM"/>
    <d v="2019-01-13T00:00:00"/>
    <x v="363"/>
    <d v="2019-01-24T00:00:00"/>
    <n v="12551"/>
    <n v="15.3"/>
    <n v="6424.87"/>
    <s v="Business"/>
    <n v="711"/>
    <s v="No"/>
    <n v="9058.9984999999997"/>
    <n v="4"/>
    <n v="0.51190104374153456"/>
    <n v="7"/>
    <x v="0"/>
    <n v="4"/>
    <n v="10"/>
    <s v="Violation"/>
    <s v="USA"/>
    <s v="India"/>
    <x v="1"/>
    <x v="2"/>
  </r>
  <r>
    <s v="IWPKHJ"/>
    <s v="JFK"/>
    <s v="KUL"/>
    <d v="2018-10-14T00:00:00"/>
    <x v="477"/>
    <d v="2018-11-08T00:00:00"/>
    <n v="15178"/>
    <n v="18.3"/>
    <n v="6427.1"/>
    <s v="Business"/>
    <n v="770"/>
    <s v="No"/>
    <n v="10565.583000000001"/>
    <n v="17"/>
    <n v="0.42344841217551721"/>
    <n v="8"/>
    <x v="1"/>
    <n v="4"/>
    <n v="10"/>
    <s v="Violation"/>
    <s v="USA"/>
    <s v="Malaysia"/>
    <x v="1"/>
    <x v="2"/>
  </r>
  <r>
    <s v="W8NS2T"/>
    <s v="JFK"/>
    <s v="PEK"/>
    <d v="2017-03-29T00:00:00"/>
    <x v="478"/>
    <d v="2017-04-20T00:00:00"/>
    <n v="11004"/>
    <n v="13.5"/>
    <n v="6433.76"/>
    <s v="Business"/>
    <n v="808"/>
    <s v="No"/>
    <n v="8171.7939999999999"/>
    <n v="11"/>
    <n v="0.5846746637586332"/>
    <n v="11"/>
    <x v="0"/>
    <n v="2"/>
    <n v="6"/>
    <s v="Violation"/>
    <s v="USA"/>
    <s v="China"/>
    <x v="1"/>
    <x v="2"/>
  </r>
  <r>
    <s v="OVGCKI"/>
    <s v="JFK"/>
    <s v="BOM"/>
    <d v="2018-03-20T00:00:00"/>
    <x v="479"/>
    <d v="2018-04-27T00:00:00"/>
    <n v="12551"/>
    <n v="15.3"/>
    <n v="6486.97"/>
    <s v="Business"/>
    <n v="252"/>
    <s v="No"/>
    <n v="9058.9984999999997"/>
    <n v="25"/>
    <n v="0.51684885666480762"/>
    <n v="13"/>
    <x v="0"/>
    <n v="4"/>
    <n v="10"/>
    <s v="Violation"/>
    <s v="USA"/>
    <s v="India"/>
    <x v="1"/>
    <x v="2"/>
  </r>
  <r>
    <s v="N4K42K"/>
    <s v="JFK"/>
    <s v="ICN"/>
    <d v="2019-07-30T00:00:00"/>
    <x v="480"/>
    <d v="2019-08-24T00:00:00"/>
    <n v="11115"/>
    <n v="13.5"/>
    <n v="6518.69"/>
    <s v="Business"/>
    <n v="12"/>
    <s v="No"/>
    <n v="8235.4524999999994"/>
    <n v="16"/>
    <n v="0.58647683310841203"/>
    <n v="9"/>
    <x v="0"/>
    <n v="2"/>
    <n v="6"/>
    <s v="Violation"/>
    <s v="USA"/>
    <s v="Republic of Korea"/>
    <x v="1"/>
    <x v="2"/>
  </r>
  <r>
    <s v="YU9HXI"/>
    <s v="LGW"/>
    <s v="BKK"/>
    <d v="2019-09-10T00:00:00"/>
    <x v="464"/>
    <d v="2019-10-18T00:00:00"/>
    <n v="9570"/>
    <n v="18.7"/>
    <n v="6534.01"/>
    <s v="Business"/>
    <n v="707"/>
    <s v="No"/>
    <n v="7349.3950000000004"/>
    <n v="19"/>
    <n v="0.68275966562173462"/>
    <n v="19"/>
    <x v="2"/>
    <n v="2"/>
    <n v="6"/>
    <s v="Violation"/>
    <s v="England"/>
    <s v="Thailand"/>
    <x v="0"/>
    <x v="2"/>
  </r>
  <r>
    <s v="WLY3NR"/>
    <s v="LHR"/>
    <s v="SVO"/>
    <d v="2018-11-13T00:00:00"/>
    <x v="481"/>
    <d v="2018-11-17T00:00:00"/>
    <n v="2508"/>
    <n v="3.7"/>
    <n v="6554.9"/>
    <s v="Business"/>
    <n v="52"/>
    <s v="No"/>
    <n v="3299.3379999999997"/>
    <n v="0"/>
    <n v="2.61359649122807"/>
    <n v="4"/>
    <x v="0"/>
    <n v="3"/>
    <n v="8"/>
    <s v="No"/>
    <s v="England"/>
    <s v="Russia"/>
    <x v="0"/>
    <x v="0"/>
  </r>
  <r>
    <s v="X8F67J"/>
    <s v="SIN"/>
    <s v="IAH"/>
    <d v="2018-11-22T00:00:00"/>
    <x v="482"/>
    <d v="2018-12-15T00:00:00"/>
    <n v="15971"/>
    <n v="18.100000000000001"/>
    <n v="6566.98"/>
    <s v="Business"/>
    <n v="912"/>
    <s v="No"/>
    <n v="11020.3685"/>
    <n v="18"/>
    <n v="0.41118151649865381"/>
    <n v="5"/>
    <x v="0"/>
    <n v="3"/>
    <n v="8"/>
    <s v="Violation"/>
    <s v="Singapore"/>
    <s v="USA"/>
    <x v="2"/>
    <x v="1"/>
  </r>
  <r>
    <s v="DT8AG5"/>
    <s v="LHR"/>
    <s v="CGK"/>
    <d v="2017-10-11T00:00:00"/>
    <x v="483"/>
    <d v="2017-11-10T00:00:00"/>
    <n v="11721"/>
    <n v="13.9"/>
    <n v="6590.65"/>
    <s v="Business"/>
    <n v="269"/>
    <s v="No"/>
    <n v="8582.9935000000005"/>
    <n v="17"/>
    <n v="0.56229417285214567"/>
    <n v="13"/>
    <x v="0"/>
    <n v="4"/>
    <n v="10"/>
    <s v="Violation"/>
    <s v="England"/>
    <s v="Indonesia"/>
    <x v="0"/>
    <x v="2"/>
  </r>
  <r>
    <s v="SGKRIN"/>
    <s v="JFK"/>
    <s v="CTU"/>
    <d v="2018-01-11T00:00:00"/>
    <x v="45"/>
    <d v="2018-02-13T00:00:00"/>
    <n v="12116"/>
    <n v="14.8"/>
    <n v="6616.56"/>
    <s v="Business"/>
    <n v="363"/>
    <s v="No"/>
    <n v="8809.5259999999998"/>
    <n v="24"/>
    <n v="0.54610102344007927"/>
    <n v="9"/>
    <x v="0"/>
    <n v="3"/>
    <n v="8"/>
    <s v="Violation"/>
    <s v="USA"/>
    <s v="China"/>
    <x v="1"/>
    <x v="2"/>
  </r>
  <r>
    <s v="BQ55HA"/>
    <s v="SIN"/>
    <s v="LHR"/>
    <d v="2018-11-07T00:00:00"/>
    <x v="484"/>
    <d v="2018-11-15T00:00:00"/>
    <n v="10883"/>
    <n v="12.8"/>
    <n v="6620.02"/>
    <s v="Business"/>
    <n v="912"/>
    <s v="No"/>
    <n v="8102.4004999999997"/>
    <n v="2"/>
    <n v="0.6082899935679501"/>
    <n v="6"/>
    <x v="0"/>
    <n v="3"/>
    <n v="8"/>
    <s v="Violation"/>
    <s v="Singapore"/>
    <s v="England"/>
    <x v="2"/>
    <x v="0"/>
  </r>
  <r>
    <s v="HAR7HL"/>
    <s v="JFK"/>
    <s v="BKK"/>
    <d v="2019-10-07T00:00:00"/>
    <x v="485"/>
    <d v="2019-11-04T00:00:00"/>
    <n v="13964"/>
    <n v="16.899999999999999"/>
    <n v="6625.22"/>
    <s v="Business"/>
    <n v="513"/>
    <s v="No"/>
    <n v="9869.3539999999994"/>
    <n v="16"/>
    <n v="0.47445001432254369"/>
    <n v="12"/>
    <x v="0"/>
    <n v="4"/>
    <n v="10"/>
    <s v="Violation"/>
    <s v="USA"/>
    <s v="Thailand"/>
    <x v="1"/>
    <x v="2"/>
  </r>
  <r>
    <s v="NWM761"/>
    <s v="JFK"/>
    <s v="BOM"/>
    <d v="2018-02-22T00:00:00"/>
    <x v="155"/>
    <d v="2018-03-19T00:00:00"/>
    <n v="12551"/>
    <n v="15.3"/>
    <n v="6641.32"/>
    <s v="Business"/>
    <n v="144"/>
    <s v="No"/>
    <n v="9058.9984999999997"/>
    <n v="16"/>
    <n v="0.52914668153931954"/>
    <n v="9"/>
    <x v="0"/>
    <n v="4"/>
    <n v="10"/>
    <s v="Violation"/>
    <s v="USA"/>
    <s v="India"/>
    <x v="1"/>
    <x v="2"/>
  </r>
  <r>
    <s v="QM6XXZ"/>
    <s v="SIN"/>
    <s v="DFW"/>
    <d v="2017-07-31T00:00:00"/>
    <x v="79"/>
    <d v="2017-08-26T00:00:00"/>
    <n v="15613"/>
    <n v="23.8"/>
    <n v="6666.58"/>
    <s v="Business"/>
    <n v="655"/>
    <s v="No"/>
    <n v="10815.0555"/>
    <n v="21"/>
    <n v="0.426989047588548"/>
    <n v="5"/>
    <x v="0"/>
    <n v="1"/>
    <n v="4"/>
    <s v="Violation"/>
    <s v="Singapore"/>
    <s v="USA"/>
    <x v="2"/>
    <x v="1"/>
  </r>
  <r>
    <s v="N6O4NJ"/>
    <s v="JFK"/>
    <s v="DXB"/>
    <d v="2018-01-21T00:00:00"/>
    <x v="486"/>
    <d v="2018-02-21T00:00:00"/>
    <n v="11022"/>
    <n v="13.5"/>
    <n v="6668.72"/>
    <s v="Business"/>
    <n v="197"/>
    <s v="No"/>
    <n v="8182.1170000000002"/>
    <n v="24"/>
    <n v="0.60503719833061154"/>
    <n v="7"/>
    <x v="0"/>
    <n v="4"/>
    <n v="10"/>
    <s v="Violation"/>
    <s v="USA"/>
    <s v="United Arab Emirates"/>
    <x v="1"/>
    <x v="0"/>
  </r>
  <r>
    <s v="L72X93"/>
    <s v="LHR"/>
    <s v="BKK"/>
    <d v="2019-01-06T00:00:00"/>
    <x v="487"/>
    <d v="2019-02-23T00:00:00"/>
    <n v="9577"/>
    <n v="10.7"/>
    <n v="6685.95"/>
    <s v="Business"/>
    <n v="171"/>
    <s v="No"/>
    <n v="7353.4094999999998"/>
    <n v="31"/>
    <n v="0.69812571786571997"/>
    <n v="17"/>
    <x v="0"/>
    <n v="3"/>
    <n v="8"/>
    <s v="Violation"/>
    <s v="England"/>
    <s v="Thailand"/>
    <x v="0"/>
    <x v="2"/>
  </r>
  <r>
    <s v="SZZ1TF"/>
    <s v="LGW"/>
    <s v="SZX"/>
    <d v="2019-07-16T00:00:00"/>
    <x v="432"/>
    <d v="2019-08-04T00:00:00"/>
    <n v="9597"/>
    <n v="17.7"/>
    <n v="6697.07"/>
    <s v="Business"/>
    <n v="950"/>
    <s v="No"/>
    <n v="7364.8795"/>
    <n v="9"/>
    <n v="0.69782953006147752"/>
    <n v="10"/>
    <x v="0"/>
    <n v="3"/>
    <n v="8"/>
    <s v="Violation"/>
    <s v="England"/>
    <s v="China"/>
    <x v="0"/>
    <x v="2"/>
  </r>
  <r>
    <s v="S1QVP1"/>
    <s v="LHR"/>
    <s v="DFW"/>
    <d v="2018-09-08T00:00:00"/>
    <x v="488"/>
    <d v="2018-10-09T00:00:00"/>
    <n v="7627"/>
    <n v="8.8000000000000007"/>
    <n v="6697.59"/>
    <s v="Business"/>
    <n v="101"/>
    <s v="No"/>
    <n v="6235.0844999999999"/>
    <n v="24"/>
    <n v="0.87814212665530356"/>
    <n v="7"/>
    <x v="0"/>
    <n v="4"/>
    <n v="10"/>
    <s v="No"/>
    <s v="England"/>
    <s v="USA"/>
    <x v="0"/>
    <x v="1"/>
  </r>
  <r>
    <s v="TCKLHX"/>
    <s v="JFK"/>
    <s v="PEK"/>
    <d v="2019-01-22T00:00:00"/>
    <x v="489"/>
    <d v="2019-01-29T00:00:00"/>
    <n v="11004"/>
    <n v="13.5"/>
    <n v="6705.64"/>
    <s v="Business"/>
    <n v="202"/>
    <s v="No"/>
    <n v="8171.7939999999999"/>
    <n v="2"/>
    <n v="0.60938204289349329"/>
    <n v="5"/>
    <x v="0"/>
    <n v="2"/>
    <n v="6"/>
    <s v="Violation"/>
    <s v="USA"/>
    <s v="China"/>
    <x v="1"/>
    <x v="2"/>
  </r>
  <r>
    <s v="DRBMU8"/>
    <s v="LHR"/>
    <s v="HKG"/>
    <d v="2019-11-04T00:00:00"/>
    <x v="490"/>
    <d v="2019-11-23T00:00:00"/>
    <n v="9630"/>
    <n v="10.8"/>
    <n v="6725.17"/>
    <s v="Business"/>
    <n v="494"/>
    <s v="No"/>
    <n v="7383.8050000000003"/>
    <n v="14"/>
    <n v="0.69835617860851507"/>
    <n v="5"/>
    <x v="0"/>
    <n v="3"/>
    <n v="8"/>
    <s v="Violation"/>
    <s v="England"/>
    <s v="China"/>
    <x v="0"/>
    <x v="2"/>
  </r>
  <r>
    <s v="E4NADR"/>
    <s v="SIN"/>
    <s v="DEN"/>
    <d v="2018-12-20T00:00:00"/>
    <x v="491"/>
    <d v="2019-02-07T00:00:00"/>
    <n v="14584"/>
    <n v="21.7"/>
    <n v="6776.58"/>
    <s v="Business"/>
    <n v="465"/>
    <s v="No"/>
    <n v="10224.924000000001"/>
    <n v="43"/>
    <n v="0.46465852989577616"/>
    <n v="6"/>
    <x v="0"/>
    <n v="4"/>
    <n v="10"/>
    <s v="Violation"/>
    <s v="Singapore"/>
    <s v="USA"/>
    <x v="2"/>
    <x v="1"/>
  </r>
  <r>
    <s v="YPWNIN"/>
    <s v="JFK"/>
    <s v="BKK"/>
    <d v="2018-08-29T00:00:00"/>
    <x v="492"/>
    <d v="2018-09-09T00:00:00"/>
    <n v="13964"/>
    <n v="16.899999999999999"/>
    <n v="6778.15"/>
    <s v="Business"/>
    <n v="650"/>
    <s v="No"/>
    <n v="9869.3539999999994"/>
    <n v="5"/>
    <n v="0.48540174735032937"/>
    <n v="6"/>
    <x v="0"/>
    <n v="2"/>
    <n v="6"/>
    <s v="Violation"/>
    <s v="USA"/>
    <s v="Thailand"/>
    <x v="1"/>
    <x v="2"/>
  </r>
  <r>
    <s v="GGUYW5"/>
    <s v="SIN"/>
    <s v="LAS"/>
    <d v="2018-03-10T00:00:00"/>
    <x v="493"/>
    <d v="2018-04-08T00:00:00"/>
    <n v="14209"/>
    <n v="18.399999999999999"/>
    <n v="6828.95"/>
    <s v="Business"/>
    <n v="403"/>
    <s v="No"/>
    <n v="10009.861499999999"/>
    <n v="19"/>
    <n v="0.48060736153142375"/>
    <n v="10"/>
    <x v="0"/>
    <n v="1"/>
    <n v="4"/>
    <s v="Violation"/>
    <s v="Singapore"/>
    <s v="USA"/>
    <x v="2"/>
    <x v="1"/>
  </r>
  <r>
    <s v="AUEEZ1"/>
    <s v="JFK"/>
    <s v="PEK"/>
    <d v="2019-10-21T00:00:00"/>
    <x v="494"/>
    <d v="2019-11-24T00:00:00"/>
    <n v="11004"/>
    <n v="13.5"/>
    <n v="6833.61"/>
    <s v="Business"/>
    <n v="940"/>
    <s v="No"/>
    <n v="8171.7939999999999"/>
    <n v="25"/>
    <n v="0.62101145038167938"/>
    <n v="9"/>
    <x v="0"/>
    <n v="4"/>
    <n v="10"/>
    <s v="Violation"/>
    <s v="USA"/>
    <s v="China"/>
    <x v="1"/>
    <x v="2"/>
  </r>
  <r>
    <s v="NLXOD9"/>
    <s v="JFK"/>
    <s v="DOH"/>
    <d v="2017-04-02T00:00:00"/>
    <x v="495"/>
    <d v="2017-05-02T00:00:00"/>
    <n v="10789"/>
    <n v="13.2"/>
    <n v="6861.85"/>
    <s v="Business"/>
    <n v="752"/>
    <s v="No"/>
    <n v="8048.4915000000001"/>
    <n v="18"/>
    <n v="0.63600426360181672"/>
    <n v="12"/>
    <x v="0"/>
    <n v="4"/>
    <n v="10"/>
    <s v="Violation"/>
    <s v="USA"/>
    <s v="Qatar"/>
    <x v="1"/>
    <x v="0"/>
  </r>
  <r>
    <s v="GA2JUB"/>
    <s v="JFK"/>
    <s v="PEK"/>
    <d v="2018-02-08T00:00:00"/>
    <x v="101"/>
    <d v="2018-03-01T00:00:00"/>
    <n v="11004"/>
    <n v="13.5"/>
    <n v="6863.11"/>
    <s v="Business"/>
    <n v="666"/>
    <s v="No"/>
    <n v="8171.7939999999999"/>
    <n v="13"/>
    <n v="0.62369229371137769"/>
    <n v="8"/>
    <x v="0"/>
    <n v="4"/>
    <n v="10"/>
    <s v="Violation"/>
    <s v="USA"/>
    <s v="China"/>
    <x v="1"/>
    <x v="2"/>
  </r>
  <r>
    <s v="TDBVN7"/>
    <s v="LHR"/>
    <s v="ICN"/>
    <d v="2018-06-20T00:00:00"/>
    <x v="95"/>
    <d v="2018-07-02T00:00:00"/>
    <n v="8861"/>
    <n v="10.6"/>
    <n v="6875.46"/>
    <s v="Business"/>
    <n v="467"/>
    <s v="No"/>
    <n v="6942.7835000000005"/>
    <n v="2"/>
    <n v="0.77592371064213972"/>
    <n v="10"/>
    <x v="0"/>
    <n v="2"/>
    <n v="6"/>
    <s v="Violation"/>
    <s v="England"/>
    <s v="Republic of Korea"/>
    <x v="0"/>
    <x v="2"/>
  </r>
  <r>
    <s v="NVADSQ"/>
    <s v="LGA"/>
    <s v="SVO"/>
    <d v="2019-05-08T00:00:00"/>
    <x v="88"/>
    <d v="2019-05-25T00:00:00"/>
    <n v="7494"/>
    <n v="9.3000000000000007"/>
    <n v="6888.94"/>
    <s v="Business"/>
    <n v="451"/>
    <s v="No"/>
    <n v="6158.8090000000002"/>
    <n v="8"/>
    <n v="0.91926074192687479"/>
    <n v="9"/>
    <x v="0"/>
    <n v="2"/>
    <n v="6"/>
    <s v="Violation"/>
    <s v="USA"/>
    <s v="Russia"/>
    <x v="1"/>
    <x v="0"/>
  </r>
  <r>
    <s v="FC0QGJ"/>
    <s v="JFK"/>
    <s v="CTU"/>
    <d v="2019-02-01T00:00:00"/>
    <x v="285"/>
    <d v="2019-02-25T00:00:00"/>
    <n v="12116"/>
    <n v="14.8"/>
    <n v="6920.11"/>
    <s v="Business"/>
    <n v="159"/>
    <s v="No"/>
    <n v="8809.5259999999998"/>
    <n v="19"/>
    <n v="0.57115467150874877"/>
    <n v="5"/>
    <x v="0"/>
    <n v="4"/>
    <n v="10"/>
    <s v="Violation"/>
    <s v="USA"/>
    <s v="China"/>
    <x v="1"/>
    <x v="2"/>
  </r>
  <r>
    <s v="HKDRCU"/>
    <s v="JFK"/>
    <s v="DOH"/>
    <d v="2019-10-19T00:00:00"/>
    <x v="428"/>
    <d v="2019-11-17T00:00:00"/>
    <n v="10789"/>
    <n v="13.2"/>
    <n v="6941.66"/>
    <s v="Business"/>
    <n v="451"/>
    <s v="No"/>
    <n v="8048.4915000000001"/>
    <n v="24"/>
    <n v="0.64340161275373065"/>
    <n v="5"/>
    <x v="0"/>
    <n v="2"/>
    <n v="6"/>
    <s v="Violation"/>
    <s v="USA"/>
    <s v="Qatar"/>
    <x v="1"/>
    <x v="0"/>
  </r>
  <r>
    <s v="R0GGGP"/>
    <s v="LGW"/>
    <s v="LAS"/>
    <d v="2019-10-24T00:00:00"/>
    <x v="496"/>
    <d v="2019-11-17T00:00:00"/>
    <n v="8432"/>
    <n v="9.6"/>
    <n v="6956.39"/>
    <s v="Business"/>
    <n v="422"/>
    <s v="No"/>
    <n v="6696.7520000000004"/>
    <n v="17"/>
    <n v="0.8249988140417458"/>
    <n v="7"/>
    <x v="0"/>
    <n v="3"/>
    <n v="8"/>
    <s v="Violation"/>
    <s v="England"/>
    <s v="USA"/>
    <x v="0"/>
    <x v="1"/>
  </r>
  <r>
    <s v="X7OJH6"/>
    <s v="LHR"/>
    <s v="JFK"/>
    <d v="2017-09-04T00:00:00"/>
    <x v="308"/>
    <d v="2017-10-09T00:00:00"/>
    <n v="5539"/>
    <n v="6.7"/>
    <n v="6957.4"/>
    <s v="Business"/>
    <n v="41"/>
    <s v="No"/>
    <n v="5037.6165000000001"/>
    <n v="26"/>
    <n v="1.2560751038093518"/>
    <n v="9"/>
    <x v="3"/>
    <n v="4"/>
    <n v="10"/>
    <s v="No"/>
    <s v="England"/>
    <s v="USA"/>
    <x v="0"/>
    <x v="1"/>
  </r>
  <r>
    <s v="A7CKTY"/>
    <s v="JFK"/>
    <s v="BOM"/>
    <d v="2018-05-06T00:00:00"/>
    <x v="497"/>
    <d v="2018-07-09T00:00:00"/>
    <n v="12551"/>
    <n v="15.3"/>
    <n v="6958.67"/>
    <s v="Business"/>
    <n v="158"/>
    <s v="No"/>
    <n v="9058.9984999999997"/>
    <n v="50"/>
    <n v="0.55443151940084456"/>
    <n v="14"/>
    <x v="0"/>
    <n v="2"/>
    <n v="6"/>
    <s v="Violation"/>
    <s v="USA"/>
    <s v="India"/>
    <x v="1"/>
    <x v="2"/>
  </r>
  <r>
    <s v="FRJVIB"/>
    <s v="JFK"/>
    <s v="KUL"/>
    <d v="2019-04-26T00:00:00"/>
    <x v="206"/>
    <d v="2019-05-17T00:00:00"/>
    <n v="15178"/>
    <n v="18.3"/>
    <n v="6963.67"/>
    <s v="Business"/>
    <n v="158"/>
    <s v="No"/>
    <n v="10565.583000000001"/>
    <n v="15"/>
    <n v="0.45880023718539992"/>
    <n v="6"/>
    <x v="0"/>
    <n v="2"/>
    <n v="6"/>
    <s v="Violation"/>
    <s v="USA"/>
    <s v="Malaysia"/>
    <x v="1"/>
    <x v="2"/>
  </r>
  <r>
    <s v="CLI0QZ"/>
    <s v="JFK"/>
    <s v="KUL"/>
    <d v="2019-10-29T00:00:00"/>
    <x v="428"/>
    <d v="2019-11-21T00:00:00"/>
    <n v="15178"/>
    <n v="18.3"/>
    <n v="6980.66"/>
    <s v="Business"/>
    <n v="159"/>
    <s v="No"/>
    <n v="10565.583000000001"/>
    <n v="14"/>
    <n v="0.4599196205033601"/>
    <n v="9"/>
    <x v="0"/>
    <n v="4"/>
    <n v="10"/>
    <s v="Violation"/>
    <s v="USA"/>
    <s v="Malaysia"/>
    <x v="1"/>
    <x v="2"/>
  </r>
  <r>
    <s v="MO9OSG"/>
    <s v="LHR"/>
    <s v="SEA"/>
    <d v="2018-06-05T00:00:00"/>
    <x v="383"/>
    <d v="2018-06-28T00:00:00"/>
    <n v="7702"/>
    <n v="8.9"/>
    <n v="7022.3"/>
    <s v="Business"/>
    <n v="105"/>
    <s v="No"/>
    <n v="6278.0969999999998"/>
    <n v="10"/>
    <n v="0.91175019475460917"/>
    <n v="13"/>
    <x v="1"/>
    <n v="4"/>
    <n v="10"/>
    <s v="No"/>
    <s v="England"/>
    <s v="USA"/>
    <x v="0"/>
    <x v="1"/>
  </r>
  <r>
    <s v="L3AKOP"/>
    <s v="JFK"/>
    <s v="PEK"/>
    <d v="2018-10-30T00:00:00"/>
    <x v="498"/>
    <d v="2018-11-20T00:00:00"/>
    <n v="11004"/>
    <n v="13.5"/>
    <n v="7036.39"/>
    <s v="Business"/>
    <n v="321"/>
    <s v="No"/>
    <n v="8171.7939999999999"/>
    <n v="13"/>
    <n v="0.63943929480189021"/>
    <n v="8"/>
    <x v="1"/>
    <n v="3"/>
    <n v="8"/>
    <s v="Violation"/>
    <s v="USA"/>
    <s v="China"/>
    <x v="1"/>
    <x v="2"/>
  </r>
  <r>
    <s v="SR38N3"/>
    <s v="LHR"/>
    <s v="SFO"/>
    <d v="2017-04-11T00:00:00"/>
    <x v="499"/>
    <d v="2017-05-06T00:00:00"/>
    <n v="8615"/>
    <n v="9.8000000000000007"/>
    <n v="7038.42"/>
    <s v="Business"/>
    <n v="858"/>
    <s v="No"/>
    <n v="6801.7025000000003"/>
    <n v="16"/>
    <n v="0.81699593731863029"/>
    <n v="9"/>
    <x v="0"/>
    <n v="4"/>
    <n v="10"/>
    <s v="No"/>
    <s v="England"/>
    <s v="USA"/>
    <x v="0"/>
    <x v="1"/>
  </r>
  <r>
    <s v="GFK9DC"/>
    <s v="SIN"/>
    <s v="JFK"/>
    <d v="2019-09-25T00:00:00"/>
    <x v="500"/>
    <d v="2019-11-19T00:00:00"/>
    <n v="15340"/>
    <n v="23.5"/>
    <n v="7043.83"/>
    <s v="Business"/>
    <n v="456"/>
    <s v="No"/>
    <n v="10658.49"/>
    <n v="41"/>
    <n v="0.45918057366362452"/>
    <n v="14"/>
    <x v="4"/>
    <n v="4"/>
    <n v="10"/>
    <s v="Violation"/>
    <s v="Singapore"/>
    <s v="USA"/>
    <x v="2"/>
    <x v="1"/>
  </r>
  <r>
    <s v="HNEINK"/>
    <s v="SIN"/>
    <s v="JFK"/>
    <d v="2017-07-05T00:00:00"/>
    <x v="501"/>
    <d v="2017-08-01T00:00:00"/>
    <n v="15340"/>
    <n v="23.5"/>
    <n v="7046.95"/>
    <s v="Business"/>
    <n v="659"/>
    <s v="No"/>
    <n v="10658.49"/>
    <n v="17"/>
    <n v="0.45938396349413296"/>
    <n v="10"/>
    <x v="0"/>
    <n v="3"/>
    <n v="8"/>
    <s v="Violation"/>
    <s v="Singapore"/>
    <s v="USA"/>
    <x v="2"/>
    <x v="1"/>
  </r>
  <r>
    <s v="QKBBW1"/>
    <s v="JFK"/>
    <s v="CTU"/>
    <d v="2018-11-29T00:00:00"/>
    <x v="400"/>
    <d v="2018-12-24T00:00:00"/>
    <n v="12116"/>
    <n v="14.8"/>
    <n v="7066.19"/>
    <s v="Business"/>
    <n v="942"/>
    <s v="No"/>
    <n v="8809.5259999999998"/>
    <n v="16"/>
    <n v="0.58321145592604817"/>
    <n v="9"/>
    <x v="0"/>
    <n v="3"/>
    <n v="8"/>
    <s v="Violation"/>
    <s v="USA"/>
    <s v="China"/>
    <x v="1"/>
    <x v="2"/>
  </r>
  <r>
    <s v="X42O19"/>
    <s v="SIN"/>
    <s v="EWR"/>
    <d v="2019-05-28T00:00:00"/>
    <x v="235"/>
    <d v="2019-06-24T00:00:00"/>
    <n v="15336"/>
    <n v="18.5"/>
    <n v="7076.95"/>
    <s v="Business"/>
    <n v="423"/>
    <s v="No"/>
    <n v="10656.196"/>
    <n v="17"/>
    <n v="0.46145996348461138"/>
    <n v="10"/>
    <x v="2"/>
    <n v="3"/>
    <n v="8"/>
    <s v="Violation"/>
    <s v="Singapore"/>
    <s v="USA"/>
    <x v="2"/>
    <x v="1"/>
  </r>
  <r>
    <s v="L6JRO0"/>
    <s v="JFK"/>
    <s v="SIN"/>
    <d v="2019-07-01T00:00:00"/>
    <x v="502"/>
    <d v="2019-07-30T00:00:00"/>
    <n v="15349"/>
    <n v="18.5"/>
    <n v="7091.06"/>
    <s v="Business"/>
    <n v="792"/>
    <s v="No"/>
    <n v="10663.6515"/>
    <n v="23"/>
    <n v="0.46198840315329992"/>
    <n v="6"/>
    <x v="2"/>
    <n v="4"/>
    <n v="10"/>
    <s v="Violation"/>
    <s v="USA"/>
    <s v="Singapore"/>
    <x v="1"/>
    <x v="2"/>
  </r>
  <r>
    <s v="I47X1H"/>
    <s v="JFK"/>
    <s v="MEL"/>
    <d v="2018-10-18T00:00:00"/>
    <x v="394"/>
    <d v="2018-11-27T00:00:00"/>
    <n v="16695"/>
    <n v="20.100000000000001"/>
    <n v="7095.99"/>
    <s v="Business"/>
    <n v="638"/>
    <s v="No"/>
    <n v="11435.5825"/>
    <n v="33"/>
    <n v="0.42503683737646003"/>
    <n v="7"/>
    <x v="0"/>
    <n v="3"/>
    <n v="8"/>
    <s v="Violation"/>
    <s v="USA"/>
    <s v="Australia"/>
    <x v="1"/>
    <x v="2"/>
  </r>
  <r>
    <s v="EVGWY1"/>
    <s v="SIN"/>
    <s v="MIA"/>
    <d v="2018-12-19T00:00:00"/>
    <x v="503"/>
    <d v="2019-02-07T00:00:00"/>
    <n v="16961"/>
    <n v="21.1"/>
    <n v="7098.46"/>
    <s v="Business"/>
    <n v="403"/>
    <s v="No"/>
    <n v="11588.1335"/>
    <n v="43"/>
    <n v="0.41851659689876775"/>
    <n v="7"/>
    <x v="0"/>
    <n v="1"/>
    <n v="4"/>
    <s v="Violation"/>
    <s v="Singapore"/>
    <s v="USA"/>
    <x v="2"/>
    <x v="1"/>
  </r>
  <r>
    <s v="QNPL04"/>
    <s v="LGW"/>
    <s v="KUL"/>
    <d v="2019-09-28T00:00:00"/>
    <x v="334"/>
    <d v="2019-10-22T00:00:00"/>
    <n v="10593"/>
    <n v="17.7"/>
    <n v="7122.95"/>
    <s v="Business"/>
    <n v="950"/>
    <s v="No"/>
    <n v="7936.0855000000001"/>
    <n v="15"/>
    <n v="0.67242046634569996"/>
    <n v="9"/>
    <x v="0"/>
    <n v="3"/>
    <n v="8"/>
    <s v="Violation"/>
    <s v="England"/>
    <s v="Malaysia"/>
    <x v="0"/>
    <x v="2"/>
  </r>
  <r>
    <s v="TRQEBL"/>
    <s v="LGW"/>
    <s v="HKG"/>
    <d v="2019-05-21T00:00:00"/>
    <x v="504"/>
    <d v="2019-06-15T00:00:00"/>
    <n v="9634"/>
    <n v="11.8"/>
    <n v="7160.81"/>
    <s v="Business"/>
    <n v="741"/>
    <s v="No"/>
    <n v="7386.0990000000002"/>
    <n v="22"/>
    <n v="0.74328523977579408"/>
    <n v="3"/>
    <x v="0"/>
    <n v="4"/>
    <n v="10"/>
    <s v="Violation"/>
    <s v="England"/>
    <s v="China"/>
    <x v="0"/>
    <x v="2"/>
  </r>
  <r>
    <s v="JPV2LW"/>
    <s v="LHR"/>
    <s v="SYD"/>
    <d v="2019-05-25T00:00:00"/>
    <x v="505"/>
    <d v="2019-06-24T00:00:00"/>
    <n v="17020"/>
    <n v="22.2"/>
    <n v="7199.81"/>
    <s v="Business"/>
    <n v="89"/>
    <s v="No"/>
    <n v="11621.97"/>
    <n v="19"/>
    <n v="0.4230205640423032"/>
    <n v="11"/>
    <x v="0"/>
    <n v="4"/>
    <n v="10"/>
    <s v="Violation"/>
    <s v="England"/>
    <s v="Australia"/>
    <x v="0"/>
    <x v="2"/>
  </r>
  <r>
    <s v="OXZ2RT"/>
    <s v="JFK"/>
    <s v="BCN"/>
    <d v="2017-02-09T00:00:00"/>
    <x v="506"/>
    <d v="2017-02-27T00:00:00"/>
    <n v="6166"/>
    <n v="7.8"/>
    <n v="7207.1"/>
    <s v="Business"/>
    <n v="808"/>
    <s v="No"/>
    <n v="5397.201"/>
    <n v="7"/>
    <n v="1.1688452805708727"/>
    <n v="11"/>
    <x v="0"/>
    <n v="2"/>
    <n v="6"/>
    <s v="Violation"/>
    <s v="USA"/>
    <s v="Spain"/>
    <x v="1"/>
    <x v="0"/>
  </r>
  <r>
    <s v="BVJMVT"/>
    <s v="LHR"/>
    <s v="CAN"/>
    <d v="2019-05-04T00:00:00"/>
    <x v="295"/>
    <d v="2019-06-05T00:00:00"/>
    <n v="9495"/>
    <n v="10.6"/>
    <n v="7288.39"/>
    <s v="Business"/>
    <n v="566"/>
    <s v="No"/>
    <n v="7306.3824999999997"/>
    <n v="27"/>
    <n v="0.76760294892048453"/>
    <n v="5"/>
    <x v="0"/>
    <n v="4"/>
    <n v="10"/>
    <s v="Violation"/>
    <s v="England"/>
    <s v="China"/>
    <x v="0"/>
    <x v="2"/>
  </r>
  <r>
    <s v="WAE8NJ"/>
    <s v="JFK"/>
    <s v="ICN"/>
    <d v="2019-11-10T00:00:00"/>
    <x v="507"/>
    <d v="2019-12-07T00:00:00"/>
    <n v="11115"/>
    <n v="13.5"/>
    <n v="7291.68"/>
    <s v="Business"/>
    <n v="638"/>
    <s v="No"/>
    <n v="8235.4524999999994"/>
    <n v="19"/>
    <n v="0.65602159244264513"/>
    <n v="8"/>
    <x v="0"/>
    <n v="3"/>
    <n v="8"/>
    <s v="Violation"/>
    <s v="USA"/>
    <s v="Republic of Korea"/>
    <x v="1"/>
    <x v="2"/>
  </r>
  <r>
    <s v="NSJ2OF"/>
    <s v="JFK"/>
    <s v="PEK"/>
    <d v="2017-12-30T00:00:00"/>
    <x v="297"/>
    <d v="2018-01-20T00:00:00"/>
    <n v="11004"/>
    <n v="13.5"/>
    <n v="7295.7"/>
    <s v="Business"/>
    <n v="159"/>
    <s v="No"/>
    <n v="8171.7939999999999"/>
    <n v="15"/>
    <n v="0.66300436205016355"/>
    <n v="6"/>
    <x v="0"/>
    <n v="4"/>
    <n v="10"/>
    <s v="Violation"/>
    <s v="USA"/>
    <s v="China"/>
    <x v="1"/>
    <x v="2"/>
  </r>
  <r>
    <s v="A1FO7T"/>
    <s v="JFK"/>
    <s v="PEK"/>
    <d v="2018-08-06T00:00:00"/>
    <x v="508"/>
    <d v="2018-09-08T00:00:00"/>
    <n v="11004"/>
    <n v="13.5"/>
    <n v="7320.54"/>
    <s v="Business"/>
    <n v="732"/>
    <s v="No"/>
    <n v="8171.7939999999999"/>
    <n v="25"/>
    <n v="0.66526172300981457"/>
    <n v="8"/>
    <x v="0"/>
    <n v="3"/>
    <n v="8"/>
    <s v="Violation"/>
    <s v="USA"/>
    <s v="China"/>
    <x v="1"/>
    <x v="2"/>
  </r>
  <r>
    <s v="HO5OW4"/>
    <s v="LGW"/>
    <s v="DEL"/>
    <d v="2019-10-09T00:00:00"/>
    <x v="509"/>
    <d v="2019-10-24T00:00:00"/>
    <n v="6732"/>
    <n v="8.5"/>
    <n v="7320.65"/>
    <s v="Business"/>
    <n v="15"/>
    <s v="No"/>
    <n v="5721.8019999999997"/>
    <n v="7"/>
    <n v="1.0874405822935234"/>
    <n v="8"/>
    <x v="0"/>
    <n v="4"/>
    <n v="10"/>
    <s v="No"/>
    <s v="England"/>
    <s v="India"/>
    <x v="0"/>
    <x v="2"/>
  </r>
  <r>
    <s v="TZWWVL"/>
    <s v="JFK"/>
    <s v="BKK"/>
    <d v="2018-05-20T00:00:00"/>
    <x v="4"/>
    <d v="2018-06-13T00:00:00"/>
    <n v="13964"/>
    <n v="16.899999999999999"/>
    <n v="7331.06"/>
    <s v="Business"/>
    <n v="226"/>
    <s v="No"/>
    <n v="9869.3539999999994"/>
    <n v="16"/>
    <n v="0.52499713549126326"/>
    <n v="8"/>
    <x v="0"/>
    <n v="4"/>
    <n v="10"/>
    <s v="Violation"/>
    <s v="USA"/>
    <s v="Thailand"/>
    <x v="1"/>
    <x v="2"/>
  </r>
  <r>
    <s v="TAG7W9"/>
    <s v="JFK"/>
    <s v="BOM"/>
    <d v="2019-08-16T00:00:00"/>
    <x v="510"/>
    <d v="2019-09-15T00:00:00"/>
    <n v="12551"/>
    <n v="15.3"/>
    <n v="7344.57"/>
    <s v="Business"/>
    <n v="384"/>
    <s v="No"/>
    <n v="9058.9984999999997"/>
    <n v="17"/>
    <n v="0.58517807346028206"/>
    <n v="13"/>
    <x v="1"/>
    <n v="4"/>
    <n v="10"/>
    <s v="Violation"/>
    <s v="USA"/>
    <s v="India"/>
    <x v="1"/>
    <x v="2"/>
  </r>
  <r>
    <s v="ZV3IAD"/>
    <s v="LHR"/>
    <s v="SEA"/>
    <d v="2019-03-19T00:00:00"/>
    <x v="511"/>
    <d v="2019-04-05T00:00:00"/>
    <n v="7702"/>
    <n v="8.9"/>
    <n v="7361.3"/>
    <s v="Business"/>
    <n v="884"/>
    <s v="No"/>
    <n v="6278.0969999999998"/>
    <n v="7"/>
    <n v="0.95576473643209559"/>
    <n v="10"/>
    <x v="0"/>
    <n v="3"/>
    <n v="8"/>
    <s v="Violation"/>
    <s v="England"/>
    <s v="USA"/>
    <x v="0"/>
    <x v="1"/>
  </r>
  <r>
    <s v="GBHAHF"/>
    <s v="SIN"/>
    <s v="JFK"/>
    <d v="2018-10-28T00:00:00"/>
    <x v="512"/>
    <d v="2018-12-06T00:00:00"/>
    <n v="15340"/>
    <n v="23.5"/>
    <n v="7365.11"/>
    <s v="Business"/>
    <n v="465"/>
    <s v="No"/>
    <n v="10658.49"/>
    <n v="26"/>
    <n v="0.48012451108213816"/>
    <n v="13"/>
    <x v="0"/>
    <n v="4"/>
    <n v="10"/>
    <s v="Violation"/>
    <s v="Singapore"/>
    <s v="USA"/>
    <x v="2"/>
    <x v="1"/>
  </r>
  <r>
    <s v="P9V5F8"/>
    <s v="LGW"/>
    <s v="BOM"/>
    <d v="2019-05-11T00:00:00"/>
    <x v="206"/>
    <d v="2019-05-17T00:00:00"/>
    <n v="7193"/>
    <n v="15.3"/>
    <n v="7367.23"/>
    <s v="Business"/>
    <n v="636"/>
    <s v="No"/>
    <n v="5986.1855000000005"/>
    <n v="0"/>
    <n v="1.0242221604337549"/>
    <n v="6"/>
    <x v="1"/>
    <n v="2"/>
    <n v="6"/>
    <s v="Violation"/>
    <s v="England"/>
    <s v="India"/>
    <x v="0"/>
    <x v="2"/>
  </r>
  <r>
    <s v="MNUWI2"/>
    <s v="SIN"/>
    <s v="LHR"/>
    <d v="2019-05-20T00:00:00"/>
    <x v="513"/>
    <d v="2019-07-08T00:00:00"/>
    <n v="10883"/>
    <n v="12.8"/>
    <n v="7369.44"/>
    <s v="Business"/>
    <n v="224"/>
    <s v="No"/>
    <n v="8102.4004999999997"/>
    <n v="44"/>
    <n v="0.67715152072038953"/>
    <n v="5"/>
    <x v="2"/>
    <n v="4"/>
    <n v="10"/>
    <s v="Violation"/>
    <s v="Singapore"/>
    <s v="England"/>
    <x v="2"/>
    <x v="0"/>
  </r>
  <r>
    <s v="H602G6"/>
    <s v="JFK"/>
    <s v="CTU"/>
    <d v="2019-06-02T00:00:00"/>
    <x v="1"/>
    <d v="2019-06-15T00:00:00"/>
    <n v="12116"/>
    <n v="14.8"/>
    <n v="7370.39"/>
    <s v="Business"/>
    <n v="144"/>
    <s v="No"/>
    <n v="8809.5259999999998"/>
    <n v="8"/>
    <n v="0.60831875206338726"/>
    <n v="5"/>
    <x v="0"/>
    <n v="4"/>
    <n v="10"/>
    <s v="Violation"/>
    <s v="USA"/>
    <s v="China"/>
    <x v="1"/>
    <x v="2"/>
  </r>
  <r>
    <s v="WZ10Z4"/>
    <s v="JFK"/>
    <s v="KUL"/>
    <d v="2019-02-11T00:00:00"/>
    <x v="514"/>
    <d v="2019-03-10T00:00:00"/>
    <n v="15178"/>
    <n v="18.3"/>
    <n v="7434.57"/>
    <s v="Business"/>
    <n v="650"/>
    <s v="No"/>
    <n v="10565.583000000001"/>
    <n v="18"/>
    <n v="0.48982540519172485"/>
    <n v="9"/>
    <x v="0"/>
    <n v="2"/>
    <n v="6"/>
    <s v="Violation"/>
    <s v="USA"/>
    <s v="Malaysia"/>
    <x v="1"/>
    <x v="2"/>
  </r>
  <r>
    <s v="NVF7UB"/>
    <s v="JFK"/>
    <s v="DOH"/>
    <d v="2019-05-24T00:00:00"/>
    <x v="456"/>
    <d v="2019-06-07T00:00:00"/>
    <n v="10789"/>
    <n v="13.2"/>
    <n v="7467.34"/>
    <s v="Business"/>
    <n v="663"/>
    <s v="No"/>
    <n v="8048.4915000000001"/>
    <n v="8"/>
    <n v="0.69212531281861156"/>
    <n v="6"/>
    <x v="0"/>
    <n v="4"/>
    <n v="10"/>
    <s v="Violation"/>
    <s v="USA"/>
    <s v="Qatar"/>
    <x v="1"/>
    <x v="0"/>
  </r>
  <r>
    <s v="WOH13R"/>
    <s v="LGW"/>
    <s v="JFK"/>
    <d v="2019-10-12T00:00:00"/>
    <x v="515"/>
    <d v="2019-11-20T00:00:00"/>
    <n v="5568"/>
    <n v="12.7"/>
    <n v="7469.72"/>
    <s v="Business"/>
    <n v="41"/>
    <s v="No"/>
    <n v="5054.2479999999996"/>
    <n v="30"/>
    <n v="1.3415445402298851"/>
    <n v="9"/>
    <x v="3"/>
    <n v="4"/>
    <n v="10"/>
    <s v="Violation"/>
    <s v="England"/>
    <s v="USA"/>
    <x v="0"/>
    <x v="1"/>
  </r>
  <r>
    <s v="Z5SCLS"/>
    <s v="JFK"/>
    <s v="ICN"/>
    <d v="2019-11-21T00:00:00"/>
    <x v="7"/>
    <d v="2019-12-16T00:00:00"/>
    <n v="11115"/>
    <n v="13.5"/>
    <n v="7469.95"/>
    <s v="Business"/>
    <n v="12"/>
    <s v="No"/>
    <n v="8235.4524999999994"/>
    <n v="19"/>
    <n v="0.67206027890238418"/>
    <n v="6"/>
    <x v="0"/>
    <n v="2"/>
    <n v="6"/>
    <s v="Violation"/>
    <s v="USA"/>
    <s v="Republic of Korea"/>
    <x v="1"/>
    <x v="2"/>
  </r>
  <r>
    <s v="SZACEQ"/>
    <s v="JFK"/>
    <s v="KUL"/>
    <d v="2018-02-07T00:00:00"/>
    <x v="516"/>
    <d v="2018-03-04T00:00:00"/>
    <n v="15178"/>
    <n v="18.3"/>
    <n v="7479.53"/>
    <s v="Business"/>
    <n v="808"/>
    <s v="No"/>
    <n v="10565.583000000001"/>
    <n v="17"/>
    <n v="0.49278758729740413"/>
    <n v="8"/>
    <x v="0"/>
    <n v="2"/>
    <n v="6"/>
    <s v="Violation"/>
    <s v="USA"/>
    <s v="Malaysia"/>
    <x v="1"/>
    <x v="2"/>
  </r>
  <r>
    <s v="ZF657Z"/>
    <s v="JFK"/>
    <s v="HND"/>
    <d v="2019-01-23T00:00:00"/>
    <x v="503"/>
    <d v="2019-02-06T00:00:00"/>
    <n v="10899"/>
    <n v="13.3"/>
    <n v="7504.4"/>
    <s v="Business"/>
    <n v="158"/>
    <s v="No"/>
    <n v="8111.5765000000001"/>
    <n v="8"/>
    <n v="0.68854023304890355"/>
    <n v="6"/>
    <x v="0"/>
    <n v="2"/>
    <n v="6"/>
    <s v="Violation"/>
    <s v="USA"/>
    <s v="Japan"/>
    <x v="1"/>
    <x v="2"/>
  </r>
  <r>
    <s v="Z1EYH3"/>
    <s v="JFK"/>
    <s v="HND"/>
    <d v="2019-05-30T00:00:00"/>
    <x v="517"/>
    <d v="2019-06-28T00:00:00"/>
    <n v="10899"/>
    <n v="13.3"/>
    <n v="7518.77"/>
    <s v="Business"/>
    <n v="13"/>
    <s v="No"/>
    <n v="8111.5765000000001"/>
    <n v="21"/>
    <n v="0.68985870263326909"/>
    <n v="8"/>
    <x v="0"/>
    <n v="2"/>
    <n v="6"/>
    <s v="Violation"/>
    <s v="USA"/>
    <s v="Japan"/>
    <x v="1"/>
    <x v="2"/>
  </r>
  <r>
    <s v="VYG7GL"/>
    <s v="JFK"/>
    <s v="LHR"/>
    <d v="2019-08-14T00:00:00"/>
    <x v="418"/>
    <d v="2019-10-01T00:00:00"/>
    <n v="5555"/>
    <n v="7.1"/>
    <n v="7526.43"/>
    <s v="Business"/>
    <n v="343"/>
    <s v="No"/>
    <n v="5046.7924999999996"/>
    <n v="42"/>
    <n v="1.3548928892889289"/>
    <n v="6"/>
    <x v="3"/>
    <n v="4"/>
    <n v="10"/>
    <s v="No"/>
    <s v="USA"/>
    <s v="England"/>
    <x v="1"/>
    <x v="0"/>
  </r>
  <r>
    <s v="UESOXM"/>
    <s v="LGW"/>
    <s v="SHA"/>
    <d v="2019-06-17T00:00:00"/>
    <x v="165"/>
    <d v="2019-07-20T00:00:00"/>
    <n v="9223"/>
    <n v="18.399999999999999"/>
    <n v="7541.36"/>
    <s v="Business"/>
    <n v="561"/>
    <s v="No"/>
    <n v="7150.3905000000004"/>
    <n v="26"/>
    <n v="0.81766887130001076"/>
    <n v="7"/>
    <x v="0"/>
    <n v="4"/>
    <n v="10"/>
    <s v="Violation"/>
    <s v="England"/>
    <s v="China"/>
    <x v="0"/>
    <x v="2"/>
  </r>
  <r>
    <s v="UQBBVQ"/>
    <s v="LGW"/>
    <s v="SIN"/>
    <d v="2019-10-10T00:00:00"/>
    <x v="518"/>
    <d v="2019-10-30T00:00:00"/>
    <n v="10877"/>
    <n v="13.3"/>
    <n v="7550.72"/>
    <s v="Business"/>
    <n v="225"/>
    <s v="No"/>
    <n v="8098.9594999999999"/>
    <n v="8"/>
    <n v="0.69419141307345777"/>
    <n v="12"/>
    <x v="3"/>
    <n v="1"/>
    <n v="4"/>
    <s v="Violation"/>
    <s v="England"/>
    <s v="Singapore"/>
    <x v="0"/>
    <x v="2"/>
  </r>
  <r>
    <s v="XXYGNZ"/>
    <s v="JFK"/>
    <s v="PEK"/>
    <d v="2018-07-25T00:00:00"/>
    <x v="318"/>
    <d v="2018-08-19T00:00:00"/>
    <n v="11004"/>
    <n v="13.5"/>
    <n v="7563.19"/>
    <s v="Business"/>
    <n v="749"/>
    <s v="No"/>
    <n v="8171.7939999999999"/>
    <n v="16"/>
    <n v="0.68731279534714651"/>
    <n v="9"/>
    <x v="1"/>
    <n v="4"/>
    <n v="10"/>
    <s v="Violation"/>
    <s v="USA"/>
    <s v="China"/>
    <x v="1"/>
    <x v="2"/>
  </r>
  <r>
    <s v="SXEQVI"/>
    <s v="LGW"/>
    <s v="MEL"/>
    <d v="2019-06-13T00:00:00"/>
    <x v="519"/>
    <d v="2019-07-02T00:00:00"/>
    <n v="16895"/>
    <n v="20.3"/>
    <n v="7567.42"/>
    <s v="Business"/>
    <n v="858"/>
    <s v="No"/>
    <n v="11550.282499999999"/>
    <n v="14"/>
    <n v="0.44790884877182596"/>
    <n v="5"/>
    <x v="0"/>
    <n v="4"/>
    <n v="10"/>
    <s v="Violation"/>
    <s v="England"/>
    <s v="Australia"/>
    <x v="0"/>
    <x v="2"/>
  </r>
  <r>
    <s v="RLGAO3"/>
    <s v="JFK"/>
    <s v="KUL"/>
    <d v="2019-02-19T00:00:00"/>
    <x v="233"/>
    <d v="2019-03-15T00:00:00"/>
    <n v="15178"/>
    <n v="18.3"/>
    <n v="7613.79"/>
    <s v="Business"/>
    <n v="732"/>
    <s v="No"/>
    <n v="10565.583000000001"/>
    <n v="15"/>
    <n v="0.50163328501778892"/>
    <n v="9"/>
    <x v="0"/>
    <n v="3"/>
    <n v="8"/>
    <s v="Violation"/>
    <s v="USA"/>
    <s v="Malaysia"/>
    <x v="1"/>
    <x v="2"/>
  </r>
  <r>
    <s v="O7VZNB"/>
    <s v="SIN"/>
    <s v="JFK"/>
    <d v="2018-03-16T00:00:00"/>
    <x v="277"/>
    <d v="2018-04-15T00:00:00"/>
    <n v="15340"/>
    <n v="23.5"/>
    <n v="7617.01"/>
    <s v="Business"/>
    <n v="423"/>
    <s v="No"/>
    <n v="10658.49"/>
    <n v="19"/>
    <n v="0.49654563233376792"/>
    <n v="11"/>
    <x v="2"/>
    <n v="3"/>
    <n v="8"/>
    <s v="Violation"/>
    <s v="Singapore"/>
    <s v="USA"/>
    <x v="2"/>
    <x v="1"/>
  </r>
  <r>
    <s v="Y906DG"/>
    <s v="SIN"/>
    <s v="XIY"/>
    <d v="2018-02-27T00:00:00"/>
    <x v="455"/>
    <d v="2018-03-19T00:00:00"/>
    <n v="3713"/>
    <n v="7.9"/>
    <n v="7618.01"/>
    <s v="Business"/>
    <n v="874"/>
    <s v="No"/>
    <n v="3990.4054999999998"/>
    <n v="6"/>
    <n v="2.0517129006194454"/>
    <n v="14"/>
    <x v="0"/>
    <n v="4"/>
    <n v="10"/>
    <s v="No"/>
    <s v="Singapore"/>
    <s v="China"/>
    <x v="2"/>
    <x v="2"/>
  </r>
  <r>
    <s v="TR0JCL"/>
    <s v="JFK"/>
    <s v="FRA"/>
    <d v="2018-02-07T00:00:00"/>
    <x v="245"/>
    <d v="2018-03-15T00:00:00"/>
    <n v="6205"/>
    <n v="7.8"/>
    <n v="7630.51"/>
    <s v="Business"/>
    <n v="641"/>
    <s v="No"/>
    <n v="5419.5675000000001"/>
    <n v="33"/>
    <n v="1.2297356970185336"/>
    <n v="3"/>
    <x v="0"/>
    <n v="4"/>
    <n v="10"/>
    <s v="No"/>
    <s v="USA"/>
    <s v="Germany"/>
    <x v="1"/>
    <x v="0"/>
  </r>
  <r>
    <s v="DMJNRA"/>
    <s v="JFK"/>
    <s v="ICN"/>
    <d v="2018-06-02T00:00:00"/>
    <x v="520"/>
    <d v="2018-07-14T00:00:00"/>
    <n v="11115"/>
    <n v="13.5"/>
    <n v="7632.96"/>
    <s v="Business"/>
    <n v="63"/>
    <s v="No"/>
    <n v="8235.4524999999994"/>
    <n v="28"/>
    <n v="0.68672604588394059"/>
    <n v="14"/>
    <x v="0"/>
    <n v="3"/>
    <n v="8"/>
    <s v="Violation"/>
    <s v="USA"/>
    <s v="Republic of Korea"/>
    <x v="1"/>
    <x v="2"/>
  </r>
  <r>
    <s v="EFR7M8"/>
    <s v="LGW"/>
    <s v="CGK"/>
    <d v="2019-05-04T00:00:00"/>
    <x v="521"/>
    <d v="2019-06-05T00:00:00"/>
    <n v="11708"/>
    <n v="20.9"/>
    <n v="7633.25"/>
    <s v="Business"/>
    <n v="601"/>
    <s v="No"/>
    <n v="8575.5380000000005"/>
    <n v="20"/>
    <n v="0.65196873932353949"/>
    <n v="12"/>
    <x v="0"/>
    <n v="2"/>
    <n v="6"/>
    <s v="Violation"/>
    <s v="England"/>
    <s v="Indonesia"/>
    <x v="0"/>
    <x v="2"/>
  </r>
  <r>
    <s v="R5MT0G"/>
    <s v="JFK"/>
    <s v="DXB"/>
    <d v="2018-04-10T00:00:00"/>
    <x v="522"/>
    <d v="2018-05-15T00:00:00"/>
    <n v="11022"/>
    <n v="13.5"/>
    <n v="7638.25"/>
    <s v="Business"/>
    <n v="297"/>
    <s v="No"/>
    <n v="8182.1170000000002"/>
    <n v="20"/>
    <n v="0.69300036291054257"/>
    <n v="15"/>
    <x v="0"/>
    <n v="4"/>
    <n v="10"/>
    <s v="Violation"/>
    <s v="USA"/>
    <s v="United Arab Emirates"/>
    <x v="1"/>
    <x v="0"/>
  </r>
  <r>
    <s v="KS83YW"/>
    <s v="JFK"/>
    <s v="SIN"/>
    <d v="2017-07-12T00:00:00"/>
    <x v="523"/>
    <d v="2017-08-06T00:00:00"/>
    <n v="15349"/>
    <n v="18.5"/>
    <n v="7643.32"/>
    <s v="Business"/>
    <n v="301"/>
    <s v="No"/>
    <n v="10663.6515"/>
    <n v="19"/>
    <n v="0.49796859730275583"/>
    <n v="6"/>
    <x v="4"/>
    <n v="2"/>
    <n v="6"/>
    <s v="Violation"/>
    <s v="USA"/>
    <s v="Singapore"/>
    <x v="1"/>
    <x v="2"/>
  </r>
  <r>
    <s v="GUYKYL"/>
    <s v="LHR"/>
    <s v="SFO"/>
    <d v="2017-09-19T00:00:00"/>
    <x v="331"/>
    <d v="2017-09-28T00:00:00"/>
    <n v="8615"/>
    <n v="9.8000000000000007"/>
    <n v="7669.45"/>
    <s v="Business"/>
    <n v="15"/>
    <s v="No"/>
    <n v="6801.7025000000003"/>
    <n v="1"/>
    <n v="0.89024376088218227"/>
    <n v="8"/>
    <x v="0"/>
    <n v="4"/>
    <n v="10"/>
    <s v="No"/>
    <s v="England"/>
    <s v="USA"/>
    <x v="0"/>
    <x v="1"/>
  </r>
  <r>
    <s v="KKSHQK"/>
    <s v="JFK"/>
    <s v="ICN"/>
    <d v="2017-09-10T00:00:00"/>
    <x v="308"/>
    <d v="2017-10-09T00:00:00"/>
    <n v="11115"/>
    <n v="13.5"/>
    <n v="7702.56"/>
    <s v="Business"/>
    <n v="428"/>
    <s v="No"/>
    <n v="8235.4524999999994"/>
    <n v="20"/>
    <n v="0.69298785425101217"/>
    <n v="9"/>
    <x v="0"/>
    <n v="2"/>
    <n v="6"/>
    <s v="Violation"/>
    <s v="USA"/>
    <s v="Republic of Korea"/>
    <x v="1"/>
    <x v="2"/>
  </r>
  <r>
    <s v="LCYIP0"/>
    <s v="JFK"/>
    <s v="BKK"/>
    <d v="2017-03-28T00:00:00"/>
    <x v="524"/>
    <d v="2017-05-11T00:00:00"/>
    <n v="13964"/>
    <n v="16.899999999999999"/>
    <n v="7715.95"/>
    <s v="Business"/>
    <n v="109"/>
    <s v="No"/>
    <n v="9869.3539999999994"/>
    <n v="29"/>
    <n v="0.55256015468347175"/>
    <n v="15"/>
    <x v="1"/>
    <n v="2"/>
    <n v="6"/>
    <s v="Violation"/>
    <s v="USA"/>
    <s v="Thailand"/>
    <x v="1"/>
    <x v="2"/>
  </r>
  <r>
    <s v="A884J9"/>
    <s v="JFK"/>
    <s v="HND"/>
    <d v="2019-04-26T00:00:00"/>
    <x v="525"/>
    <d v="2019-05-21T00:00:00"/>
    <n v="10899"/>
    <n v="13.3"/>
    <n v="7770.92"/>
    <s v="Business"/>
    <n v="708"/>
    <s v="No"/>
    <n v="8111.5765000000001"/>
    <n v="13"/>
    <n v="0.71299385264703186"/>
    <n v="12"/>
    <x v="0"/>
    <n v="4"/>
    <n v="10"/>
    <s v="Violation"/>
    <s v="USA"/>
    <s v="Japan"/>
    <x v="1"/>
    <x v="2"/>
  </r>
  <r>
    <s v="FYIGOV"/>
    <s v="LGW"/>
    <s v="PHX"/>
    <d v="2018-11-02T00:00:00"/>
    <x v="112"/>
    <d v="2018-11-08T00:00:00"/>
    <n v="8520"/>
    <n v="10.5"/>
    <n v="7783.01"/>
    <s v="Business"/>
    <n v="725"/>
    <s v="No"/>
    <n v="6747.22"/>
    <n v="0"/>
    <n v="0.91349882629107981"/>
    <n v="6"/>
    <x v="0"/>
    <n v="4"/>
    <n v="10"/>
    <s v="Violation"/>
    <s v="England"/>
    <s v="USA"/>
    <x v="0"/>
    <x v="1"/>
  </r>
  <r>
    <s v="MV0L7D"/>
    <s v="LGW"/>
    <s v="SHA"/>
    <d v="2019-10-18T00:00:00"/>
    <x v="424"/>
    <d v="2019-11-30T00:00:00"/>
    <n v="9223"/>
    <n v="18.399999999999999"/>
    <n v="7785.03"/>
    <s v="Business"/>
    <n v="586"/>
    <s v="No"/>
    <n v="7150.3905000000004"/>
    <n v="21"/>
    <n v="0.84408869131519026"/>
    <n v="22"/>
    <x v="0"/>
    <n v="4"/>
    <n v="10"/>
    <s v="Violation"/>
    <s v="England"/>
    <s v="China"/>
    <x v="0"/>
    <x v="2"/>
  </r>
  <r>
    <s v="OP09D8"/>
    <s v="JFK"/>
    <s v="HND"/>
    <d v="2018-11-07T00:00:00"/>
    <x v="526"/>
    <d v="2018-11-27T00:00:00"/>
    <n v="10899"/>
    <n v="13.3"/>
    <n v="7790.43"/>
    <s v="Business"/>
    <n v="63"/>
    <s v="No"/>
    <n v="8111.5765000000001"/>
    <n v="10"/>
    <n v="0.71478392513074596"/>
    <n v="10"/>
    <x v="0"/>
    <n v="3"/>
    <n v="8"/>
    <s v="Violation"/>
    <s v="USA"/>
    <s v="Japan"/>
    <x v="1"/>
    <x v="2"/>
  </r>
  <r>
    <s v="T41OVF"/>
    <s v="LHR"/>
    <s v="KUL"/>
    <d v="2019-09-17T00:00:00"/>
    <x v="464"/>
    <d v="2019-10-11T00:00:00"/>
    <n v="10605"/>
    <n v="11.8"/>
    <n v="7797.61"/>
    <s v="Business"/>
    <n v="388"/>
    <s v="No"/>
    <n v="7942.9674999999997"/>
    <n v="12"/>
    <n v="0.73527675624705324"/>
    <n v="12"/>
    <x v="0"/>
    <n v="4"/>
    <n v="10"/>
    <s v="Violation"/>
    <s v="England"/>
    <s v="Malaysia"/>
    <x v="0"/>
    <x v="2"/>
  </r>
  <r>
    <s v="CLD6OX"/>
    <s v="JFK"/>
    <s v="SIN"/>
    <d v="2017-02-06T00:00:00"/>
    <x v="527"/>
    <d v="2017-02-25T00:00:00"/>
    <n v="15349"/>
    <n v="18.5"/>
    <n v="7808.36"/>
    <s v="Business"/>
    <n v="228"/>
    <s v="No"/>
    <n v="10663.6515"/>
    <n v="11"/>
    <n v="0.50872108932177995"/>
    <n v="8"/>
    <x v="3"/>
    <n v="3"/>
    <n v="8"/>
    <s v="Violation"/>
    <s v="USA"/>
    <s v="Singapore"/>
    <x v="1"/>
    <x v="2"/>
  </r>
  <r>
    <s v="Z4HORP"/>
    <s v="JFK"/>
    <s v="ICN"/>
    <d v="2017-12-13T00:00:00"/>
    <x v="53"/>
    <d v="2018-01-22T00:00:00"/>
    <n v="11115"/>
    <n v="13.5"/>
    <n v="7824.25"/>
    <s v="Business"/>
    <n v="226"/>
    <s v="No"/>
    <n v="8235.4524999999994"/>
    <n v="33"/>
    <n v="0.70393612235717495"/>
    <n v="7"/>
    <x v="0"/>
    <n v="4"/>
    <n v="10"/>
    <s v="Violation"/>
    <s v="USA"/>
    <s v="Republic of Korea"/>
    <x v="1"/>
    <x v="2"/>
  </r>
  <r>
    <s v="DO0URG"/>
    <s v="JFK"/>
    <s v="DOH"/>
    <d v="2018-03-01T00:00:00"/>
    <x v="528"/>
    <d v="2018-03-25T00:00:00"/>
    <n v="10789"/>
    <n v="13.2"/>
    <n v="7840.66"/>
    <s v="Business"/>
    <n v="666"/>
    <s v="No"/>
    <n v="8048.4915000000001"/>
    <n v="12"/>
    <n v="0.72672722217072938"/>
    <n v="12"/>
    <x v="0"/>
    <n v="4"/>
    <n v="10"/>
    <s v="Violation"/>
    <s v="USA"/>
    <s v="Qatar"/>
    <x v="1"/>
    <x v="0"/>
  </r>
  <r>
    <s v="VDV7RO"/>
    <s v="JFK"/>
    <s v="SIN"/>
    <d v="2019-05-28T00:00:00"/>
    <x v="504"/>
    <d v="2019-06-27T00:00:00"/>
    <n v="15349"/>
    <n v="18.5"/>
    <n v="7858.77"/>
    <s v="Business"/>
    <n v="228"/>
    <s v="No"/>
    <n v="10663.6515"/>
    <n v="15"/>
    <n v="0.512005342367581"/>
    <n v="15"/>
    <x v="3"/>
    <n v="3"/>
    <n v="8"/>
    <s v="Violation"/>
    <s v="USA"/>
    <s v="Singapore"/>
    <x v="1"/>
    <x v="2"/>
  </r>
  <r>
    <s v="P6XIBR"/>
    <s v="LGW"/>
    <s v="BKK"/>
    <d v="2018-03-24T00:00:00"/>
    <x v="130"/>
    <d v="2018-04-22T00:00:00"/>
    <n v="9570"/>
    <n v="18.7"/>
    <n v="7860.35"/>
    <s v="Business"/>
    <n v="269"/>
    <s v="No"/>
    <n v="7349.3950000000004"/>
    <n v="22"/>
    <n v="0.82135318704284221"/>
    <n v="7"/>
    <x v="0"/>
    <n v="4"/>
    <n v="10"/>
    <s v="Violation"/>
    <s v="England"/>
    <s v="Thailand"/>
    <x v="0"/>
    <x v="2"/>
  </r>
  <r>
    <s v="CDAGHO"/>
    <s v="JFK"/>
    <s v="SIN"/>
    <d v="2019-04-25T00:00:00"/>
    <x v="379"/>
    <d v="2019-05-10T00:00:00"/>
    <n v="15349"/>
    <n v="18.5"/>
    <n v="7872.07"/>
    <s v="Business"/>
    <n v="201"/>
    <s v="No"/>
    <n v="10663.6515"/>
    <n v="9"/>
    <n v="0.51287184832888133"/>
    <n v="6"/>
    <x v="1"/>
    <n v="2"/>
    <n v="6"/>
    <s v="Violation"/>
    <s v="USA"/>
    <s v="Singapore"/>
    <x v="1"/>
    <x v="2"/>
  </r>
  <r>
    <s v="DHTEUL"/>
    <s v="LHR"/>
    <s v="SYD"/>
    <d v="2019-08-18T00:00:00"/>
    <x v="510"/>
    <d v="2019-09-12T00:00:00"/>
    <n v="17020"/>
    <n v="22.2"/>
    <n v="7896.15"/>
    <s v="Business"/>
    <n v="198"/>
    <s v="No"/>
    <n v="11621.97"/>
    <n v="15"/>
    <n v="0.46393360752056401"/>
    <n v="10"/>
    <x v="0"/>
    <n v="4"/>
    <n v="10"/>
    <s v="Violation"/>
    <s v="England"/>
    <s v="Australia"/>
    <x v="0"/>
    <x v="2"/>
  </r>
  <r>
    <s v="QJT6N8"/>
    <s v="JFK"/>
    <s v="ICN"/>
    <d v="2017-04-26T00:00:00"/>
    <x v="529"/>
    <d v="2017-06-03T00:00:00"/>
    <n v="11115"/>
    <n v="13.5"/>
    <n v="7922.59"/>
    <s v="Business"/>
    <n v="62"/>
    <s v="No"/>
    <n v="8235.4524999999994"/>
    <n v="30"/>
    <n v="0.71278362573099419"/>
    <n v="8"/>
    <x v="0"/>
    <n v="3"/>
    <n v="8"/>
    <s v="Violation"/>
    <s v="USA"/>
    <s v="Republic of Korea"/>
    <x v="1"/>
    <x v="2"/>
  </r>
  <r>
    <s v="Z1XO14"/>
    <s v="LGW"/>
    <s v="SZX"/>
    <d v="2019-07-14T00:00:00"/>
    <x v="480"/>
    <d v="2019-08-22T00:00:00"/>
    <n v="9597"/>
    <n v="17.7"/>
    <n v="7955.95"/>
    <s v="Business"/>
    <n v="566"/>
    <s v="No"/>
    <n v="7364.8795"/>
    <n v="32"/>
    <n v="0.82900385537147026"/>
    <n v="7"/>
    <x v="0"/>
    <n v="4"/>
    <n v="10"/>
    <s v="Violation"/>
    <s v="England"/>
    <s v="China"/>
    <x v="0"/>
    <x v="2"/>
  </r>
  <r>
    <s v="W9N27O"/>
    <s v="JFK"/>
    <s v="KUL"/>
    <d v="2018-09-11T00:00:00"/>
    <x v="530"/>
    <d v="2018-10-01T00:00:00"/>
    <n v="15178"/>
    <n v="18.3"/>
    <n v="7967.72"/>
    <s v="Business"/>
    <n v="177"/>
    <s v="No"/>
    <n v="10565.583000000001"/>
    <n v="13"/>
    <n v="0.52495190407168268"/>
    <n v="7"/>
    <x v="0"/>
    <n v="4"/>
    <n v="10"/>
    <s v="Violation"/>
    <s v="USA"/>
    <s v="Malaysia"/>
    <x v="1"/>
    <x v="2"/>
  </r>
  <r>
    <s v="P56ONT"/>
    <s v="LGW"/>
    <s v="SIN"/>
    <d v="2019-04-22T00:00:00"/>
    <x v="531"/>
    <d v="2019-05-13T00:00:00"/>
    <n v="10877"/>
    <n v="13.3"/>
    <n v="7987.74"/>
    <s v="Business"/>
    <n v="165"/>
    <s v="No"/>
    <n v="8098.9594999999999"/>
    <n v="11"/>
    <n v="0.73436977107658363"/>
    <n v="10"/>
    <x v="3"/>
    <n v="2"/>
    <n v="6"/>
    <s v="Violation"/>
    <s v="England"/>
    <s v="Singapore"/>
    <x v="0"/>
    <x v="2"/>
  </r>
  <r>
    <s v="BEY8F4"/>
    <s v="LGW"/>
    <s v="HKG"/>
    <d v="2018-11-08T00:00:00"/>
    <x v="203"/>
    <d v="2018-12-10T00:00:00"/>
    <n v="9634"/>
    <n v="11.8"/>
    <n v="8029.68"/>
    <s v="Business"/>
    <n v="101"/>
    <s v="No"/>
    <n v="7386.0990000000002"/>
    <n v="18"/>
    <n v="0.83347311604733243"/>
    <n v="14"/>
    <x v="0"/>
    <n v="4"/>
    <n v="10"/>
    <s v="Violation"/>
    <s v="England"/>
    <s v="China"/>
    <x v="0"/>
    <x v="2"/>
  </r>
  <r>
    <s v="NKF2ZV"/>
    <s v="LHR"/>
    <s v="BKK"/>
    <d v="2019-06-26T00:00:00"/>
    <x v="67"/>
    <d v="2019-07-30T00:00:00"/>
    <n v="9577"/>
    <n v="10.7"/>
    <n v="8034.3"/>
    <s v="Business"/>
    <n v="422"/>
    <s v="No"/>
    <n v="7353.4094999999998"/>
    <n v="18"/>
    <n v="0.83891615328390934"/>
    <n v="16"/>
    <x v="0"/>
    <n v="3"/>
    <n v="8"/>
    <s v="Violation"/>
    <s v="England"/>
    <s v="Thailand"/>
    <x v="0"/>
    <x v="2"/>
  </r>
  <r>
    <s v="XXGG5G"/>
    <s v="JFK"/>
    <s v="CTU"/>
    <d v="2019-09-27T00:00:00"/>
    <x v="518"/>
    <d v="2019-10-29T00:00:00"/>
    <n v="12116"/>
    <n v="14.8"/>
    <n v="8066.33"/>
    <s v="Business"/>
    <n v="596"/>
    <s v="No"/>
    <n v="8809.5259999999998"/>
    <n v="21"/>
    <n v="0.66575850115549684"/>
    <n v="11"/>
    <x v="0"/>
    <n v="2"/>
    <n v="6"/>
    <s v="Violation"/>
    <s v="USA"/>
    <s v="China"/>
    <x v="1"/>
    <x v="2"/>
  </r>
  <r>
    <s v="EW3AZQ"/>
    <s v="SIN"/>
    <s v="PHX"/>
    <d v="2017-04-11T00:00:00"/>
    <x v="532"/>
    <d v="2017-05-13T00:00:00"/>
    <n v="14616"/>
    <n v="20.8"/>
    <n v="8085.79"/>
    <s v="Business"/>
    <n v="659"/>
    <s v="No"/>
    <n v="10243.276"/>
    <n v="22"/>
    <n v="0.55321496989600438"/>
    <n v="10"/>
    <x v="0"/>
    <n v="3"/>
    <n v="8"/>
    <s v="Violation"/>
    <s v="Singapore"/>
    <s v="USA"/>
    <x v="2"/>
    <x v="1"/>
  </r>
  <r>
    <s v="K49EXU"/>
    <s v="LGW"/>
    <s v="DFW"/>
    <d v="2018-09-11T00:00:00"/>
    <x v="189"/>
    <d v="2018-10-03T00:00:00"/>
    <n v="7660"/>
    <n v="15.8"/>
    <n v="8131.32"/>
    <s v="Business"/>
    <n v="467"/>
    <s v="No"/>
    <n v="6254.01"/>
    <n v="8"/>
    <n v="1.0615300261096605"/>
    <n v="14"/>
    <x v="0"/>
    <n v="2"/>
    <n v="6"/>
    <s v="Violation"/>
    <s v="England"/>
    <s v="USA"/>
    <x v="0"/>
    <x v="1"/>
  </r>
  <r>
    <s v="QNBX2Y"/>
    <s v="JFK"/>
    <s v="KUL"/>
    <d v="2017-03-14T00:00:00"/>
    <x v="39"/>
    <d v="2017-03-25T00:00:00"/>
    <n v="15178"/>
    <n v="18.3"/>
    <n v="8135.94"/>
    <s v="Business"/>
    <n v="506"/>
    <s v="No"/>
    <n v="10565.583000000001"/>
    <n v="6"/>
    <n v="0.53603505073132163"/>
    <n v="5"/>
    <x v="0"/>
    <n v="3"/>
    <n v="8"/>
    <s v="Violation"/>
    <s v="USA"/>
    <s v="Malaysia"/>
    <x v="1"/>
    <x v="2"/>
  </r>
  <r>
    <s v="WXUY8C"/>
    <s v="JFK"/>
    <s v="CTU"/>
    <d v="2019-02-26T00:00:00"/>
    <x v="533"/>
    <d v="2019-03-24T00:00:00"/>
    <n v="12116"/>
    <n v="14.8"/>
    <n v="8141.88"/>
    <s v="Business"/>
    <n v="940"/>
    <s v="No"/>
    <n v="8809.5259999999998"/>
    <n v="14"/>
    <n v="0.6719940574447012"/>
    <n v="12"/>
    <x v="0"/>
    <n v="4"/>
    <n v="10"/>
    <s v="Violation"/>
    <s v="USA"/>
    <s v="China"/>
    <x v="1"/>
    <x v="2"/>
  </r>
  <r>
    <s v="KYEUW3"/>
    <s v="LHR"/>
    <s v="LAS"/>
    <d v="2018-04-13T00:00:00"/>
    <x v="174"/>
    <d v="2018-05-07T00:00:00"/>
    <n v="8395"/>
    <n v="9.5"/>
    <n v="8148.82"/>
    <s v="Business"/>
    <n v="810"/>
    <s v="No"/>
    <n v="6675.5325000000003"/>
    <n v="13"/>
    <n v="0.9706754020250149"/>
    <n v="11"/>
    <x v="0"/>
    <n v="4"/>
    <n v="10"/>
    <s v="No"/>
    <s v="England"/>
    <s v="USA"/>
    <x v="0"/>
    <x v="1"/>
  </r>
  <r>
    <s v="UYI0SG"/>
    <s v="JFK"/>
    <s v="PEK"/>
    <d v="2018-12-16T00:00:00"/>
    <x v="534"/>
    <d v="2019-01-12T00:00:00"/>
    <n v="11004"/>
    <n v="13.5"/>
    <n v="8156.24"/>
    <s v="Business"/>
    <n v="63"/>
    <s v="No"/>
    <n v="8171.7939999999999"/>
    <n v="21"/>
    <n v="0.74120683387858954"/>
    <n v="6"/>
    <x v="0"/>
    <n v="3"/>
    <n v="8"/>
    <s v="Violation"/>
    <s v="USA"/>
    <s v="China"/>
    <x v="1"/>
    <x v="2"/>
  </r>
  <r>
    <s v="AP3RRQ"/>
    <s v="JFK"/>
    <s v="KUL"/>
    <d v="2019-06-12T00:00:00"/>
    <x v="35"/>
    <d v="2019-07-25T00:00:00"/>
    <n v="15178"/>
    <n v="18.3"/>
    <n v="8216.4"/>
    <s v="Business"/>
    <n v="749"/>
    <s v="No"/>
    <n v="10565.583000000001"/>
    <n v="27"/>
    <n v="0.54133614441955458"/>
    <n v="16"/>
    <x v="1"/>
    <n v="4"/>
    <n v="10"/>
    <s v="Violation"/>
    <s v="USA"/>
    <s v="Malaysia"/>
    <x v="1"/>
    <x v="2"/>
  </r>
  <r>
    <s v="CDQYD9"/>
    <s v="LGW"/>
    <s v="SZX"/>
    <d v="2019-03-22T00:00:00"/>
    <x v="390"/>
    <d v="2019-04-21T00:00:00"/>
    <n v="9597"/>
    <n v="17.7"/>
    <n v="8243.2099999999991"/>
    <s v="Business"/>
    <n v="549"/>
    <s v="No"/>
    <n v="7364.8795"/>
    <n v="16"/>
    <n v="0.85893612587266843"/>
    <n v="14"/>
    <x v="0"/>
    <n v="4"/>
    <n v="10"/>
    <s v="Violation"/>
    <s v="England"/>
    <s v="China"/>
    <x v="0"/>
    <x v="2"/>
  </r>
  <r>
    <s v="IQAT2S"/>
    <s v="JFK"/>
    <s v="SIN"/>
    <d v="2018-02-26T00:00:00"/>
    <x v="535"/>
    <d v="2018-03-21T00:00:00"/>
    <n v="15349"/>
    <n v="18.5"/>
    <n v="8245.5499999999993"/>
    <s v="Business"/>
    <n v="448"/>
    <s v="No"/>
    <n v="10663.6515"/>
    <n v="16"/>
    <n v="0.53720437813538335"/>
    <n v="7"/>
    <x v="2"/>
    <n v="4"/>
    <n v="10"/>
    <s v="Violation"/>
    <s v="USA"/>
    <s v="Singapore"/>
    <x v="1"/>
    <x v="2"/>
  </r>
  <r>
    <s v="AEE3PU"/>
    <s v="JFK"/>
    <s v="HND"/>
    <d v="2019-12-10T00:00:00"/>
    <x v="536"/>
    <d v="2020-01-01T00:00:00"/>
    <n v="10899"/>
    <n v="13.3"/>
    <n v="8251.99"/>
    <s v="Business"/>
    <n v="158"/>
    <s v="No"/>
    <n v="8111.5765000000001"/>
    <n v="9"/>
    <n v="0.75713276447380495"/>
    <n v="13"/>
    <x v="0"/>
    <n v="2"/>
    <n v="6"/>
    <s v="Violation"/>
    <s v="USA"/>
    <s v="Japan"/>
    <x v="1"/>
    <x v="2"/>
  </r>
  <r>
    <s v="BAY778"/>
    <s v="JFK"/>
    <s v="ICN"/>
    <d v="2018-12-12T00:00:00"/>
    <x v="537"/>
    <d v="2019-01-13T00:00:00"/>
    <n v="11115"/>
    <n v="13.5"/>
    <n v="8299.24"/>
    <s v="Business"/>
    <n v="917"/>
    <s v="No"/>
    <n v="8235.4524999999994"/>
    <n v="24"/>
    <n v="0.74667026540710746"/>
    <n v="8"/>
    <x v="0"/>
    <n v="4"/>
    <n v="10"/>
    <s v="Violation"/>
    <s v="USA"/>
    <s v="Republic of Korea"/>
    <x v="1"/>
    <x v="2"/>
  </r>
  <r>
    <s v="L3P02V"/>
    <s v="LHR"/>
    <s v="SIN"/>
    <d v="2019-02-22T00:00:00"/>
    <x v="192"/>
    <d v="2019-03-21T00:00:00"/>
    <n v="10883"/>
    <n v="12.8"/>
    <n v="8309.2099999999991"/>
    <s v="Business"/>
    <n v="41"/>
    <s v="No"/>
    <n v="8102.4004999999997"/>
    <n v="23"/>
    <n v="0.7635036295139207"/>
    <n v="4"/>
    <x v="3"/>
    <n v="4"/>
    <n v="10"/>
    <s v="Violation"/>
    <s v="England"/>
    <s v="Singapore"/>
    <x v="0"/>
    <x v="2"/>
  </r>
  <r>
    <s v="XHBGQR"/>
    <s v="LGA"/>
    <s v="IST"/>
    <d v="2018-07-04T00:00:00"/>
    <x v="538"/>
    <d v="2018-08-04T00:00:00"/>
    <n v="8044"/>
    <n v="10"/>
    <n v="8344.5300000000007"/>
    <s v="Business"/>
    <n v="213"/>
    <s v="No"/>
    <n v="6474.2340000000004"/>
    <n v="24"/>
    <n v="1.0373607657881652"/>
    <n v="7"/>
    <x v="0"/>
    <n v="3"/>
    <n v="8"/>
    <s v="Violation"/>
    <s v="USA"/>
    <s v="Turkey"/>
    <x v="1"/>
    <x v="0"/>
  </r>
  <r>
    <s v="GL98RK"/>
    <s v="JFK"/>
    <s v="BKK"/>
    <d v="2019-06-03T00:00:00"/>
    <x v="539"/>
    <d v="2019-06-16T00:00:00"/>
    <n v="13964"/>
    <n v="16.899999999999999"/>
    <n v="8397.35"/>
    <s v="Business"/>
    <n v="321"/>
    <s v="No"/>
    <n v="9869.3539999999994"/>
    <n v="8"/>
    <n v="0.60135706101403608"/>
    <n v="5"/>
    <x v="1"/>
    <n v="3"/>
    <n v="8"/>
    <s v="Violation"/>
    <s v="USA"/>
    <s v="Thailand"/>
    <x v="1"/>
    <x v="2"/>
  </r>
  <r>
    <s v="XMA67L"/>
    <s v="JFK"/>
    <s v="CTU"/>
    <d v="2019-08-30T00:00:00"/>
    <x v="418"/>
    <d v="2019-10-01T00:00:00"/>
    <n v="12116"/>
    <n v="14.8"/>
    <n v="8405.4500000000007"/>
    <s v="Business"/>
    <n v="141"/>
    <s v="No"/>
    <n v="8809.5259999999998"/>
    <n v="26"/>
    <n v="0.69374793661274359"/>
    <n v="6"/>
    <x v="0"/>
    <n v="2"/>
    <n v="6"/>
    <s v="Violation"/>
    <s v="USA"/>
    <s v="China"/>
    <x v="1"/>
    <x v="2"/>
  </r>
  <r>
    <s v="NO4CHE"/>
    <s v="JFK"/>
    <s v="DXB"/>
    <d v="2019-07-10T00:00:00"/>
    <x v="432"/>
    <d v="2019-08-01T00:00:00"/>
    <n v="11022"/>
    <n v="13.5"/>
    <n v="8405.52"/>
    <s v="Business"/>
    <n v="13"/>
    <s v="No"/>
    <n v="8182.1170000000002"/>
    <n v="15"/>
    <n v="0.76261295590636913"/>
    <n v="7"/>
    <x v="0"/>
    <n v="2"/>
    <n v="6"/>
    <s v="Violation"/>
    <s v="USA"/>
    <s v="United Arab Emirates"/>
    <x v="1"/>
    <x v="0"/>
  </r>
  <r>
    <s v="I3XN7D"/>
    <s v="JFK"/>
    <s v="HND"/>
    <d v="2019-02-21T00:00:00"/>
    <x v="540"/>
    <d v="2019-03-10T00:00:00"/>
    <n v="10899"/>
    <n v="13.3"/>
    <n v="8406.06"/>
    <s v="Business"/>
    <n v="638"/>
    <s v="No"/>
    <n v="8111.5765000000001"/>
    <n v="12"/>
    <n v="0.77126892375447287"/>
    <n v="5"/>
    <x v="0"/>
    <n v="3"/>
    <n v="8"/>
    <s v="Violation"/>
    <s v="USA"/>
    <s v="Japan"/>
    <x v="1"/>
    <x v="2"/>
  </r>
  <r>
    <s v="TZBTI5"/>
    <s v="JFK"/>
    <s v="SIN"/>
    <d v="2019-09-14T00:00:00"/>
    <x v="122"/>
    <d v="2019-10-05T00:00:00"/>
    <n v="15349"/>
    <n v="18.5"/>
    <n v="8423.2000000000007"/>
    <s v="Business"/>
    <n v="499"/>
    <s v="No"/>
    <n v="10663.6515"/>
    <n v="14"/>
    <n v="0.54877842204703897"/>
    <n v="7"/>
    <x v="1"/>
    <n v="4"/>
    <n v="10"/>
    <s v="Violation"/>
    <s v="USA"/>
    <s v="Singapore"/>
    <x v="1"/>
    <x v="2"/>
  </r>
  <r>
    <s v="CJBZN2"/>
    <s v="JFK"/>
    <s v="HND"/>
    <d v="2019-09-10T00:00:00"/>
    <x v="418"/>
    <d v="2019-10-01T00:00:00"/>
    <n v="10899"/>
    <n v="13.3"/>
    <n v="8448.85"/>
    <s v="Business"/>
    <n v="805"/>
    <s v="No"/>
    <n v="8111.5765000000001"/>
    <n v="15"/>
    <n v="0.77519497201578125"/>
    <n v="6"/>
    <x v="0"/>
    <n v="3"/>
    <n v="8"/>
    <s v="Violation"/>
    <s v="USA"/>
    <s v="Japan"/>
    <x v="1"/>
    <x v="2"/>
  </r>
  <r>
    <s v="WBA3Y8"/>
    <s v="JFK"/>
    <s v="PEK"/>
    <d v="2018-03-30T00:00:00"/>
    <x v="445"/>
    <d v="2018-05-02T00:00:00"/>
    <n v="11004"/>
    <n v="13.5"/>
    <n v="8457.3700000000008"/>
    <s v="Business"/>
    <n v="739"/>
    <s v="No"/>
    <n v="8171.7939999999999"/>
    <n v="18"/>
    <n v="0.76857233733187935"/>
    <n v="15"/>
    <x v="0"/>
    <n v="4"/>
    <n v="10"/>
    <s v="Violation"/>
    <s v="USA"/>
    <s v="China"/>
    <x v="1"/>
    <x v="2"/>
  </r>
  <r>
    <s v="RR0S5B"/>
    <s v="SIN"/>
    <s v="CDG"/>
    <d v="2018-07-07T00:00:00"/>
    <x v="541"/>
    <d v="2018-07-27T00:00:00"/>
    <n v="10724"/>
    <n v="11.9"/>
    <n v="8464.26"/>
    <s v="Business"/>
    <n v="958"/>
    <s v="No"/>
    <n v="8011.2139999999999"/>
    <n v="18"/>
    <n v="0.78928198433420371"/>
    <n v="2"/>
    <x v="0"/>
    <n v="4"/>
    <n v="10"/>
    <s v="Violation"/>
    <s v="Singapore"/>
    <s v="France"/>
    <x v="2"/>
    <x v="0"/>
  </r>
  <r>
    <s v="B668SA"/>
    <s v="SIN"/>
    <s v="PEK"/>
    <d v="2019-11-09T00:00:00"/>
    <x v="542"/>
    <d v="2019-11-29T00:00:00"/>
    <n v="4490"/>
    <n v="5.6"/>
    <n v="8465.83"/>
    <s v="Business"/>
    <n v="425"/>
    <s v="No"/>
    <n v="4436.0149999999994"/>
    <n v="11"/>
    <n v="1.8854855233853007"/>
    <n v="9"/>
    <x v="0"/>
    <n v="4"/>
    <n v="10"/>
    <s v="No"/>
    <s v="Singapore"/>
    <s v="China"/>
    <x v="2"/>
    <x v="2"/>
  </r>
  <r>
    <s v="MH9AXV"/>
    <s v="LGW"/>
    <s v="SIN"/>
    <d v="2019-08-15T00:00:00"/>
    <x v="332"/>
    <d v="2019-09-03T00:00:00"/>
    <n v="10877"/>
    <n v="13.3"/>
    <n v="8479"/>
    <s v="Business"/>
    <n v="41"/>
    <s v="No"/>
    <n v="8098.9594999999999"/>
    <n v="8"/>
    <n v="0.77953479819803251"/>
    <n v="11"/>
    <x v="3"/>
    <n v="4"/>
    <n v="10"/>
    <s v="Violation"/>
    <s v="England"/>
    <s v="Singapore"/>
    <x v="0"/>
    <x v="2"/>
  </r>
  <r>
    <s v="ROOPYT"/>
    <s v="JFK"/>
    <s v="IST"/>
    <d v="2018-11-05T00:00:00"/>
    <x v="543"/>
    <d v="2018-12-12T00:00:00"/>
    <n v="8047"/>
    <n v="10"/>
    <n v="8482.57"/>
    <s v="Business"/>
    <n v="513"/>
    <s v="No"/>
    <n v="6475.9544999999998"/>
    <n v="32"/>
    <n v="1.0541282465515098"/>
    <n v="5"/>
    <x v="0"/>
    <n v="4"/>
    <n v="10"/>
    <s v="No"/>
    <s v="USA"/>
    <s v="Turkey"/>
    <x v="1"/>
    <x v="0"/>
  </r>
  <r>
    <s v="K9D83M"/>
    <s v="JFK"/>
    <s v="PEK"/>
    <d v="2018-11-23T00:00:00"/>
    <x v="316"/>
    <d v="2018-12-23T00:00:00"/>
    <n v="11004"/>
    <n v="13.5"/>
    <n v="8496.6"/>
    <s v="Business"/>
    <n v="284"/>
    <s v="No"/>
    <n v="8171.7939999999999"/>
    <n v="24"/>
    <n v="0.77213740458015268"/>
    <n v="6"/>
    <x v="0"/>
    <n v="4"/>
    <n v="10"/>
    <s v="Violation"/>
    <s v="USA"/>
    <s v="China"/>
    <x v="1"/>
    <x v="2"/>
  </r>
  <r>
    <s v="MT7ORI"/>
    <s v="JFK"/>
    <s v="ICN"/>
    <d v="2019-03-06T00:00:00"/>
    <x v="544"/>
    <d v="2019-04-03T00:00:00"/>
    <n v="11115"/>
    <n v="13.5"/>
    <n v="8509.0300000000007"/>
    <s v="Business"/>
    <n v="63"/>
    <s v="No"/>
    <n v="8235.4524999999994"/>
    <n v="19"/>
    <n v="0.76554475933423305"/>
    <n v="9"/>
    <x v="0"/>
    <n v="3"/>
    <n v="8"/>
    <s v="Violation"/>
    <s v="USA"/>
    <s v="Republic of Korea"/>
    <x v="1"/>
    <x v="2"/>
  </r>
  <r>
    <s v="OGMKR8"/>
    <s v="JFK"/>
    <s v="SIN"/>
    <d v="2018-04-29T00:00:00"/>
    <x v="475"/>
    <d v="2018-05-31T00:00:00"/>
    <n v="15349"/>
    <n v="18.5"/>
    <n v="8558.24"/>
    <s v="Business"/>
    <n v="343"/>
    <s v="No"/>
    <n v="10663.6515"/>
    <n v="24"/>
    <n v="0.55757638934132514"/>
    <n v="8"/>
    <x v="3"/>
    <n v="4"/>
    <n v="10"/>
    <s v="Violation"/>
    <s v="USA"/>
    <s v="Singapore"/>
    <x v="1"/>
    <x v="2"/>
  </r>
  <r>
    <s v="QFGJLA"/>
    <s v="LHR"/>
    <s v="PVG"/>
    <d v="2019-04-28T00:00:00"/>
    <x v="291"/>
    <d v="2019-05-14T00:00:00"/>
    <n v="9241"/>
    <n v="10.4"/>
    <n v="8558.43"/>
    <s v="Business"/>
    <n v="422"/>
    <s v="No"/>
    <n v="7160.7134999999998"/>
    <n v="9"/>
    <n v="0.92613678173357861"/>
    <n v="7"/>
    <x v="0"/>
    <n v="3"/>
    <n v="8"/>
    <s v="Violation"/>
    <s v="England"/>
    <s v="China"/>
    <x v="0"/>
    <x v="2"/>
  </r>
  <r>
    <s v="ZSW6TX"/>
    <s v="JFK"/>
    <s v="SIN"/>
    <d v="2019-05-04T00:00:00"/>
    <x v="221"/>
    <d v="2019-06-07T00:00:00"/>
    <n v="15349"/>
    <n v="18.5"/>
    <n v="8604.08"/>
    <s v="Business"/>
    <n v="228"/>
    <s v="No"/>
    <n v="10663.6515"/>
    <n v="26"/>
    <n v="0.56056290312072443"/>
    <n v="8"/>
    <x v="3"/>
    <n v="3"/>
    <n v="8"/>
    <s v="Violation"/>
    <s v="USA"/>
    <s v="Singapore"/>
    <x v="1"/>
    <x v="2"/>
  </r>
  <r>
    <s v="AVTRZH"/>
    <s v="JFK"/>
    <s v="BOM"/>
    <d v="2019-08-12T00:00:00"/>
    <x v="70"/>
    <d v="2019-09-02T00:00:00"/>
    <n v="12551"/>
    <n v="15.3"/>
    <n v="8615.11"/>
    <s v="Business"/>
    <n v="352"/>
    <s v="No"/>
    <n v="9058.9984999999997"/>
    <n v="14"/>
    <n v="0.68640825432236485"/>
    <n v="7"/>
    <x v="0"/>
    <n v="2"/>
    <n v="6"/>
    <s v="Violation"/>
    <s v="USA"/>
    <s v="India"/>
    <x v="1"/>
    <x v="2"/>
  </r>
  <r>
    <s v="ZWKLTX"/>
    <s v="JFK"/>
    <s v="KUL"/>
    <d v="2019-05-02T00:00:00"/>
    <x v="404"/>
    <d v="2019-05-16T00:00:00"/>
    <n v="15178"/>
    <n v="18.3"/>
    <n v="8639.15"/>
    <s v="Business"/>
    <n v="499"/>
    <s v="No"/>
    <n v="10565.583000000001"/>
    <n v="8"/>
    <n v="0.569188957701937"/>
    <n v="6"/>
    <x v="1"/>
    <n v="4"/>
    <n v="10"/>
    <s v="Violation"/>
    <s v="USA"/>
    <s v="Malaysia"/>
    <x v="1"/>
    <x v="2"/>
  </r>
  <r>
    <s v="AXYZOS"/>
    <s v="JFK"/>
    <s v="KUL"/>
    <d v="2018-01-12T00:00:00"/>
    <x v="230"/>
    <d v="2018-02-15T00:00:00"/>
    <n v="15178"/>
    <n v="18.3"/>
    <n v="8651.42"/>
    <s v="Business"/>
    <n v="279"/>
    <s v="No"/>
    <n v="10565.583000000001"/>
    <n v="28"/>
    <n v="0.5699973646066675"/>
    <n v="6"/>
    <x v="0"/>
    <n v="3"/>
    <n v="8"/>
    <s v="Violation"/>
    <s v="USA"/>
    <s v="Malaysia"/>
    <x v="1"/>
    <x v="2"/>
  </r>
  <r>
    <s v="K9PTSL"/>
    <s v="JFK"/>
    <s v="PEK"/>
    <d v="2019-06-25T00:00:00"/>
    <x v="545"/>
    <d v="2019-07-30T00:00:00"/>
    <n v="11004"/>
    <n v="13.5"/>
    <n v="8654.4"/>
    <s v="Business"/>
    <n v="62"/>
    <s v="No"/>
    <n v="8171.7939999999999"/>
    <n v="27"/>
    <n v="0.78647764449291169"/>
    <n v="8"/>
    <x v="0"/>
    <n v="3"/>
    <n v="8"/>
    <s v="Violation"/>
    <s v="USA"/>
    <s v="China"/>
    <x v="1"/>
    <x v="2"/>
  </r>
  <r>
    <s v="QRZM8H"/>
    <s v="JFK"/>
    <s v="HND"/>
    <d v="2019-11-09T00:00:00"/>
    <x v="546"/>
    <d v="2019-12-06T00:00:00"/>
    <n v="10899"/>
    <n v="13.3"/>
    <n v="8696.2800000000007"/>
    <s v="Business"/>
    <n v="496"/>
    <s v="No"/>
    <n v="8111.5765000000001"/>
    <n v="14"/>
    <n v="0.79789705477566752"/>
    <n v="13"/>
    <x v="0"/>
    <n v="2"/>
    <n v="6"/>
    <s v="Violation"/>
    <s v="USA"/>
    <s v="Japan"/>
    <x v="1"/>
    <x v="2"/>
  </r>
  <r>
    <s v="O9S1F9"/>
    <s v="JFK"/>
    <s v="SIN"/>
    <d v="2019-02-22T00:00:00"/>
    <x v="136"/>
    <d v="2019-03-19T00:00:00"/>
    <n v="15349"/>
    <n v="18.5"/>
    <n v="8702.89"/>
    <s v="Business"/>
    <n v="384"/>
    <s v="No"/>
    <n v="10663.6515"/>
    <n v="16"/>
    <n v="0.5670004560557691"/>
    <n v="9"/>
    <x v="1"/>
    <n v="4"/>
    <n v="10"/>
    <s v="Violation"/>
    <s v="USA"/>
    <s v="Singapore"/>
    <x v="1"/>
    <x v="2"/>
  </r>
  <r>
    <s v="Y9QODM"/>
    <s v="LGW"/>
    <s v="SVO"/>
    <d v="2017-09-09T00:00:00"/>
    <x v="547"/>
    <d v="2017-09-25T00:00:00"/>
    <n v="2507"/>
    <n v="8.6999999999999993"/>
    <n v="8705.41"/>
    <s v="Business"/>
    <n v="858"/>
    <s v="No"/>
    <n v="3298.7645000000002"/>
    <n v="4"/>
    <n v="3.4724411647387314"/>
    <n v="12"/>
    <x v="0"/>
    <n v="4"/>
    <n v="10"/>
    <s v="No"/>
    <s v="England"/>
    <s v="Russia"/>
    <x v="0"/>
    <x v="0"/>
  </r>
  <r>
    <s v="EISB0E"/>
    <s v="JFK"/>
    <s v="DXB"/>
    <d v="2019-05-03T00:00:00"/>
    <x v="404"/>
    <d v="2019-05-20T00:00:00"/>
    <n v="11022"/>
    <n v="13.5"/>
    <n v="8709.44"/>
    <s v="Business"/>
    <n v="420"/>
    <s v="No"/>
    <n v="8182.1170000000002"/>
    <n v="7"/>
    <n v="0.79018689892941396"/>
    <n v="10"/>
    <x v="0"/>
    <n v="2"/>
    <n v="6"/>
    <s v="Violation"/>
    <s v="USA"/>
    <s v="United Arab Emirates"/>
    <x v="1"/>
    <x v="0"/>
  </r>
  <r>
    <s v="W5TQUH"/>
    <s v="JFK"/>
    <s v="BOM"/>
    <d v="2019-02-12T00:00:00"/>
    <x v="548"/>
    <d v="2019-02-28T00:00:00"/>
    <n v="12551"/>
    <n v="15.3"/>
    <n v="8719.89"/>
    <s v="Business"/>
    <n v="732"/>
    <s v="No"/>
    <n v="9058.9984999999997"/>
    <n v="10"/>
    <n v="0.69475659310015137"/>
    <n v="6"/>
    <x v="0"/>
    <n v="3"/>
    <n v="8"/>
    <s v="Violation"/>
    <s v="USA"/>
    <s v="India"/>
    <x v="1"/>
    <x v="2"/>
  </r>
  <r>
    <s v="THPUMW"/>
    <s v="JFK"/>
    <s v="DXB"/>
    <d v="2017-03-17T00:00:00"/>
    <x v="549"/>
    <d v="2017-03-31T00:00:00"/>
    <n v="11022"/>
    <n v="13.5"/>
    <n v="8725.5499999999993"/>
    <s v="Business"/>
    <n v="420"/>
    <s v="No"/>
    <n v="8182.1170000000002"/>
    <n v="8"/>
    <n v="0.79164852113953899"/>
    <n v="6"/>
    <x v="0"/>
    <n v="2"/>
    <n v="6"/>
    <s v="Violation"/>
    <s v="USA"/>
    <s v="United Arab Emirates"/>
    <x v="1"/>
    <x v="0"/>
  </r>
  <r>
    <s v="WIBK16"/>
    <s v="LGW"/>
    <s v="PHX"/>
    <d v="2017-10-26T00:00:00"/>
    <x v="303"/>
    <d v="2018-01-07T00:00:00"/>
    <n v="8520"/>
    <n v="10.5"/>
    <n v="8733.7199999999993"/>
    <s v="Business"/>
    <n v="707"/>
    <s v="No"/>
    <n v="6747.22"/>
    <n v="6"/>
    <n v="1.0250845070422534"/>
    <n v="67"/>
    <x v="2"/>
    <n v="2"/>
    <n v="6"/>
    <s v="Violation"/>
    <s v="England"/>
    <s v="USA"/>
    <x v="0"/>
    <x v="1"/>
  </r>
  <r>
    <s v="XMQJH2"/>
    <s v="LGW"/>
    <s v="SIN"/>
    <d v="2018-08-06T00:00:00"/>
    <x v="267"/>
    <d v="2018-12-31T00:00:00"/>
    <n v="10877"/>
    <n v="13.3"/>
    <n v="8740.3700000000008"/>
    <s v="Business"/>
    <n v="41"/>
    <s v="No"/>
    <n v="8098.9594999999999"/>
    <n v="18"/>
    <n v="0.80356440194906686"/>
    <n v="129"/>
    <x v="3"/>
    <n v="4"/>
    <n v="10"/>
    <s v="Violation"/>
    <s v="England"/>
    <s v="Singapore"/>
    <x v="0"/>
    <x v="2"/>
  </r>
  <r>
    <s v="H1MDXE"/>
    <s v="SIN"/>
    <s v="LHR"/>
    <d v="2017-08-06T00:00:00"/>
    <x v="550"/>
    <d v="2017-08-27T00:00:00"/>
    <n v="10883"/>
    <n v="12.8"/>
    <n v="8758.2099999999991"/>
    <s v="Business"/>
    <n v="456"/>
    <s v="No"/>
    <n v="8102.4004999999997"/>
    <n v="11"/>
    <n v="0.80476063585408431"/>
    <n v="10"/>
    <x v="4"/>
    <n v="4"/>
    <n v="10"/>
    <s v="Violation"/>
    <s v="Singapore"/>
    <s v="England"/>
    <x v="2"/>
    <x v="0"/>
  </r>
  <r>
    <s v="PIMCYV"/>
    <s v="JFK"/>
    <s v="KUL"/>
    <d v="2018-02-04T00:00:00"/>
    <x v="551"/>
    <d v="2018-02-27T00:00:00"/>
    <n v="15178"/>
    <n v="18.3"/>
    <n v="8818.8700000000008"/>
    <s v="Business"/>
    <n v="325"/>
    <s v="No"/>
    <n v="10565.583000000001"/>
    <n v="15"/>
    <n v="0.58102977994465677"/>
    <n v="8"/>
    <x v="0"/>
    <n v="4"/>
    <n v="10"/>
    <s v="Violation"/>
    <s v="USA"/>
    <s v="Malaysia"/>
    <x v="1"/>
    <x v="2"/>
  </r>
  <r>
    <s v="WD1PDY"/>
    <s v="JFK"/>
    <s v="CTU"/>
    <d v="2019-07-13T00:00:00"/>
    <x v="204"/>
    <d v="2019-08-21T00:00:00"/>
    <n v="12116"/>
    <n v="14.8"/>
    <n v="8832.94"/>
    <s v="Business"/>
    <n v="62"/>
    <s v="No"/>
    <n v="8809.5259999999998"/>
    <n v="26"/>
    <n v="0.72903103334433805"/>
    <n v="13"/>
    <x v="0"/>
    <n v="3"/>
    <n v="8"/>
    <s v="Violation"/>
    <s v="USA"/>
    <s v="China"/>
    <x v="1"/>
    <x v="2"/>
  </r>
  <r>
    <s v="QDGML4"/>
    <s v="JFK"/>
    <s v="KUL"/>
    <d v="2018-09-09T00:00:00"/>
    <x v="552"/>
    <d v="2018-09-21T00:00:00"/>
    <n v="15178"/>
    <n v="18.3"/>
    <n v="8869.83"/>
    <s v="Business"/>
    <n v="770"/>
    <s v="No"/>
    <n v="10565.583000000001"/>
    <n v="4"/>
    <n v="0.58438727105020427"/>
    <n v="8"/>
    <x v="1"/>
    <n v="4"/>
    <n v="10"/>
    <s v="Violation"/>
    <s v="USA"/>
    <s v="Malaysia"/>
    <x v="1"/>
    <x v="2"/>
  </r>
  <r>
    <s v="CGCPRA"/>
    <s v="JFK"/>
    <s v="PEK"/>
    <d v="2019-08-07T00:00:00"/>
    <x v="553"/>
    <d v="2019-09-12T00:00:00"/>
    <n v="11004"/>
    <n v="13.5"/>
    <n v="8873.5400000000009"/>
    <s v="Business"/>
    <n v="279"/>
    <s v="No"/>
    <n v="8171.7939999999999"/>
    <n v="25"/>
    <n v="0.80639222101054175"/>
    <n v="11"/>
    <x v="0"/>
    <n v="3"/>
    <n v="8"/>
    <s v="Violation"/>
    <s v="USA"/>
    <s v="China"/>
    <x v="1"/>
    <x v="2"/>
  </r>
  <r>
    <s v="VY1U86"/>
    <s v="JFK"/>
    <s v="HND"/>
    <d v="2017-11-05T00:00:00"/>
    <x v="6"/>
    <d v="2017-11-21T00:00:00"/>
    <n v="10899"/>
    <n v="13.3"/>
    <n v="8876.7000000000007"/>
    <s v="Business"/>
    <n v="621"/>
    <s v="No"/>
    <n v="8111.5765000000001"/>
    <n v="10"/>
    <n v="0.81445086705202319"/>
    <n v="6"/>
    <x v="0"/>
    <n v="4"/>
    <n v="10"/>
    <s v="Violation"/>
    <s v="USA"/>
    <s v="Japan"/>
    <x v="1"/>
    <x v="2"/>
  </r>
  <r>
    <s v="Q3ET3K"/>
    <s v="LGW"/>
    <s v="JFK"/>
    <d v="2019-10-16T00:00:00"/>
    <x v="554"/>
    <d v="2019-10-28T00:00:00"/>
    <n v="5568"/>
    <n v="12.7"/>
    <n v="8908.31"/>
    <s v="Business"/>
    <n v="165"/>
    <s v="No"/>
    <n v="5054.2479999999996"/>
    <n v="4"/>
    <n v="1.5999119971264366"/>
    <n v="8"/>
    <x v="3"/>
    <n v="2"/>
    <n v="6"/>
    <s v="Violation"/>
    <s v="England"/>
    <s v="USA"/>
    <x v="0"/>
    <x v="1"/>
  </r>
  <r>
    <s v="B8LRKF"/>
    <s v="JFK"/>
    <s v="HND"/>
    <d v="2017-01-30T00:00:00"/>
    <x v="555"/>
    <d v="2017-02-27T00:00:00"/>
    <n v="10899"/>
    <n v="13.3"/>
    <n v="8925.4"/>
    <s v="Business"/>
    <n v="760"/>
    <s v="No"/>
    <n v="8111.5765000000001"/>
    <n v="21"/>
    <n v="0.81891916689604549"/>
    <n v="7"/>
    <x v="0"/>
    <n v="4"/>
    <n v="10"/>
    <s v="Violation"/>
    <s v="USA"/>
    <s v="Japan"/>
    <x v="1"/>
    <x v="2"/>
  </r>
  <r>
    <s v="H44FQ0"/>
    <s v="JFK"/>
    <s v="BOM"/>
    <d v="2019-05-02T00:00:00"/>
    <x v="342"/>
    <d v="2019-05-28T00:00:00"/>
    <n v="12551"/>
    <n v="15.3"/>
    <n v="8946.93"/>
    <s v="Business"/>
    <n v="201"/>
    <s v="No"/>
    <n v="9058.9984999999997"/>
    <n v="18"/>
    <n v="0.71284598836746083"/>
    <n v="8"/>
    <x v="1"/>
    <n v="2"/>
    <n v="6"/>
    <s v="Violation"/>
    <s v="USA"/>
    <s v="India"/>
    <x v="1"/>
    <x v="2"/>
  </r>
  <r>
    <s v="F2KKAD"/>
    <s v="JFK"/>
    <s v="PEK"/>
    <d v="2019-07-10T00:00:00"/>
    <x v="556"/>
    <d v="2019-08-03T00:00:00"/>
    <n v="11004"/>
    <n v="13.5"/>
    <n v="8953.23"/>
    <s v="Business"/>
    <n v="752"/>
    <s v="No"/>
    <n v="8171.7939999999999"/>
    <n v="11"/>
    <n v="0.81363413304252996"/>
    <n v="13"/>
    <x v="0"/>
    <n v="4"/>
    <n v="10"/>
    <s v="Violation"/>
    <s v="USA"/>
    <s v="China"/>
    <x v="1"/>
    <x v="2"/>
  </r>
  <r>
    <s v="WB7RF5"/>
    <s v="JFK"/>
    <s v="BOM"/>
    <d v="2019-08-22T00:00:00"/>
    <x v="557"/>
    <d v="2019-09-21T00:00:00"/>
    <n v="12551"/>
    <n v="15.3"/>
    <n v="8968.2199999999993"/>
    <s v="Business"/>
    <n v="226"/>
    <s v="No"/>
    <n v="9058.9984999999997"/>
    <n v="21"/>
    <n v="0.71454226754840244"/>
    <n v="9"/>
    <x v="0"/>
    <n v="4"/>
    <n v="10"/>
    <s v="Violation"/>
    <s v="USA"/>
    <s v="India"/>
    <x v="1"/>
    <x v="2"/>
  </r>
  <r>
    <s v="TOFR4I"/>
    <s v="LGW"/>
    <s v="DEL"/>
    <d v="2019-09-24T00:00:00"/>
    <x v="418"/>
    <d v="2019-10-03T00:00:00"/>
    <n v="6732"/>
    <n v="8.5"/>
    <n v="8970.4699999999993"/>
    <s v="Business"/>
    <n v="15"/>
    <s v="No"/>
    <n v="5721.8019999999997"/>
    <n v="1"/>
    <n v="1.3325118835412952"/>
    <n v="8"/>
    <x v="0"/>
    <n v="4"/>
    <n v="10"/>
    <s v="No"/>
    <s v="England"/>
    <s v="India"/>
    <x v="0"/>
    <x v="2"/>
  </r>
  <r>
    <s v="LTXA1Y"/>
    <s v="LHR"/>
    <s v="PVG"/>
    <d v="2017-03-07T00:00:00"/>
    <x v="558"/>
    <d v="2017-03-23T00:00:00"/>
    <n v="9241"/>
    <n v="10.4"/>
    <n v="8983.2199999999993"/>
    <s v="Business"/>
    <n v="454"/>
    <s v="No"/>
    <n v="7160.7134999999998"/>
    <n v="10"/>
    <n v="0.97210475056812029"/>
    <n v="6"/>
    <x v="2"/>
    <n v="2"/>
    <n v="6"/>
    <s v="Violation"/>
    <s v="England"/>
    <s v="China"/>
    <x v="0"/>
    <x v="2"/>
  </r>
  <r>
    <s v="M7KT5F"/>
    <s v="LHR"/>
    <s v="LAX"/>
    <d v="2019-05-18T00:00:00"/>
    <x v="295"/>
    <d v="2019-06-15T00:00:00"/>
    <n v="8759"/>
    <n v="9.9"/>
    <n v="8985.83"/>
    <s v="Business"/>
    <n v="431"/>
    <s v="No"/>
    <n v="6884.2865000000002"/>
    <n v="13"/>
    <n v="1.0258967918712181"/>
    <n v="15"/>
    <x v="0"/>
    <n v="1"/>
    <n v="4"/>
    <s v="Violation"/>
    <s v="England"/>
    <s v="USA"/>
    <x v="0"/>
    <x v="1"/>
  </r>
  <r>
    <s v="DE31FY"/>
    <s v="LGW"/>
    <s v="HKG"/>
    <d v="2019-10-28T00:00:00"/>
    <x v="559"/>
    <d v="2019-11-19T00:00:00"/>
    <n v="9634"/>
    <n v="11.8"/>
    <n v="9015.02"/>
    <s v="Business"/>
    <n v="494"/>
    <s v="No"/>
    <n v="7386.0990000000002"/>
    <n v="20"/>
    <n v="0.93575046709570275"/>
    <n v="2"/>
    <x v="0"/>
    <n v="3"/>
    <n v="8"/>
    <s v="Violation"/>
    <s v="England"/>
    <s v="China"/>
    <x v="0"/>
    <x v="2"/>
  </r>
  <r>
    <s v="PQ32A1"/>
    <s v="LHR"/>
    <s v="JFK"/>
    <d v="2017-10-05T00:00:00"/>
    <x v="385"/>
    <d v="2017-10-22T00:00:00"/>
    <n v="5539"/>
    <n v="6.7"/>
    <n v="9021.76"/>
    <s v="Business"/>
    <n v="255"/>
    <s v="No"/>
    <n v="5037.6165000000001"/>
    <n v="9"/>
    <n v="1.6287705361978697"/>
    <n v="8"/>
    <x v="4"/>
    <n v="4"/>
    <n v="10"/>
    <s v="No"/>
    <s v="England"/>
    <s v="USA"/>
    <x v="0"/>
    <x v="1"/>
  </r>
  <r>
    <s v="GLVWU3"/>
    <s v="JFK"/>
    <s v="BKK"/>
    <d v="2019-10-19T00:00:00"/>
    <x v="36"/>
    <d v="2019-10-26T00:00:00"/>
    <n v="13964"/>
    <n v="16.899999999999999"/>
    <n v="9031.32"/>
    <s v="Business"/>
    <n v="321"/>
    <s v="No"/>
    <n v="9869.3539999999994"/>
    <n v="2"/>
    <n v="0.64675737610999706"/>
    <n v="5"/>
    <x v="1"/>
    <n v="3"/>
    <n v="8"/>
    <s v="Violation"/>
    <s v="USA"/>
    <s v="Thailand"/>
    <x v="1"/>
    <x v="2"/>
  </r>
  <r>
    <s v="VMOI1R"/>
    <s v="SIN"/>
    <s v="SFO"/>
    <d v="2017-11-27T00:00:00"/>
    <x v="560"/>
    <d v="2017-12-16T00:00:00"/>
    <n v="13581"/>
    <n v="18.7"/>
    <n v="9040.64"/>
    <s v="Business"/>
    <n v="958"/>
    <s v="No"/>
    <n v="9649.7034999999996"/>
    <n v="9"/>
    <n v="0.66568293940063317"/>
    <n v="10"/>
    <x v="0"/>
    <n v="4"/>
    <n v="10"/>
    <s v="Violation"/>
    <s v="Singapore"/>
    <s v="USA"/>
    <x v="2"/>
    <x v="1"/>
  </r>
  <r>
    <s v="B9G3KK"/>
    <s v="LHR"/>
    <s v="SIN"/>
    <d v="2019-03-19T00:00:00"/>
    <x v="561"/>
    <d v="2020-01-01T00:00:00"/>
    <n v="10883"/>
    <n v="12.8"/>
    <n v="9044.0400000000009"/>
    <s v="Business"/>
    <n v="707"/>
    <s v="No"/>
    <n v="8102.4004999999997"/>
    <n v="12"/>
    <n v="0.83102453367637608"/>
    <n v="276"/>
    <x v="2"/>
    <n v="2"/>
    <n v="6"/>
    <s v="Violation"/>
    <s v="England"/>
    <s v="Singapore"/>
    <x v="0"/>
    <x v="2"/>
  </r>
  <r>
    <s v="PCWFL5"/>
    <s v="LGW"/>
    <s v="CGK"/>
    <d v="2019-08-28T00:00:00"/>
    <x v="50"/>
    <d v="2019-09-08T00:00:00"/>
    <n v="11708"/>
    <n v="20.9"/>
    <n v="9071.02"/>
    <s v="Business"/>
    <n v="703"/>
    <s v="No"/>
    <n v="8575.5380000000005"/>
    <n v="6"/>
    <n v="0.77477109668602673"/>
    <n v="5"/>
    <x v="0"/>
    <n v="4"/>
    <n v="10"/>
    <s v="Violation"/>
    <s v="England"/>
    <s v="Indonesia"/>
    <x v="0"/>
    <x v="2"/>
  </r>
  <r>
    <s v="EBLRDT"/>
    <s v="JFK"/>
    <s v="BKK"/>
    <d v="2019-03-28T00:00:00"/>
    <x v="562"/>
    <d v="2019-04-18T00:00:00"/>
    <n v="13964"/>
    <n v="16.899999999999999"/>
    <n v="9132.42"/>
    <s v="Business"/>
    <n v="201"/>
    <s v="No"/>
    <n v="9869.3539999999994"/>
    <n v="16"/>
    <n v="0.65399742194213695"/>
    <n v="5"/>
    <x v="1"/>
    <n v="2"/>
    <n v="6"/>
    <s v="Violation"/>
    <s v="USA"/>
    <s v="Thailand"/>
    <x v="1"/>
    <x v="2"/>
  </r>
  <r>
    <s v="B6BKK5"/>
    <s v="JFK"/>
    <s v="ICN"/>
    <d v="2019-09-01T00:00:00"/>
    <x v="563"/>
    <d v="2019-09-21T00:00:00"/>
    <n v="11115"/>
    <n v="13.5"/>
    <n v="9137.08"/>
    <s v="Business"/>
    <n v="177"/>
    <s v="No"/>
    <n v="8235.4524999999994"/>
    <n v="15"/>
    <n v="0.82204948268106159"/>
    <n v="5"/>
    <x v="0"/>
    <n v="4"/>
    <n v="10"/>
    <s v="Violation"/>
    <s v="USA"/>
    <s v="Republic of Korea"/>
    <x v="1"/>
    <x v="2"/>
  </r>
  <r>
    <s v="V98JH7"/>
    <s v="LGW"/>
    <s v="SEA"/>
    <d v="2017-07-26T00:00:00"/>
    <x v="564"/>
    <d v="2017-09-02T00:00:00"/>
    <n v="7741"/>
    <n v="9.9"/>
    <n v="9140.93"/>
    <s v="Business"/>
    <n v="139"/>
    <s v="No"/>
    <n v="6300.4634999999998"/>
    <n v="28"/>
    <n v="1.1808461439090556"/>
    <n v="10"/>
    <x v="0"/>
    <n v="4"/>
    <n v="10"/>
    <s v="No"/>
    <s v="England"/>
    <s v="USA"/>
    <x v="0"/>
    <x v="1"/>
  </r>
  <r>
    <s v="O9FX3U"/>
    <s v="LGW"/>
    <s v="BKK"/>
    <d v="2018-10-28T00:00:00"/>
    <x v="565"/>
    <d v="2018-11-04T00:00:00"/>
    <n v="9570"/>
    <n v="18.7"/>
    <n v="9187.34"/>
    <s v="Business"/>
    <n v="120"/>
    <s v="No"/>
    <n v="7349.3950000000004"/>
    <n v="1"/>
    <n v="0.96001462904911183"/>
    <n v="6"/>
    <x v="0"/>
    <n v="2"/>
    <n v="6"/>
    <s v="Violation"/>
    <s v="England"/>
    <s v="Thailand"/>
    <x v="0"/>
    <x v="2"/>
  </r>
  <r>
    <s v="S1QHK2"/>
    <s v="LGW"/>
    <s v="JFK"/>
    <d v="2017-04-06T00:00:00"/>
    <x v="566"/>
    <d v="2017-04-15T00:00:00"/>
    <n v="5568"/>
    <n v="12.7"/>
    <n v="9190.49"/>
    <s v="Business"/>
    <n v="225"/>
    <s v="No"/>
    <n v="5054.2479999999996"/>
    <n v="0"/>
    <n v="1.6505908764367816"/>
    <n v="9"/>
    <x v="3"/>
    <n v="1"/>
    <n v="4"/>
    <s v="Violation"/>
    <s v="England"/>
    <s v="USA"/>
    <x v="0"/>
    <x v="1"/>
  </r>
  <r>
    <s v="YABRY2"/>
    <s v="JFK"/>
    <s v="BKK"/>
    <d v="2019-03-10T00:00:00"/>
    <x v="466"/>
    <d v="2019-04-05T00:00:00"/>
    <n v="13964"/>
    <n v="16.899999999999999"/>
    <n v="9199.7800000000007"/>
    <s v="Business"/>
    <n v="226"/>
    <s v="No"/>
    <n v="9869.3539999999994"/>
    <n v="14"/>
    <n v="0.65882125465482677"/>
    <n v="12"/>
    <x v="0"/>
    <n v="4"/>
    <n v="10"/>
    <s v="Violation"/>
    <s v="USA"/>
    <s v="Thailand"/>
    <x v="1"/>
    <x v="2"/>
  </r>
  <r>
    <s v="D90ZD2"/>
    <s v="JFK"/>
    <s v="ICN"/>
    <d v="2019-04-04T00:00:00"/>
    <x v="562"/>
    <d v="2019-04-24T00:00:00"/>
    <n v="11115"/>
    <n v="13.5"/>
    <n v="9200.17"/>
    <s v="Business"/>
    <n v="202"/>
    <s v="No"/>
    <n v="8235.4524999999994"/>
    <n v="9"/>
    <n v="0.82772559604138551"/>
    <n v="11"/>
    <x v="0"/>
    <n v="2"/>
    <n v="6"/>
    <s v="Violation"/>
    <s v="USA"/>
    <s v="Republic of Korea"/>
    <x v="1"/>
    <x v="2"/>
  </r>
  <r>
    <s v="CZSN9Q"/>
    <s v="LGW"/>
    <s v="SZX"/>
    <d v="2019-04-27T00:00:00"/>
    <x v="344"/>
    <d v="2019-05-25T00:00:00"/>
    <n v="9597"/>
    <n v="17.7"/>
    <n v="9202.3700000000008"/>
    <s v="Business"/>
    <n v="689"/>
    <s v="No"/>
    <n v="7364.8795"/>
    <n v="15"/>
    <n v="0.95887985828904876"/>
    <n v="13"/>
    <x v="2"/>
    <n v="1"/>
    <n v="4"/>
    <s v="Violation"/>
    <s v="England"/>
    <s v="China"/>
    <x v="0"/>
    <x v="2"/>
  </r>
  <r>
    <s v="Y6C20W"/>
    <s v="LHR"/>
    <s v="SEA"/>
    <d v="2017-06-05T00:00:00"/>
    <x v="454"/>
    <d v="2017-06-18T00:00:00"/>
    <n v="7702"/>
    <n v="8.9"/>
    <n v="9209.99"/>
    <s v="Business"/>
    <n v="31"/>
    <s v="No"/>
    <n v="6278.0969999999998"/>
    <n v="6"/>
    <n v="1.1957920020773825"/>
    <n v="7"/>
    <x v="1"/>
    <n v="4"/>
    <n v="10"/>
    <s v="No"/>
    <s v="England"/>
    <s v="USA"/>
    <x v="0"/>
    <x v="1"/>
  </r>
  <r>
    <s v="XCI5L2"/>
    <s v="JFK"/>
    <s v="CTU"/>
    <d v="2019-03-26T00:00:00"/>
    <x v="465"/>
    <d v="2019-04-07T00:00:00"/>
    <n v="12116"/>
    <n v="14.8"/>
    <n v="9212.33"/>
    <s v="Business"/>
    <n v="917"/>
    <s v="No"/>
    <n v="8809.5259999999998"/>
    <n v="4"/>
    <n v="0.76034417299438761"/>
    <n v="8"/>
    <x v="0"/>
    <n v="4"/>
    <n v="10"/>
    <s v="Violation"/>
    <s v="USA"/>
    <s v="China"/>
    <x v="1"/>
    <x v="2"/>
  </r>
  <r>
    <s v="UZJXQC"/>
    <s v="JFK"/>
    <s v="SIN"/>
    <d v="2018-04-27T00:00:00"/>
    <x v="11"/>
    <d v="2018-05-20T00:00:00"/>
    <n v="15349"/>
    <n v="18.5"/>
    <n v="9230.7199999999993"/>
    <s v="Business"/>
    <n v="749"/>
    <s v="No"/>
    <n v="10663.6515"/>
    <n v="17"/>
    <n v="0.60138901557104696"/>
    <n v="6"/>
    <x v="1"/>
    <n v="4"/>
    <n v="10"/>
    <s v="Violation"/>
    <s v="USA"/>
    <s v="Singapore"/>
    <x v="1"/>
    <x v="2"/>
  </r>
  <r>
    <s v="MXCIAF"/>
    <s v="LHR"/>
    <s v="MEL"/>
    <d v="2019-08-15T00:00:00"/>
    <x v="567"/>
    <d v="2019-09-15T00:00:00"/>
    <n v="16908"/>
    <n v="19.100000000000001"/>
    <n v="9237.18"/>
    <s v="Business"/>
    <n v="810"/>
    <s v="No"/>
    <n v="11557.737999999999"/>
    <n v="16"/>
    <n v="0.54632008516678499"/>
    <n v="15"/>
    <x v="0"/>
    <n v="4"/>
    <n v="10"/>
    <s v="Violation"/>
    <s v="England"/>
    <s v="Australia"/>
    <x v="0"/>
    <x v="2"/>
  </r>
  <r>
    <s v="ZNBUQD"/>
    <s v="LGW"/>
    <s v="IAH"/>
    <d v="2019-03-03T00:00:00"/>
    <x v="389"/>
    <d v="2019-03-23T00:00:00"/>
    <n v="7794"/>
    <n v="12.9"/>
    <n v="9246.11"/>
    <s v="Business"/>
    <n v="705"/>
    <s v="No"/>
    <n v="6330.8590000000004"/>
    <n v="17"/>
    <n v="1.1863112650756993"/>
    <n v="3"/>
    <x v="0"/>
    <n v="4"/>
    <n v="10"/>
    <s v="Violation"/>
    <s v="England"/>
    <s v="USA"/>
    <x v="0"/>
    <x v="1"/>
  </r>
  <r>
    <s v="G0RCOR"/>
    <s v="LHR"/>
    <s v="KUL"/>
    <d v="2019-11-19T00:00:00"/>
    <x v="568"/>
    <d v="2019-12-09T00:00:00"/>
    <n v="10605"/>
    <n v="11.8"/>
    <n v="9247.84"/>
    <s v="Business"/>
    <n v="707"/>
    <s v="No"/>
    <n v="7942.9674999999997"/>
    <n v="19"/>
    <n v="0.87202640264026399"/>
    <n v="1"/>
    <x v="2"/>
    <n v="2"/>
    <n v="6"/>
    <s v="Violation"/>
    <s v="England"/>
    <s v="Malaysia"/>
    <x v="0"/>
    <x v="2"/>
  </r>
  <r>
    <s v="KNHULY"/>
    <s v="LHR"/>
    <s v="CAN"/>
    <d v="2019-10-29T00:00:00"/>
    <x v="496"/>
    <d v="2019-11-25T00:00:00"/>
    <n v="9495"/>
    <n v="10.6"/>
    <n v="9263.27"/>
    <s v="Business"/>
    <n v="703"/>
    <s v="No"/>
    <n v="7306.3824999999997"/>
    <n v="12"/>
    <n v="0.97559452343338604"/>
    <n v="15"/>
    <x v="0"/>
    <n v="4"/>
    <n v="10"/>
    <s v="Violation"/>
    <s v="England"/>
    <s v="China"/>
    <x v="0"/>
    <x v="2"/>
  </r>
  <r>
    <s v="QUQ347"/>
    <s v="LGW"/>
    <s v="CTU"/>
    <d v="2017-01-26T00:00:00"/>
    <x v="569"/>
    <d v="2017-02-28T00:00:00"/>
    <n v="8303"/>
    <n v="14.5"/>
    <n v="9275.44"/>
    <s v="Business"/>
    <n v="431"/>
    <s v="No"/>
    <n v="6622.7704999999996"/>
    <n v="26"/>
    <n v="1.1171191135734073"/>
    <n v="7"/>
    <x v="0"/>
    <n v="1"/>
    <n v="4"/>
    <s v="Violation"/>
    <s v="England"/>
    <s v="China"/>
    <x v="0"/>
    <x v="2"/>
  </r>
  <r>
    <s v="JBUX1M"/>
    <s v="LGW"/>
    <s v="SIN"/>
    <d v="2019-11-18T00:00:00"/>
    <x v="81"/>
    <d v="2019-12-07T00:00:00"/>
    <n v="10877"/>
    <n v="13.3"/>
    <n v="9288.8799999999992"/>
    <s v="Business"/>
    <n v="41"/>
    <s v="No"/>
    <n v="8098.9594999999999"/>
    <n v="7"/>
    <n v="0.85399282890502892"/>
    <n v="12"/>
    <x v="3"/>
    <n v="4"/>
    <n v="10"/>
    <s v="Violation"/>
    <s v="England"/>
    <s v="Singapore"/>
    <x v="0"/>
    <x v="2"/>
  </r>
  <r>
    <s v="DWPWW7"/>
    <s v="SIN"/>
    <s v="MUC"/>
    <d v="2019-04-18T00:00:00"/>
    <x v="118"/>
    <d v="2019-04-30T00:00:00"/>
    <n v="10058"/>
    <n v="11.2"/>
    <n v="9289.36"/>
    <s v="Business"/>
    <n v="425"/>
    <s v="No"/>
    <n v="7629.2629999999999"/>
    <n v="4"/>
    <n v="0.92357924040564732"/>
    <n v="8"/>
    <x v="0"/>
    <n v="4"/>
    <n v="10"/>
    <s v="Violation"/>
    <s v="Singapore"/>
    <s v="Germany"/>
    <x v="2"/>
    <x v="0"/>
  </r>
  <r>
    <s v="JCTZC2"/>
    <s v="LGW"/>
    <s v="CAN"/>
    <d v="2019-07-05T00:00:00"/>
    <x v="35"/>
    <d v="2019-07-15T00:00:00"/>
    <n v="9499"/>
    <n v="15.6"/>
    <n v="9293.09"/>
    <s v="Business"/>
    <n v="188"/>
    <s v="No"/>
    <n v="7308.6765000000005"/>
    <n v="4"/>
    <n v="0.97832298136645968"/>
    <n v="6"/>
    <x v="0"/>
    <n v="2"/>
    <n v="6"/>
    <s v="Violation"/>
    <s v="England"/>
    <s v="China"/>
    <x v="0"/>
    <x v="2"/>
  </r>
  <r>
    <s v="TWUUSG"/>
    <s v="LHR"/>
    <s v="BKK"/>
    <d v="2019-04-02T00:00:00"/>
    <x v="9"/>
    <d v="2019-04-22T00:00:00"/>
    <n v="9577"/>
    <n v="10.7"/>
    <n v="9355.06"/>
    <s v="Business"/>
    <n v="89"/>
    <s v="No"/>
    <n v="7353.4094999999998"/>
    <n v="13"/>
    <n v="0.97682572830740311"/>
    <n v="7"/>
    <x v="0"/>
    <n v="4"/>
    <n v="10"/>
    <s v="Violation"/>
    <s v="England"/>
    <s v="Thailand"/>
    <x v="0"/>
    <x v="2"/>
  </r>
  <r>
    <s v="XQ398I"/>
    <s v="JFK"/>
    <s v="ICN"/>
    <d v="2019-08-24T00:00:00"/>
    <x v="553"/>
    <d v="2019-09-09T00:00:00"/>
    <n v="11115"/>
    <n v="13.5"/>
    <n v="9360.76"/>
    <s v="Business"/>
    <n v="728"/>
    <s v="No"/>
    <n v="8235.4524999999994"/>
    <n v="8"/>
    <n v="0.84217363922627086"/>
    <n v="8"/>
    <x v="0"/>
    <n v="4"/>
    <n v="10"/>
    <s v="Violation"/>
    <s v="USA"/>
    <s v="Republic of Korea"/>
    <x v="1"/>
    <x v="2"/>
  </r>
  <r>
    <s v="YEMU9I"/>
    <s v="JFK"/>
    <s v="SIN"/>
    <d v="2017-10-02T00:00:00"/>
    <x v="413"/>
    <d v="2017-10-29T00:00:00"/>
    <n v="15349"/>
    <n v="18.5"/>
    <n v="9360.7900000000009"/>
    <s v="Business"/>
    <n v="343"/>
    <s v="No"/>
    <n v="10663.6515"/>
    <n v="20"/>
    <n v="0.60986318326926836"/>
    <n v="7"/>
    <x v="3"/>
    <n v="4"/>
    <n v="10"/>
    <s v="Violation"/>
    <s v="USA"/>
    <s v="Singapore"/>
    <x v="1"/>
    <x v="2"/>
  </r>
  <r>
    <s v="YIY6L7"/>
    <s v="JFK"/>
    <s v="DXB"/>
    <d v="2019-08-09T00:00:00"/>
    <x v="453"/>
    <d v="2019-08-17T00:00:00"/>
    <n v="11022"/>
    <n v="13.5"/>
    <n v="9371.4599999999991"/>
    <s v="Business"/>
    <n v="752"/>
    <s v="No"/>
    <n v="8182.1170000000002"/>
    <n v="1"/>
    <n v="0.85025040827436027"/>
    <n v="7"/>
    <x v="0"/>
    <n v="4"/>
    <n v="10"/>
    <s v="Violation"/>
    <s v="USA"/>
    <s v="United Arab Emirates"/>
    <x v="1"/>
    <x v="0"/>
  </r>
  <r>
    <s v="GTLU8Q"/>
    <s v="JFK"/>
    <s v="ICN"/>
    <d v="2019-03-27T00:00:00"/>
    <x v="570"/>
    <d v="2019-04-24T00:00:00"/>
    <n v="11115"/>
    <n v="13.5"/>
    <n v="9376.39"/>
    <s v="Business"/>
    <n v="239"/>
    <s v="No"/>
    <n v="8235.4524999999994"/>
    <n v="16"/>
    <n v="0.84357984705353117"/>
    <n v="12"/>
    <x v="0"/>
    <n v="2"/>
    <n v="6"/>
    <s v="Violation"/>
    <s v="USA"/>
    <s v="Republic of Korea"/>
    <x v="1"/>
    <x v="2"/>
  </r>
  <r>
    <s v="VYU6YP"/>
    <s v="JFK"/>
    <s v="BOM"/>
    <d v="2019-09-04T00:00:00"/>
    <x v="360"/>
    <d v="2019-10-04T00:00:00"/>
    <n v="12551"/>
    <n v="15.3"/>
    <n v="9381.48"/>
    <s v="Business"/>
    <n v="284"/>
    <s v="No"/>
    <n v="9058.9984999999997"/>
    <n v="20"/>
    <n v="0.74746872759142691"/>
    <n v="10"/>
    <x v="0"/>
    <n v="4"/>
    <n v="10"/>
    <s v="Violation"/>
    <s v="USA"/>
    <s v="India"/>
    <x v="1"/>
    <x v="2"/>
  </r>
  <r>
    <s v="CGKBYV"/>
    <s v="LGW"/>
    <s v="CGK"/>
    <d v="2019-12-05T00:00:00"/>
    <x v="171"/>
    <d v="2019-12-24T00:00:00"/>
    <n v="11708"/>
    <n v="20.9"/>
    <n v="9403.35"/>
    <s v="Business"/>
    <n v="494"/>
    <s v="No"/>
    <n v="8575.5380000000005"/>
    <n v="15"/>
    <n v="0.80315596173556547"/>
    <n v="4"/>
    <x v="0"/>
    <n v="3"/>
    <n v="8"/>
    <s v="Violation"/>
    <s v="England"/>
    <s v="Indonesia"/>
    <x v="0"/>
    <x v="2"/>
  </r>
  <r>
    <s v="NFB5YS"/>
    <s v="LHR"/>
    <s v="MEX"/>
    <d v="2019-09-02T00:00:00"/>
    <x v="50"/>
    <d v="2019-09-10T00:00:00"/>
    <n v="8903"/>
    <n v="10.1"/>
    <n v="9413.6200000000008"/>
    <s v="Business"/>
    <n v="139"/>
    <s v="No"/>
    <n v="6966.8705"/>
    <n v="1"/>
    <n v="1.0573537009996632"/>
    <n v="7"/>
    <x v="0"/>
    <n v="4"/>
    <n v="10"/>
    <s v="Violation"/>
    <s v="England"/>
    <s v="Mexico"/>
    <x v="0"/>
    <x v="1"/>
  </r>
  <r>
    <s v="B3874Q"/>
    <s v="JFK"/>
    <s v="BOM"/>
    <d v="2018-05-06T00:00:00"/>
    <x v="571"/>
    <d v="2018-05-29T00:00:00"/>
    <n v="12551"/>
    <n v="15.3"/>
    <n v="9419.26"/>
    <s v="Business"/>
    <n v="479"/>
    <s v="No"/>
    <n v="9058.9984999999997"/>
    <n v="16"/>
    <n v="0.75047884630706718"/>
    <n v="7"/>
    <x v="0"/>
    <n v="4"/>
    <n v="10"/>
    <s v="Violation"/>
    <s v="USA"/>
    <s v="India"/>
    <x v="1"/>
    <x v="2"/>
  </r>
  <r>
    <s v="M0OBZI"/>
    <s v="LGW"/>
    <s v="LAX"/>
    <d v="2018-05-28T00:00:00"/>
    <x v="572"/>
    <d v="2018-06-26T00:00:00"/>
    <n v="8797"/>
    <n v="13.9"/>
    <n v="9431.6200000000008"/>
    <s v="Business"/>
    <n v="280"/>
    <s v="No"/>
    <n v="6906.0794999999998"/>
    <n v="12"/>
    <n v="1.0721405024440152"/>
    <n v="17"/>
    <x v="0"/>
    <n v="4"/>
    <n v="10"/>
    <s v="Violation"/>
    <s v="England"/>
    <s v="USA"/>
    <x v="0"/>
    <x v="1"/>
  </r>
  <r>
    <s v="EXMS69"/>
    <s v="JFK"/>
    <s v="DXB"/>
    <d v="2019-06-28T00:00:00"/>
    <x v="573"/>
    <d v="2019-07-10T00:00:00"/>
    <n v="11022"/>
    <n v="13.5"/>
    <n v="9442.93"/>
    <s v="Business"/>
    <n v="917"/>
    <s v="No"/>
    <n v="8182.1170000000002"/>
    <n v="7"/>
    <n v="0.85673471239339505"/>
    <n v="5"/>
    <x v="0"/>
    <n v="4"/>
    <n v="10"/>
    <s v="Violation"/>
    <s v="USA"/>
    <s v="United Arab Emirates"/>
    <x v="1"/>
    <x v="0"/>
  </r>
  <r>
    <s v="ODJHP9"/>
    <s v="JFK"/>
    <s v="ICN"/>
    <d v="2018-09-09T00:00:00"/>
    <x v="574"/>
    <d v="2018-09-23T00:00:00"/>
    <n v="11115"/>
    <n v="13.5"/>
    <n v="9443.5"/>
    <s v="Business"/>
    <n v="752"/>
    <s v="No"/>
    <n v="8235.4524999999994"/>
    <n v="7"/>
    <n v="0.84961763382816013"/>
    <n v="7"/>
    <x v="0"/>
    <n v="4"/>
    <n v="10"/>
    <s v="Violation"/>
    <s v="USA"/>
    <s v="Republic of Korea"/>
    <x v="1"/>
    <x v="2"/>
  </r>
  <r>
    <s v="PITH8O"/>
    <s v="LGW"/>
    <s v="ORD"/>
    <d v="2018-06-09T00:00:00"/>
    <x v="575"/>
    <d v="2018-06-29T00:00:00"/>
    <n v="6377"/>
    <n v="10.5"/>
    <n v="9449.43"/>
    <s v="Business"/>
    <n v="944"/>
    <s v="No"/>
    <n v="5518.2094999999999"/>
    <n v="12"/>
    <n v="1.4817986514034813"/>
    <n v="8"/>
    <x v="0"/>
    <n v="3"/>
    <n v="8"/>
    <s v="Violation"/>
    <s v="England"/>
    <s v="USA"/>
    <x v="0"/>
    <x v="1"/>
  </r>
  <r>
    <s v="SW9444"/>
    <s v="LHR"/>
    <s v="LAS"/>
    <d v="2017-07-06T00:00:00"/>
    <x v="576"/>
    <d v="2017-08-06T00:00:00"/>
    <n v="8395"/>
    <n v="9.5"/>
    <n v="9460.08"/>
    <s v="Business"/>
    <n v="188"/>
    <s v="No"/>
    <n v="6675.5325000000003"/>
    <n v="20"/>
    <n v="1.1268707564026206"/>
    <n v="11"/>
    <x v="0"/>
    <n v="2"/>
    <n v="6"/>
    <s v="Violation"/>
    <s v="England"/>
    <s v="USA"/>
    <x v="0"/>
    <x v="1"/>
  </r>
  <r>
    <s v="LRRKUI"/>
    <s v="JFK"/>
    <s v="PEK"/>
    <d v="2019-06-16T00:00:00"/>
    <x v="519"/>
    <d v="2019-07-05T00:00:00"/>
    <n v="11004"/>
    <n v="13.5"/>
    <n v="9461.7999999999993"/>
    <s v="Business"/>
    <n v="749"/>
    <s v="No"/>
    <n v="8171.7939999999999"/>
    <n v="11"/>
    <n v="0.85985096328607769"/>
    <n v="8"/>
    <x v="1"/>
    <n v="4"/>
    <n v="10"/>
    <s v="Violation"/>
    <s v="USA"/>
    <s v="China"/>
    <x v="1"/>
    <x v="2"/>
  </r>
  <r>
    <s v="P06N3M"/>
    <s v="JFK"/>
    <s v="SYD"/>
    <d v="2017-02-09T00:00:00"/>
    <x v="337"/>
    <d v="2017-03-03T00:00:00"/>
    <n v="16013"/>
    <n v="19.3"/>
    <n v="9502.65"/>
    <s v="Business"/>
    <n v="499"/>
    <s v="No"/>
    <n v="11044.4555"/>
    <n v="14"/>
    <n v="0.59343346031349531"/>
    <n v="8"/>
    <x v="1"/>
    <n v="4"/>
    <n v="10"/>
    <s v="Violation"/>
    <s v="USA"/>
    <s v="Australia"/>
    <x v="1"/>
    <x v="2"/>
  </r>
  <r>
    <s v="FWY026"/>
    <s v="JFK"/>
    <s v="SIN"/>
    <d v="2017-07-06T00:00:00"/>
    <x v="577"/>
    <d v="2017-07-19T00:00:00"/>
    <n v="15349"/>
    <n v="18.5"/>
    <n v="9514.57"/>
    <s v="Business"/>
    <n v="865"/>
    <s v="No"/>
    <n v="10663.6515"/>
    <n v="8"/>
    <n v="0.61988207700827413"/>
    <n v="5"/>
    <x v="2"/>
    <n v="4"/>
    <n v="10"/>
    <s v="Violation"/>
    <s v="USA"/>
    <s v="Singapore"/>
    <x v="1"/>
    <x v="2"/>
  </r>
  <r>
    <s v="TIPULQ"/>
    <s v="LHR"/>
    <s v="SIN"/>
    <d v="2019-03-11T00:00:00"/>
    <x v="100"/>
    <d v="2019-04-03T00:00:00"/>
    <n v="10883"/>
    <n v="12.8"/>
    <n v="9532.52"/>
    <s v="Business"/>
    <n v="165"/>
    <s v="No"/>
    <n v="8102.4004999999997"/>
    <n v="18"/>
    <n v="0.87590921620876605"/>
    <n v="5"/>
    <x v="3"/>
    <n v="2"/>
    <n v="6"/>
    <s v="Violation"/>
    <s v="England"/>
    <s v="Singapore"/>
    <x v="0"/>
    <x v="2"/>
  </r>
  <r>
    <s v="BTULIR"/>
    <s v="JFK"/>
    <s v="KUL"/>
    <d v="2019-08-15T00:00:00"/>
    <x v="29"/>
    <d v="2019-08-30T00:00:00"/>
    <n v="15178"/>
    <n v="18.3"/>
    <n v="9539.26"/>
    <s v="Business"/>
    <n v="677"/>
    <s v="No"/>
    <n v="10565.583000000001"/>
    <n v="9"/>
    <n v="0.62849255501383583"/>
    <n v="6"/>
    <x v="0"/>
    <n v="4"/>
    <n v="10"/>
    <s v="Violation"/>
    <s v="USA"/>
    <s v="Malaysia"/>
    <x v="1"/>
    <x v="2"/>
  </r>
  <r>
    <s v="MB6JXY"/>
    <s v="JFK"/>
    <s v="KUL"/>
    <d v="2018-01-30T00:00:00"/>
    <x v="45"/>
    <d v="2018-02-09T00:00:00"/>
    <n v="15178"/>
    <n v="18.3"/>
    <n v="9552.68"/>
    <s v="Business"/>
    <n v="506"/>
    <s v="No"/>
    <n v="10565.583000000001"/>
    <n v="5"/>
    <n v="0.6293767294768744"/>
    <n v="5"/>
    <x v="0"/>
    <n v="3"/>
    <n v="8"/>
    <s v="Violation"/>
    <s v="USA"/>
    <s v="Malaysia"/>
    <x v="1"/>
    <x v="2"/>
  </r>
  <r>
    <s v="PWFILL"/>
    <s v="JFK"/>
    <s v="CTU"/>
    <d v="2017-12-27T00:00:00"/>
    <x v="578"/>
    <d v="2018-01-09T00:00:00"/>
    <n v="12116"/>
    <n v="14.8"/>
    <n v="9586.68"/>
    <s v="Business"/>
    <n v="855"/>
    <s v="No"/>
    <n v="8809.5259999999998"/>
    <n v="7"/>
    <n v="0.79124133377352268"/>
    <n v="6"/>
    <x v="0"/>
    <n v="1"/>
    <n v="4"/>
    <s v="Violation"/>
    <s v="USA"/>
    <s v="China"/>
    <x v="1"/>
    <x v="2"/>
  </r>
  <r>
    <s v="Z2NFBA"/>
    <s v="LHR"/>
    <s v="MNL"/>
    <d v="2019-05-31T00:00:00"/>
    <x v="456"/>
    <d v="2019-06-10T00:00:00"/>
    <n v="10767"/>
    <n v="11.9"/>
    <n v="9591.11"/>
    <s v="Business"/>
    <n v="31"/>
    <s v="No"/>
    <n v="8035.8744999999999"/>
    <n v="1"/>
    <n v="0.89078759171542687"/>
    <n v="9"/>
    <x v="1"/>
    <n v="4"/>
    <n v="10"/>
    <s v="Violation"/>
    <s v="England"/>
    <s v="Philippines"/>
    <x v="0"/>
    <x v="2"/>
  </r>
  <r>
    <s v="E0AMOR"/>
    <s v="SIN"/>
    <s v="CLT"/>
    <d v="2017-07-26T00:00:00"/>
    <x v="579"/>
    <d v="2017-08-12T00:00:00"/>
    <n v="15917"/>
    <n v="21.1"/>
    <n v="9592.2099999999991"/>
    <s v="Business"/>
    <n v="425"/>
    <s v="No"/>
    <n v="10989.3995"/>
    <n v="11"/>
    <n v="0.60263931645410562"/>
    <n v="6"/>
    <x v="0"/>
    <n v="4"/>
    <n v="10"/>
    <s v="Violation"/>
    <s v="Singapore"/>
    <s v="USA"/>
    <x v="2"/>
    <x v="1"/>
  </r>
  <r>
    <s v="O3CZDB"/>
    <s v="JFK"/>
    <s v="IST"/>
    <d v="2019-11-05T00:00:00"/>
    <x v="580"/>
    <d v="2019-11-25T00:00:00"/>
    <n v="8047"/>
    <n v="10"/>
    <n v="9635.48"/>
    <s v="Business"/>
    <n v="213"/>
    <s v="No"/>
    <n v="6475.9544999999998"/>
    <n v="8"/>
    <n v="1.1974002733938114"/>
    <n v="12"/>
    <x v="0"/>
    <n v="3"/>
    <n v="8"/>
    <s v="Violation"/>
    <s v="USA"/>
    <s v="Turkey"/>
    <x v="1"/>
    <x v="0"/>
  </r>
  <r>
    <s v="PAD01U"/>
    <s v="LHR"/>
    <s v="SIN"/>
    <d v="2019-11-10T00:00:00"/>
    <x v="124"/>
    <d v="2019-11-26T00:00:00"/>
    <n v="10883"/>
    <n v="12.8"/>
    <n v="9642.5499999999993"/>
    <s v="Business"/>
    <n v="454"/>
    <s v="No"/>
    <n v="8102.4004999999997"/>
    <n v="9"/>
    <n v="0.88601947992281538"/>
    <n v="7"/>
    <x v="2"/>
    <n v="2"/>
    <n v="6"/>
    <s v="Violation"/>
    <s v="England"/>
    <s v="Singapore"/>
    <x v="0"/>
    <x v="2"/>
  </r>
  <r>
    <s v="KS7H4A"/>
    <s v="SIN"/>
    <s v="LAX"/>
    <d v="2018-03-28T00:00:00"/>
    <x v="581"/>
    <d v="2018-05-10T00:00:00"/>
    <n v="14101"/>
    <n v="19.3"/>
    <n v="9723.82"/>
    <s v="Business"/>
    <n v="874"/>
    <s v="No"/>
    <n v="9947.9235000000008"/>
    <n v="27"/>
    <n v="0.68958371746684632"/>
    <n v="16"/>
    <x v="0"/>
    <n v="4"/>
    <n v="10"/>
    <s v="Violation"/>
    <s v="Singapore"/>
    <s v="USA"/>
    <x v="2"/>
    <x v="1"/>
  </r>
  <r>
    <s v="D7A1TM"/>
    <s v="JFK"/>
    <s v="HND"/>
    <d v="2019-01-12T00:00:00"/>
    <x v="582"/>
    <d v="2019-02-14T00:00:00"/>
    <n v="10899"/>
    <n v="13.3"/>
    <n v="9734.06"/>
    <s v="Business"/>
    <n v="13"/>
    <s v="No"/>
    <n v="8111.5765000000001"/>
    <n v="15"/>
    <n v="0.89311496467565832"/>
    <n v="18"/>
    <x v="0"/>
    <n v="2"/>
    <n v="6"/>
    <s v="Violation"/>
    <s v="USA"/>
    <s v="Japan"/>
    <x v="1"/>
    <x v="2"/>
  </r>
  <r>
    <s v="PYX55M"/>
    <s v="JFK"/>
    <s v="DXB"/>
    <d v="2018-04-27T00:00:00"/>
    <x v="583"/>
    <d v="2018-05-21T00:00:00"/>
    <n v="11022"/>
    <n v="13.5"/>
    <n v="9737.2099999999991"/>
    <s v="Business"/>
    <n v="161"/>
    <s v="No"/>
    <n v="8182.1170000000002"/>
    <n v="19"/>
    <n v="0.88343404100889122"/>
    <n v="5"/>
    <x v="0"/>
    <n v="4"/>
    <n v="10"/>
    <s v="Violation"/>
    <s v="USA"/>
    <s v="United Arab Emirates"/>
    <x v="1"/>
    <x v="0"/>
  </r>
  <r>
    <s v="G5H6EB"/>
    <s v="SIN"/>
    <s v="DEN"/>
    <d v="2017-08-05T00:00:00"/>
    <x v="132"/>
    <d v="2017-08-14T00:00:00"/>
    <n v="14584"/>
    <n v="21.7"/>
    <n v="9752.15"/>
    <s v="Business"/>
    <n v="659"/>
    <s v="No"/>
    <n v="10224.924000000001"/>
    <n v="6"/>
    <n v="0.6686882885353812"/>
    <n v="3"/>
    <x v="0"/>
    <n v="3"/>
    <n v="8"/>
    <s v="Violation"/>
    <s v="Singapore"/>
    <s v="USA"/>
    <x v="2"/>
    <x v="1"/>
  </r>
  <r>
    <s v="EMM6FP"/>
    <s v="LGW"/>
    <s v="SYD"/>
    <d v="2019-05-23T00:00:00"/>
    <x v="450"/>
    <d v="2019-06-11T00:00:00"/>
    <n v="17017"/>
    <n v="20.5"/>
    <n v="9761.2800000000007"/>
    <s v="Business"/>
    <n v="171"/>
    <s v="No"/>
    <n v="11620.2495"/>
    <n v="11"/>
    <n v="0.57361932185461606"/>
    <n v="8"/>
    <x v="0"/>
    <n v="3"/>
    <n v="8"/>
    <s v="Violation"/>
    <s v="England"/>
    <s v="Australia"/>
    <x v="0"/>
    <x v="2"/>
  </r>
  <r>
    <s v="FSGNT2"/>
    <s v="JFK"/>
    <s v="KUL"/>
    <d v="2019-04-09T00:00:00"/>
    <x v="272"/>
    <d v="2019-05-01T00:00:00"/>
    <n v="15178"/>
    <n v="18.3"/>
    <n v="9791.4699999999993"/>
    <s v="Business"/>
    <n v="321"/>
    <s v="No"/>
    <n v="10565.583000000001"/>
    <n v="11"/>
    <n v="0.64510936882329684"/>
    <n v="11"/>
    <x v="1"/>
    <n v="3"/>
    <n v="8"/>
    <s v="Violation"/>
    <s v="USA"/>
    <s v="Malaysia"/>
    <x v="1"/>
    <x v="2"/>
  </r>
  <r>
    <s v="VLP5ZE"/>
    <s v="LGW"/>
    <s v="MEX"/>
    <d v="2018-08-03T00:00:00"/>
    <x v="584"/>
    <d v="2019-01-06T00:00:00"/>
    <n v="8947"/>
    <n v="11.1"/>
    <n v="9841.2800000000007"/>
    <s v="Business"/>
    <n v="549"/>
    <s v="No"/>
    <n v="6992.1045000000004"/>
    <n v="9"/>
    <n v="1.099953056890578"/>
    <n v="147"/>
    <x v="0"/>
    <n v="4"/>
    <n v="10"/>
    <s v="Violation"/>
    <s v="England"/>
    <s v="Mexico"/>
    <x v="0"/>
    <x v="1"/>
  </r>
  <r>
    <s v="O2QYB7"/>
    <s v="LHR"/>
    <s v="PHX"/>
    <d v="2017-06-13T00:00:00"/>
    <x v="585"/>
    <d v="2017-06-17T00:00:00"/>
    <n v="8462"/>
    <n v="9.6"/>
    <n v="9860.4"/>
    <s v="Business"/>
    <n v="269"/>
    <s v="No"/>
    <n v="6713.9570000000003"/>
    <n v="0"/>
    <n v="1.1652564405577877"/>
    <n v="4"/>
    <x v="0"/>
    <n v="4"/>
    <n v="10"/>
    <s v="No"/>
    <s v="England"/>
    <s v="USA"/>
    <x v="0"/>
    <x v="1"/>
  </r>
  <r>
    <s v="MKWBBN"/>
    <s v="JFK"/>
    <s v="ICN"/>
    <d v="2018-10-26T00:00:00"/>
    <x v="256"/>
    <d v="2018-11-18T00:00:00"/>
    <n v="11115"/>
    <n v="13.5"/>
    <n v="9865.74"/>
    <s v="Business"/>
    <n v="805"/>
    <s v="No"/>
    <n v="8235.4524999999994"/>
    <n v="15"/>
    <n v="0.88760593792172737"/>
    <n v="8"/>
    <x v="0"/>
    <n v="3"/>
    <n v="8"/>
    <s v="Violation"/>
    <s v="USA"/>
    <s v="Republic of Korea"/>
    <x v="1"/>
    <x v="2"/>
  </r>
  <r>
    <s v="DX36US"/>
    <s v="JFK"/>
    <s v="BOM"/>
    <d v="2019-03-11T00:00:00"/>
    <x v="123"/>
    <d v="2019-04-10T00:00:00"/>
    <n v="12551"/>
    <n v="15.3"/>
    <n v="9871.0499999999993"/>
    <s v="Business"/>
    <n v="855"/>
    <s v="No"/>
    <n v="9058.9984999999997"/>
    <n v="17"/>
    <n v="0.78647518126045723"/>
    <n v="13"/>
    <x v="0"/>
    <n v="1"/>
    <n v="4"/>
    <s v="Violation"/>
    <s v="USA"/>
    <s v="India"/>
    <x v="1"/>
    <x v="2"/>
  </r>
  <r>
    <s v="BY5JMF"/>
    <s v="JFK"/>
    <s v="SYD"/>
    <d v="2018-02-10T00:00:00"/>
    <x v="447"/>
    <d v="2018-03-02T00:00:00"/>
    <n v="16013"/>
    <n v="19.3"/>
    <n v="9875.66"/>
    <s v="Business"/>
    <n v="663"/>
    <s v="No"/>
    <n v="11044.4555"/>
    <n v="12"/>
    <n v="0.61672765877724345"/>
    <n v="8"/>
    <x v="0"/>
    <n v="4"/>
    <n v="10"/>
    <s v="Violation"/>
    <s v="USA"/>
    <s v="Australia"/>
    <x v="1"/>
    <x v="2"/>
  </r>
  <r>
    <s v="IW0M5B"/>
    <s v="JFK"/>
    <s v="PEK"/>
    <d v="2019-06-09T00:00:00"/>
    <x v="48"/>
    <d v="2019-07-03T00:00:00"/>
    <n v="11004"/>
    <n v="13.5"/>
    <n v="9890.89"/>
    <s v="Business"/>
    <n v="200"/>
    <s v="No"/>
    <n v="8171.7939999999999"/>
    <n v="12"/>
    <n v="0.8988449654671028"/>
    <n v="12"/>
    <x v="0"/>
    <n v="4"/>
    <n v="10"/>
    <s v="Violation"/>
    <s v="USA"/>
    <s v="China"/>
    <x v="1"/>
    <x v="2"/>
  </r>
  <r>
    <s v="OXMID7"/>
    <s v="JFK"/>
    <s v="BKK"/>
    <d v="2018-01-14T00:00:00"/>
    <x v="586"/>
    <d v="2018-01-21T00:00:00"/>
    <n v="13964"/>
    <n v="16.899999999999999"/>
    <n v="9903.91"/>
    <s v="Business"/>
    <n v="252"/>
    <s v="No"/>
    <n v="9869.3539999999994"/>
    <n v="2"/>
    <n v="0.70924591807505011"/>
    <n v="5"/>
    <x v="0"/>
    <n v="4"/>
    <n v="10"/>
    <s v="Violation"/>
    <s v="USA"/>
    <s v="Thailand"/>
    <x v="1"/>
    <x v="2"/>
  </r>
  <r>
    <s v="INI1IJ"/>
    <s v="LGW"/>
    <s v="KUL"/>
    <d v="2018-12-27T00:00:00"/>
    <x v="587"/>
    <d v="2019-01-08T00:00:00"/>
    <n v="10593"/>
    <n v="17.7"/>
    <n v="9912.2800000000007"/>
    <s v="Business"/>
    <n v="435"/>
    <s v="No"/>
    <n v="7936.0855000000001"/>
    <n v="8"/>
    <n v="0.93573869536486365"/>
    <n v="4"/>
    <x v="0"/>
    <n v="4"/>
    <n v="10"/>
    <s v="Violation"/>
    <s v="England"/>
    <s v="Malaysia"/>
    <x v="0"/>
    <x v="2"/>
  </r>
  <r>
    <s v="OI6316"/>
    <s v="JFK"/>
    <s v="SIN"/>
    <d v="2019-07-31T00:00:00"/>
    <x v="234"/>
    <d v="2019-09-04T00:00:00"/>
    <n v="15349"/>
    <n v="18.5"/>
    <n v="9915.2099999999991"/>
    <s v="Business"/>
    <n v="343"/>
    <s v="No"/>
    <n v="10663.6515"/>
    <n v="17"/>
    <n v="0.64598410319890542"/>
    <n v="18"/>
    <x v="3"/>
    <n v="4"/>
    <n v="10"/>
    <s v="Violation"/>
    <s v="USA"/>
    <s v="Singapore"/>
    <x v="1"/>
    <x v="2"/>
  </r>
  <r>
    <s v="EVJJB3"/>
    <s v="JFK"/>
    <s v="DXB"/>
    <d v="2018-08-15T00:00:00"/>
    <x v="200"/>
    <d v="2018-09-01T00:00:00"/>
    <n v="11022"/>
    <n v="13.5"/>
    <n v="9927.42"/>
    <s v="Business"/>
    <n v="962"/>
    <s v="No"/>
    <n v="8182.1170000000002"/>
    <n v="8"/>
    <n v="0.90069134458356015"/>
    <n v="9"/>
    <x v="0"/>
    <n v="4"/>
    <n v="10"/>
    <s v="Violation"/>
    <s v="USA"/>
    <s v="United Arab Emirates"/>
    <x v="1"/>
    <x v="0"/>
  </r>
  <r>
    <s v="PKY76P"/>
    <s v="LGW"/>
    <s v="IAH"/>
    <d v="2018-05-15T00:00:00"/>
    <x v="475"/>
    <d v="2018-06-02T00:00:00"/>
    <n v="7794"/>
    <n v="12.9"/>
    <n v="9931.7800000000007"/>
    <s v="Business"/>
    <n v="388"/>
    <s v="No"/>
    <n v="6330.8590000000004"/>
    <n v="8"/>
    <n v="1.2742853477033615"/>
    <n v="10"/>
    <x v="0"/>
    <n v="4"/>
    <n v="10"/>
    <s v="Violation"/>
    <s v="England"/>
    <s v="USA"/>
    <x v="0"/>
    <x v="1"/>
  </r>
  <r>
    <s v="MJPWE9"/>
    <s v="LHR"/>
    <s v="SFO"/>
    <d v="2016-12-31T00:00:00"/>
    <x v="588"/>
    <d v="2017-01-13T00:00:00"/>
    <n v="8615"/>
    <n v="9.8000000000000007"/>
    <n v="9938.75"/>
    <s v="Business"/>
    <n v="884"/>
    <s v="No"/>
    <n v="6801.7025000000003"/>
    <n v="6"/>
    <n v="1.1536564132327336"/>
    <n v="7"/>
    <x v="0"/>
    <n v="3"/>
    <n v="8"/>
    <s v="Violation"/>
    <s v="England"/>
    <s v="USA"/>
    <x v="0"/>
    <x v="1"/>
  </r>
  <r>
    <s v="AQLXVR"/>
    <s v="JFK"/>
    <s v="DXB"/>
    <d v="2019-07-04T00:00:00"/>
    <x v="224"/>
    <d v="2019-07-18T00:00:00"/>
    <n v="11022"/>
    <n v="13.5"/>
    <n v="9939.67"/>
    <s v="Business"/>
    <n v="752"/>
    <s v="No"/>
    <n v="8182.1170000000002"/>
    <n v="8"/>
    <n v="0.90180275812012345"/>
    <n v="6"/>
    <x v="0"/>
    <n v="4"/>
    <n v="10"/>
    <s v="Violation"/>
    <s v="USA"/>
    <s v="United Arab Emirates"/>
    <x v="1"/>
    <x v="0"/>
  </r>
  <r>
    <s v="GCA51N"/>
    <s v="JFK"/>
    <s v="BKK"/>
    <d v="2019-12-08T00:00:00"/>
    <x v="589"/>
    <d v="2019-12-30T00:00:00"/>
    <n v="13964"/>
    <n v="16.899999999999999"/>
    <n v="9956.39"/>
    <s v="Business"/>
    <n v="109"/>
    <s v="No"/>
    <n v="9869.3539999999994"/>
    <n v="15"/>
    <n v="0.71300415353766822"/>
    <n v="7"/>
    <x v="1"/>
    <n v="2"/>
    <n v="6"/>
    <s v="Violation"/>
    <s v="USA"/>
    <s v="Thailand"/>
    <x v="1"/>
    <x v="2"/>
  </r>
  <r>
    <s v="QM3XVW"/>
    <s v="LHR"/>
    <s v="SEA"/>
    <d v="2018-07-18T00:00:00"/>
    <x v="590"/>
    <d v="2018-08-08T00:00:00"/>
    <n v="7702"/>
    <n v="8.9"/>
    <n v="9992.56"/>
    <s v="Business"/>
    <n v="431"/>
    <s v="No"/>
    <n v="6278.0969999999998"/>
    <n v="5"/>
    <n v="1.2973980784211891"/>
    <n v="16"/>
    <x v="0"/>
    <n v="1"/>
    <n v="4"/>
    <s v="Violation"/>
    <s v="England"/>
    <s v="USA"/>
    <x v="0"/>
    <x v="1"/>
  </r>
  <r>
    <s v="JOWEQ5"/>
    <s v="JFK"/>
    <s v="SIN"/>
    <d v="2019-03-01T00:00:00"/>
    <x v="591"/>
    <d v="2019-03-27T00:00:00"/>
    <n v="15349"/>
    <n v="18.5"/>
    <n v="10015.51"/>
    <s v="Business"/>
    <n v="854"/>
    <s v="No"/>
    <n v="10663.6515"/>
    <n v="12"/>
    <n v="0.65251873086194545"/>
    <n v="14"/>
    <x v="4"/>
    <n v="4"/>
    <n v="10"/>
    <s v="Violation"/>
    <s v="USA"/>
    <s v="Singapore"/>
    <x v="1"/>
    <x v="2"/>
  </r>
  <r>
    <s v="DB6Y7M"/>
    <s v="LGW"/>
    <s v="XIY"/>
    <d v="2019-02-21T00:00:00"/>
    <x v="311"/>
    <d v="2019-03-26T00:00:00"/>
    <n v="8248"/>
    <n v="12.4"/>
    <n v="10033.89"/>
    <s v="Business"/>
    <n v="198"/>
    <s v="No"/>
    <n v="6591.2280000000001"/>
    <n v="18"/>
    <n v="1.2165240058195925"/>
    <n v="15"/>
    <x v="0"/>
    <n v="4"/>
    <n v="10"/>
    <s v="Violation"/>
    <s v="England"/>
    <s v="China"/>
    <x v="0"/>
    <x v="2"/>
  </r>
  <r>
    <s v="ZMER9L"/>
    <s v="JFK"/>
    <s v="KUL"/>
    <d v="2019-08-30T00:00:00"/>
    <x v="328"/>
    <d v="2019-09-13T00:00:00"/>
    <n v="15178"/>
    <n v="18.3"/>
    <n v="10034.379999999999"/>
    <s v="Business"/>
    <n v="621"/>
    <s v="No"/>
    <n v="10565.583000000001"/>
    <n v="7"/>
    <n v="0.66111345368296215"/>
    <n v="7"/>
    <x v="0"/>
    <n v="4"/>
    <n v="10"/>
    <s v="Violation"/>
    <s v="USA"/>
    <s v="Malaysia"/>
    <x v="1"/>
    <x v="2"/>
  </r>
  <r>
    <s v="YMO7Z1"/>
    <s v="JFK"/>
    <s v="PEK"/>
    <d v="2019-11-16T00:00:00"/>
    <x v="351"/>
    <d v="2019-12-12T00:00:00"/>
    <n v="11004"/>
    <n v="13.5"/>
    <n v="10035.43"/>
    <s v="Business"/>
    <n v="760"/>
    <s v="No"/>
    <n v="8171.7939999999999"/>
    <n v="19"/>
    <n v="0.91198018902217381"/>
    <n v="7"/>
    <x v="0"/>
    <n v="4"/>
    <n v="10"/>
    <s v="Violation"/>
    <s v="USA"/>
    <s v="China"/>
    <x v="1"/>
    <x v="2"/>
  </r>
  <r>
    <s v="BJ5L77"/>
    <s v="JFK"/>
    <s v="SIN"/>
    <d v="2019-02-15T00:00:00"/>
    <x v="470"/>
    <d v="2019-03-16T00:00:00"/>
    <n v="15349"/>
    <n v="18.5"/>
    <n v="10056.290000000001"/>
    <s v="Business"/>
    <n v="228"/>
    <s v="No"/>
    <n v="10663.6515"/>
    <n v="20"/>
    <n v="0.65517558147110566"/>
    <n v="9"/>
    <x v="3"/>
    <n v="3"/>
    <n v="8"/>
    <s v="Violation"/>
    <s v="USA"/>
    <s v="Singapore"/>
    <x v="1"/>
    <x v="2"/>
  </r>
  <r>
    <s v="UBSH9Y"/>
    <s v="LGW"/>
    <s v="JFK"/>
    <d v="2018-05-05T00:00:00"/>
    <x v="592"/>
    <d v="2018-05-20T00:00:00"/>
    <n v="5568"/>
    <n v="12.7"/>
    <n v="10068.31"/>
    <s v="Business"/>
    <n v="165"/>
    <s v="No"/>
    <n v="5054.2479999999996"/>
    <n v="6"/>
    <n v="1.8082453304597701"/>
    <n v="9"/>
    <x v="3"/>
    <n v="2"/>
    <n v="6"/>
    <s v="Violation"/>
    <s v="England"/>
    <s v="USA"/>
    <x v="0"/>
    <x v="1"/>
  </r>
  <r>
    <s v="MGXY9R"/>
    <s v="LGW"/>
    <s v="CGK"/>
    <d v="2019-07-23T00:00:00"/>
    <x v="161"/>
    <d v="2019-08-19T00:00:00"/>
    <n v="11708"/>
    <n v="20.9"/>
    <n v="10085.68"/>
    <s v="Business"/>
    <n v="454"/>
    <s v="No"/>
    <n v="8575.5380000000005"/>
    <n v="17"/>
    <n v="0.86143491629654945"/>
    <n v="10"/>
    <x v="2"/>
    <n v="2"/>
    <n v="6"/>
    <s v="Violation"/>
    <s v="England"/>
    <s v="Indonesia"/>
    <x v="0"/>
    <x v="2"/>
  </r>
  <r>
    <s v="B9DPHH"/>
    <s v="JFK"/>
    <s v="DXB"/>
    <d v="2019-02-18T00:00:00"/>
    <x v="593"/>
    <d v="2019-03-15T00:00:00"/>
    <n v="11022"/>
    <n v="13.5"/>
    <n v="10113.44"/>
    <s v="Business"/>
    <n v="200"/>
    <s v="No"/>
    <n v="8182.1170000000002"/>
    <n v="19"/>
    <n v="0.91756849936490659"/>
    <n v="6"/>
    <x v="0"/>
    <n v="4"/>
    <n v="10"/>
    <s v="Violation"/>
    <s v="USA"/>
    <s v="United Arab Emirates"/>
    <x v="1"/>
    <x v="0"/>
  </r>
  <r>
    <s v="GS30I8"/>
    <s v="JFK"/>
    <s v="ICN"/>
    <d v="2019-08-25T00:00:00"/>
    <x v="557"/>
    <d v="2019-09-24T00:00:00"/>
    <n v="11115"/>
    <n v="13.5"/>
    <n v="10146.959999999999"/>
    <s v="Business"/>
    <n v="63"/>
    <s v="No"/>
    <n v="8235.4524999999994"/>
    <n v="18"/>
    <n v="0.91290688259109309"/>
    <n v="12"/>
    <x v="0"/>
    <n v="3"/>
    <n v="8"/>
    <s v="Violation"/>
    <s v="USA"/>
    <s v="Republic of Korea"/>
    <x v="1"/>
    <x v="2"/>
  </r>
  <r>
    <s v="J9TYLB"/>
    <s v="JFK"/>
    <s v="HND"/>
    <d v="2017-04-27T00:00:00"/>
    <x v="594"/>
    <d v="2017-05-17T00:00:00"/>
    <n v="10899"/>
    <n v="13.3"/>
    <n v="10162.469999999999"/>
    <s v="Business"/>
    <n v="663"/>
    <s v="No"/>
    <n v="8111.5765000000001"/>
    <n v="13"/>
    <n v="0.93242224057252954"/>
    <n v="7"/>
    <x v="0"/>
    <n v="4"/>
    <n v="10"/>
    <s v="Violation"/>
    <s v="USA"/>
    <s v="Japan"/>
    <x v="1"/>
    <x v="2"/>
  </r>
  <r>
    <s v="BXGMVQ"/>
    <s v="JFK"/>
    <s v="HND"/>
    <d v="2017-07-11T00:00:00"/>
    <x v="397"/>
    <d v="2017-07-21T00:00:00"/>
    <n v="10899"/>
    <n v="13.3"/>
    <n v="10173.959999999999"/>
    <s v="Business"/>
    <n v="363"/>
    <s v="No"/>
    <n v="8111.5765000000001"/>
    <n v="5"/>
    <n v="0.9334764657308009"/>
    <n v="5"/>
    <x v="0"/>
    <n v="3"/>
    <n v="8"/>
    <s v="Violation"/>
    <s v="USA"/>
    <s v="Japan"/>
    <x v="1"/>
    <x v="2"/>
  </r>
  <r>
    <s v="R8VSS6"/>
    <s v="LGW"/>
    <s v="KMG"/>
    <d v="2019-05-15T00:00:00"/>
    <x v="469"/>
    <d v="2019-06-09T00:00:00"/>
    <n v="8729"/>
    <n v="10.8"/>
    <n v="10176.76"/>
    <s v="Business"/>
    <n v="198"/>
    <s v="No"/>
    <n v="6867.0815000000002"/>
    <n v="13"/>
    <n v="1.1658563409325238"/>
    <n v="12"/>
    <x v="0"/>
    <n v="4"/>
    <n v="10"/>
    <s v="Violation"/>
    <s v="England"/>
    <s v="China"/>
    <x v="0"/>
    <x v="2"/>
  </r>
  <r>
    <s v="EY3Y0O"/>
    <s v="LGW"/>
    <s v="PEK"/>
    <d v="2019-01-26T00:00:00"/>
    <x v="248"/>
    <d v="2019-02-20T00:00:00"/>
    <n v="8187"/>
    <n v="10.1"/>
    <n v="10205.64"/>
    <s v="Business"/>
    <n v="467"/>
    <s v="No"/>
    <n v="6556.2444999999998"/>
    <n v="20"/>
    <n v="1.2465665078783437"/>
    <n v="5"/>
    <x v="0"/>
    <n v="2"/>
    <n v="6"/>
    <s v="Violation"/>
    <s v="England"/>
    <s v="China"/>
    <x v="0"/>
    <x v="2"/>
  </r>
  <r>
    <s v="SH5I7U"/>
    <s v="JFK"/>
    <s v="MEL"/>
    <d v="2019-08-18T00:00:00"/>
    <x v="510"/>
    <d v="2019-09-10T00:00:00"/>
    <n v="16695"/>
    <n v="20.100000000000001"/>
    <n v="10217.1"/>
    <s v="Business"/>
    <n v="499"/>
    <s v="No"/>
    <n v="11435.5825"/>
    <n v="15"/>
    <n v="0.61198562443845461"/>
    <n v="8"/>
    <x v="1"/>
    <n v="4"/>
    <n v="10"/>
    <s v="Violation"/>
    <s v="USA"/>
    <s v="Australia"/>
    <x v="1"/>
    <x v="2"/>
  </r>
  <r>
    <s v="YGFS2T"/>
    <s v="JFK"/>
    <s v="CTU"/>
    <d v="2017-12-02T00:00:00"/>
    <x v="60"/>
    <d v="2017-12-19T00:00:00"/>
    <n v="12116"/>
    <n v="14.8"/>
    <n v="10227"/>
    <s v="Business"/>
    <n v="940"/>
    <s v="No"/>
    <n v="8809.5259999999998"/>
    <n v="12"/>
    <n v="0.84409045889732581"/>
    <n v="5"/>
    <x v="0"/>
    <n v="4"/>
    <n v="10"/>
    <s v="Violation"/>
    <s v="USA"/>
    <s v="China"/>
    <x v="1"/>
    <x v="2"/>
  </r>
  <r>
    <s v="W5HPQ4"/>
    <s v="JFK"/>
    <s v="ICN"/>
    <d v="2019-02-22T00:00:00"/>
    <x v="419"/>
    <d v="2019-03-18T00:00:00"/>
    <n v="11115"/>
    <n v="13.5"/>
    <n v="10238.290000000001"/>
    <s v="Business"/>
    <n v="161"/>
    <s v="No"/>
    <n v="8235.4524999999994"/>
    <n v="14"/>
    <n v="0.9211237067026542"/>
    <n v="10"/>
    <x v="0"/>
    <n v="4"/>
    <n v="10"/>
    <s v="Violation"/>
    <s v="USA"/>
    <s v="Republic of Korea"/>
    <x v="1"/>
    <x v="2"/>
  </r>
  <r>
    <s v="QF53VM"/>
    <s v="SIN"/>
    <s v="MCO"/>
    <d v="2017-02-18T00:00:00"/>
    <x v="169"/>
    <d v="2017-03-12T00:00:00"/>
    <n v="16655"/>
    <n v="23.8"/>
    <n v="10238.89"/>
    <s v="Business"/>
    <n v="436"/>
    <s v="No"/>
    <n v="11412.6425"/>
    <n v="10"/>
    <n v="0.61476373461422995"/>
    <n v="12"/>
    <x v="0"/>
    <n v="2"/>
    <n v="6"/>
    <s v="Violation"/>
    <s v="Singapore"/>
    <s v="USA"/>
    <x v="2"/>
    <x v="1"/>
  </r>
  <r>
    <s v="MDMJI0"/>
    <s v="JFK"/>
    <s v="CTU"/>
    <d v="2019-10-13T00:00:00"/>
    <x v="554"/>
    <d v="2019-10-30T00:00:00"/>
    <n v="12116"/>
    <n v="14.8"/>
    <n v="10242.719999999999"/>
    <s v="Business"/>
    <n v="739"/>
    <s v="No"/>
    <n v="8809.5259999999998"/>
    <n v="7"/>
    <n v="0.84538791680422576"/>
    <n v="10"/>
    <x v="0"/>
    <n v="4"/>
    <n v="10"/>
    <s v="Violation"/>
    <s v="USA"/>
    <s v="China"/>
    <x v="1"/>
    <x v="2"/>
  </r>
  <r>
    <s v="Y3MBYA"/>
    <s v="JFK"/>
    <s v="BKK"/>
    <d v="2019-04-27T00:00:00"/>
    <x v="291"/>
    <d v="2019-05-14T00:00:00"/>
    <n v="13964"/>
    <n v="16.899999999999999"/>
    <n v="10253.530000000001"/>
    <s v="Business"/>
    <n v="962"/>
    <s v="No"/>
    <n v="9869.3539999999994"/>
    <n v="10"/>
    <n v="0.73428315668862798"/>
    <n v="7"/>
    <x v="0"/>
    <n v="4"/>
    <n v="10"/>
    <s v="Violation"/>
    <s v="USA"/>
    <s v="Thailand"/>
    <x v="1"/>
    <x v="2"/>
  </r>
  <r>
    <s v="P70F9N"/>
    <s v="JFK"/>
    <s v="KUL"/>
    <d v="2019-11-19T00:00:00"/>
    <x v="151"/>
    <d v="2019-12-18T00:00:00"/>
    <n v="15178"/>
    <n v="18.3"/>
    <n v="10292.68"/>
    <s v="Business"/>
    <n v="213"/>
    <s v="No"/>
    <n v="10565.583000000001"/>
    <n v="15"/>
    <n v="0.67813150612728956"/>
    <n v="14"/>
    <x v="0"/>
    <n v="3"/>
    <n v="8"/>
    <s v="Violation"/>
    <s v="USA"/>
    <s v="Malaysia"/>
    <x v="1"/>
    <x v="2"/>
  </r>
  <r>
    <s v="WLONDU"/>
    <s v="LHR"/>
    <s v="CGK"/>
    <d v="2019-05-17T00:00:00"/>
    <x v="5"/>
    <d v="2019-05-31T00:00:00"/>
    <n v="11721"/>
    <n v="13.9"/>
    <n v="10301.370000000001"/>
    <s v="Business"/>
    <n v="235"/>
    <s v="No"/>
    <n v="8582.9935000000005"/>
    <n v="6"/>
    <n v="0.87888149475300748"/>
    <n v="8"/>
    <x v="2"/>
    <n v="2"/>
    <n v="6"/>
    <s v="Violation"/>
    <s v="England"/>
    <s v="Indonesia"/>
    <x v="0"/>
    <x v="2"/>
  </r>
  <r>
    <s v="XZQ0UL"/>
    <s v="JFK"/>
    <s v="LHR"/>
    <d v="2018-04-01T00:00:00"/>
    <x v="595"/>
    <d v="2018-05-03T00:00:00"/>
    <n v="5555"/>
    <n v="7.1"/>
    <n v="10341.94"/>
    <s v="Business"/>
    <n v="321"/>
    <s v="No"/>
    <n v="5046.7924999999996"/>
    <n v="18"/>
    <n v="1.8617353735373539"/>
    <n v="14"/>
    <x v="1"/>
    <n v="3"/>
    <n v="8"/>
    <s v="No"/>
    <s v="USA"/>
    <s v="England"/>
    <x v="1"/>
    <x v="0"/>
  </r>
  <r>
    <s v="X1WZ68"/>
    <s v="SIN"/>
    <s v="LAX"/>
    <d v="2017-11-02T00:00:00"/>
    <x v="435"/>
    <d v="2017-12-06T00:00:00"/>
    <n v="14101"/>
    <n v="19.3"/>
    <n v="10349.74"/>
    <s v="Business"/>
    <n v="436"/>
    <s v="No"/>
    <n v="9947.9235000000008"/>
    <n v="21"/>
    <n v="0.73397205871923976"/>
    <n v="13"/>
    <x v="0"/>
    <n v="2"/>
    <n v="6"/>
    <s v="Violation"/>
    <s v="Singapore"/>
    <s v="USA"/>
    <x v="2"/>
    <x v="1"/>
  </r>
  <r>
    <s v="XV7RX4"/>
    <s v="LHR"/>
    <s v="JFK"/>
    <d v="2017-03-14T00:00:00"/>
    <x v="596"/>
    <d v="2017-04-03T00:00:00"/>
    <n v="5539"/>
    <n v="6.7"/>
    <n v="10404.64"/>
    <s v="Business"/>
    <n v="225"/>
    <s v="No"/>
    <n v="5037.6165000000001"/>
    <n v="12"/>
    <n v="1.8784329301317926"/>
    <n v="8"/>
    <x v="3"/>
    <n v="1"/>
    <n v="4"/>
    <s v="Violation"/>
    <s v="England"/>
    <s v="USA"/>
    <x v="0"/>
    <x v="1"/>
  </r>
  <r>
    <s v="NVWEQJ"/>
    <s v="JFK"/>
    <s v="SIN"/>
    <d v="2017-12-28T00:00:00"/>
    <x v="83"/>
    <d v="2018-01-22T00:00:00"/>
    <n v="15349"/>
    <n v="18.5"/>
    <n v="10412.16"/>
    <s v="Business"/>
    <n v="228"/>
    <s v="No"/>
    <n v="10663.6515"/>
    <n v="20"/>
    <n v="0.67836080526418663"/>
    <n v="5"/>
    <x v="3"/>
    <n v="3"/>
    <n v="8"/>
    <s v="Violation"/>
    <s v="USA"/>
    <s v="Singapore"/>
    <x v="1"/>
    <x v="2"/>
  </r>
  <r>
    <s v="ACI66J"/>
    <s v="JFK"/>
    <s v="KUL"/>
    <d v="2018-10-22T00:00:00"/>
    <x v="597"/>
    <d v="2018-11-11T00:00:00"/>
    <n v="15178"/>
    <n v="18.3"/>
    <n v="10414.790000000001"/>
    <s v="Business"/>
    <n v="739"/>
    <s v="No"/>
    <n v="10565.583000000001"/>
    <n v="13"/>
    <n v="0.68617670312294121"/>
    <n v="7"/>
    <x v="0"/>
    <n v="4"/>
    <n v="10"/>
    <s v="Violation"/>
    <s v="USA"/>
    <s v="Malaysia"/>
    <x v="1"/>
    <x v="2"/>
  </r>
  <r>
    <s v="V7K3VH"/>
    <s v="SIN"/>
    <s v="DEN"/>
    <d v="2019-11-28T00:00:00"/>
    <x v="568"/>
    <d v="2019-12-14T00:00:00"/>
    <n v="14584"/>
    <n v="21.7"/>
    <n v="10416.84"/>
    <s v="Business"/>
    <n v="958"/>
    <s v="No"/>
    <n v="10224.924000000001"/>
    <n v="10"/>
    <n v="0.71426494788809658"/>
    <n v="6"/>
    <x v="0"/>
    <n v="4"/>
    <n v="10"/>
    <s v="Violation"/>
    <s v="Singapore"/>
    <s v="USA"/>
    <x v="2"/>
    <x v="1"/>
  </r>
  <r>
    <s v="JQ60YP"/>
    <s v="JFK"/>
    <s v="CTU"/>
    <d v="2017-04-13T00:00:00"/>
    <x v="288"/>
    <d v="2017-05-13T00:00:00"/>
    <n v="12116"/>
    <n v="14.8"/>
    <n v="10432.94"/>
    <s v="Business"/>
    <n v="297"/>
    <s v="No"/>
    <n v="8809.5259999999998"/>
    <n v="24"/>
    <n v="0.86108781776163756"/>
    <n v="6"/>
    <x v="0"/>
    <n v="4"/>
    <n v="10"/>
    <s v="Violation"/>
    <s v="USA"/>
    <s v="China"/>
    <x v="1"/>
    <x v="2"/>
  </r>
  <r>
    <s v="WH20DI"/>
    <s v="LGW"/>
    <s v="JFK"/>
    <d v="2019-12-10T00:00:00"/>
    <x v="171"/>
    <d v="2019-12-28T00:00:00"/>
    <n v="5568"/>
    <n v="12.7"/>
    <n v="10433.09"/>
    <s v="Business"/>
    <n v="165"/>
    <s v="No"/>
    <n v="5054.2479999999996"/>
    <n v="10"/>
    <n v="1.8737589798850576"/>
    <n v="8"/>
    <x v="3"/>
    <n v="2"/>
    <n v="6"/>
    <s v="Violation"/>
    <s v="England"/>
    <s v="USA"/>
    <x v="0"/>
    <x v="1"/>
  </r>
  <r>
    <s v="AS3DP3"/>
    <s v="JFK"/>
    <s v="KUL"/>
    <d v="2019-09-03T00:00:00"/>
    <x v="464"/>
    <d v="2019-10-17T00:00:00"/>
    <n v="15178"/>
    <n v="18.3"/>
    <n v="10488.33"/>
    <s v="Business"/>
    <n v="18"/>
    <s v="No"/>
    <n v="10565.583000000001"/>
    <n v="26"/>
    <n v="0.6910218737646594"/>
    <n v="18"/>
    <x v="0"/>
    <n v="2"/>
    <n v="6"/>
    <s v="Violation"/>
    <s v="USA"/>
    <s v="Malaysia"/>
    <x v="1"/>
    <x v="2"/>
  </r>
  <r>
    <s v="OM6LEI"/>
    <s v="JFK"/>
    <s v="BKK"/>
    <d v="2018-06-10T00:00:00"/>
    <x v="598"/>
    <d v="2018-07-04T00:00:00"/>
    <n v="13964"/>
    <n v="16.899999999999999"/>
    <n v="10495.84"/>
    <s v="Business"/>
    <n v="384"/>
    <s v="No"/>
    <n v="9869.3539999999994"/>
    <n v="9"/>
    <n v="0.7516356344886852"/>
    <n v="15"/>
    <x v="1"/>
    <n v="4"/>
    <n v="10"/>
    <s v="Violation"/>
    <s v="USA"/>
    <s v="Thailand"/>
    <x v="1"/>
    <x v="2"/>
  </r>
  <r>
    <s v="A0RF32"/>
    <s v="JFK"/>
    <s v="KUL"/>
    <d v="2018-10-24T00:00:00"/>
    <x v="395"/>
    <d v="2018-11-14T00:00:00"/>
    <n v="15178"/>
    <n v="18.3"/>
    <n v="10515.44"/>
    <s v="Business"/>
    <n v="161"/>
    <s v="No"/>
    <n v="10565.583000000001"/>
    <n v="12"/>
    <n v="0.69280801159573069"/>
    <n v="9"/>
    <x v="0"/>
    <n v="4"/>
    <n v="10"/>
    <s v="Violation"/>
    <s v="USA"/>
    <s v="Malaysia"/>
    <x v="1"/>
    <x v="2"/>
  </r>
  <r>
    <s v="Z1MZ36"/>
    <s v="JFK"/>
    <s v="HND"/>
    <d v="2018-06-26T00:00:00"/>
    <x v="599"/>
    <d v="2018-07-15T00:00:00"/>
    <n v="10899"/>
    <n v="13.3"/>
    <n v="10541.36"/>
    <s v="Business"/>
    <n v="63"/>
    <s v="No"/>
    <n v="8111.5765000000001"/>
    <n v="14"/>
    <n v="0.96718598036517112"/>
    <n v="5"/>
    <x v="0"/>
    <n v="3"/>
    <n v="8"/>
    <s v="Violation"/>
    <s v="USA"/>
    <s v="Japan"/>
    <x v="1"/>
    <x v="2"/>
  </r>
  <r>
    <s v="LF0P3Y"/>
    <s v="LHR"/>
    <s v="SZX"/>
    <d v="2019-06-25T00:00:00"/>
    <x v="427"/>
    <d v="2019-07-19T00:00:00"/>
    <n v="9594"/>
    <n v="16.7"/>
    <n v="10550.2"/>
    <s v="Business"/>
    <n v="905"/>
    <s v="No"/>
    <n v="7363.1589999999997"/>
    <n v="13"/>
    <n v="1.0996664582030435"/>
    <n v="11"/>
    <x v="0"/>
    <n v="3"/>
    <n v="8"/>
    <s v="Violation"/>
    <s v="England"/>
    <s v="China"/>
    <x v="0"/>
    <x v="2"/>
  </r>
  <r>
    <s v="RKMIXQ"/>
    <s v="JFK"/>
    <s v="PEK"/>
    <d v="2019-04-12T00:00:00"/>
    <x v="600"/>
    <d v="2019-04-27T00:00:00"/>
    <n v="11004"/>
    <n v="13.5"/>
    <n v="10569.28"/>
    <s v="Business"/>
    <n v="18"/>
    <s v="No"/>
    <n v="8171.7939999999999"/>
    <n v="9"/>
    <n v="0.96049436568520541"/>
    <n v="6"/>
    <x v="0"/>
    <n v="2"/>
    <n v="6"/>
    <s v="Violation"/>
    <s v="USA"/>
    <s v="China"/>
    <x v="1"/>
    <x v="2"/>
  </r>
  <r>
    <s v="F9WIPY"/>
    <s v="JFK"/>
    <s v="DXB"/>
    <d v="2019-09-14T00:00:00"/>
    <x v="122"/>
    <d v="2019-10-11T00:00:00"/>
    <n v="11022"/>
    <n v="13.5"/>
    <n v="10591.71"/>
    <s v="Business"/>
    <n v="197"/>
    <s v="No"/>
    <n v="8182.1170000000002"/>
    <n v="14"/>
    <n v="0.9609608056614044"/>
    <n v="13"/>
    <x v="0"/>
    <n v="4"/>
    <n v="10"/>
    <s v="Violation"/>
    <s v="USA"/>
    <s v="United Arab Emirates"/>
    <x v="1"/>
    <x v="0"/>
  </r>
  <r>
    <s v="I4GZO8"/>
    <s v="JFK"/>
    <s v="SIN"/>
    <d v="2019-12-08T00:00:00"/>
    <x v="10"/>
    <d v="2019-12-21T00:00:00"/>
    <n v="15349"/>
    <n v="18.5"/>
    <n v="10598.36"/>
    <s v="Business"/>
    <n v="792"/>
    <s v="No"/>
    <n v="10663.6515"/>
    <n v="8"/>
    <n v="0.69049188872239242"/>
    <n v="5"/>
    <x v="2"/>
    <n v="4"/>
    <n v="10"/>
    <s v="Violation"/>
    <s v="USA"/>
    <s v="Singapore"/>
    <x v="1"/>
    <x v="2"/>
  </r>
  <r>
    <s v="ALX2TS"/>
    <s v="LGW"/>
    <s v="HND"/>
    <d v="2019-04-16T00:00:00"/>
    <x v="71"/>
    <d v="2019-05-07T00:00:00"/>
    <n v="9636"/>
    <n v="11.9"/>
    <n v="10601.74"/>
    <s v="Business"/>
    <n v="494"/>
    <s v="No"/>
    <n v="7387.2460000000001"/>
    <n v="8"/>
    <n v="1.1002220838522208"/>
    <n v="13"/>
    <x v="0"/>
    <n v="3"/>
    <n v="8"/>
    <s v="Violation"/>
    <s v="England"/>
    <s v="Japan"/>
    <x v="0"/>
    <x v="2"/>
  </r>
  <r>
    <s v="O7FG3A"/>
    <s v="LHR"/>
    <s v="SIN"/>
    <d v="2018-08-16T00:00:00"/>
    <x v="200"/>
    <d v="2018-08-30T00:00:00"/>
    <n v="10883"/>
    <n v="12.8"/>
    <n v="10617.25"/>
    <s v="Business"/>
    <n v="41"/>
    <s v="No"/>
    <n v="8102.4004999999997"/>
    <n v="7"/>
    <n v="0.97558118165946894"/>
    <n v="7"/>
    <x v="3"/>
    <n v="4"/>
    <n v="10"/>
    <s v="Violation"/>
    <s v="England"/>
    <s v="Singapore"/>
    <x v="0"/>
    <x v="2"/>
  </r>
  <r>
    <s v="YT2DYE"/>
    <s v="JFK"/>
    <s v="PEK"/>
    <d v="2019-12-15T00:00:00"/>
    <x v="601"/>
    <d v="2019-12-23T00:00:00"/>
    <n v="11004"/>
    <n v="13.5"/>
    <n v="10617.78"/>
    <s v="Business"/>
    <n v="213"/>
    <s v="No"/>
    <n v="8171.7939999999999"/>
    <n v="2"/>
    <n v="0.96490185387131955"/>
    <n v="6"/>
    <x v="0"/>
    <n v="3"/>
    <n v="8"/>
    <s v="Violation"/>
    <s v="USA"/>
    <s v="China"/>
    <x v="1"/>
    <x v="2"/>
  </r>
  <r>
    <s v="KIW32C"/>
    <s v="JFK"/>
    <s v="PEK"/>
    <d v="2017-09-06T00:00:00"/>
    <x v="17"/>
    <d v="2017-09-25T00:00:00"/>
    <n v="11004"/>
    <n v="13.5"/>
    <n v="10622.12"/>
    <s v="Business"/>
    <n v="666"/>
    <s v="No"/>
    <n v="8171.7939999999999"/>
    <n v="12"/>
    <n v="0.96529625590694301"/>
    <n v="7"/>
    <x v="0"/>
    <n v="4"/>
    <n v="10"/>
    <s v="Violation"/>
    <s v="USA"/>
    <s v="China"/>
    <x v="1"/>
    <x v="2"/>
  </r>
  <r>
    <s v="TLQGCC"/>
    <s v="JFK"/>
    <s v="ICN"/>
    <d v="2017-04-14T00:00:00"/>
    <x v="300"/>
    <d v="2017-04-28T00:00:00"/>
    <n v="11115"/>
    <n v="13.5"/>
    <n v="10641.48"/>
    <s v="Business"/>
    <n v="962"/>
    <s v="No"/>
    <n v="8235.4524999999994"/>
    <n v="9"/>
    <n v="0.95739811066126856"/>
    <n v="5"/>
    <x v="0"/>
    <n v="4"/>
    <n v="10"/>
    <s v="Violation"/>
    <s v="USA"/>
    <s v="Republic of Korea"/>
    <x v="1"/>
    <x v="2"/>
  </r>
  <r>
    <s v="B3DSZT"/>
    <s v="JFK"/>
    <s v="BOM"/>
    <d v="2017-09-25T00:00:00"/>
    <x v="602"/>
    <d v="2017-10-27T00:00:00"/>
    <n v="12551"/>
    <n v="15.3"/>
    <n v="10665.37"/>
    <s v="Business"/>
    <n v="808"/>
    <s v="No"/>
    <n v="9058.9984999999997"/>
    <n v="25"/>
    <n v="0.84976256871962397"/>
    <n v="7"/>
    <x v="0"/>
    <n v="2"/>
    <n v="6"/>
    <s v="Violation"/>
    <s v="USA"/>
    <s v="India"/>
    <x v="1"/>
    <x v="2"/>
  </r>
  <r>
    <s v="Y0313W"/>
    <s v="LGW"/>
    <s v="CAN"/>
    <d v="2018-07-03T00:00:00"/>
    <x v="120"/>
    <d v="2018-07-28T00:00:00"/>
    <n v="9499"/>
    <n v="15.6"/>
    <n v="10673.67"/>
    <s v="Business"/>
    <n v="280"/>
    <s v="No"/>
    <n v="7308.6765000000005"/>
    <n v="13"/>
    <n v="1.123662490788504"/>
    <n v="12"/>
    <x v="0"/>
    <n v="4"/>
    <n v="10"/>
    <s v="Violation"/>
    <s v="England"/>
    <s v="China"/>
    <x v="0"/>
    <x v="2"/>
  </r>
  <r>
    <s v="XL4260"/>
    <s v="LGW"/>
    <s v="LAS"/>
    <d v="2019-08-16T00:00:00"/>
    <x v="603"/>
    <d v="2019-08-26T00:00:00"/>
    <n v="8432"/>
    <n v="9.6"/>
    <n v="10680.48"/>
    <s v="Business"/>
    <n v="884"/>
    <s v="No"/>
    <n v="6696.7520000000004"/>
    <n v="4"/>
    <n v="1.2666603415559772"/>
    <n v="6"/>
    <x v="0"/>
    <n v="3"/>
    <n v="8"/>
    <s v="Violation"/>
    <s v="England"/>
    <s v="USA"/>
    <x v="0"/>
    <x v="1"/>
  </r>
  <r>
    <s v="ZI5Z23"/>
    <s v="LHR"/>
    <s v="JFK"/>
    <d v="2018-09-21T00:00:00"/>
    <x v="488"/>
    <d v="2018-10-10T00:00:00"/>
    <n v="5539"/>
    <n v="6.7"/>
    <n v="10681.57"/>
    <s v="Business"/>
    <n v="41"/>
    <s v="No"/>
    <n v="5037.6165000000001"/>
    <n v="11"/>
    <n v="1.9284293193717277"/>
    <n v="8"/>
    <x v="3"/>
    <n v="4"/>
    <n v="10"/>
    <s v="No"/>
    <s v="England"/>
    <s v="USA"/>
    <x v="0"/>
    <x v="1"/>
  </r>
  <r>
    <s v="Z4RJ0S"/>
    <s v="JFK"/>
    <s v="DOH"/>
    <d v="2019-05-20T00:00:00"/>
    <x v="221"/>
    <d v="2019-06-12T00:00:00"/>
    <n v="10789"/>
    <n v="13.2"/>
    <n v="10701.72"/>
    <s v="Business"/>
    <n v="213"/>
    <s v="No"/>
    <n v="8048.4915000000001"/>
    <n v="10"/>
    <n v="0.991910278987858"/>
    <n v="13"/>
    <x v="0"/>
    <n v="3"/>
    <n v="8"/>
    <s v="Violation"/>
    <s v="USA"/>
    <s v="Qatar"/>
    <x v="1"/>
    <x v="0"/>
  </r>
  <r>
    <s v="K5LEFU"/>
    <s v="LGW"/>
    <s v="KUL"/>
    <d v="2019-10-02T00:00:00"/>
    <x v="604"/>
    <d v="2020-01-09T00:00:00"/>
    <n v="10593"/>
    <n v="17.7"/>
    <n v="10707.74"/>
    <s v="Business"/>
    <n v="393"/>
    <s v="No"/>
    <n v="7936.0855000000001"/>
    <n v="12"/>
    <n v="1.0108316812989711"/>
    <n v="87"/>
    <x v="0"/>
    <n v="4"/>
    <n v="10"/>
    <s v="Violation"/>
    <s v="England"/>
    <s v="Malaysia"/>
    <x v="0"/>
    <x v="2"/>
  </r>
  <r>
    <s v="M2FGUZ"/>
    <s v="JFK"/>
    <s v="PEK"/>
    <d v="2019-02-09T00:00:00"/>
    <x v="548"/>
    <d v="2019-03-02T00:00:00"/>
    <n v="11004"/>
    <n v="13.5"/>
    <n v="10723.29"/>
    <s v="Business"/>
    <n v="12"/>
    <s v="No"/>
    <n v="8171.7939999999999"/>
    <n v="13"/>
    <n v="0.97449018538713206"/>
    <n v="8"/>
    <x v="0"/>
    <n v="2"/>
    <n v="6"/>
    <s v="Violation"/>
    <s v="USA"/>
    <s v="China"/>
    <x v="1"/>
    <x v="2"/>
  </r>
  <r>
    <s v="V55RWL"/>
    <s v="SIN"/>
    <s v="EWR"/>
    <d v="2016-12-30T00:00:00"/>
    <x v="281"/>
    <d v="2017-01-28T00:00:00"/>
    <n v="15336"/>
    <n v="18.5"/>
    <n v="10739.34"/>
    <s v="Business"/>
    <n v="423"/>
    <s v="No"/>
    <n v="10656.196"/>
    <n v="18"/>
    <n v="0.70026995305164319"/>
    <n v="11"/>
    <x v="2"/>
    <n v="3"/>
    <n v="8"/>
    <s v="Violation"/>
    <s v="Singapore"/>
    <s v="USA"/>
    <x v="2"/>
    <x v="1"/>
  </r>
  <r>
    <s v="DDLTO1"/>
    <s v="JFK"/>
    <s v="SIN"/>
    <d v="2019-11-13T00:00:00"/>
    <x v="546"/>
    <d v="2019-11-28T00:00:00"/>
    <n v="15349"/>
    <n v="18.5"/>
    <n v="10768.25"/>
    <s v="Business"/>
    <n v="228"/>
    <s v="No"/>
    <n v="10663.6515"/>
    <n v="10"/>
    <n v="0.70156036223858231"/>
    <n v="5"/>
    <x v="3"/>
    <n v="3"/>
    <n v="8"/>
    <s v="Violation"/>
    <s v="USA"/>
    <s v="Singapore"/>
    <x v="1"/>
    <x v="2"/>
  </r>
  <r>
    <s v="IF4U8E"/>
    <s v="JFK"/>
    <s v="KUL"/>
    <d v="2019-12-02T00:00:00"/>
    <x v="10"/>
    <d v="2019-12-23T00:00:00"/>
    <n v="15178"/>
    <n v="18.3"/>
    <n v="10798.46"/>
    <s v="Business"/>
    <n v="513"/>
    <s v="No"/>
    <n v="10565.583000000001"/>
    <n v="14"/>
    <n v="0.71145473711951501"/>
    <n v="7"/>
    <x v="0"/>
    <n v="4"/>
    <n v="10"/>
    <s v="Violation"/>
    <s v="USA"/>
    <s v="Malaysia"/>
    <x v="1"/>
    <x v="2"/>
  </r>
  <r>
    <s v="XC67QV"/>
    <s v="JFK"/>
    <s v="ICN"/>
    <d v="2019-10-11T00:00:00"/>
    <x v="554"/>
    <d v="2019-10-30T00:00:00"/>
    <n v="11115"/>
    <n v="13.5"/>
    <n v="10803.27"/>
    <s v="Business"/>
    <n v="141"/>
    <s v="No"/>
    <n v="8235.4524999999994"/>
    <n v="9"/>
    <n v="0.9719541160593792"/>
    <n v="10"/>
    <x v="0"/>
    <n v="2"/>
    <n v="6"/>
    <s v="Violation"/>
    <s v="USA"/>
    <s v="Republic of Korea"/>
    <x v="1"/>
    <x v="2"/>
  </r>
  <r>
    <s v="FC4WH9"/>
    <s v="JFK"/>
    <s v="SIN"/>
    <d v="2017-03-29T00:00:00"/>
    <x v="605"/>
    <d v="2017-04-18T00:00:00"/>
    <n v="15349"/>
    <n v="18.5"/>
    <n v="10805.4"/>
    <s v="Business"/>
    <n v="301"/>
    <s v="No"/>
    <n v="10663.6515"/>
    <n v="14"/>
    <n v="0.70398071535604922"/>
    <n v="6"/>
    <x v="4"/>
    <n v="2"/>
    <n v="6"/>
    <s v="Violation"/>
    <s v="USA"/>
    <s v="Singapore"/>
    <x v="1"/>
    <x v="2"/>
  </r>
  <r>
    <s v="D9BINH"/>
    <s v="JFK"/>
    <s v="SIN"/>
    <d v="2019-08-24T00:00:00"/>
    <x v="510"/>
    <d v="2019-09-11T00:00:00"/>
    <n v="15349"/>
    <n v="18.5"/>
    <n v="10831.58"/>
    <s v="Business"/>
    <n v="301"/>
    <s v="No"/>
    <n v="10663.6515"/>
    <n v="9"/>
    <n v="0.70568636393250372"/>
    <n v="9"/>
    <x v="4"/>
    <n v="2"/>
    <n v="6"/>
    <s v="Violation"/>
    <s v="USA"/>
    <s v="Singapore"/>
    <x v="1"/>
    <x v="2"/>
  </r>
  <r>
    <s v="DWI45Y"/>
    <s v="LGW"/>
    <s v="HND"/>
    <d v="2019-08-18T00:00:00"/>
    <x v="70"/>
    <d v="2019-09-06T00:00:00"/>
    <n v="9636"/>
    <n v="11.9"/>
    <n v="10851.27"/>
    <s v="Business"/>
    <n v="235"/>
    <s v="No"/>
    <n v="7387.2460000000001"/>
    <n v="8"/>
    <n v="1.1261176836861768"/>
    <n v="11"/>
    <x v="2"/>
    <n v="2"/>
    <n v="6"/>
    <s v="Violation"/>
    <s v="England"/>
    <s v="Japan"/>
    <x v="0"/>
    <x v="2"/>
  </r>
  <r>
    <s v="HO8QIZ"/>
    <s v="SIN"/>
    <s v="LAS"/>
    <d v="2018-02-28T00:00:00"/>
    <x v="175"/>
    <d v="2018-03-14T00:00:00"/>
    <n v="14209"/>
    <n v="18.399999999999999"/>
    <n v="10858.06"/>
    <s v="Business"/>
    <n v="958"/>
    <s v="No"/>
    <n v="10009.861499999999"/>
    <n v="8"/>
    <n v="0.76416778098388338"/>
    <n v="6"/>
    <x v="0"/>
    <n v="4"/>
    <n v="10"/>
    <s v="Violation"/>
    <s v="Singapore"/>
    <s v="USA"/>
    <x v="2"/>
    <x v="1"/>
  </r>
  <r>
    <s v="S8X16S"/>
    <s v="LHR"/>
    <s v="HND"/>
    <d v="2019-01-17T00:00:00"/>
    <x v="606"/>
    <d v="2019-02-05T00:00:00"/>
    <n v="9591"/>
    <n v="10.7"/>
    <n v="10888.69"/>
    <s v="Business"/>
    <n v="467"/>
    <s v="No"/>
    <n v="7361.4385000000002"/>
    <n v="8"/>
    <n v="1.1353028881242833"/>
    <n v="11"/>
    <x v="0"/>
    <n v="2"/>
    <n v="6"/>
    <s v="Violation"/>
    <s v="England"/>
    <s v="Japan"/>
    <x v="0"/>
    <x v="2"/>
  </r>
  <r>
    <s v="K20JZ2"/>
    <s v="JFK"/>
    <s v="BOM"/>
    <d v="2016-12-28T00:00:00"/>
    <x v="607"/>
    <d v="2017-01-12T00:00:00"/>
    <n v="12551"/>
    <n v="15.3"/>
    <n v="10894.13"/>
    <s v="Business"/>
    <n v="496"/>
    <s v="No"/>
    <n v="9058.9984999999997"/>
    <n v="10"/>
    <n v="0.86798900486017039"/>
    <n v="5"/>
    <x v="0"/>
    <n v="2"/>
    <n v="6"/>
    <s v="Violation"/>
    <s v="USA"/>
    <s v="India"/>
    <x v="1"/>
    <x v="2"/>
  </r>
  <r>
    <s v="VA4H9D"/>
    <s v="LHR"/>
    <s v="CAN"/>
    <d v="2018-09-23T00:00:00"/>
    <x v="608"/>
    <d v="2018-10-08T00:00:00"/>
    <n v="9495"/>
    <n v="10.6"/>
    <n v="10960.98"/>
    <s v="Business"/>
    <n v="725"/>
    <s v="No"/>
    <n v="7306.3824999999997"/>
    <n v="5"/>
    <n v="1.1543949447077408"/>
    <n v="10"/>
    <x v="0"/>
    <n v="4"/>
    <n v="10"/>
    <s v="Violation"/>
    <s v="England"/>
    <s v="China"/>
    <x v="0"/>
    <x v="2"/>
  </r>
  <r>
    <s v="PJVE9D"/>
    <s v="JFK"/>
    <s v="DXB"/>
    <d v="2018-07-10T00:00:00"/>
    <x v="336"/>
    <d v="2018-07-29T00:00:00"/>
    <n v="11022"/>
    <n v="13.5"/>
    <n v="10971.05"/>
    <s v="Business"/>
    <n v="62"/>
    <s v="No"/>
    <n v="8182.1170000000002"/>
    <n v="11"/>
    <n v="0.99537742696425324"/>
    <n v="8"/>
    <x v="0"/>
    <n v="3"/>
    <n v="8"/>
    <s v="Violation"/>
    <s v="USA"/>
    <s v="United Arab Emirates"/>
    <x v="1"/>
    <x v="0"/>
  </r>
  <r>
    <s v="SWTY3J"/>
    <s v="LGA"/>
    <s v="LHR"/>
    <d v="2018-08-07T00:00:00"/>
    <x v="584"/>
    <d v="2018-08-18T00:00:00"/>
    <n v="5536"/>
    <n v="11.7"/>
    <n v="10986.45"/>
    <s v="Business"/>
    <n v="177"/>
    <s v="No"/>
    <n v="5035.8960000000006"/>
    <n v="5"/>
    <n v="1.9845466040462429"/>
    <n v="6"/>
    <x v="0"/>
    <n v="4"/>
    <n v="10"/>
    <s v="Violation"/>
    <s v="USA"/>
    <s v="England"/>
    <x v="1"/>
    <x v="0"/>
  </r>
  <r>
    <s v="V8BFME"/>
    <s v="JFK"/>
    <s v="SIN"/>
    <d v="2019-05-18T00:00:00"/>
    <x v="134"/>
    <d v="2019-06-21T00:00:00"/>
    <n v="15349"/>
    <n v="18.5"/>
    <n v="11040.79"/>
    <s v="Business"/>
    <n v="448"/>
    <s v="No"/>
    <n v="10663.6515"/>
    <n v="20"/>
    <n v="0.71931656785458342"/>
    <n v="14"/>
    <x v="2"/>
    <n v="4"/>
    <n v="10"/>
    <s v="Violation"/>
    <s v="USA"/>
    <s v="Singapore"/>
    <x v="1"/>
    <x v="2"/>
  </r>
  <r>
    <s v="NW712U"/>
    <s v="JFK"/>
    <s v="ICN"/>
    <d v="2018-10-08T00:00:00"/>
    <x v="251"/>
    <d v="2018-11-10T00:00:00"/>
    <n v="11115"/>
    <n v="13.5"/>
    <n v="11057.65"/>
    <s v="Business"/>
    <n v="252"/>
    <s v="No"/>
    <n v="8235.4524999999994"/>
    <n v="20"/>
    <n v="0.99484030589293748"/>
    <n v="13"/>
    <x v="0"/>
    <n v="4"/>
    <n v="10"/>
    <s v="Violation"/>
    <s v="USA"/>
    <s v="Republic of Korea"/>
    <x v="1"/>
    <x v="2"/>
  </r>
  <r>
    <s v="Y3FY9U"/>
    <s v="LHR"/>
    <s v="DFW"/>
    <d v="2018-04-14T00:00:00"/>
    <x v="89"/>
    <d v="2018-05-05T00:00:00"/>
    <n v="7627"/>
    <n v="8.8000000000000007"/>
    <n v="11063.99"/>
    <s v="Business"/>
    <n v="586"/>
    <s v="No"/>
    <n v="6235.0844999999999"/>
    <n v="7"/>
    <n v="1.4506345876491411"/>
    <n v="14"/>
    <x v="0"/>
    <n v="4"/>
    <n v="10"/>
    <s v="No"/>
    <s v="England"/>
    <s v="USA"/>
    <x v="0"/>
    <x v="1"/>
  </r>
  <r>
    <s v="KQ2LJX"/>
    <s v="LHR"/>
    <s v="CGK"/>
    <d v="2019-11-01T00:00:00"/>
    <x v="428"/>
    <d v="2019-11-17T00:00:00"/>
    <n v="11721"/>
    <n v="13.9"/>
    <n v="11087.55"/>
    <s v="Business"/>
    <n v="705"/>
    <s v="No"/>
    <n v="8582.9935000000005"/>
    <n v="11"/>
    <n v="0.94595597645252105"/>
    <n v="5"/>
    <x v="0"/>
    <n v="4"/>
    <n v="10"/>
    <s v="Violation"/>
    <s v="England"/>
    <s v="Indonesia"/>
    <x v="0"/>
    <x v="2"/>
  </r>
  <r>
    <s v="PQFSUF"/>
    <s v="SIN"/>
    <s v="CLT"/>
    <d v="2017-08-14T00:00:00"/>
    <x v="609"/>
    <d v="2017-09-02T00:00:00"/>
    <n v="15917"/>
    <n v="21.1"/>
    <n v="11088.56"/>
    <s v="Business"/>
    <n v="77"/>
    <s v="No"/>
    <n v="10989.3995"/>
    <n v="11"/>
    <n v="0.69664886599233522"/>
    <n v="8"/>
    <x v="0"/>
    <n v="4"/>
    <n v="10"/>
    <s v="Violation"/>
    <s v="Singapore"/>
    <s v="USA"/>
    <x v="2"/>
    <x v="1"/>
  </r>
  <r>
    <s v="IZTJYO"/>
    <s v="LHR"/>
    <s v="BOM"/>
    <d v="2019-03-30T00:00:00"/>
    <x v="610"/>
    <d v="2019-04-17T00:00:00"/>
    <n v="7213"/>
    <n v="8.4"/>
    <n v="11096.83"/>
    <s v="Business"/>
    <n v="280"/>
    <s v="No"/>
    <n v="5997.6554999999998"/>
    <n v="4"/>
    <n v="1.5384486344100929"/>
    <n v="14"/>
    <x v="0"/>
    <n v="4"/>
    <n v="10"/>
    <s v="No"/>
    <s v="England"/>
    <s v="India"/>
    <x v="0"/>
    <x v="2"/>
  </r>
  <r>
    <s v="QJ64KO"/>
    <s v="JFK"/>
    <s v="BKK"/>
    <d v="2019-04-08T00:00:00"/>
    <x v="442"/>
    <d v="2019-05-12T00:00:00"/>
    <n v="13964"/>
    <n v="16.899999999999999"/>
    <n v="11104.6"/>
    <s v="Business"/>
    <n v="770"/>
    <s v="No"/>
    <n v="9869.3539999999994"/>
    <n v="20"/>
    <n v="0.79523059295330856"/>
    <n v="14"/>
    <x v="1"/>
    <n v="4"/>
    <n v="10"/>
    <s v="Violation"/>
    <s v="USA"/>
    <s v="Thailand"/>
    <x v="1"/>
    <x v="2"/>
  </r>
  <r>
    <s v="PHRBTN"/>
    <s v="JFK"/>
    <s v="ICN"/>
    <d v="2018-01-03T00:00:00"/>
    <x v="611"/>
    <d v="2018-02-06T00:00:00"/>
    <n v="11115"/>
    <n v="13.5"/>
    <n v="11116.78"/>
    <s v="Business"/>
    <n v="506"/>
    <s v="No"/>
    <n v="8235.4524999999994"/>
    <n v="18"/>
    <n v="1.0001601439496177"/>
    <n v="16"/>
    <x v="0"/>
    <n v="3"/>
    <n v="8"/>
    <s v="Violation"/>
    <s v="USA"/>
    <s v="Republic of Korea"/>
    <x v="1"/>
    <x v="2"/>
  </r>
  <r>
    <s v="S50JIH"/>
    <s v="LHR"/>
    <s v="MEX"/>
    <d v="2017-04-03T00:00:00"/>
    <x v="612"/>
    <d v="2017-04-22T00:00:00"/>
    <n v="8903"/>
    <n v="10.1"/>
    <n v="11117.12"/>
    <s v="Business"/>
    <n v="120"/>
    <s v="No"/>
    <n v="6966.8705"/>
    <n v="8"/>
    <n v="1.2486936987532293"/>
    <n v="11"/>
    <x v="0"/>
    <n v="2"/>
    <n v="6"/>
    <s v="Violation"/>
    <s v="England"/>
    <s v="Mexico"/>
    <x v="0"/>
    <x v="1"/>
  </r>
  <r>
    <s v="Q3FOKP"/>
    <s v="LGW"/>
    <s v="ATL"/>
    <d v="2019-08-04T00:00:00"/>
    <x v="613"/>
    <d v="2019-08-13T00:00:00"/>
    <n v="6790"/>
    <n v="8.9"/>
    <n v="11117.82"/>
    <s v="Business"/>
    <n v="135"/>
    <s v="No"/>
    <n v="5755.0650000000005"/>
    <n v="0"/>
    <n v="1.6373814432989691"/>
    <n v="9"/>
    <x v="2"/>
    <n v="2"/>
    <n v="6"/>
    <s v="Violation"/>
    <s v="England"/>
    <s v="USA"/>
    <x v="0"/>
    <x v="1"/>
  </r>
  <r>
    <s v="V4PZ47"/>
    <s v="JFK"/>
    <s v="KUL"/>
    <d v="2019-05-15T00:00:00"/>
    <x v="450"/>
    <d v="2019-06-11T00:00:00"/>
    <n v="15178"/>
    <n v="18.3"/>
    <n v="11119.59"/>
    <s v="Business"/>
    <n v="459"/>
    <s v="No"/>
    <n v="10565.583000000001"/>
    <n v="19"/>
    <n v="0.73261233364079592"/>
    <n v="8"/>
    <x v="0"/>
    <n v="2"/>
    <n v="6"/>
    <s v="Violation"/>
    <s v="USA"/>
    <s v="Malaysia"/>
    <x v="1"/>
    <x v="2"/>
  </r>
  <r>
    <s v="LP9XPT"/>
    <s v="SIN"/>
    <s v="ORD"/>
    <d v="2018-09-17T00:00:00"/>
    <x v="614"/>
    <d v="2018-09-29T00:00:00"/>
    <n v="15050"/>
    <n v="19.2"/>
    <n v="11126.52"/>
    <s v="Business"/>
    <n v="403"/>
    <s v="No"/>
    <n v="10492.174999999999"/>
    <n v="3"/>
    <n v="0.73930365448504987"/>
    <n v="9"/>
    <x v="0"/>
    <n v="1"/>
    <n v="4"/>
    <s v="Violation"/>
    <s v="Singapore"/>
    <s v="USA"/>
    <x v="2"/>
    <x v="1"/>
  </r>
  <r>
    <s v="VDICHW"/>
    <s v="JFK"/>
    <s v="SIN"/>
    <d v="2017-08-24T00:00:00"/>
    <x v="615"/>
    <d v="2017-09-13T00:00:00"/>
    <n v="15349"/>
    <n v="18.5"/>
    <n v="11138.5"/>
    <s v="Business"/>
    <n v="301"/>
    <s v="No"/>
    <n v="10663.6515"/>
    <n v="14"/>
    <n v="0.72568245488305427"/>
    <n v="6"/>
    <x v="4"/>
    <n v="2"/>
    <n v="6"/>
    <s v="Violation"/>
    <s v="USA"/>
    <s v="Singapore"/>
    <x v="1"/>
    <x v="2"/>
  </r>
  <r>
    <s v="LXS5LR"/>
    <s v="LGW"/>
    <s v="MEL"/>
    <d v="2019-06-17T00:00:00"/>
    <x v="362"/>
    <d v="2019-06-22T00:00:00"/>
    <n v="16895"/>
    <n v="20.3"/>
    <n v="11149.15"/>
    <s v="Business"/>
    <n v="139"/>
    <s v="No"/>
    <n v="11550.282499999999"/>
    <n v="1"/>
    <n v="0.65990825688073396"/>
    <n v="4"/>
    <x v="0"/>
    <n v="4"/>
    <n v="10"/>
    <s v="Violation"/>
    <s v="England"/>
    <s v="Australia"/>
    <x v="0"/>
    <x v="2"/>
  </r>
  <r>
    <s v="OKDLSK"/>
    <s v="JFK"/>
    <s v="ICN"/>
    <d v="2017-07-25T00:00:00"/>
    <x v="294"/>
    <d v="2017-08-20T00:00:00"/>
    <n v="11115"/>
    <n v="13.5"/>
    <n v="11186.15"/>
    <s v="Business"/>
    <n v="226"/>
    <s v="No"/>
    <n v="8235.4524999999994"/>
    <n v="16"/>
    <n v="1.0064012595591543"/>
    <n v="10"/>
    <x v="0"/>
    <n v="4"/>
    <n v="10"/>
    <s v="Violation"/>
    <s v="USA"/>
    <s v="Republic of Korea"/>
    <x v="1"/>
    <x v="2"/>
  </r>
  <r>
    <s v="SPM9YR"/>
    <s v="JFK"/>
    <s v="CTU"/>
    <d v="2016-12-25T00:00:00"/>
    <x v="616"/>
    <d v="2017-01-09T00:00:00"/>
    <n v="12116"/>
    <n v="14.8"/>
    <n v="11221.17"/>
    <s v="Business"/>
    <n v="638"/>
    <s v="No"/>
    <n v="8809.5259999999998"/>
    <n v="9"/>
    <n v="0.92614476724991746"/>
    <n v="6"/>
    <x v="0"/>
    <n v="3"/>
    <n v="8"/>
    <s v="Violation"/>
    <s v="USA"/>
    <s v="China"/>
    <x v="1"/>
    <x v="2"/>
  </r>
  <r>
    <s v="XT1SC4"/>
    <s v="JFK"/>
    <s v="LHR"/>
    <d v="2018-07-25T00:00:00"/>
    <x v="617"/>
    <d v="2018-08-10T00:00:00"/>
    <n v="5555"/>
    <n v="7.1"/>
    <n v="11227.59"/>
    <s v="Business"/>
    <n v="343"/>
    <s v="No"/>
    <n v="5046.7924999999996"/>
    <n v="10"/>
    <n v="2.0211683168316834"/>
    <n v="6"/>
    <x v="3"/>
    <n v="4"/>
    <n v="10"/>
    <s v="No"/>
    <s v="USA"/>
    <s v="England"/>
    <x v="1"/>
    <x v="0"/>
  </r>
  <r>
    <s v="RYBUY1"/>
    <s v="JFK"/>
    <s v="SIN"/>
    <d v="2018-02-13T00:00:00"/>
    <x v="618"/>
    <d v="2018-03-11T00:00:00"/>
    <n v="15349"/>
    <n v="18.5"/>
    <n v="11229.41"/>
    <s v="Business"/>
    <n v="301"/>
    <s v="No"/>
    <n v="10663.6515"/>
    <n v="18"/>
    <n v="0.73160531630725123"/>
    <n v="8"/>
    <x v="4"/>
    <n v="2"/>
    <n v="6"/>
    <s v="Violation"/>
    <s v="USA"/>
    <s v="Singapore"/>
    <x v="1"/>
    <x v="2"/>
  </r>
  <r>
    <s v="W0K6Y4"/>
    <s v="JFK"/>
    <s v="SIN"/>
    <d v="2017-12-05T00:00:00"/>
    <x v="60"/>
    <d v="2017-12-19T00:00:00"/>
    <n v="15349"/>
    <n v="18.5"/>
    <n v="11231.82"/>
    <s v="Business"/>
    <n v="900"/>
    <s v="No"/>
    <n v="10663.6515"/>
    <n v="9"/>
    <n v="0.73176232979347189"/>
    <n v="5"/>
    <x v="2"/>
    <n v="4"/>
    <n v="10"/>
    <s v="Violation"/>
    <s v="USA"/>
    <s v="Singapore"/>
    <x v="1"/>
    <x v="2"/>
  </r>
  <r>
    <s v="KPLHGA"/>
    <s v="LHR"/>
    <s v="KUL"/>
    <d v="2019-08-02T00:00:00"/>
    <x v="161"/>
    <d v="2019-08-18T00:00:00"/>
    <n v="10605"/>
    <n v="11.8"/>
    <n v="11236.8"/>
    <s v="Business"/>
    <n v="11"/>
    <s v="No"/>
    <n v="7942.9674999999997"/>
    <n v="7"/>
    <n v="1.0595756718528995"/>
    <n v="9"/>
    <x v="0"/>
    <n v="3"/>
    <n v="8"/>
    <s v="Violation"/>
    <s v="England"/>
    <s v="Malaysia"/>
    <x v="0"/>
    <x v="2"/>
  </r>
  <r>
    <s v="KINWEQ"/>
    <s v="JFK"/>
    <s v="CTU"/>
    <d v="2018-03-30T00:00:00"/>
    <x v="443"/>
    <d v="2018-04-15T00:00:00"/>
    <n v="12116"/>
    <n v="14.8"/>
    <n v="11243.64"/>
    <s v="Business"/>
    <n v="363"/>
    <s v="No"/>
    <n v="8809.5259999999998"/>
    <n v="8"/>
    <n v="0.92799933971607784"/>
    <n v="8"/>
    <x v="0"/>
    <n v="3"/>
    <n v="8"/>
    <s v="Violation"/>
    <s v="USA"/>
    <s v="China"/>
    <x v="1"/>
    <x v="2"/>
  </r>
  <r>
    <s v="TNEGG6"/>
    <s v="JFK"/>
    <s v="PEK"/>
    <d v="2019-02-14T00:00:00"/>
    <x v="269"/>
    <d v="2019-03-03T00:00:00"/>
    <n v="11004"/>
    <n v="13.5"/>
    <n v="11244.68"/>
    <s v="Business"/>
    <n v="805"/>
    <s v="No"/>
    <n v="8171.7939999999999"/>
    <n v="11"/>
    <n v="1.0218720465285351"/>
    <n v="6"/>
    <x v="0"/>
    <n v="3"/>
    <n v="8"/>
    <s v="Violation"/>
    <s v="USA"/>
    <s v="China"/>
    <x v="1"/>
    <x v="2"/>
  </r>
  <r>
    <s v="XHC2SV"/>
    <s v="LHR"/>
    <s v="LAS"/>
    <d v="2019-05-15T00:00:00"/>
    <x v="221"/>
    <d v="2019-06-03T00:00:00"/>
    <n v="8395"/>
    <n v="9.5"/>
    <n v="11260.35"/>
    <s v="Business"/>
    <n v="707"/>
    <s v="No"/>
    <n v="6675.5325000000003"/>
    <n v="15"/>
    <n v="1.3413162596783801"/>
    <n v="4"/>
    <x v="2"/>
    <n v="2"/>
    <n v="6"/>
    <s v="Violation"/>
    <s v="England"/>
    <s v="USA"/>
    <x v="0"/>
    <x v="1"/>
  </r>
  <r>
    <s v="ZH5GUU"/>
    <s v="JFK"/>
    <s v="HND"/>
    <d v="2019-05-26T00:00:00"/>
    <x v="505"/>
    <d v="2019-07-04T00:00:00"/>
    <n v="10899"/>
    <n v="13.3"/>
    <n v="11266.72"/>
    <s v="Business"/>
    <n v="325"/>
    <s v="No"/>
    <n v="8111.5765000000001"/>
    <n v="18"/>
    <n v="1.0337388751261583"/>
    <n v="21"/>
    <x v="0"/>
    <n v="4"/>
    <n v="10"/>
    <s v="Violation"/>
    <s v="USA"/>
    <s v="Japan"/>
    <x v="1"/>
    <x v="2"/>
  </r>
  <r>
    <s v="PJ4GSX"/>
    <s v="JFK"/>
    <s v="PEK"/>
    <d v="2019-03-17T00:00:00"/>
    <x v="561"/>
    <d v="2019-04-08T00:00:00"/>
    <n v="11004"/>
    <n v="13.5"/>
    <n v="11269.6"/>
    <s v="Business"/>
    <n v="770"/>
    <s v="No"/>
    <n v="8171.7939999999999"/>
    <n v="14"/>
    <n v="1.0241366775717922"/>
    <n v="8"/>
    <x v="1"/>
    <n v="4"/>
    <n v="10"/>
    <s v="Violation"/>
    <s v="USA"/>
    <s v="China"/>
    <x v="1"/>
    <x v="2"/>
  </r>
  <r>
    <s v="CTQ60P"/>
    <s v="JFK"/>
    <s v="SYD"/>
    <d v="2018-02-20T00:00:00"/>
    <x v="619"/>
    <d v="2018-03-20T00:00:00"/>
    <n v="16013"/>
    <n v="19.3"/>
    <n v="11273.02"/>
    <s v="Business"/>
    <n v="63"/>
    <s v="No"/>
    <n v="11044.4555"/>
    <n v="17"/>
    <n v="0.70399175669768321"/>
    <n v="11"/>
    <x v="0"/>
    <n v="3"/>
    <n v="8"/>
    <s v="Violation"/>
    <s v="USA"/>
    <s v="Australia"/>
    <x v="1"/>
    <x v="2"/>
  </r>
  <r>
    <s v="KY48D3"/>
    <s v="JFK"/>
    <s v="PEK"/>
    <d v="2019-01-20T00:00:00"/>
    <x v="503"/>
    <d v="2019-02-13T00:00:00"/>
    <n v="11004"/>
    <n v="13.5"/>
    <n v="11274.62"/>
    <s v="Business"/>
    <n v="479"/>
    <s v="No"/>
    <n v="8171.7939999999999"/>
    <n v="11"/>
    <n v="1.0245928753180662"/>
    <n v="13"/>
    <x v="0"/>
    <n v="4"/>
    <n v="10"/>
    <s v="Violation"/>
    <s v="USA"/>
    <s v="China"/>
    <x v="1"/>
    <x v="2"/>
  </r>
  <r>
    <s v="AEGD9Q"/>
    <s v="JFK"/>
    <s v="HND"/>
    <d v="2019-05-09T00:00:00"/>
    <x v="342"/>
    <d v="2019-05-28T00:00:00"/>
    <n v="10899"/>
    <n v="13.3"/>
    <n v="11295.07"/>
    <s v="Business"/>
    <n v="213"/>
    <s v="No"/>
    <n v="8111.5765000000001"/>
    <n v="11"/>
    <n v="1.0363400311955224"/>
    <n v="8"/>
    <x v="0"/>
    <n v="3"/>
    <n v="8"/>
    <s v="Violation"/>
    <s v="USA"/>
    <s v="Japan"/>
    <x v="1"/>
    <x v="2"/>
  </r>
  <r>
    <s v="NHWU2N"/>
    <s v="LHR"/>
    <s v="HKG"/>
    <d v="2018-09-10T00:00:00"/>
    <x v="620"/>
    <d v="2018-09-28T00:00:00"/>
    <n v="9630"/>
    <n v="10.8"/>
    <n v="11309.09"/>
    <s v="Business"/>
    <n v="269"/>
    <s v="No"/>
    <n v="7383.8050000000003"/>
    <n v="7"/>
    <n v="1.1743603322949117"/>
    <n v="11"/>
    <x v="0"/>
    <n v="4"/>
    <n v="10"/>
    <s v="Violation"/>
    <s v="England"/>
    <s v="China"/>
    <x v="0"/>
    <x v="2"/>
  </r>
  <r>
    <s v="GKAT8K"/>
    <s v="JFK"/>
    <s v="ICN"/>
    <d v="2019-05-19T00:00:00"/>
    <x v="295"/>
    <d v="2019-06-05T00:00:00"/>
    <n v="11115"/>
    <n v="13.5"/>
    <n v="11327.45"/>
    <s v="Business"/>
    <n v="39"/>
    <s v="No"/>
    <n v="8235.4524999999994"/>
    <n v="12"/>
    <n v="1.0191138101664419"/>
    <n v="5"/>
    <x v="0"/>
    <n v="4"/>
    <n v="10"/>
    <s v="Violation"/>
    <s v="USA"/>
    <s v="Republic of Korea"/>
    <x v="1"/>
    <x v="2"/>
  </r>
  <r>
    <s v="TX9IUN"/>
    <s v="LGW"/>
    <s v="SHA"/>
    <d v="2019-03-21T00:00:00"/>
    <x v="621"/>
    <d v="2019-04-03T00:00:00"/>
    <n v="9223"/>
    <n v="18.399999999999999"/>
    <n v="11351.97"/>
    <s v="Business"/>
    <n v="15"/>
    <s v="No"/>
    <n v="7150.3905000000004"/>
    <n v="6"/>
    <n v="1.2308327008565543"/>
    <n v="7"/>
    <x v="0"/>
    <n v="4"/>
    <n v="10"/>
    <s v="Violation"/>
    <s v="England"/>
    <s v="China"/>
    <x v="0"/>
    <x v="2"/>
  </r>
  <r>
    <s v="DM66DA"/>
    <s v="LHR"/>
    <s v="CAN"/>
    <d v="2019-03-13T00:00:00"/>
    <x v="621"/>
    <d v="2019-04-07T00:00:00"/>
    <n v="9495"/>
    <n v="10.6"/>
    <n v="11356.79"/>
    <s v="Business"/>
    <n v="884"/>
    <s v="No"/>
    <n v="7306.3824999999997"/>
    <n v="14"/>
    <n v="1.196081095313323"/>
    <n v="11"/>
    <x v="0"/>
    <n v="3"/>
    <n v="8"/>
    <s v="Violation"/>
    <s v="England"/>
    <s v="China"/>
    <x v="0"/>
    <x v="2"/>
  </r>
  <r>
    <s v="ESCCN4"/>
    <s v="JFK"/>
    <s v="CTU"/>
    <d v="2019-09-07T00:00:00"/>
    <x v="150"/>
    <d v="2019-09-14T00:00:00"/>
    <n v="12116"/>
    <n v="14.8"/>
    <n v="11366.2"/>
    <s v="Business"/>
    <n v="855"/>
    <s v="No"/>
    <n v="8809.5259999999998"/>
    <n v="1"/>
    <n v="0.93811488940244314"/>
    <n v="6"/>
    <x v="0"/>
    <n v="1"/>
    <n v="4"/>
    <s v="Violation"/>
    <s v="USA"/>
    <s v="China"/>
    <x v="1"/>
    <x v="2"/>
  </r>
  <r>
    <s v="HZPZQU"/>
    <s v="LGW"/>
    <s v="CTU"/>
    <d v="2018-02-07T00:00:00"/>
    <x v="447"/>
    <d v="2018-03-07T00:00:00"/>
    <n v="8303"/>
    <n v="14.5"/>
    <n v="11378.57"/>
    <s v="Business"/>
    <n v="11"/>
    <s v="No"/>
    <n v="6622.7704999999996"/>
    <n v="15"/>
    <n v="1.3704167168493315"/>
    <n v="13"/>
    <x v="0"/>
    <n v="3"/>
    <n v="8"/>
    <s v="Violation"/>
    <s v="England"/>
    <s v="China"/>
    <x v="0"/>
    <x v="2"/>
  </r>
  <r>
    <s v="Z6IUDB"/>
    <s v="LHR"/>
    <s v="ICN"/>
    <d v="2019-01-17T00:00:00"/>
    <x v="128"/>
    <d v="2019-02-01T00:00:00"/>
    <n v="8861"/>
    <n v="10.6"/>
    <n v="11392.22"/>
    <s v="Business"/>
    <n v="101"/>
    <s v="No"/>
    <n v="6942.7835000000005"/>
    <n v="6"/>
    <n v="1.2856585035549035"/>
    <n v="9"/>
    <x v="0"/>
    <n v="4"/>
    <n v="10"/>
    <s v="Violation"/>
    <s v="England"/>
    <s v="Republic of Korea"/>
    <x v="0"/>
    <x v="2"/>
  </r>
  <r>
    <s v="A0VY43"/>
    <s v="JFK"/>
    <s v="ICN"/>
    <d v="2017-09-23T00:00:00"/>
    <x v="622"/>
    <d v="2017-10-07T00:00:00"/>
    <n v="11115"/>
    <n v="13.5"/>
    <n v="11408.18"/>
    <s v="Business"/>
    <n v="451"/>
    <s v="No"/>
    <n v="8235.4524999999994"/>
    <n v="8"/>
    <n v="1.0263769680611785"/>
    <n v="6"/>
    <x v="0"/>
    <n v="2"/>
    <n v="6"/>
    <s v="Violation"/>
    <s v="USA"/>
    <s v="Republic of Korea"/>
    <x v="1"/>
    <x v="2"/>
  </r>
  <r>
    <s v="ZZJYVP"/>
    <s v="LGA"/>
    <s v="LHR"/>
    <d v="2018-03-09T00:00:00"/>
    <x v="623"/>
    <d v="2018-03-31T00:00:00"/>
    <n v="5536"/>
    <n v="11.7"/>
    <n v="11409.74"/>
    <s v="Business"/>
    <n v="506"/>
    <s v="No"/>
    <n v="5035.8960000000006"/>
    <n v="13"/>
    <n v="2.0610079479768784"/>
    <n v="9"/>
    <x v="0"/>
    <n v="3"/>
    <n v="8"/>
    <s v="Violation"/>
    <s v="USA"/>
    <s v="England"/>
    <x v="1"/>
    <x v="0"/>
  </r>
  <r>
    <s v="VS84PW"/>
    <s v="SIN"/>
    <s v="LHR"/>
    <d v="2017-10-18T00:00:00"/>
    <x v="624"/>
    <d v="2017-11-19T00:00:00"/>
    <n v="10883"/>
    <n v="12.8"/>
    <n v="11483.67"/>
    <s v="Business"/>
    <n v="473"/>
    <s v="No"/>
    <n v="8102.4004999999997"/>
    <n v="19"/>
    <n v="1.0551934209317284"/>
    <n v="13"/>
    <x v="4"/>
    <n v="1"/>
    <n v="4"/>
    <s v="Violation"/>
    <s v="Singapore"/>
    <s v="England"/>
    <x v="2"/>
    <x v="0"/>
  </r>
  <r>
    <s v="LSCRM2"/>
    <s v="LGW"/>
    <s v="SIN"/>
    <d v="2019-11-28T00:00:00"/>
    <x v="351"/>
    <d v="2019-12-10T00:00:00"/>
    <n v="10877"/>
    <n v="13.3"/>
    <n v="11503.12"/>
    <s v="Business"/>
    <n v="225"/>
    <s v="No"/>
    <n v="8098.9594999999999"/>
    <n v="7"/>
    <n v="1.0575636664521468"/>
    <n v="5"/>
    <x v="3"/>
    <n v="1"/>
    <n v="4"/>
    <s v="Violation"/>
    <s v="England"/>
    <s v="Singapore"/>
    <x v="0"/>
    <x v="2"/>
  </r>
  <r>
    <s v="Z4NW95"/>
    <s v="JFK"/>
    <s v="BKK"/>
    <d v="2019-04-15T00:00:00"/>
    <x v="442"/>
    <d v="2019-05-05T00:00:00"/>
    <n v="13964"/>
    <n v="16.899999999999999"/>
    <n v="11521.45"/>
    <s v="Business"/>
    <n v="352"/>
    <s v="No"/>
    <n v="9869.3539999999994"/>
    <n v="13"/>
    <n v="0.82508235462618162"/>
    <n v="7"/>
    <x v="0"/>
    <n v="2"/>
    <n v="6"/>
    <s v="Violation"/>
    <s v="USA"/>
    <s v="Thailand"/>
    <x v="1"/>
    <x v="2"/>
  </r>
  <r>
    <s v="IYOIYL"/>
    <s v="JFK"/>
    <s v="SYD"/>
    <d v="2019-12-04T00:00:00"/>
    <x v="10"/>
    <d v="2019-12-21T00:00:00"/>
    <n v="16013"/>
    <n v="19.3"/>
    <n v="11532.62"/>
    <s v="Business"/>
    <n v="596"/>
    <s v="No"/>
    <n v="11044.4555"/>
    <n v="12"/>
    <n v="0.72020358458752265"/>
    <n v="5"/>
    <x v="0"/>
    <n v="2"/>
    <n v="6"/>
    <s v="Violation"/>
    <s v="USA"/>
    <s v="Australia"/>
    <x v="1"/>
    <x v="2"/>
  </r>
  <r>
    <s v="WM2EJ2"/>
    <s v="LHR"/>
    <s v="BKK"/>
    <d v="2019-09-25T00:00:00"/>
    <x v="625"/>
    <d v="2019-10-07T00:00:00"/>
    <n v="9577"/>
    <n v="10.7"/>
    <n v="11536.06"/>
    <s v="Business"/>
    <n v="188"/>
    <s v="No"/>
    <n v="7353.4094999999998"/>
    <n v="6"/>
    <n v="1.2045588388848283"/>
    <n v="6"/>
    <x v="0"/>
    <n v="2"/>
    <n v="6"/>
    <s v="Violation"/>
    <s v="England"/>
    <s v="Thailand"/>
    <x v="0"/>
    <x v="2"/>
  </r>
  <r>
    <s v="B1G52K"/>
    <s v="JFK"/>
    <s v="BKK"/>
    <d v="2018-07-03T00:00:00"/>
    <x v="217"/>
    <d v="2018-07-22T00:00:00"/>
    <n v="13964"/>
    <n v="16.899999999999999"/>
    <n v="11579.68"/>
    <s v="Business"/>
    <n v="459"/>
    <s v="No"/>
    <n v="9869.3539999999994"/>
    <n v="8"/>
    <n v="0.82925236321970786"/>
    <n v="11"/>
    <x v="0"/>
    <n v="2"/>
    <n v="6"/>
    <s v="Violation"/>
    <s v="USA"/>
    <s v="Thailand"/>
    <x v="1"/>
    <x v="2"/>
  </r>
  <r>
    <s v="D1556D"/>
    <s v="JFK"/>
    <s v="ICN"/>
    <d v="2019-08-09T00:00:00"/>
    <x v="626"/>
    <d v="2019-09-04T00:00:00"/>
    <n v="11115"/>
    <n v="13.5"/>
    <n v="11590.62"/>
    <s v="Business"/>
    <n v="384"/>
    <s v="No"/>
    <n v="8235.4524999999994"/>
    <n v="19"/>
    <n v="1.0427908232118759"/>
    <n v="7"/>
    <x v="1"/>
    <n v="4"/>
    <n v="10"/>
    <s v="Violation"/>
    <s v="USA"/>
    <s v="Republic of Korea"/>
    <x v="1"/>
    <x v="2"/>
  </r>
  <r>
    <s v="KIEOGI"/>
    <s v="JFK"/>
    <s v="PEK"/>
    <d v="2018-10-26T00:00:00"/>
    <x v="627"/>
    <d v="2018-11-12T00:00:00"/>
    <n v="11004"/>
    <n v="13.5"/>
    <n v="11600.62"/>
    <s v="Business"/>
    <n v="917"/>
    <s v="No"/>
    <n v="8171.7939999999999"/>
    <n v="11"/>
    <n v="1.0542184660123592"/>
    <n v="6"/>
    <x v="0"/>
    <n v="4"/>
    <n v="10"/>
    <s v="Violation"/>
    <s v="USA"/>
    <s v="China"/>
    <x v="1"/>
    <x v="2"/>
  </r>
  <r>
    <s v="K9YL7W"/>
    <s v="LGW"/>
    <s v="SYD"/>
    <d v="2019-04-28T00:00:00"/>
    <x v="206"/>
    <d v="2019-05-19T00:00:00"/>
    <n v="17017"/>
    <n v="20.5"/>
    <n v="11603.52"/>
    <s v="Business"/>
    <n v="705"/>
    <s v="No"/>
    <n v="11620.2495"/>
    <n v="13"/>
    <n v="0.68187812187812191"/>
    <n v="8"/>
    <x v="0"/>
    <n v="4"/>
    <n v="10"/>
    <s v="Violation"/>
    <s v="England"/>
    <s v="Australia"/>
    <x v="0"/>
    <x v="2"/>
  </r>
  <r>
    <s v="I4E954"/>
    <s v="JFK"/>
    <s v="BKK"/>
    <d v="2019-10-24T00:00:00"/>
    <x v="628"/>
    <d v="2019-11-11T00:00:00"/>
    <n v="13964"/>
    <n v="16.899999999999999"/>
    <n v="11615.02"/>
    <s v="Business"/>
    <n v="325"/>
    <s v="No"/>
    <n v="9869.3539999999994"/>
    <n v="11"/>
    <n v="0.8317831566886279"/>
    <n v="7"/>
    <x v="0"/>
    <n v="4"/>
    <n v="10"/>
    <s v="Violation"/>
    <s v="USA"/>
    <s v="Thailand"/>
    <x v="1"/>
    <x v="2"/>
  </r>
  <r>
    <s v="V89X3F"/>
    <s v="JFK"/>
    <s v="PEK"/>
    <d v="2019-04-08T00:00:00"/>
    <x v="403"/>
    <d v="2019-04-14T00:00:00"/>
    <n v="11004"/>
    <n v="13.5"/>
    <n v="11621.16"/>
    <s v="Business"/>
    <n v="62"/>
    <s v="No"/>
    <n v="8171.7939999999999"/>
    <n v="1"/>
    <n v="1.0560850599781897"/>
    <n v="5"/>
    <x v="0"/>
    <n v="3"/>
    <n v="8"/>
    <s v="Violation"/>
    <s v="USA"/>
    <s v="China"/>
    <x v="1"/>
    <x v="2"/>
  </r>
  <r>
    <s v="J1GAEZ"/>
    <s v="LGW"/>
    <s v="BKK"/>
    <d v="2019-02-01T00:00:00"/>
    <x v="629"/>
    <d v="2019-02-19T00:00:00"/>
    <n v="9570"/>
    <n v="18.7"/>
    <n v="11661.86"/>
    <s v="Business"/>
    <n v="566"/>
    <s v="No"/>
    <n v="7349.3950000000004"/>
    <n v="10"/>
    <n v="1.2185851619644723"/>
    <n v="8"/>
    <x v="0"/>
    <n v="4"/>
    <n v="10"/>
    <s v="Violation"/>
    <s v="England"/>
    <s v="Thailand"/>
    <x v="0"/>
    <x v="2"/>
  </r>
  <r>
    <s v="UA48X0"/>
    <s v="JFK"/>
    <s v="CTU"/>
    <d v="2019-06-14T00:00:00"/>
    <x v="630"/>
    <d v="2019-07-06T00:00:00"/>
    <n v="12116"/>
    <n v="14.8"/>
    <n v="11674.11"/>
    <s v="Business"/>
    <n v="885"/>
    <s v="No"/>
    <n v="8809.5259999999998"/>
    <n v="11"/>
    <n v="0.96352839220864972"/>
    <n v="11"/>
    <x v="1"/>
    <n v="4"/>
    <n v="10"/>
    <s v="Violation"/>
    <s v="USA"/>
    <s v="China"/>
    <x v="1"/>
    <x v="2"/>
  </r>
  <r>
    <s v="PEGVIW"/>
    <s v="LHR"/>
    <s v="SFO"/>
    <d v="2018-10-04T00:00:00"/>
    <x v="631"/>
    <d v="2018-10-28T00:00:00"/>
    <n v="8615"/>
    <n v="9.8000000000000007"/>
    <n v="11710.63"/>
    <s v="Business"/>
    <n v="89"/>
    <s v="No"/>
    <n v="6801.7025000000003"/>
    <n v="10"/>
    <n v="1.3593302379570515"/>
    <n v="14"/>
    <x v="0"/>
    <n v="4"/>
    <n v="10"/>
    <s v="No"/>
    <s v="England"/>
    <s v="USA"/>
    <x v="0"/>
    <x v="1"/>
  </r>
  <r>
    <s v="EIST48"/>
    <s v="LGW"/>
    <s v="SIN"/>
    <d v="2019-05-28T00:00:00"/>
    <x v="632"/>
    <d v="2019-06-12T00:00:00"/>
    <n v="10877"/>
    <n v="13.3"/>
    <n v="11726.06"/>
    <s v="Business"/>
    <n v="165"/>
    <s v="No"/>
    <n v="8098.9594999999999"/>
    <n v="7"/>
    <n v="1.0780601268732186"/>
    <n v="8"/>
    <x v="3"/>
    <n v="2"/>
    <n v="6"/>
    <s v="Violation"/>
    <s v="England"/>
    <s v="Singapore"/>
    <x v="0"/>
    <x v="2"/>
  </r>
  <r>
    <s v="AWGC2M"/>
    <s v="LHR"/>
    <s v="CAN"/>
    <d v="2018-12-23T00:00:00"/>
    <x v="633"/>
    <d v="2019-01-10T00:00:00"/>
    <n v="9495"/>
    <n v="10.6"/>
    <n v="11731.56"/>
    <s v="Business"/>
    <n v="845"/>
    <s v="No"/>
    <n v="7306.3824999999997"/>
    <n v="11"/>
    <n v="1.2355513428120062"/>
    <n v="7"/>
    <x v="0"/>
    <n v="4"/>
    <n v="10"/>
    <s v="Violation"/>
    <s v="England"/>
    <s v="China"/>
    <x v="0"/>
    <x v="2"/>
  </r>
  <r>
    <s v="O8NSP7"/>
    <s v="LGW"/>
    <s v="SZX"/>
    <d v="2019-02-05T00:00:00"/>
    <x v="629"/>
    <d v="2019-02-19T00:00:00"/>
    <n v="9597"/>
    <n v="17.7"/>
    <n v="11776.54"/>
    <s v="Business"/>
    <n v="566"/>
    <s v="No"/>
    <n v="7364.8795"/>
    <n v="6"/>
    <n v="1.2271063874127333"/>
    <n v="8"/>
    <x v="0"/>
    <n v="4"/>
    <n v="10"/>
    <s v="Violation"/>
    <s v="England"/>
    <s v="China"/>
    <x v="0"/>
    <x v="2"/>
  </r>
  <r>
    <s v="BRRWCS"/>
    <s v="LGW"/>
    <s v="HKG"/>
    <d v="2019-06-29T00:00:00"/>
    <x v="634"/>
    <d v="2019-07-20T00:00:00"/>
    <n v="9634"/>
    <n v="11.8"/>
    <n v="11779.21"/>
    <s v="Business"/>
    <n v="707"/>
    <s v="No"/>
    <n v="7386.0990000000002"/>
    <n v="12"/>
    <n v="1.2226707494291051"/>
    <n v="9"/>
    <x v="2"/>
    <n v="2"/>
    <n v="6"/>
    <s v="Violation"/>
    <s v="England"/>
    <s v="China"/>
    <x v="0"/>
    <x v="2"/>
  </r>
  <r>
    <s v="RGMS0R"/>
    <s v="LHR"/>
    <s v="DFW"/>
    <d v="2018-12-07T00:00:00"/>
    <x v="635"/>
    <d v="2019-01-04T00:00:00"/>
    <n v="7627"/>
    <n v="8.8000000000000007"/>
    <n v="11788.79"/>
    <s v="Business"/>
    <n v="393"/>
    <s v="No"/>
    <n v="6235.0844999999999"/>
    <n v="12"/>
    <n v="1.5456653992395439"/>
    <n v="16"/>
    <x v="0"/>
    <n v="4"/>
    <n v="10"/>
    <s v="No"/>
    <s v="England"/>
    <s v="USA"/>
    <x v="0"/>
    <x v="1"/>
  </r>
  <r>
    <s v="R09R5N"/>
    <s v="JFK"/>
    <s v="KUL"/>
    <d v="2018-02-01T00:00:00"/>
    <x v="279"/>
    <d v="2018-02-13T00:00:00"/>
    <n v="15178"/>
    <n v="18.3"/>
    <n v="11817.95"/>
    <s v="Business"/>
    <n v="885"/>
    <s v="No"/>
    <n v="10565.583000000001"/>
    <n v="7"/>
    <n v="0.7786236658321255"/>
    <n v="5"/>
    <x v="1"/>
    <n v="4"/>
    <n v="10"/>
    <s v="Violation"/>
    <s v="USA"/>
    <s v="Malaysia"/>
    <x v="1"/>
    <x v="2"/>
  </r>
  <r>
    <s v="KQDSW7"/>
    <s v="SIN"/>
    <s v="IAH"/>
    <d v="2019-04-28T00:00:00"/>
    <x v="531"/>
    <d v="2019-05-10T00:00:00"/>
    <n v="15971"/>
    <n v="18.100000000000001"/>
    <n v="11834.66"/>
    <s v="Business"/>
    <n v="912"/>
    <s v="No"/>
    <n v="11020.3685"/>
    <n v="5"/>
    <n v="0.74100932940955477"/>
    <n v="7"/>
    <x v="0"/>
    <n v="3"/>
    <n v="8"/>
    <s v="Violation"/>
    <s v="Singapore"/>
    <s v="USA"/>
    <x v="2"/>
    <x v="1"/>
  </r>
  <r>
    <s v="SMLHW7"/>
    <s v="LGW"/>
    <s v="MCO"/>
    <d v="2019-10-13T00:00:00"/>
    <x v="36"/>
    <d v="2019-10-30T00:00:00"/>
    <n v="7005"/>
    <n v="8.8000000000000007"/>
    <n v="11856.21"/>
    <s v="Business"/>
    <n v="950"/>
    <s v="No"/>
    <n v="5878.3675000000003"/>
    <n v="8"/>
    <n v="1.6925353319057814"/>
    <n v="9"/>
    <x v="0"/>
    <n v="3"/>
    <n v="8"/>
    <s v="Violation"/>
    <s v="England"/>
    <s v="USA"/>
    <x v="0"/>
    <x v="1"/>
  </r>
  <r>
    <s v="IEK5XN"/>
    <s v="JFK"/>
    <s v="KUL"/>
    <d v="2017-07-08T00:00:00"/>
    <x v="636"/>
    <d v="2017-07-25T00:00:00"/>
    <n v="15178"/>
    <n v="18.3"/>
    <n v="11858.34"/>
    <s v="Business"/>
    <n v="711"/>
    <s v="No"/>
    <n v="10565.583000000001"/>
    <n v="12"/>
    <n v="0.78128475424957178"/>
    <n v="5"/>
    <x v="0"/>
    <n v="4"/>
    <n v="10"/>
    <s v="Violation"/>
    <s v="USA"/>
    <s v="Malaysia"/>
    <x v="1"/>
    <x v="2"/>
  </r>
  <r>
    <s v="W43G72"/>
    <s v="JFK"/>
    <s v="PEK"/>
    <d v="2019-09-10T00:00:00"/>
    <x v="125"/>
    <d v="2019-09-28T00:00:00"/>
    <n v="11004"/>
    <n v="13.5"/>
    <n v="11895.65"/>
    <s v="Business"/>
    <n v="352"/>
    <s v="No"/>
    <n v="8171.7939999999999"/>
    <n v="11"/>
    <n v="1.0810296255906942"/>
    <n v="7"/>
    <x v="0"/>
    <n v="2"/>
    <n v="6"/>
    <s v="Violation"/>
    <s v="USA"/>
    <s v="China"/>
    <x v="1"/>
    <x v="2"/>
  </r>
  <r>
    <s v="F2SONX"/>
    <s v="SIN"/>
    <s v="ATL"/>
    <d v="2019-04-06T00:00:00"/>
    <x v="13"/>
    <d v="2019-04-26T00:00:00"/>
    <n v="16026"/>
    <n v="24.2"/>
    <n v="11906.6"/>
    <s v="Business"/>
    <n v="874"/>
    <s v="No"/>
    <n v="11051.911"/>
    <n v="12"/>
    <n v="0.74295519780356922"/>
    <n v="8"/>
    <x v="0"/>
    <n v="4"/>
    <n v="10"/>
    <s v="Violation"/>
    <s v="Singapore"/>
    <s v="USA"/>
    <x v="2"/>
    <x v="1"/>
  </r>
  <r>
    <s v="VS342W"/>
    <s v="LHR"/>
    <s v="CLT"/>
    <d v="2019-01-22T00:00:00"/>
    <x v="473"/>
    <d v="2019-02-11T00:00:00"/>
    <n v="6409"/>
    <n v="7.6"/>
    <n v="11911.94"/>
    <s v="Business"/>
    <n v="188"/>
    <s v="No"/>
    <n v="5536.5614999999998"/>
    <n v="12"/>
    <n v="1.8586269308784522"/>
    <n v="8"/>
    <x v="0"/>
    <n v="2"/>
    <n v="6"/>
    <s v="Violation"/>
    <s v="England"/>
    <s v="USA"/>
    <x v="0"/>
    <x v="1"/>
  </r>
  <r>
    <s v="PO1OAX"/>
    <s v="LHR"/>
    <s v="KUL"/>
    <d v="2019-03-04T00:00:00"/>
    <x v="540"/>
    <d v="2019-03-11T00:00:00"/>
    <n v="10605"/>
    <n v="11.8"/>
    <n v="11915.12"/>
    <s v="Business"/>
    <n v="713"/>
    <s v="No"/>
    <n v="7942.9674999999997"/>
    <n v="1"/>
    <n v="1.1235379537953796"/>
    <n v="6"/>
    <x v="0"/>
    <n v="1"/>
    <n v="4"/>
    <s v="Violation"/>
    <s v="England"/>
    <s v="Malaysia"/>
    <x v="0"/>
    <x v="2"/>
  </r>
  <r>
    <s v="VUVA50"/>
    <s v="LGA"/>
    <s v="GRU"/>
    <d v="2018-07-20T00:00:00"/>
    <x v="637"/>
    <d v="2018-08-01T00:00:00"/>
    <n v="7681"/>
    <n v="9.8000000000000007"/>
    <n v="11949.97"/>
    <s v="Business"/>
    <n v="197"/>
    <s v="No"/>
    <n v="6266.0535"/>
    <n v="2"/>
    <n v="1.5557831011587031"/>
    <n v="10"/>
    <x v="0"/>
    <n v="4"/>
    <n v="10"/>
    <s v="No"/>
    <s v="USA"/>
    <s v="Brazil"/>
    <x v="1"/>
    <x v="1"/>
  </r>
  <r>
    <s v="NTLGAV"/>
    <s v="LGW"/>
    <s v="DEL"/>
    <d v="2019-10-24T00:00:00"/>
    <x v="317"/>
    <d v="2019-11-10T00:00:00"/>
    <n v="6732"/>
    <n v="8.5"/>
    <n v="11979.54"/>
    <s v="Business"/>
    <n v="467"/>
    <s v="No"/>
    <n v="5721.8019999999997"/>
    <n v="9"/>
    <n v="1.7794919786096257"/>
    <n v="8"/>
    <x v="0"/>
    <n v="2"/>
    <n v="6"/>
    <s v="Violation"/>
    <s v="England"/>
    <s v="India"/>
    <x v="0"/>
    <x v="2"/>
  </r>
  <r>
    <s v="T5C9EQ"/>
    <s v="LGW"/>
    <s v="ICN"/>
    <d v="2018-05-07T00:00:00"/>
    <x v="638"/>
    <d v="2018-05-27T00:00:00"/>
    <n v="8900"/>
    <n v="11"/>
    <n v="11995.34"/>
    <s v="Business"/>
    <n v="636"/>
    <s v="No"/>
    <n v="6965.15"/>
    <n v="8"/>
    <n v="1.347791011235955"/>
    <n v="12"/>
    <x v="1"/>
    <n v="2"/>
    <n v="6"/>
    <s v="Violation"/>
    <s v="England"/>
    <s v="Republic of Korea"/>
    <x v="0"/>
    <x v="2"/>
  </r>
  <r>
    <s v="SDH0N6"/>
    <s v="LGW"/>
    <s v="MEL"/>
    <d v="2019-05-18T00:00:00"/>
    <x v="521"/>
    <d v="2019-05-31T00:00:00"/>
    <n v="16895"/>
    <n v="20.3"/>
    <n v="12002.63"/>
    <s v="Business"/>
    <n v="884"/>
    <s v="No"/>
    <n v="11550.282499999999"/>
    <n v="6"/>
    <n v="0.71042497780408398"/>
    <n v="7"/>
    <x v="0"/>
    <n v="3"/>
    <n v="8"/>
    <s v="Violation"/>
    <s v="England"/>
    <s v="Australia"/>
    <x v="0"/>
    <x v="2"/>
  </r>
  <r>
    <s v="ZA8GZP"/>
    <s v="LHR"/>
    <s v="DFW"/>
    <d v="2019-06-13T00:00:00"/>
    <x v="639"/>
    <d v="2019-06-29T00:00:00"/>
    <n v="7627"/>
    <n v="8.8000000000000007"/>
    <n v="12002.65"/>
    <s v="Business"/>
    <n v="102"/>
    <s v="No"/>
    <n v="6235.0844999999999"/>
    <n v="6"/>
    <n v="1.5737052576373409"/>
    <n v="10"/>
    <x v="0"/>
    <n v="4"/>
    <n v="10"/>
    <s v="No"/>
    <s v="England"/>
    <s v="USA"/>
    <x v="0"/>
    <x v="1"/>
  </r>
  <r>
    <s v="Z95VTX"/>
    <s v="LHR"/>
    <s v="SYD"/>
    <d v="2019-04-30T00:00:00"/>
    <x v="291"/>
    <d v="2019-05-15T00:00:00"/>
    <n v="17020"/>
    <n v="22.2"/>
    <n v="12002.72"/>
    <s v="Business"/>
    <n v="636"/>
    <s v="No"/>
    <n v="11621.97"/>
    <n v="7"/>
    <n v="0.70521269095182137"/>
    <n v="8"/>
    <x v="1"/>
    <n v="2"/>
    <n v="6"/>
    <s v="Violation"/>
    <s v="England"/>
    <s v="Australia"/>
    <x v="0"/>
    <x v="2"/>
  </r>
  <r>
    <s v="L3VB83"/>
    <s v="JFK"/>
    <s v="DXB"/>
    <d v="2019-07-31T00:00:00"/>
    <x v="30"/>
    <d v="2019-08-07T00:00:00"/>
    <n v="11022"/>
    <n v="13.5"/>
    <n v="12015.3"/>
    <s v="Business"/>
    <n v="272"/>
    <s v="No"/>
    <n v="8182.1170000000002"/>
    <n v="2"/>
    <n v="1.0901197604790418"/>
    <n v="5"/>
    <x v="0"/>
    <n v="4"/>
    <n v="10"/>
    <s v="Violation"/>
    <s v="USA"/>
    <s v="United Arab Emirates"/>
    <x v="1"/>
    <x v="0"/>
  </r>
  <r>
    <s v="XS06DY"/>
    <s v="SIN"/>
    <s v="BCN"/>
    <d v="2019-11-25T00:00:00"/>
    <x v="640"/>
    <d v="2019-12-04T00:00:00"/>
    <n v="10899"/>
    <n v="12.9"/>
    <n v="12033.62"/>
    <s v="Business"/>
    <n v="403"/>
    <s v="No"/>
    <n v="8111.5765000000001"/>
    <n v="1"/>
    <n v="1.1041031287274063"/>
    <n v="8"/>
    <x v="0"/>
    <n v="1"/>
    <n v="4"/>
    <s v="Violation"/>
    <s v="Singapore"/>
    <s v="Spain"/>
    <x v="2"/>
    <x v="0"/>
  </r>
  <r>
    <s v="OOK9YT"/>
    <s v="JFK"/>
    <s v="PEK"/>
    <d v="2019-11-02T00:00:00"/>
    <x v="428"/>
    <d v="2019-11-23T00:00:00"/>
    <n v="11004"/>
    <n v="13.5"/>
    <n v="12057.42"/>
    <s v="Business"/>
    <n v="760"/>
    <s v="No"/>
    <n v="8171.7939999999999"/>
    <n v="10"/>
    <n v="1.0957306434023992"/>
    <n v="11"/>
    <x v="0"/>
    <n v="4"/>
    <n v="10"/>
    <s v="Violation"/>
    <s v="USA"/>
    <s v="China"/>
    <x v="1"/>
    <x v="2"/>
  </r>
  <r>
    <s v="LOMVZY"/>
    <s v="SIN"/>
    <s v="LHR"/>
    <d v="2017-06-14T00:00:00"/>
    <x v="320"/>
    <d v="2017-06-29T00:00:00"/>
    <n v="10883"/>
    <n v="12.8"/>
    <n v="12073.53"/>
    <s v="Business"/>
    <n v="659"/>
    <s v="No"/>
    <n v="8102.4004999999997"/>
    <n v="6"/>
    <n v="1.1093935495727281"/>
    <n v="9"/>
    <x v="0"/>
    <n v="3"/>
    <n v="8"/>
    <s v="Violation"/>
    <s v="Singapore"/>
    <s v="England"/>
    <x v="2"/>
    <x v="0"/>
  </r>
  <r>
    <s v="U4M2YS"/>
    <s v="JFK"/>
    <s v="KUL"/>
    <d v="2018-04-15T00:00:00"/>
    <x v="174"/>
    <d v="2018-05-15T00:00:00"/>
    <n v="15178"/>
    <n v="18.3"/>
    <n v="12113.53"/>
    <s v="Business"/>
    <n v="161"/>
    <s v="No"/>
    <n v="10565.583000000001"/>
    <n v="11"/>
    <n v="0.7980979048623007"/>
    <n v="19"/>
    <x v="0"/>
    <n v="4"/>
    <n v="10"/>
    <s v="Violation"/>
    <s v="USA"/>
    <s v="Malaysia"/>
    <x v="1"/>
    <x v="2"/>
  </r>
  <r>
    <s v="W51U4S"/>
    <s v="LHR"/>
    <s v="LAX"/>
    <d v="2018-01-24T00:00:00"/>
    <x v="641"/>
    <d v="2018-02-15T00:00:00"/>
    <n v="8759"/>
    <n v="9.9"/>
    <n v="12157.87"/>
    <s v="Business"/>
    <n v="31"/>
    <s v="No"/>
    <n v="6884.2865000000002"/>
    <n v="10"/>
    <n v="1.3880431556113713"/>
    <n v="12"/>
    <x v="1"/>
    <n v="4"/>
    <n v="10"/>
    <s v="No"/>
    <s v="England"/>
    <s v="USA"/>
    <x v="0"/>
    <x v="1"/>
  </r>
  <r>
    <s v="VCDRC9"/>
    <s v="JFK"/>
    <s v="SIN"/>
    <d v="2019-05-16T00:00:00"/>
    <x v="642"/>
    <d v="2019-06-04T00:00:00"/>
    <n v="15349"/>
    <n v="18.5"/>
    <n v="12159.17"/>
    <s v="Business"/>
    <n v="792"/>
    <s v="No"/>
    <n v="10663.6515"/>
    <n v="11"/>
    <n v="0.79217994657632418"/>
    <n v="8"/>
    <x v="2"/>
    <n v="4"/>
    <n v="10"/>
    <s v="Violation"/>
    <s v="USA"/>
    <s v="Singapore"/>
    <x v="1"/>
    <x v="2"/>
  </r>
  <r>
    <s v="FC0Q1V"/>
    <s v="LGW"/>
    <s v="KUL"/>
    <d v="2019-05-01T00:00:00"/>
    <x v="379"/>
    <d v="2019-05-10T00:00:00"/>
    <n v="10593"/>
    <n v="17.7"/>
    <n v="12180.88"/>
    <s v="Business"/>
    <n v="707"/>
    <s v="No"/>
    <n v="7936.0855000000001"/>
    <n v="3"/>
    <n v="1.1498989898989898"/>
    <n v="6"/>
    <x v="2"/>
    <n v="2"/>
    <n v="6"/>
    <s v="Violation"/>
    <s v="England"/>
    <s v="Malaysia"/>
    <x v="0"/>
    <x v="2"/>
  </r>
  <r>
    <s v="RIDWAC"/>
    <s v="LHR"/>
    <s v="DEN"/>
    <d v="2018-03-30T00:00:00"/>
    <x v="443"/>
    <d v="2018-04-21T00:00:00"/>
    <n v="7496"/>
    <n v="8.6"/>
    <n v="12187.32"/>
    <s v="Business"/>
    <n v="561"/>
    <s v="No"/>
    <n v="6159.9560000000001"/>
    <n v="8"/>
    <n v="1.6258431163287086"/>
    <n v="14"/>
    <x v="0"/>
    <n v="4"/>
    <n v="10"/>
    <s v="No"/>
    <s v="England"/>
    <s v="USA"/>
    <x v="0"/>
    <x v="1"/>
  </r>
  <r>
    <s v="EOPZVB"/>
    <s v="JFK"/>
    <s v="KUL"/>
    <d v="2019-02-01T00:00:00"/>
    <x v="643"/>
    <d v="2019-02-19T00:00:00"/>
    <n v="15178"/>
    <n v="18.3"/>
    <n v="12196.02"/>
    <s v="Business"/>
    <n v="871"/>
    <s v="No"/>
    <n v="10565.583000000001"/>
    <n v="11"/>
    <n v="0.80353274476215575"/>
    <n v="7"/>
    <x v="0"/>
    <n v="3"/>
    <n v="8"/>
    <s v="Violation"/>
    <s v="USA"/>
    <s v="Malaysia"/>
    <x v="1"/>
    <x v="2"/>
  </r>
  <r>
    <s v="UXHRDF"/>
    <s v="JFK"/>
    <s v="BKK"/>
    <d v="2019-01-12T00:00:00"/>
    <x v="606"/>
    <d v="2019-01-31T00:00:00"/>
    <n v="13964"/>
    <n v="16.899999999999999"/>
    <n v="12207.86"/>
    <s v="Business"/>
    <n v="871"/>
    <s v="No"/>
    <n v="9869.3539999999994"/>
    <n v="13"/>
    <n v="0.87423804067602406"/>
    <n v="6"/>
    <x v="0"/>
    <n v="3"/>
    <n v="8"/>
    <s v="Violation"/>
    <s v="USA"/>
    <s v="Thailand"/>
    <x v="1"/>
    <x v="2"/>
  </r>
  <r>
    <s v="OKP03H"/>
    <s v="LGW"/>
    <s v="PEK"/>
    <d v="2019-07-23T00:00:00"/>
    <x v="302"/>
    <d v="2019-08-08T00:00:00"/>
    <n v="8187"/>
    <n v="10.1"/>
    <n v="12221.37"/>
    <s v="Business"/>
    <n v="15"/>
    <s v="No"/>
    <n v="6556.2444999999998"/>
    <n v="13"/>
    <n v="1.4927775742030049"/>
    <n v="3"/>
    <x v="0"/>
    <n v="4"/>
    <n v="10"/>
    <s v="Violation"/>
    <s v="England"/>
    <s v="China"/>
    <x v="0"/>
    <x v="2"/>
  </r>
  <r>
    <s v="SA918T"/>
    <s v="JFK"/>
    <s v="DXB"/>
    <d v="2019-06-03T00:00:00"/>
    <x v="505"/>
    <d v="2019-06-25T00:00:00"/>
    <n v="11022"/>
    <n v="13.5"/>
    <n v="12244.48"/>
    <s v="Business"/>
    <n v="739"/>
    <s v="No"/>
    <n v="8182.1170000000002"/>
    <n v="10"/>
    <n v="1.1109127200145164"/>
    <n v="12"/>
    <x v="0"/>
    <n v="4"/>
    <n v="10"/>
    <s v="Violation"/>
    <s v="USA"/>
    <s v="United Arab Emirates"/>
    <x v="1"/>
    <x v="0"/>
  </r>
  <r>
    <s v="VX0RVD"/>
    <s v="JFK"/>
    <s v="ICN"/>
    <d v="2019-11-04T00:00:00"/>
    <x v="388"/>
    <d v="2019-11-26T00:00:00"/>
    <n v="11115"/>
    <n v="13.5"/>
    <n v="12266.59"/>
    <s v="Business"/>
    <n v="202"/>
    <s v="No"/>
    <n v="8235.4524999999994"/>
    <n v="12"/>
    <n v="1.1036068376068375"/>
    <n v="10"/>
    <x v="0"/>
    <n v="2"/>
    <n v="6"/>
    <s v="Violation"/>
    <s v="USA"/>
    <s v="Republic of Korea"/>
    <x v="1"/>
    <x v="2"/>
  </r>
  <r>
    <s v="JNRVPN"/>
    <s v="JFK"/>
    <s v="ICN"/>
    <d v="2019-07-19T00:00:00"/>
    <x v="644"/>
    <d v="2019-08-05T00:00:00"/>
    <n v="11115"/>
    <n v="13.5"/>
    <n v="12367.68"/>
    <s v="Business"/>
    <n v="916"/>
    <s v="No"/>
    <n v="8235.4524999999994"/>
    <n v="10"/>
    <n v="1.112701754385965"/>
    <n v="7"/>
    <x v="0"/>
    <n v="4"/>
    <n v="10"/>
    <s v="Violation"/>
    <s v="USA"/>
    <s v="Republic of Korea"/>
    <x v="1"/>
    <x v="2"/>
  </r>
  <r>
    <s v="UEAKOF"/>
    <s v="LGW"/>
    <s v="DEN"/>
    <d v="2019-10-15T00:00:00"/>
    <x v="347"/>
    <d v="2019-10-30T00:00:00"/>
    <n v="7553"/>
    <n v="9.4"/>
    <n v="12394.6"/>
    <s v="Business"/>
    <n v="280"/>
    <s v="No"/>
    <n v="6192.6454999999996"/>
    <n v="12"/>
    <n v="1.6410168145107904"/>
    <n v="3"/>
    <x v="0"/>
    <n v="4"/>
    <n v="10"/>
    <s v="No"/>
    <s v="England"/>
    <s v="USA"/>
    <x v="0"/>
    <x v="1"/>
  </r>
  <r>
    <s v="HP7V52"/>
    <s v="JFK"/>
    <s v="ICN"/>
    <d v="2018-08-19T00:00:00"/>
    <x v="645"/>
    <d v="2018-09-03T00:00:00"/>
    <n v="11115"/>
    <n v="13.5"/>
    <n v="12396.04"/>
    <s v="Business"/>
    <n v="420"/>
    <s v="No"/>
    <n v="8235.4524999999994"/>
    <n v="9"/>
    <n v="1.1152532613585247"/>
    <n v="6"/>
    <x v="0"/>
    <n v="2"/>
    <n v="6"/>
    <s v="Violation"/>
    <s v="USA"/>
    <s v="Republic of Korea"/>
    <x v="1"/>
    <x v="2"/>
  </r>
  <r>
    <s v="UIEM9J"/>
    <s v="JFK"/>
    <s v="PEK"/>
    <d v="2019-05-06T00:00:00"/>
    <x v="404"/>
    <d v="2019-05-15T00:00:00"/>
    <n v="11004"/>
    <n v="13.5"/>
    <n v="12451.79"/>
    <s v="Business"/>
    <n v="677"/>
    <s v="No"/>
    <n v="8171.7939999999999"/>
    <n v="4"/>
    <n v="1.1315694292984371"/>
    <n v="5"/>
    <x v="0"/>
    <n v="4"/>
    <n v="10"/>
    <s v="Violation"/>
    <s v="USA"/>
    <s v="China"/>
    <x v="1"/>
    <x v="2"/>
  </r>
  <r>
    <s v="ZGFBUP"/>
    <s v="JFK"/>
    <s v="BOM"/>
    <d v="2019-03-09T00:00:00"/>
    <x v="591"/>
    <d v="2019-03-18T00:00:00"/>
    <n v="12551"/>
    <n v="15.3"/>
    <n v="12460.06"/>
    <s v="Business"/>
    <n v="479"/>
    <s v="No"/>
    <n v="9058.9984999999997"/>
    <n v="4"/>
    <n v="0.99275436220221491"/>
    <n v="5"/>
    <x v="0"/>
    <n v="4"/>
    <n v="10"/>
    <s v="Violation"/>
    <s v="USA"/>
    <s v="India"/>
    <x v="1"/>
    <x v="2"/>
  </r>
  <r>
    <s v="KNXXCV"/>
    <s v="JFK"/>
    <s v="BOM"/>
    <d v="2019-10-25T00:00:00"/>
    <x v="646"/>
    <d v="2019-11-06T00:00:00"/>
    <n v="12551"/>
    <n v="15.3"/>
    <n v="12474.58"/>
    <s v="Business"/>
    <n v="942"/>
    <s v="No"/>
    <n v="9058.9984999999997"/>
    <n v="7"/>
    <n v="0.99391124213210102"/>
    <n v="5"/>
    <x v="0"/>
    <n v="3"/>
    <n v="8"/>
    <s v="Violation"/>
    <s v="USA"/>
    <s v="India"/>
    <x v="1"/>
    <x v="2"/>
  </r>
  <r>
    <s v="TQKN4J"/>
    <s v="LHR"/>
    <s v="SYD"/>
    <d v="2019-11-12T00:00:00"/>
    <x v="274"/>
    <d v="2019-12-06T00:00:00"/>
    <n v="17020"/>
    <n v="22.2"/>
    <n v="12492.99"/>
    <s v="Business"/>
    <n v="845"/>
    <s v="No"/>
    <n v="11621.97"/>
    <n v="12"/>
    <n v="0.73401821386603994"/>
    <n v="12"/>
    <x v="0"/>
    <n v="4"/>
    <n v="10"/>
    <s v="Violation"/>
    <s v="England"/>
    <s v="Australia"/>
    <x v="0"/>
    <x v="2"/>
  </r>
  <r>
    <s v="CE5PLM"/>
    <s v="JFK"/>
    <s v="BKK"/>
    <d v="2017-02-27T00:00:00"/>
    <x v="647"/>
    <d v="2017-03-15T00:00:00"/>
    <n v="13964"/>
    <n v="16.899999999999999"/>
    <n v="12509.09"/>
    <s v="Business"/>
    <n v="297"/>
    <s v="No"/>
    <n v="9869.3539999999994"/>
    <n v="6"/>
    <n v="0.89580993984531654"/>
    <n v="10"/>
    <x v="0"/>
    <n v="4"/>
    <n v="10"/>
    <s v="Violation"/>
    <s v="USA"/>
    <s v="Thailand"/>
    <x v="1"/>
    <x v="2"/>
  </r>
  <r>
    <s v="XRAR93"/>
    <s v="JFK"/>
    <s v="FRA"/>
    <d v="2019-02-05T00:00:00"/>
    <x v="114"/>
    <d v="2019-02-23T00:00:00"/>
    <n v="6205"/>
    <n v="7.8"/>
    <n v="12524.17"/>
    <s v="Business"/>
    <n v="18"/>
    <s v="No"/>
    <n v="5419.5675000000001"/>
    <n v="8"/>
    <n v="2.018399677679291"/>
    <n v="10"/>
    <x v="0"/>
    <n v="2"/>
    <n v="6"/>
    <s v="Violation"/>
    <s v="USA"/>
    <s v="Germany"/>
    <x v="1"/>
    <x v="0"/>
  </r>
  <r>
    <s v="F2V53V"/>
    <s v="JFK"/>
    <s v="SYD"/>
    <d v="2018-12-10T00:00:00"/>
    <x v="648"/>
    <d v="2019-01-02T00:00:00"/>
    <n v="16013"/>
    <n v="19.3"/>
    <n v="12525.05"/>
    <s v="Business"/>
    <n v="161"/>
    <s v="No"/>
    <n v="11044.4555"/>
    <n v="12"/>
    <n v="0.78218010366577151"/>
    <n v="11"/>
    <x v="0"/>
    <n v="4"/>
    <n v="10"/>
    <s v="Violation"/>
    <s v="USA"/>
    <s v="Australia"/>
    <x v="1"/>
    <x v="2"/>
  </r>
  <r>
    <s v="TVUFSX"/>
    <s v="JFK"/>
    <s v="DOH"/>
    <d v="2017-06-21T00:00:00"/>
    <x v="218"/>
    <d v="2017-07-04T00:00:00"/>
    <n v="10789"/>
    <n v="13.2"/>
    <n v="12555.86"/>
    <s v="Business"/>
    <n v="325"/>
    <s v="No"/>
    <n v="8048.4915000000001"/>
    <n v="7"/>
    <n v="1.1637649457781074"/>
    <n v="6"/>
    <x v="0"/>
    <n v="4"/>
    <n v="10"/>
    <s v="Violation"/>
    <s v="USA"/>
    <s v="Qatar"/>
    <x v="1"/>
    <x v="0"/>
  </r>
  <r>
    <s v="SD7ERE"/>
    <s v="JFK"/>
    <s v="DOH"/>
    <d v="2019-07-13T00:00:00"/>
    <x v="214"/>
    <d v="2019-07-31T00:00:00"/>
    <n v="10789"/>
    <n v="13.2"/>
    <n v="12556.99"/>
    <s v="Business"/>
    <n v="252"/>
    <s v="No"/>
    <n v="8048.4915000000001"/>
    <n v="7"/>
    <n v="1.1638696820836036"/>
    <n v="11"/>
    <x v="0"/>
    <n v="4"/>
    <n v="10"/>
    <s v="Violation"/>
    <s v="USA"/>
    <s v="Qatar"/>
    <x v="1"/>
    <x v="0"/>
  </r>
  <r>
    <s v="ZYEE1M"/>
    <s v="JFK"/>
    <s v="DOH"/>
    <d v="2019-10-20T00:00:00"/>
    <x v="326"/>
    <d v="2019-11-05T00:00:00"/>
    <n v="10789"/>
    <n v="13.2"/>
    <n v="12565.82"/>
    <s v="Business"/>
    <n v="638"/>
    <s v="No"/>
    <n v="8048.4915000000001"/>
    <n v="8"/>
    <n v="1.1646881082584113"/>
    <n v="8"/>
    <x v="0"/>
    <n v="3"/>
    <n v="8"/>
    <s v="Violation"/>
    <s v="USA"/>
    <s v="Qatar"/>
    <x v="1"/>
    <x v="0"/>
  </r>
  <r>
    <s v="MG19AZ"/>
    <s v="SIN"/>
    <s v="JFK"/>
    <d v="2019-05-13T00:00:00"/>
    <x v="329"/>
    <d v="2019-05-29T00:00:00"/>
    <n v="15340"/>
    <n v="23.5"/>
    <n v="12590.36"/>
    <s v="Business"/>
    <n v="473"/>
    <s v="No"/>
    <n v="10658.49"/>
    <n v="9"/>
    <n v="0.8207535853976532"/>
    <n v="7"/>
    <x v="4"/>
    <n v="1"/>
    <n v="4"/>
    <s v="Violation"/>
    <s v="Singapore"/>
    <s v="USA"/>
    <x v="2"/>
    <x v="1"/>
  </r>
  <r>
    <s v="KIJEQ4"/>
    <s v="SIN"/>
    <s v="ATL"/>
    <d v="2018-01-29T00:00:00"/>
    <x v="279"/>
    <d v="2018-02-19T00:00:00"/>
    <n v="16026"/>
    <n v="24.2"/>
    <n v="12610.32"/>
    <s v="Business"/>
    <n v="77"/>
    <s v="No"/>
    <n v="11051.911"/>
    <n v="10"/>
    <n v="0.78686634219393481"/>
    <n v="11"/>
    <x v="0"/>
    <n v="4"/>
    <n v="10"/>
    <s v="Violation"/>
    <s v="Singapore"/>
    <s v="USA"/>
    <x v="2"/>
    <x v="1"/>
  </r>
  <r>
    <s v="AKF7JD"/>
    <s v="LHR"/>
    <s v="SHA"/>
    <d v="2018-06-30T00:00:00"/>
    <x v="520"/>
    <d v="2018-07-11T00:00:00"/>
    <n v="9212"/>
    <n v="12.4"/>
    <n v="12616.83"/>
    <s v="Business"/>
    <n v="566"/>
    <s v="No"/>
    <n v="7144.0820000000003"/>
    <n v="0"/>
    <n v="1.3696081198436822"/>
    <n v="11"/>
    <x v="0"/>
    <n v="4"/>
    <n v="10"/>
    <s v="Violation"/>
    <s v="England"/>
    <s v="China"/>
    <x v="0"/>
    <x v="2"/>
  </r>
  <r>
    <s v="QDJ93M"/>
    <s v="LGW"/>
    <s v="DEL"/>
    <d v="2019-12-04T00:00:00"/>
    <x v="438"/>
    <d v="2019-12-22T00:00:00"/>
    <n v="6732"/>
    <n v="8.5"/>
    <n v="12629.26"/>
    <s v="Business"/>
    <n v="102"/>
    <s v="No"/>
    <n v="5721.8019999999997"/>
    <n v="9"/>
    <n v="1.8760041592394534"/>
    <n v="9"/>
    <x v="0"/>
    <n v="4"/>
    <n v="10"/>
    <s v="No"/>
    <s v="England"/>
    <s v="India"/>
    <x v="0"/>
    <x v="2"/>
  </r>
  <r>
    <s v="VXP5LD"/>
    <s v="JFK"/>
    <s v="BKK"/>
    <d v="2018-10-07T00:00:00"/>
    <x v="232"/>
    <d v="2018-10-25T00:00:00"/>
    <n v="13964"/>
    <n v="16.899999999999999"/>
    <n v="12630.24"/>
    <s v="Business"/>
    <n v="12"/>
    <s v="No"/>
    <n v="9869.3539999999994"/>
    <n v="13"/>
    <n v="0.90448582068175309"/>
    <n v="5"/>
    <x v="0"/>
    <n v="2"/>
    <n v="6"/>
    <s v="Violation"/>
    <s v="USA"/>
    <s v="Thailand"/>
    <x v="1"/>
    <x v="2"/>
  </r>
  <r>
    <s v="N8QR2T"/>
    <s v="JFK"/>
    <s v="MEL"/>
    <d v="2018-12-31T00:00:00"/>
    <x v="33"/>
    <d v="2019-01-20T00:00:00"/>
    <n v="16695"/>
    <n v="20.100000000000001"/>
    <n v="12630.5"/>
    <s v="Business"/>
    <n v="204"/>
    <s v="No"/>
    <n v="11435.5825"/>
    <n v="11"/>
    <n v="0.7565438754117999"/>
    <n v="9"/>
    <x v="0"/>
    <n v="4"/>
    <n v="10"/>
    <s v="Violation"/>
    <s v="USA"/>
    <s v="Australia"/>
    <x v="1"/>
    <x v="2"/>
  </r>
  <r>
    <s v="YJCAOE"/>
    <s v="JFK"/>
    <s v="HND"/>
    <d v="2018-06-12T00:00:00"/>
    <x v="383"/>
    <d v="2018-06-25T00:00:00"/>
    <n v="10899"/>
    <n v="13.3"/>
    <n v="12642.55"/>
    <s v="Business"/>
    <n v="13"/>
    <s v="No"/>
    <n v="8111.5765000000001"/>
    <n v="3"/>
    <n v="1.1599733920543169"/>
    <n v="10"/>
    <x v="0"/>
    <n v="2"/>
    <n v="6"/>
    <s v="Violation"/>
    <s v="USA"/>
    <s v="Japan"/>
    <x v="1"/>
    <x v="2"/>
  </r>
  <r>
    <s v="IMEB0U"/>
    <s v="JFK"/>
    <s v="BKK"/>
    <d v="2017-11-11T00:00:00"/>
    <x v="435"/>
    <d v="2017-12-01T00:00:00"/>
    <n v="13964"/>
    <n v="16.899999999999999"/>
    <n v="12649.05"/>
    <s v="Business"/>
    <n v="239"/>
    <s v="No"/>
    <n v="9869.3539999999994"/>
    <n v="12"/>
    <n v="0.90583285591521046"/>
    <n v="8"/>
    <x v="0"/>
    <n v="2"/>
    <n v="6"/>
    <s v="Violation"/>
    <s v="USA"/>
    <s v="Thailand"/>
    <x v="1"/>
    <x v="2"/>
  </r>
  <r>
    <s v="TDMA1F"/>
    <s v="SIN"/>
    <s v="JFK"/>
    <d v="2017-09-15T00:00:00"/>
    <x v="323"/>
    <d v="2017-10-05T00:00:00"/>
    <n v="15340"/>
    <n v="23.5"/>
    <n v="12676.7"/>
    <s v="Business"/>
    <n v="952"/>
    <s v="No"/>
    <n v="10658.49"/>
    <n v="10"/>
    <n v="0.82638200782268578"/>
    <n v="10"/>
    <x v="0"/>
    <n v="4"/>
    <n v="10"/>
    <s v="Violation"/>
    <s v="Singapore"/>
    <s v="USA"/>
    <x v="2"/>
    <x v="1"/>
  </r>
  <r>
    <s v="WJ06ZT"/>
    <s v="JFK"/>
    <s v="PEK"/>
    <d v="2019-11-25T00:00:00"/>
    <x v="151"/>
    <d v="2019-12-15T00:00:00"/>
    <n v="11004"/>
    <n v="13.5"/>
    <n v="12690.67"/>
    <s v="Business"/>
    <n v="161"/>
    <s v="No"/>
    <n v="8171.7939999999999"/>
    <n v="9"/>
    <n v="1.1532778989458379"/>
    <n v="11"/>
    <x v="0"/>
    <n v="4"/>
    <n v="10"/>
    <s v="Violation"/>
    <s v="USA"/>
    <s v="China"/>
    <x v="1"/>
    <x v="2"/>
  </r>
  <r>
    <s v="J6XIWU"/>
    <s v="JFK"/>
    <s v="SIN"/>
    <d v="2018-04-17T00:00:00"/>
    <x v="139"/>
    <d v="2018-05-01T00:00:00"/>
    <n v="15349"/>
    <n v="18.5"/>
    <n v="12711.48"/>
    <s v="Business"/>
    <n v="228"/>
    <s v="No"/>
    <n v="10663.6515"/>
    <n v="8"/>
    <n v="0.82816339826698804"/>
    <n v="6"/>
    <x v="3"/>
    <n v="3"/>
    <n v="8"/>
    <s v="Violation"/>
    <s v="USA"/>
    <s v="Singapore"/>
    <x v="1"/>
    <x v="2"/>
  </r>
  <r>
    <s v="CPJBI3"/>
    <s v="JFK"/>
    <s v="DXB"/>
    <d v="2019-02-14T00:00:00"/>
    <x v="649"/>
    <d v="2019-02-24T00:00:00"/>
    <n v="11022"/>
    <n v="13.5"/>
    <n v="12721.34"/>
    <s v="Business"/>
    <n v="499"/>
    <s v="No"/>
    <n v="8182.1170000000002"/>
    <n v="4"/>
    <n v="1.154177100344765"/>
    <n v="6"/>
    <x v="1"/>
    <n v="4"/>
    <n v="10"/>
    <s v="Violation"/>
    <s v="USA"/>
    <s v="United Arab Emirates"/>
    <x v="1"/>
    <x v="0"/>
  </r>
  <r>
    <s v="X3T6UN"/>
    <s v="JFK"/>
    <s v="SIN"/>
    <d v="2018-02-11T00:00:00"/>
    <x v="447"/>
    <d v="2018-02-27T00:00:00"/>
    <n v="15349"/>
    <n v="18.5"/>
    <n v="12792.56"/>
    <s v="Business"/>
    <n v="195"/>
    <s v="No"/>
    <n v="10663.6515"/>
    <n v="11"/>
    <n v="0.8334458270897126"/>
    <n v="5"/>
    <x v="4"/>
    <n v="4"/>
    <n v="10"/>
    <s v="Violation"/>
    <s v="USA"/>
    <s v="Singapore"/>
    <x v="1"/>
    <x v="2"/>
  </r>
  <r>
    <s v="TPKB22"/>
    <s v="LHR"/>
    <s v="CGK"/>
    <d v="2019-08-22T00:00:00"/>
    <x v="567"/>
    <d v="2019-09-06T00:00:00"/>
    <n v="11721"/>
    <n v="13.9"/>
    <n v="12816.98"/>
    <s v="Business"/>
    <n v="601"/>
    <s v="No"/>
    <n v="8582.9935000000005"/>
    <n v="9"/>
    <n v="1.0935056735773399"/>
    <n v="6"/>
    <x v="0"/>
    <n v="2"/>
    <n v="6"/>
    <s v="Violation"/>
    <s v="England"/>
    <s v="Indonesia"/>
    <x v="0"/>
    <x v="2"/>
  </r>
  <r>
    <s v="EKSFIE"/>
    <s v="JFK"/>
    <s v="ICN"/>
    <d v="2019-07-03T00:00:00"/>
    <x v="67"/>
    <d v="2019-07-26T00:00:00"/>
    <n v="11115"/>
    <n v="13.5"/>
    <n v="12839.82"/>
    <s v="Business"/>
    <n v="663"/>
    <s v="No"/>
    <n v="8235.4524999999994"/>
    <n v="11"/>
    <n v="1.1551794871794872"/>
    <n v="12"/>
    <x v="0"/>
    <n v="4"/>
    <n v="10"/>
    <s v="Violation"/>
    <s v="USA"/>
    <s v="Republic of Korea"/>
    <x v="1"/>
    <x v="2"/>
  </r>
  <r>
    <s v="ADCDWR"/>
    <s v="JFK"/>
    <s v="PEK"/>
    <d v="2019-06-03T00:00:00"/>
    <x v="235"/>
    <d v="2019-06-21T00:00:00"/>
    <n v="11004"/>
    <n v="13.5"/>
    <n v="12869.7"/>
    <s v="Business"/>
    <n v="321"/>
    <s v="No"/>
    <n v="8171.7939999999999"/>
    <n v="11"/>
    <n v="1.169547437295529"/>
    <n v="7"/>
    <x v="1"/>
    <n v="3"/>
    <n v="8"/>
    <s v="Violation"/>
    <s v="USA"/>
    <s v="China"/>
    <x v="1"/>
    <x v="2"/>
  </r>
  <r>
    <s v="A7UZ8M"/>
    <s v="JFK"/>
    <s v="SYD"/>
    <d v="2017-09-10T00:00:00"/>
    <x v="650"/>
    <d v="2017-09-25T00:00:00"/>
    <n v="16013"/>
    <n v="19.3"/>
    <n v="12893.62"/>
    <s v="Business"/>
    <n v="451"/>
    <s v="No"/>
    <n v="11044.4555"/>
    <n v="9"/>
    <n v="0.80519702741522514"/>
    <n v="6"/>
    <x v="0"/>
    <n v="2"/>
    <n v="6"/>
    <s v="Violation"/>
    <s v="USA"/>
    <s v="Australia"/>
    <x v="1"/>
    <x v="2"/>
  </r>
  <r>
    <s v="OXQOTC"/>
    <s v="JFK"/>
    <s v="DOH"/>
    <d v="2018-01-05T00:00:00"/>
    <x v="297"/>
    <d v="2018-01-20T00:00:00"/>
    <n v="10789"/>
    <n v="13.2"/>
    <n v="12916.22"/>
    <s v="Business"/>
    <n v="297"/>
    <s v="No"/>
    <n v="8048.4915000000001"/>
    <n v="9"/>
    <n v="1.1971656316618777"/>
    <n v="6"/>
    <x v="0"/>
    <n v="4"/>
    <n v="10"/>
    <s v="Violation"/>
    <s v="USA"/>
    <s v="Qatar"/>
    <x v="1"/>
    <x v="0"/>
  </r>
  <r>
    <s v="ZOEQ4J"/>
    <s v="LHR"/>
    <s v="KMG"/>
    <d v="2019-10-20T00:00:00"/>
    <x v="554"/>
    <d v="2019-10-26T00:00:00"/>
    <n v="8716"/>
    <n v="16.899999999999999"/>
    <n v="12934.52"/>
    <s v="Business"/>
    <n v="944"/>
    <s v="No"/>
    <n v="6859.6260000000002"/>
    <n v="0"/>
    <n v="1.4839972464433226"/>
    <n v="6"/>
    <x v="0"/>
    <n v="3"/>
    <n v="8"/>
    <s v="Violation"/>
    <s v="England"/>
    <s v="China"/>
    <x v="0"/>
    <x v="2"/>
  </r>
  <r>
    <s v="V3RCH5"/>
    <s v="JFK"/>
    <s v="BKK"/>
    <d v="2019-06-26T00:00:00"/>
    <x v="246"/>
    <d v="2019-07-13T00:00:00"/>
    <n v="13964"/>
    <n v="16.899999999999999"/>
    <n v="12951.53"/>
    <s v="Business"/>
    <n v="63"/>
    <s v="No"/>
    <n v="9869.3539999999994"/>
    <n v="10"/>
    <n v="0.92749427098252657"/>
    <n v="7"/>
    <x v="0"/>
    <n v="3"/>
    <n v="8"/>
    <s v="Violation"/>
    <s v="USA"/>
    <s v="Thailand"/>
    <x v="1"/>
    <x v="2"/>
  </r>
  <r>
    <s v="RPQNO4"/>
    <s v="JFK"/>
    <s v="PEK"/>
    <d v="2017-10-24T00:00:00"/>
    <x v="129"/>
    <d v="2017-10-31T00:00:00"/>
    <n v="11004"/>
    <n v="13.5"/>
    <n v="12955.18"/>
    <s v="Business"/>
    <n v="496"/>
    <s v="No"/>
    <n v="8171.7939999999999"/>
    <n v="1"/>
    <n v="1.1773155216284987"/>
    <n v="6"/>
    <x v="0"/>
    <n v="2"/>
    <n v="6"/>
    <s v="Violation"/>
    <s v="USA"/>
    <s v="China"/>
    <x v="1"/>
    <x v="2"/>
  </r>
  <r>
    <s v="YL1CWI"/>
    <s v="LGA"/>
    <s v="MAD"/>
    <d v="2018-10-10T00:00:00"/>
    <x v="476"/>
    <d v="2018-10-31T00:00:00"/>
    <n v="5763"/>
    <n v="8.9"/>
    <n v="12965.95"/>
    <s v="Business"/>
    <n v="39"/>
    <s v="No"/>
    <n v="5166.0805"/>
    <n v="13"/>
    <n v="2.2498611834114177"/>
    <n v="8"/>
    <x v="0"/>
    <n v="4"/>
    <n v="10"/>
    <s v="No"/>
    <s v="USA"/>
    <s v="Spain"/>
    <x v="1"/>
    <x v="0"/>
  </r>
  <r>
    <s v="KYY1TN"/>
    <s v="JFK"/>
    <s v="SIN"/>
    <d v="2019-09-13T00:00:00"/>
    <x v="360"/>
    <d v="2019-09-30T00:00:00"/>
    <n v="15349"/>
    <n v="18.5"/>
    <n v="13015.17"/>
    <s v="Business"/>
    <n v="382"/>
    <s v="No"/>
    <n v="10663.6515"/>
    <n v="11"/>
    <n v="0.84794905205550852"/>
    <n v="6"/>
    <x v="2"/>
    <n v="4"/>
    <n v="10"/>
    <s v="Violation"/>
    <s v="USA"/>
    <s v="Singapore"/>
    <x v="1"/>
    <x v="2"/>
  </r>
  <r>
    <s v="HXLGUY"/>
    <s v="LGW"/>
    <s v="CGK"/>
    <d v="2019-12-12T00:00:00"/>
    <x v="651"/>
    <d v="2020-01-04T00:00:00"/>
    <n v="11708"/>
    <n v="20.9"/>
    <n v="13053.23"/>
    <s v="Business"/>
    <n v="741"/>
    <s v="No"/>
    <n v="8575.5380000000005"/>
    <n v="12"/>
    <n v="1.114898360095661"/>
    <n v="11"/>
    <x v="0"/>
    <n v="4"/>
    <n v="10"/>
    <s v="Violation"/>
    <s v="England"/>
    <s v="Indonesia"/>
    <x v="0"/>
    <x v="2"/>
  </r>
  <r>
    <s v="FCM00E"/>
    <s v="JFK"/>
    <s v="MEL"/>
    <d v="2019-01-20T00:00:00"/>
    <x v="16"/>
    <d v="2019-02-14T00:00:00"/>
    <n v="16695"/>
    <n v="20.100000000000001"/>
    <n v="13079.81"/>
    <s v="Business"/>
    <n v="708"/>
    <s v="No"/>
    <n v="11435.5825"/>
    <n v="13"/>
    <n v="0.78345672356993112"/>
    <n v="12"/>
    <x v="0"/>
    <n v="4"/>
    <n v="10"/>
    <s v="Violation"/>
    <s v="USA"/>
    <s v="Australia"/>
    <x v="1"/>
    <x v="2"/>
  </r>
  <r>
    <s v="IBA2WV"/>
    <s v="LGW"/>
    <s v="PEK"/>
    <d v="2019-09-23T00:00:00"/>
    <x v="264"/>
    <d v="2019-10-12T00:00:00"/>
    <n v="8187"/>
    <n v="10.1"/>
    <n v="13083.1"/>
    <s v="Business"/>
    <n v="549"/>
    <s v="No"/>
    <n v="6556.2444999999998"/>
    <n v="7"/>
    <n v="1.5980334676926835"/>
    <n v="12"/>
    <x v="0"/>
    <n v="4"/>
    <n v="10"/>
    <s v="Violation"/>
    <s v="England"/>
    <s v="China"/>
    <x v="0"/>
    <x v="2"/>
  </r>
  <r>
    <s v="WQ7ORF"/>
    <s v="LHR"/>
    <s v="JFK"/>
    <d v="2018-10-16T00:00:00"/>
    <x v="251"/>
    <d v="2018-11-05T00:00:00"/>
    <n v="5539"/>
    <n v="6.7"/>
    <n v="13088.52"/>
    <s v="Business"/>
    <n v="751"/>
    <s v="No"/>
    <n v="5037.6165000000001"/>
    <n v="12"/>
    <n v="2.3629752662935548"/>
    <n v="8"/>
    <x v="4"/>
    <n v="4"/>
    <n v="10"/>
    <s v="No"/>
    <s v="England"/>
    <s v="USA"/>
    <x v="0"/>
    <x v="1"/>
  </r>
  <r>
    <s v="DQ696H"/>
    <s v="JFK"/>
    <s v="DXB"/>
    <d v="2018-03-08T00:00:00"/>
    <x v="619"/>
    <d v="2018-03-17T00:00:00"/>
    <n v="11022"/>
    <n v="13.5"/>
    <n v="13116.36"/>
    <s v="Business"/>
    <n v="885"/>
    <s v="No"/>
    <n v="8182.1170000000002"/>
    <n v="1"/>
    <n v="1.1900163309744149"/>
    <n v="8"/>
    <x v="1"/>
    <n v="4"/>
    <n v="10"/>
    <s v="Violation"/>
    <s v="USA"/>
    <s v="United Arab Emirates"/>
    <x v="1"/>
    <x v="0"/>
  </r>
  <r>
    <s v="WAK30T"/>
    <s v="JFK"/>
    <s v="PEK"/>
    <d v="2019-08-29T00:00:00"/>
    <x v="652"/>
    <d v="2019-09-19T00:00:00"/>
    <n v="11004"/>
    <n v="13.5"/>
    <n v="13142.77"/>
    <s v="Business"/>
    <n v="808"/>
    <s v="No"/>
    <n v="8171.7939999999999"/>
    <n v="9"/>
    <n v="1.1943629589240277"/>
    <n v="12"/>
    <x v="0"/>
    <n v="2"/>
    <n v="6"/>
    <s v="Violation"/>
    <s v="USA"/>
    <s v="China"/>
    <x v="1"/>
    <x v="2"/>
  </r>
  <r>
    <s v="XK1FF1"/>
    <s v="LHR"/>
    <s v="JFK"/>
    <d v="2017-02-08T00:00:00"/>
    <x v="24"/>
    <d v="2017-02-28T00:00:00"/>
    <n v="5539"/>
    <n v="6.7"/>
    <n v="13143.22"/>
    <s v="Business"/>
    <n v="165"/>
    <s v="No"/>
    <n v="5037.6165000000001"/>
    <n v="10"/>
    <n v="2.3728506950713122"/>
    <n v="10"/>
    <x v="3"/>
    <n v="2"/>
    <n v="6"/>
    <s v="Violation"/>
    <s v="England"/>
    <s v="USA"/>
    <x v="0"/>
    <x v="1"/>
  </r>
  <r>
    <s v="QG4NZ9"/>
    <s v="LGW"/>
    <s v="PHX"/>
    <d v="2019-11-27T00:00:00"/>
    <x v="653"/>
    <d v="2019-12-08T00:00:00"/>
    <n v="8520"/>
    <n v="10.5"/>
    <n v="13154.82"/>
    <s v="Business"/>
    <n v="435"/>
    <s v="No"/>
    <n v="6747.22"/>
    <n v="1"/>
    <n v="1.5439929577464788"/>
    <n v="10"/>
    <x v="0"/>
    <n v="4"/>
    <n v="10"/>
    <s v="Violation"/>
    <s v="England"/>
    <s v="USA"/>
    <x v="0"/>
    <x v="1"/>
  </r>
  <r>
    <s v="L2Y1B3"/>
    <s v="JFK"/>
    <s v="BOM"/>
    <d v="2018-08-28T00:00:00"/>
    <x v="654"/>
    <d v="2018-09-09T00:00:00"/>
    <n v="12551"/>
    <n v="15.3"/>
    <n v="13159.55"/>
    <s v="Business"/>
    <n v="451"/>
    <s v="No"/>
    <n v="9058.9984999999997"/>
    <n v="2"/>
    <n v="1.0484861764002869"/>
    <n v="10"/>
    <x v="0"/>
    <n v="2"/>
    <n v="6"/>
    <s v="Violation"/>
    <s v="USA"/>
    <s v="India"/>
    <x v="1"/>
    <x v="2"/>
  </r>
  <r>
    <s v="VUJ57N"/>
    <s v="SIN"/>
    <s v="MCO"/>
    <d v="2018-07-16T00:00:00"/>
    <x v="655"/>
    <d v="2018-08-06T00:00:00"/>
    <n v="16655"/>
    <n v="23.8"/>
    <n v="13192.34"/>
    <s v="Business"/>
    <n v="919"/>
    <s v="No"/>
    <n v="11412.6425"/>
    <n v="11"/>
    <n v="0.79209486640648452"/>
    <n v="10"/>
    <x v="0"/>
    <n v="4"/>
    <n v="10"/>
    <s v="Violation"/>
    <s v="Singapore"/>
    <s v="USA"/>
    <x v="2"/>
    <x v="1"/>
  </r>
  <r>
    <s v="KPOQFY"/>
    <s v="JFK"/>
    <s v="BOM"/>
    <d v="2017-11-12T00:00:00"/>
    <x v="656"/>
    <d v="2017-11-30T00:00:00"/>
    <n v="12551"/>
    <n v="15.3"/>
    <n v="13262.23"/>
    <s v="Business"/>
    <n v="770"/>
    <s v="No"/>
    <n v="9058.9984999999997"/>
    <n v="12"/>
    <n v="1.0566671978328419"/>
    <n v="6"/>
    <x v="1"/>
    <n v="4"/>
    <n v="10"/>
    <s v="Violation"/>
    <s v="USA"/>
    <s v="India"/>
    <x v="1"/>
    <x v="2"/>
  </r>
  <r>
    <s v="OG4I0H"/>
    <s v="JFK"/>
    <s v="SIN"/>
    <d v="2017-08-13T00:00:00"/>
    <x v="79"/>
    <d v="2017-08-31T00:00:00"/>
    <n v="15349"/>
    <n v="18.5"/>
    <n v="13273.35"/>
    <s v="Business"/>
    <n v="228"/>
    <s v="No"/>
    <n v="10663.6515"/>
    <n v="8"/>
    <n v="0.86476969183660179"/>
    <n v="10"/>
    <x v="3"/>
    <n v="3"/>
    <n v="8"/>
    <s v="Violation"/>
    <s v="USA"/>
    <s v="Singapore"/>
    <x v="1"/>
    <x v="2"/>
  </r>
  <r>
    <s v="D17FTE"/>
    <s v="JFK"/>
    <s v="HND"/>
    <d v="2018-03-09T00:00:00"/>
    <x v="657"/>
    <d v="2018-03-25T00:00:00"/>
    <n v="10899"/>
    <n v="13.3"/>
    <n v="13291.91"/>
    <s v="Business"/>
    <n v="16"/>
    <s v="No"/>
    <n v="8111.5765000000001"/>
    <n v="9"/>
    <n v="1.2195531700155977"/>
    <n v="7"/>
    <x v="0"/>
    <n v="4"/>
    <n v="10"/>
    <s v="Violation"/>
    <s v="USA"/>
    <s v="Japan"/>
    <x v="1"/>
    <x v="2"/>
  </r>
  <r>
    <s v="M94887"/>
    <s v="JFK"/>
    <s v="BKK"/>
    <d v="2018-11-11T00:00:00"/>
    <x v="356"/>
    <d v="2018-12-03T00:00:00"/>
    <n v="13964"/>
    <n v="16.899999999999999"/>
    <n v="13295.86"/>
    <s v="Business"/>
    <n v="297"/>
    <s v="No"/>
    <n v="9869.3539999999994"/>
    <n v="11"/>
    <n v="0.95215267831566885"/>
    <n v="11"/>
    <x v="0"/>
    <n v="4"/>
    <n v="10"/>
    <s v="Violation"/>
    <s v="USA"/>
    <s v="Thailand"/>
    <x v="1"/>
    <x v="2"/>
  </r>
  <r>
    <s v="L79YBI"/>
    <s v="JFK"/>
    <s v="BOM"/>
    <d v="2018-03-08T00:00:00"/>
    <x v="658"/>
    <d v="2018-03-23T00:00:00"/>
    <n v="12551"/>
    <n v="15.3"/>
    <n v="13299.59"/>
    <s v="Business"/>
    <n v="677"/>
    <s v="No"/>
    <n v="9058.9984999999997"/>
    <n v="8"/>
    <n v="1.0596438530794359"/>
    <n v="7"/>
    <x v="0"/>
    <n v="4"/>
    <n v="10"/>
    <s v="Violation"/>
    <s v="USA"/>
    <s v="India"/>
    <x v="1"/>
    <x v="2"/>
  </r>
  <r>
    <s v="HCC21V"/>
    <s v="JFK"/>
    <s v="PEK"/>
    <d v="2017-09-12T00:00:00"/>
    <x v="659"/>
    <d v="2017-10-02T00:00:00"/>
    <n v="11004"/>
    <n v="13.5"/>
    <n v="13301.97"/>
    <s v="Business"/>
    <n v="530"/>
    <s v="No"/>
    <n v="8171.7939999999999"/>
    <n v="11"/>
    <n v="1.2088304252998909"/>
    <n v="9"/>
    <x v="0"/>
    <n v="3"/>
    <n v="8"/>
    <s v="Violation"/>
    <s v="USA"/>
    <s v="China"/>
    <x v="1"/>
    <x v="2"/>
  </r>
  <r>
    <s v="M6ISQ0"/>
    <s v="LHR"/>
    <s v="KUL"/>
    <d v="2018-12-30T00:00:00"/>
    <x v="121"/>
    <d v="2019-01-12T00:00:00"/>
    <n v="10605"/>
    <n v="11.8"/>
    <n v="13336.96"/>
    <s v="Business"/>
    <n v="707"/>
    <s v="No"/>
    <n v="7942.9674999999997"/>
    <n v="3"/>
    <n v="1.2576105610561055"/>
    <n v="10"/>
    <x v="2"/>
    <n v="2"/>
    <n v="6"/>
    <s v="Violation"/>
    <s v="England"/>
    <s v="Malaysia"/>
    <x v="0"/>
    <x v="2"/>
  </r>
  <r>
    <s v="I5R70N"/>
    <s v="JFK"/>
    <s v="DOH"/>
    <d v="2018-12-03T00:00:00"/>
    <x v="660"/>
    <d v="2018-12-21T00:00:00"/>
    <n v="10789"/>
    <n v="13.2"/>
    <n v="13346.08"/>
    <s v="Business"/>
    <n v="451"/>
    <s v="No"/>
    <n v="8048.4915000000001"/>
    <n v="11"/>
    <n v="1.2370080637686534"/>
    <n v="7"/>
    <x v="0"/>
    <n v="2"/>
    <n v="6"/>
    <s v="Violation"/>
    <s v="USA"/>
    <s v="Qatar"/>
    <x v="1"/>
    <x v="0"/>
  </r>
  <r>
    <s v="WDTRRQ"/>
    <s v="LHR"/>
    <s v="SZX"/>
    <d v="2019-01-30T00:00:00"/>
    <x v="158"/>
    <d v="2019-02-18T00:00:00"/>
    <n v="9594"/>
    <n v="16.7"/>
    <n v="13355.14"/>
    <s v="Business"/>
    <n v="950"/>
    <s v="No"/>
    <n v="7363.1589999999997"/>
    <n v="9"/>
    <n v="1.3920304356889721"/>
    <n v="10"/>
    <x v="0"/>
    <n v="3"/>
    <n v="8"/>
    <s v="Violation"/>
    <s v="England"/>
    <s v="China"/>
    <x v="0"/>
    <x v="2"/>
  </r>
  <r>
    <s v="SDMC1H"/>
    <s v="LGW"/>
    <s v="IAH"/>
    <d v="2019-08-11T00:00:00"/>
    <x v="184"/>
    <d v="2019-08-27T00:00:00"/>
    <n v="7794"/>
    <n v="12.9"/>
    <n v="13366.17"/>
    <s v="Business"/>
    <n v="884"/>
    <s v="No"/>
    <n v="6330.8590000000004"/>
    <n v="8"/>
    <n v="1.7149307159353349"/>
    <n v="8"/>
    <x v="0"/>
    <n v="3"/>
    <n v="8"/>
    <s v="Violation"/>
    <s v="England"/>
    <s v="USA"/>
    <x v="0"/>
    <x v="1"/>
  </r>
  <r>
    <s v="SX0O33"/>
    <s v="JFK"/>
    <s v="MEL"/>
    <d v="2018-03-16T00:00:00"/>
    <x v="661"/>
    <d v="2018-04-04T00:00:00"/>
    <n v="16695"/>
    <n v="20.100000000000001"/>
    <n v="13436.57"/>
    <s v="Business"/>
    <n v="141"/>
    <s v="No"/>
    <n v="11435.5825"/>
    <n v="11"/>
    <n v="0.80482599580712788"/>
    <n v="8"/>
    <x v="0"/>
    <n v="2"/>
    <n v="6"/>
    <s v="Violation"/>
    <s v="USA"/>
    <s v="Australia"/>
    <x v="1"/>
    <x v="2"/>
  </r>
  <r>
    <s v="L3LP2I"/>
    <s v="JFK"/>
    <s v="BOM"/>
    <d v="2019-05-16T00:00:00"/>
    <x v="25"/>
    <d v="2019-05-31T00:00:00"/>
    <n v="12551"/>
    <n v="15.3"/>
    <n v="13451.29"/>
    <s v="Business"/>
    <n v="200"/>
    <s v="No"/>
    <n v="9058.9984999999997"/>
    <n v="9"/>
    <n v="1.0717305393992511"/>
    <n v="6"/>
    <x v="0"/>
    <n v="4"/>
    <n v="10"/>
    <s v="Violation"/>
    <s v="USA"/>
    <s v="India"/>
    <x v="1"/>
    <x v="2"/>
  </r>
  <r>
    <s v="V2R7VK"/>
    <s v="JFK"/>
    <s v="CTU"/>
    <d v="2019-08-22T00:00:00"/>
    <x v="662"/>
    <d v="2019-09-07T00:00:00"/>
    <n v="12116"/>
    <n v="14.8"/>
    <n v="13578.24"/>
    <s v="Business"/>
    <n v="711"/>
    <s v="No"/>
    <n v="8809.5259999999998"/>
    <n v="7"/>
    <n v="1.12068669527897"/>
    <n v="9"/>
    <x v="0"/>
    <n v="4"/>
    <n v="10"/>
    <s v="Violation"/>
    <s v="USA"/>
    <s v="China"/>
    <x v="1"/>
    <x v="2"/>
  </r>
  <r>
    <s v="GVW1LB"/>
    <s v="JFK"/>
    <s v="ICN"/>
    <d v="2019-12-07T00:00:00"/>
    <x v="10"/>
    <d v="2019-12-23T00:00:00"/>
    <n v="11115"/>
    <n v="13.5"/>
    <n v="13581.83"/>
    <s v="Business"/>
    <n v="325"/>
    <s v="No"/>
    <n v="8235.4524999999994"/>
    <n v="9"/>
    <n v="1.2219370220422852"/>
    <n v="7"/>
    <x v="0"/>
    <n v="4"/>
    <n v="10"/>
    <s v="Violation"/>
    <s v="USA"/>
    <s v="Republic of Korea"/>
    <x v="1"/>
    <x v="2"/>
  </r>
  <r>
    <s v="F03O5B"/>
    <s v="JFK"/>
    <s v="BKK"/>
    <d v="2019-04-20T00:00:00"/>
    <x v="442"/>
    <d v="2019-05-03T00:00:00"/>
    <n v="13964"/>
    <n v="16.899999999999999"/>
    <n v="13612.32"/>
    <s v="Business"/>
    <n v="708"/>
    <s v="No"/>
    <n v="9869.3539999999994"/>
    <n v="8"/>
    <n v="0.9748152391864795"/>
    <n v="5"/>
    <x v="0"/>
    <n v="4"/>
    <n v="10"/>
    <s v="Violation"/>
    <s v="USA"/>
    <s v="Thailand"/>
    <x v="1"/>
    <x v="2"/>
  </r>
  <r>
    <s v="ZYJSUW"/>
    <s v="SIN"/>
    <s v="ORD"/>
    <d v="2017-10-26T00:00:00"/>
    <x v="663"/>
    <d v="2017-11-16T00:00:00"/>
    <n v="15050"/>
    <n v="19.2"/>
    <n v="13613.63"/>
    <s v="Business"/>
    <n v="77"/>
    <s v="No"/>
    <n v="10492.174999999999"/>
    <n v="12"/>
    <n v="0.90456013289036541"/>
    <n v="9"/>
    <x v="0"/>
    <n v="4"/>
    <n v="10"/>
    <s v="Violation"/>
    <s v="Singapore"/>
    <s v="USA"/>
    <x v="2"/>
    <x v="1"/>
  </r>
  <r>
    <s v="WU5FT2"/>
    <s v="JFK"/>
    <s v="SYD"/>
    <d v="2018-12-30T00:00:00"/>
    <x v="33"/>
    <d v="2019-01-19T00:00:00"/>
    <n v="16013"/>
    <n v="19.3"/>
    <n v="13689.25"/>
    <s v="Business"/>
    <n v="131"/>
    <s v="No"/>
    <n v="11044.4555"/>
    <n v="12"/>
    <n v="0.85488353213014423"/>
    <n v="8"/>
    <x v="1"/>
    <n v="3"/>
    <n v="8"/>
    <s v="Violation"/>
    <s v="USA"/>
    <s v="Australia"/>
    <x v="1"/>
    <x v="2"/>
  </r>
  <r>
    <s v="E6B7R0"/>
    <s v="JFK"/>
    <s v="CTU"/>
    <d v="2017-05-23T00:00:00"/>
    <x v="664"/>
    <d v="2017-06-12T00:00:00"/>
    <n v="12116"/>
    <n v="14.8"/>
    <n v="13702.46"/>
    <s v="Business"/>
    <n v="420"/>
    <s v="No"/>
    <n v="8809.5259999999998"/>
    <n v="13"/>
    <n v="1.130939253879168"/>
    <n v="7"/>
    <x v="0"/>
    <n v="2"/>
    <n v="6"/>
    <s v="Violation"/>
    <s v="USA"/>
    <s v="China"/>
    <x v="1"/>
    <x v="2"/>
  </r>
  <r>
    <s v="Q79NQH"/>
    <s v="JFK"/>
    <s v="SYD"/>
    <d v="2019-10-29T00:00:00"/>
    <x v="424"/>
    <d v="2019-11-13T00:00:00"/>
    <n v="16013"/>
    <n v="19.3"/>
    <n v="13735.44"/>
    <s v="Business"/>
    <n v="732"/>
    <s v="No"/>
    <n v="11044.4555"/>
    <n v="10"/>
    <n v="0.85776806344844814"/>
    <n v="5"/>
    <x v="0"/>
    <n v="3"/>
    <n v="8"/>
    <s v="Violation"/>
    <s v="USA"/>
    <s v="Australia"/>
    <x v="1"/>
    <x v="2"/>
  </r>
  <r>
    <s v="S61WT8"/>
    <s v="LGW"/>
    <s v="PEK"/>
    <d v="2017-06-24T00:00:00"/>
    <x v="665"/>
    <d v="2017-07-01T00:00:00"/>
    <n v="8187"/>
    <n v="10.1"/>
    <n v="13763.43"/>
    <s v="Business"/>
    <n v="560"/>
    <s v="No"/>
    <n v="6556.2444999999998"/>
    <n v="0"/>
    <n v="1.6811322828875046"/>
    <n v="7"/>
    <x v="0"/>
    <n v="2"/>
    <n v="6"/>
    <s v="Violation"/>
    <s v="England"/>
    <s v="China"/>
    <x v="0"/>
    <x v="2"/>
  </r>
  <r>
    <s v="UYS00A"/>
    <s v="JFK"/>
    <s v="HND"/>
    <d v="2019-03-15T00:00:00"/>
    <x v="34"/>
    <d v="2019-03-31T00:00:00"/>
    <n v="10899"/>
    <n v="13.3"/>
    <n v="13790.78"/>
    <s v="Business"/>
    <n v="161"/>
    <s v="No"/>
    <n v="8111.5765000000001"/>
    <n v="8"/>
    <n v="1.2653252591980917"/>
    <n v="8"/>
    <x v="0"/>
    <n v="4"/>
    <n v="10"/>
    <s v="Violation"/>
    <s v="USA"/>
    <s v="Japan"/>
    <x v="1"/>
    <x v="2"/>
  </r>
  <r>
    <s v="KO4ZTU"/>
    <s v="JFK"/>
    <s v="KUL"/>
    <d v="2018-08-12T00:00:00"/>
    <x v="666"/>
    <d v="2018-08-19T00:00:00"/>
    <n v="15178"/>
    <n v="18.3"/>
    <n v="13813.15"/>
    <s v="Business"/>
    <n v="297"/>
    <s v="No"/>
    <n v="10565.583000000001"/>
    <n v="1"/>
    <n v="0.91007708525497433"/>
    <n v="6"/>
    <x v="0"/>
    <n v="4"/>
    <n v="10"/>
    <s v="Violation"/>
    <s v="USA"/>
    <s v="Malaysia"/>
    <x v="1"/>
    <x v="2"/>
  </r>
  <r>
    <s v="YXPOZK"/>
    <s v="JFK"/>
    <s v="KUL"/>
    <d v="2018-07-21T00:00:00"/>
    <x v="667"/>
    <d v="2018-08-09T00:00:00"/>
    <n v="15178"/>
    <n v="18.3"/>
    <n v="13819.35"/>
    <s v="Business"/>
    <n v="770"/>
    <s v="No"/>
    <n v="10565.583000000001"/>
    <n v="3"/>
    <n v="0.91048557122150486"/>
    <n v="16"/>
    <x v="1"/>
    <n v="4"/>
    <n v="10"/>
    <s v="Violation"/>
    <s v="USA"/>
    <s v="Malaysia"/>
    <x v="1"/>
    <x v="2"/>
  </r>
  <r>
    <s v="ZX22QU"/>
    <s v="JFK"/>
    <s v="HND"/>
    <d v="2019-05-13T00:00:00"/>
    <x v="5"/>
    <d v="2019-06-03T00:00:00"/>
    <n v="10899"/>
    <n v="13.3"/>
    <n v="13831.49"/>
    <s v="Business"/>
    <n v="197"/>
    <s v="No"/>
    <n v="8111.5765000000001"/>
    <n v="10"/>
    <n v="1.2690604642627763"/>
    <n v="11"/>
    <x v="0"/>
    <n v="4"/>
    <n v="10"/>
    <s v="Violation"/>
    <s v="USA"/>
    <s v="Japan"/>
    <x v="1"/>
    <x v="2"/>
  </r>
  <r>
    <s v="IJ920Z"/>
    <s v="JFK"/>
    <s v="DXB"/>
    <d v="2019-04-03T00:00:00"/>
    <x v="562"/>
    <d v="2019-04-20T00:00:00"/>
    <n v="11022"/>
    <n v="13.5"/>
    <n v="13887.09"/>
    <s v="Business"/>
    <n v="109"/>
    <s v="No"/>
    <n v="8182.1170000000002"/>
    <n v="10"/>
    <n v="1.2599428415895482"/>
    <n v="7"/>
    <x v="1"/>
    <n v="2"/>
    <n v="6"/>
    <s v="Violation"/>
    <s v="USA"/>
    <s v="United Arab Emirates"/>
    <x v="1"/>
    <x v="0"/>
  </r>
  <r>
    <s v="U4F87D"/>
    <s v="JFK"/>
    <s v="IST"/>
    <d v="2018-03-04T00:00:00"/>
    <x v="175"/>
    <d v="2018-03-17T00:00:00"/>
    <n v="8047"/>
    <n v="10"/>
    <n v="13897.68"/>
    <s v="Business"/>
    <n v="63"/>
    <s v="No"/>
    <n v="6475.9544999999998"/>
    <n v="4"/>
    <n v="1.7270635019261837"/>
    <n v="9"/>
    <x v="0"/>
    <n v="3"/>
    <n v="8"/>
    <s v="Violation"/>
    <s v="USA"/>
    <s v="Turkey"/>
    <x v="1"/>
    <x v="0"/>
  </r>
  <r>
    <s v="N1VO52"/>
    <s v="JFK"/>
    <s v="PEK"/>
    <d v="2019-06-03T00:00:00"/>
    <x v="539"/>
    <d v="2019-06-22T00:00:00"/>
    <n v="11004"/>
    <n v="13.5"/>
    <n v="13972.39"/>
    <s v="Business"/>
    <n v="650"/>
    <s v="No"/>
    <n v="8171.7939999999999"/>
    <n v="8"/>
    <n v="1.2697555434387495"/>
    <n v="11"/>
    <x v="0"/>
    <n v="2"/>
    <n v="6"/>
    <s v="Violation"/>
    <s v="USA"/>
    <s v="China"/>
    <x v="1"/>
    <x v="2"/>
  </r>
  <r>
    <s v="OL4QPS"/>
    <s v="LGW"/>
    <s v="SHA"/>
    <d v="2018-06-15T00:00:00"/>
    <x v="383"/>
    <d v="2018-06-22T00:00:00"/>
    <n v="9223"/>
    <n v="18.399999999999999"/>
    <n v="14023.62"/>
    <s v="Business"/>
    <n v="454"/>
    <s v="No"/>
    <n v="7150.3905000000004"/>
    <n v="0"/>
    <n v="1.5205052585926488"/>
    <n v="7"/>
    <x v="2"/>
    <n v="2"/>
    <n v="6"/>
    <s v="Violation"/>
    <s v="England"/>
    <s v="China"/>
    <x v="0"/>
    <x v="2"/>
  </r>
  <r>
    <s v="UQ2V0V"/>
    <s v="LHR"/>
    <s v="EWR"/>
    <d v="2017-01-09T00:00:00"/>
    <x v="46"/>
    <d v="2017-01-20T00:00:00"/>
    <n v="5561"/>
    <n v="6.7"/>
    <n v="14161.32"/>
    <s v="Business"/>
    <n v="101"/>
    <s v="No"/>
    <n v="5050.2335000000003"/>
    <n v="3"/>
    <n v="2.546541988850926"/>
    <n v="8"/>
    <x v="0"/>
    <n v="4"/>
    <n v="10"/>
    <s v="No"/>
    <s v="England"/>
    <s v="USA"/>
    <x v="0"/>
    <x v="1"/>
  </r>
  <r>
    <s v="ZZPUV0"/>
    <s v="JFK"/>
    <s v="FCO"/>
    <d v="2018-06-13T00:00:00"/>
    <x v="383"/>
    <d v="2018-06-17T00:00:00"/>
    <n v="6884"/>
    <n v="8.6"/>
    <n v="14173.24"/>
    <s v="Business"/>
    <n v="60"/>
    <s v="No"/>
    <n v="5808.9740000000002"/>
    <n v="2"/>
    <n v="2.0588669378268447"/>
    <n v="2"/>
    <x v="0"/>
    <n v="4"/>
    <n v="10"/>
    <s v="No"/>
    <s v="USA"/>
    <s v="Italy"/>
    <x v="1"/>
    <x v="0"/>
  </r>
  <r>
    <s v="MYX8RC"/>
    <s v="SIN"/>
    <s v="ORD"/>
    <d v="2019-08-02T00:00:00"/>
    <x v="80"/>
    <d v="2019-08-22T00:00:00"/>
    <n v="15050"/>
    <n v="19.2"/>
    <n v="14194.1"/>
    <s v="Business"/>
    <n v="874"/>
    <s v="No"/>
    <n v="10492.174999999999"/>
    <n v="4"/>
    <n v="0.94312956810631232"/>
    <n v="16"/>
    <x v="0"/>
    <n v="4"/>
    <n v="10"/>
    <s v="Violation"/>
    <s v="Singapore"/>
    <s v="USA"/>
    <x v="2"/>
    <x v="1"/>
  </r>
  <r>
    <s v="Z4UPT5"/>
    <s v="JFK"/>
    <s v="SYD"/>
    <d v="2019-03-21T00:00:00"/>
    <x v="621"/>
    <d v="2019-04-04T00:00:00"/>
    <n v="16013"/>
    <n v="19.3"/>
    <n v="14302.71"/>
    <s v="Business"/>
    <n v="479"/>
    <s v="No"/>
    <n v="11044.4555"/>
    <n v="6"/>
    <n v="0.89319365515518634"/>
    <n v="8"/>
    <x v="0"/>
    <n v="4"/>
    <n v="10"/>
    <s v="Violation"/>
    <s v="USA"/>
    <s v="Australia"/>
    <x v="1"/>
    <x v="2"/>
  </r>
  <r>
    <s v="MCWW0C"/>
    <s v="JFK"/>
    <s v="ICN"/>
    <d v="2018-02-09T00:00:00"/>
    <x v="551"/>
    <d v="2018-03-02T00:00:00"/>
    <n v="11115"/>
    <n v="13.5"/>
    <n v="14340.29"/>
    <s v="Business"/>
    <n v="420"/>
    <s v="No"/>
    <n v="8235.4524999999994"/>
    <n v="10"/>
    <n v="1.290174538911381"/>
    <n v="11"/>
    <x v="0"/>
    <n v="2"/>
    <n v="6"/>
    <s v="Violation"/>
    <s v="USA"/>
    <s v="Republic of Korea"/>
    <x v="1"/>
    <x v="2"/>
  </r>
  <r>
    <s v="BYRJR3"/>
    <s v="JFK"/>
    <s v="BOM"/>
    <d v="2019-04-15T00:00:00"/>
    <x v="63"/>
    <d v="2019-04-29T00:00:00"/>
    <n v="12551"/>
    <n v="15.3"/>
    <n v="14382.37"/>
    <s v="Business"/>
    <n v="16"/>
    <s v="No"/>
    <n v="9058.9984999999997"/>
    <n v="4"/>
    <n v="1.1459142697793006"/>
    <n v="10"/>
    <x v="0"/>
    <n v="4"/>
    <n v="10"/>
    <s v="Violation"/>
    <s v="USA"/>
    <s v="India"/>
    <x v="1"/>
    <x v="2"/>
  </r>
  <r>
    <s v="UGD09B"/>
    <s v="LGW"/>
    <s v="ATL"/>
    <d v="2019-08-06T00:00:00"/>
    <x v="668"/>
    <d v="2019-08-20T00:00:00"/>
    <n v="6790"/>
    <n v="8.9"/>
    <n v="14561.25"/>
    <s v="Business"/>
    <n v="188"/>
    <s v="No"/>
    <n v="5755.0650000000005"/>
    <n v="6"/>
    <n v="2.1445139911634756"/>
    <n v="8"/>
    <x v="0"/>
    <n v="2"/>
    <n v="6"/>
    <s v="Violation"/>
    <s v="England"/>
    <s v="USA"/>
    <x v="0"/>
    <x v="1"/>
  </r>
  <r>
    <s v="LMKSEO"/>
    <s v="JFK"/>
    <s v="DXB"/>
    <d v="2019-06-07T00:00:00"/>
    <x v="69"/>
    <d v="2019-06-23T00:00:00"/>
    <n v="11022"/>
    <n v="13.5"/>
    <n v="14626.46"/>
    <s v="Business"/>
    <n v="749"/>
    <s v="No"/>
    <n v="8182.1170000000002"/>
    <n v="10"/>
    <n v="1.3270241335510795"/>
    <n v="6"/>
    <x v="1"/>
    <n v="4"/>
    <n v="10"/>
    <s v="Violation"/>
    <s v="USA"/>
    <s v="United Arab Emirates"/>
    <x v="1"/>
    <x v="0"/>
  </r>
  <r>
    <s v="KIFYQV"/>
    <s v="JFK"/>
    <s v="SIN"/>
    <d v="2019-09-17T00:00:00"/>
    <x v="464"/>
    <d v="2019-10-06T00:00:00"/>
    <n v="15349"/>
    <n v="18.5"/>
    <n v="14782.07"/>
    <s v="Business"/>
    <n v="109"/>
    <s v="No"/>
    <n v="10663.6515"/>
    <n v="12"/>
    <n v="0.96306404326014727"/>
    <n v="7"/>
    <x v="1"/>
    <n v="2"/>
    <n v="6"/>
    <s v="Violation"/>
    <s v="USA"/>
    <s v="Singapore"/>
    <x v="1"/>
    <x v="2"/>
  </r>
  <r>
    <s v="T92NO1"/>
    <s v="LGW"/>
    <s v="CGK"/>
    <d v="2017-01-28T00:00:00"/>
    <x v="315"/>
    <d v="2017-02-07T00:00:00"/>
    <n v="11708"/>
    <n v="20.9"/>
    <n v="14856.71"/>
    <s v="Business"/>
    <n v="549"/>
    <s v="No"/>
    <n v="8575.5380000000005"/>
    <n v="2"/>
    <n v="1.2689366245302356"/>
    <n v="8"/>
    <x v="0"/>
    <n v="4"/>
    <n v="10"/>
    <s v="Violation"/>
    <s v="England"/>
    <s v="Indonesia"/>
    <x v="0"/>
    <x v="2"/>
  </r>
  <r>
    <s v="BWXH2G"/>
    <s v="JFK"/>
    <s v="KUL"/>
    <d v="2018-03-16T00:00:00"/>
    <x v="623"/>
    <d v="2018-03-27T00:00:00"/>
    <n v="15178"/>
    <n v="18.3"/>
    <n v="14975.58"/>
    <s v="Business"/>
    <n v="479"/>
    <s v="No"/>
    <n v="10565.583000000001"/>
    <n v="6"/>
    <n v="0.98666359204111209"/>
    <n v="5"/>
    <x v="0"/>
    <n v="4"/>
    <n v="10"/>
    <s v="Violation"/>
    <s v="USA"/>
    <s v="Malaysia"/>
    <x v="1"/>
    <x v="2"/>
  </r>
  <r>
    <s v="CHUWYK"/>
    <s v="LHR"/>
    <s v="BKK"/>
    <d v="2019-12-09T00:00:00"/>
    <x v="669"/>
    <d v="2019-12-22T00:00:00"/>
    <n v="9577"/>
    <n v="10.7"/>
    <n v="14976.27"/>
    <s v="Business"/>
    <n v="905"/>
    <s v="No"/>
    <n v="7353.4094999999998"/>
    <n v="5"/>
    <n v="1.5637746684765585"/>
    <n v="8"/>
    <x v="0"/>
    <n v="3"/>
    <n v="8"/>
    <s v="Violation"/>
    <s v="England"/>
    <s v="Thailand"/>
    <x v="0"/>
    <x v="2"/>
  </r>
  <r>
    <s v="ZDWEK1"/>
    <s v="SIN"/>
    <s v="SEA"/>
    <d v="2017-07-27T00:00:00"/>
    <x v="670"/>
    <d v="2017-08-18T00:00:00"/>
    <n v="12979"/>
    <n v="21.1"/>
    <n v="15108.7"/>
    <s v="Business"/>
    <n v="700"/>
    <s v="No"/>
    <n v="9304.4565000000002"/>
    <n v="11"/>
    <n v="1.1640881423838509"/>
    <n v="11"/>
    <x v="0"/>
    <n v="4"/>
    <n v="10"/>
    <s v="Violation"/>
    <s v="Singapore"/>
    <s v="USA"/>
    <x v="2"/>
    <x v="1"/>
  </r>
  <r>
    <s v="A51Q25"/>
    <s v="JFK"/>
    <s v="BOM"/>
    <d v="2019-11-26T00:00:00"/>
    <x v="371"/>
    <d v="2019-12-07T00:00:00"/>
    <n v="12551"/>
    <n v="15.3"/>
    <n v="15148.48"/>
    <s v="Business"/>
    <n v="252"/>
    <s v="No"/>
    <n v="9058.9984999999997"/>
    <n v="1"/>
    <n v="1.2069540275675246"/>
    <n v="10"/>
    <x v="0"/>
    <n v="4"/>
    <n v="10"/>
    <s v="Violation"/>
    <s v="USA"/>
    <s v="India"/>
    <x v="1"/>
    <x v="2"/>
  </r>
  <r>
    <s v="IYDXQG"/>
    <s v="JFK"/>
    <s v="SIN"/>
    <d v="2018-06-01T00:00:00"/>
    <x v="671"/>
    <d v="2018-06-21T00:00:00"/>
    <n v="15349"/>
    <n v="18.5"/>
    <n v="15291.96"/>
    <s v="Business"/>
    <n v="301"/>
    <s v="No"/>
    <n v="10663.6515"/>
    <n v="9"/>
    <n v="0.99628379699003189"/>
    <n v="11"/>
    <x v="4"/>
    <n v="2"/>
    <n v="6"/>
    <s v="Violation"/>
    <s v="USA"/>
    <s v="Singapore"/>
    <x v="1"/>
    <x v="2"/>
  </r>
  <r>
    <s v="WWVFY5"/>
    <s v="SIN"/>
    <s v="LHR"/>
    <d v="2019-03-19T00:00:00"/>
    <x v="621"/>
    <d v="2019-04-02T00:00:00"/>
    <n v="10883"/>
    <n v="12.8"/>
    <n v="15457.76"/>
    <s v="Business"/>
    <n v="224"/>
    <s v="No"/>
    <n v="8102.4004999999997"/>
    <n v="8"/>
    <n v="1.4203583570706606"/>
    <n v="6"/>
    <x v="2"/>
    <n v="4"/>
    <n v="10"/>
    <s v="Violation"/>
    <s v="Singapore"/>
    <s v="England"/>
    <x v="2"/>
    <x v="0"/>
  </r>
  <r>
    <s v="XGKIFY"/>
    <s v="JFK"/>
    <s v="PEK"/>
    <d v="2019-02-14T00:00:00"/>
    <x v="269"/>
    <d v="2019-03-03T00:00:00"/>
    <n v="11004"/>
    <n v="13.5"/>
    <n v="15802.93"/>
    <s v="Business"/>
    <n v="506"/>
    <s v="No"/>
    <n v="8171.7939999999999"/>
    <n v="11"/>
    <n v="1.4361077789894583"/>
    <n v="6"/>
    <x v="0"/>
    <n v="3"/>
    <n v="8"/>
    <s v="Violation"/>
    <s v="USA"/>
    <s v="China"/>
    <x v="1"/>
    <x v="2"/>
  </r>
  <r>
    <s v="AA8SMG"/>
    <s v="LHR"/>
    <s v="PVG"/>
    <d v="2019-11-08T00:00:00"/>
    <x v="124"/>
    <d v="2019-12-08T00:00:00"/>
    <n v="9241"/>
    <n v="10.4"/>
    <n v="15916.76"/>
    <s v="Business"/>
    <n v="422"/>
    <s v="No"/>
    <n v="7160.7134999999998"/>
    <n v="11"/>
    <n v="1.7224066659452439"/>
    <n v="19"/>
    <x v="0"/>
    <n v="3"/>
    <n v="8"/>
    <s v="Violation"/>
    <s v="England"/>
    <s v="China"/>
    <x v="0"/>
    <x v="2"/>
  </r>
  <r>
    <s v="B3MR82"/>
    <s v="LGW"/>
    <s v="KUL"/>
    <d v="2019-11-11T00:00:00"/>
    <x v="274"/>
    <d v="2019-12-08T00:00:00"/>
    <n v="10593"/>
    <n v="17.7"/>
    <n v="15950.16"/>
    <s v="Business"/>
    <n v="52"/>
    <s v="No"/>
    <n v="7936.0855000000001"/>
    <n v="13"/>
    <n v="1.5057264231096006"/>
    <n v="14"/>
    <x v="0"/>
    <n v="3"/>
    <n v="8"/>
    <s v="Violation"/>
    <s v="England"/>
    <s v="Malaysia"/>
    <x v="0"/>
    <x v="2"/>
  </r>
  <r>
    <s v="L3IQ1M"/>
    <s v="JFK"/>
    <s v="HND"/>
    <d v="2017-12-07T00:00:00"/>
    <x v="672"/>
    <d v="2017-12-14T00:00:00"/>
    <n v="10899"/>
    <n v="13.3"/>
    <n v="16151.05"/>
    <s v="Business"/>
    <n v="459"/>
    <s v="No"/>
    <n v="8111.5765000000001"/>
    <n v="2"/>
    <n v="1.4818836590512889"/>
    <n v="5"/>
    <x v="0"/>
    <n v="2"/>
    <n v="6"/>
    <s v="Violation"/>
    <s v="USA"/>
    <s v="Japan"/>
    <x v="1"/>
    <x v="2"/>
  </r>
  <r>
    <s v="GF5Y1L"/>
    <s v="LHR"/>
    <s v="SIN"/>
    <d v="2018-08-04T00:00:00"/>
    <x v="584"/>
    <d v="2018-08-28T00:00:00"/>
    <n v="10883"/>
    <n v="12.8"/>
    <n v="16253.71"/>
    <s v="Business"/>
    <n v="41"/>
    <s v="No"/>
    <n v="8102.4004999999997"/>
    <n v="8"/>
    <n v="1.4934953597353671"/>
    <n v="16"/>
    <x v="3"/>
    <n v="4"/>
    <n v="10"/>
    <s v="Violation"/>
    <s v="England"/>
    <s v="Singapore"/>
    <x v="0"/>
    <x v="2"/>
  </r>
  <r>
    <s v="Z0YOBY"/>
    <s v="LGW"/>
    <s v="ATL"/>
    <d v="2019-11-11T00:00:00"/>
    <x v="167"/>
    <d v="2019-11-29T00:00:00"/>
    <n v="6790"/>
    <n v="8.9"/>
    <n v="16264.22"/>
    <s v="Business"/>
    <n v="89"/>
    <s v="No"/>
    <n v="5755.0650000000005"/>
    <n v="10"/>
    <n v="2.3953195876288658"/>
    <n v="8"/>
    <x v="0"/>
    <n v="4"/>
    <n v="10"/>
    <s v="No"/>
    <s v="England"/>
    <s v="USA"/>
    <x v="0"/>
    <x v="1"/>
  </r>
  <r>
    <s v="ZLJT36"/>
    <s v="LHR"/>
    <s v="ATL"/>
    <d v="2019-01-08T00:00:00"/>
    <x v="363"/>
    <d v="2019-01-20T00:00:00"/>
    <n v="6760"/>
    <n v="7.9"/>
    <n v="16507.240000000002"/>
    <s v="Business"/>
    <n v="494"/>
    <s v="No"/>
    <n v="5737.8600000000006"/>
    <n v="9"/>
    <n v="2.4418994082840237"/>
    <n v="3"/>
    <x v="0"/>
    <n v="3"/>
    <n v="8"/>
    <s v="No"/>
    <s v="England"/>
    <s v="USA"/>
    <x v="0"/>
    <x v="1"/>
  </r>
  <r>
    <s v="URW7AC"/>
    <s v="SIN"/>
    <s v="MIA"/>
    <d v="2017-04-10T00:00:00"/>
    <x v="300"/>
    <d v="2017-05-01T00:00:00"/>
    <n v="16961"/>
    <n v="21.1"/>
    <n v="17057.96"/>
    <s v="Business"/>
    <n v="952"/>
    <s v="No"/>
    <n v="11588.1335"/>
    <n v="13"/>
    <n v="1.0057166440657979"/>
    <n v="8"/>
    <x v="0"/>
    <n v="4"/>
    <n v="10"/>
    <s v="Violation"/>
    <s v="Singapore"/>
    <s v="USA"/>
    <x v="2"/>
    <x v="1"/>
  </r>
  <r>
    <s v="RX8YRL"/>
    <s v="LHR"/>
    <s v="SIN"/>
    <d v="2019-03-05T00:00:00"/>
    <x v="673"/>
    <d v="2019-03-23T00:00:00"/>
    <n v="10883"/>
    <n v="12.8"/>
    <n v="17348.84"/>
    <s v="Business"/>
    <n v="165"/>
    <s v="No"/>
    <n v="8102.4004999999997"/>
    <n v="11"/>
    <n v="1.5941229440411651"/>
    <n v="7"/>
    <x v="3"/>
    <n v="2"/>
    <n v="6"/>
    <s v="Violation"/>
    <s v="England"/>
    <s v="Singapore"/>
    <x v="0"/>
    <x v="2"/>
  </r>
  <r>
    <s v="R8C40P"/>
    <s v="JFK"/>
    <s v="BOM"/>
    <d v="2016-12-31T00:00:00"/>
    <x v="588"/>
    <d v="2017-01-11T00:00:00"/>
    <n v="12551"/>
    <n v="15.3"/>
    <n v="17484.54"/>
    <s v="Business"/>
    <n v="478"/>
    <s v="No"/>
    <n v="9058.9984999999997"/>
    <n v="6"/>
    <n v="1.3930794359015219"/>
    <n v="5"/>
    <x v="0"/>
    <n v="3"/>
    <n v="8"/>
    <s v="Violation"/>
    <s v="USA"/>
    <s v="India"/>
    <x v="1"/>
    <x v="2"/>
  </r>
  <r>
    <s v="KWW8UK"/>
    <s v="JFK"/>
    <s v="SIN"/>
    <d v="2019-05-16T00:00:00"/>
    <x v="674"/>
    <d v="2019-05-23T00:00:00"/>
    <n v="15349"/>
    <n v="18.5"/>
    <n v="17950.32"/>
    <s v="Business"/>
    <n v="228"/>
    <s v="No"/>
    <n v="10663.6515"/>
    <n v="1"/>
    <n v="1.169478141898495"/>
    <n v="6"/>
    <x v="3"/>
    <n v="3"/>
    <n v="8"/>
    <s v="Violation"/>
    <s v="USA"/>
    <s v="Singapore"/>
    <x v="1"/>
    <x v="2"/>
  </r>
  <r>
    <s v="ZGM3SC"/>
    <s v="LHR"/>
    <s v="LAS"/>
    <d v="2018-05-09T00:00:00"/>
    <x v="638"/>
    <d v="2018-05-25T00:00:00"/>
    <n v="8395"/>
    <n v="9.5"/>
    <n v="18369.009999999998"/>
    <s v="Business"/>
    <n v="845"/>
    <s v="No"/>
    <n v="6675.5325000000003"/>
    <n v="6"/>
    <n v="2.1880893388921976"/>
    <n v="10"/>
    <x v="0"/>
    <n v="4"/>
    <n v="10"/>
    <s v="No"/>
    <s v="England"/>
    <s v="USA"/>
    <x v="0"/>
    <x v="1"/>
  </r>
  <r>
    <s v="ZND9EY"/>
    <s v="SIN"/>
    <s v="JFK"/>
    <d v="2018-02-14T00:00:00"/>
    <x v="231"/>
    <d v="2018-02-25T00:00:00"/>
    <n v="15340"/>
    <n v="23.5"/>
    <n v="18741.64"/>
    <s v="Business"/>
    <n v="456"/>
    <s v="No"/>
    <n v="10658.49"/>
    <n v="6"/>
    <n v="1.2217496740547589"/>
    <n v="5"/>
    <x v="4"/>
    <n v="4"/>
    <n v="10"/>
    <s v="Violation"/>
    <s v="Singapore"/>
    <s v="USA"/>
    <x v="2"/>
    <x v="1"/>
  </r>
  <r>
    <s v="TBMUCI"/>
    <s v="JFK"/>
    <s v="PEK"/>
    <d v="2018-12-31T00:00:00"/>
    <x v="633"/>
    <d v="2019-01-18T00:00:00"/>
    <n v="11004"/>
    <n v="13.5"/>
    <n v="8171.7939999999999"/>
    <s v="Business"/>
    <n v="204"/>
    <s v="Yes"/>
    <n v="8171.7939999999999"/>
    <n v="3"/>
    <n v="0.7426203198836786"/>
    <n v="15"/>
    <x v="0"/>
    <n v="4"/>
    <n v="10"/>
    <s v="Violation"/>
    <s v="USA"/>
    <s v="China"/>
    <x v="1"/>
    <x v="2"/>
  </r>
  <r>
    <s v="HBBA95"/>
    <s v="JFK"/>
    <s v="SIN"/>
    <d v="2019-10-14T00:00:00"/>
    <x v="485"/>
    <d v="2019-11-03T00:00:00"/>
    <n v="15349"/>
    <n v="18.5"/>
    <n v="10663.6515"/>
    <s v="Business"/>
    <n v="7"/>
    <s v="Yes"/>
    <n v="10663.6515"/>
    <n v="9"/>
    <n v="0.69474568375789958"/>
    <n v="11"/>
    <x v="3"/>
    <n v="3"/>
    <n v="8"/>
    <s v="Violation"/>
    <s v="USA"/>
    <s v="Singapore"/>
    <x v="1"/>
    <x v="2"/>
  </r>
  <r>
    <s v="C4ZAHO"/>
    <s v="LHR"/>
    <s v="CGK"/>
    <d v="2019-07-07T00:00:00"/>
    <x v="224"/>
    <d v="2019-07-20T00:00:00"/>
    <n v="11721"/>
    <n v="13.9"/>
    <n v="8582.9935000000005"/>
    <s v="Business"/>
    <n v="417"/>
    <s v="Yes"/>
    <n v="8582.9935000000005"/>
    <n v="5"/>
    <n v="0.73227484856240943"/>
    <n v="8"/>
    <x v="0"/>
    <n v="2"/>
    <n v="6"/>
    <s v="Violation"/>
    <s v="England"/>
    <s v="Indonesia"/>
    <x v="0"/>
    <x v="2"/>
  </r>
  <r>
    <s v="VD62NK"/>
    <s v="JFK"/>
    <s v="SIN"/>
    <d v="2019-08-02T00:00:00"/>
    <x v="302"/>
    <d v="2019-08-15T00:00:00"/>
    <n v="15349"/>
    <n v="18.5"/>
    <n v="10663.6515"/>
    <s v="Business"/>
    <n v="7"/>
    <s v="Yes"/>
    <n v="10663.6515"/>
    <n v="3"/>
    <n v="0.69474568375789958"/>
    <n v="10"/>
    <x v="3"/>
    <n v="3"/>
    <n v="8"/>
    <s v="Violation"/>
    <s v="USA"/>
    <s v="Singapore"/>
    <x v="1"/>
    <x v="2"/>
  </r>
  <r>
    <s v="LA6J5F"/>
    <s v="LGA"/>
    <s v="IST"/>
    <d v="2018-05-06T00:00:00"/>
    <x v="11"/>
    <d v="2018-05-27T00:00:00"/>
    <n v="8044"/>
    <n v="10"/>
    <n v="6474.2340000000004"/>
    <s v="Business"/>
    <n v="204"/>
    <s v="Yes"/>
    <n v="6474.2340000000004"/>
    <n v="8"/>
    <n v="0.80485256091496771"/>
    <n v="13"/>
    <x v="0"/>
    <n v="4"/>
    <n v="10"/>
    <s v="No"/>
    <s v="USA"/>
    <s v="Turkey"/>
    <x v="1"/>
    <x v="0"/>
  </r>
  <r>
    <s v="E6R84Q"/>
    <s v="JFK"/>
    <s v="BKK"/>
    <d v="2016-12-23T00:00:00"/>
    <x v="675"/>
    <d v="2017-01-11T00:00:00"/>
    <n v="13964"/>
    <n v="16.899999999999999"/>
    <n v="9869.3539999999994"/>
    <s v="Business"/>
    <n v="266"/>
    <s v="Yes"/>
    <n v="9869.3539999999994"/>
    <n v="12"/>
    <n v="0.7067712689773703"/>
    <n v="7"/>
    <x v="0"/>
    <n v="4"/>
    <n v="10"/>
    <s v="Violation"/>
    <s v="USA"/>
    <s v="Thailand"/>
    <x v="1"/>
    <x v="2"/>
  </r>
  <r>
    <s v="SZHAMA"/>
    <s v="JFK"/>
    <s v="SIN"/>
    <d v="2019-03-18T00:00:00"/>
    <x v="461"/>
    <d v="2019-04-16T00:00:00"/>
    <n v="15349"/>
    <n v="18.5"/>
    <n v="10663.6515"/>
    <s v="Business"/>
    <n v="7"/>
    <s v="Yes"/>
    <n v="10663.6515"/>
    <n v="15"/>
    <n v="0.69474568375789958"/>
    <n v="14"/>
    <x v="3"/>
    <n v="3"/>
    <n v="8"/>
    <s v="Violation"/>
    <s v="USA"/>
    <s v="Singapore"/>
    <x v="1"/>
    <x v="2"/>
  </r>
  <r>
    <s v="W96EVL"/>
    <s v="JFK"/>
    <s v="CTU"/>
    <d v="2018-06-27T00:00:00"/>
    <x v="147"/>
    <d v="2018-07-13T00:00:00"/>
    <n v="12116"/>
    <n v="14.8"/>
    <n v="8809.5259999999998"/>
    <s v="Business"/>
    <n v="204"/>
    <s v="Yes"/>
    <n v="8809.5259999999998"/>
    <n v="10"/>
    <n v="0.72709854737537138"/>
    <n v="6"/>
    <x v="0"/>
    <n v="4"/>
    <n v="10"/>
    <s v="Violation"/>
    <s v="USA"/>
    <s v="China"/>
    <x v="1"/>
    <x v="2"/>
  </r>
  <r>
    <s v="VJ7GTH"/>
    <s v="LHR"/>
    <s v="XIY"/>
    <d v="2019-09-17T00:00:00"/>
    <x v="301"/>
    <d v="2019-10-09T00:00:00"/>
    <n v="8242"/>
    <n v="13.4"/>
    <n v="6587.7870000000003"/>
    <s v="Business"/>
    <n v="417"/>
    <s v="Yes"/>
    <n v="6587.7870000000003"/>
    <n v="9"/>
    <n v="0.79929471002183938"/>
    <n v="13"/>
    <x v="0"/>
    <n v="2"/>
    <n v="6"/>
    <s v="Violation"/>
    <s v="England"/>
    <s v="China"/>
    <x v="0"/>
    <x v="2"/>
  </r>
  <r>
    <s v="QB9DPQ"/>
    <s v="LHR"/>
    <s v="CAN"/>
    <d v="2019-09-14T00:00:00"/>
    <x v="676"/>
    <d v="2019-09-28T00:00:00"/>
    <n v="9495"/>
    <n v="10.6"/>
    <n v="7306.3824999999997"/>
    <s v="Business"/>
    <n v="417"/>
    <s v="Yes"/>
    <n v="7306.3824999999997"/>
    <n v="6"/>
    <n v="0.7694978936282254"/>
    <n v="8"/>
    <x v="0"/>
    <n v="2"/>
    <n v="6"/>
    <s v="Violation"/>
    <s v="England"/>
    <s v="China"/>
    <x v="0"/>
    <x v="2"/>
  </r>
  <r>
    <s v="F35LV8"/>
    <s v="JFK"/>
    <s v="MEL"/>
    <d v="2017-01-11T00:00:00"/>
    <x v="677"/>
    <d v="2017-01-27T00:00:00"/>
    <n v="16695"/>
    <n v="20.100000000000001"/>
    <n v="11435.5825"/>
    <s v="Business"/>
    <n v="131"/>
    <s v="Yes"/>
    <n v="11435.5825"/>
    <n v="11"/>
    <n v="0.68497050014974548"/>
    <n v="5"/>
    <x v="1"/>
    <n v="3"/>
    <n v="8"/>
    <s v="Violation"/>
    <s v="USA"/>
    <s v="Australia"/>
    <x v="1"/>
    <x v="2"/>
  </r>
  <r>
    <s v="EY8H4H"/>
    <s v="JFK"/>
    <s v="BOM"/>
    <d v="2018-05-17T00:00:00"/>
    <x v="678"/>
    <d v="2018-06-22T00:00:00"/>
    <n v="12551"/>
    <n v="15.3"/>
    <n v="9058.9984999999997"/>
    <s v="Business"/>
    <n v="131"/>
    <s v="Yes"/>
    <n v="9058.9984999999997"/>
    <n v="31"/>
    <n v="0.72177503784558994"/>
    <n v="5"/>
    <x v="1"/>
    <n v="3"/>
    <n v="8"/>
    <s v="Violation"/>
    <s v="USA"/>
    <s v="India"/>
    <x v="1"/>
    <x v="2"/>
  </r>
  <r>
    <s v="K5CLQA"/>
    <s v="JFK"/>
    <s v="LHR"/>
    <d v="2019-01-03T00:00:00"/>
    <x v="621"/>
    <d v="2019-04-10T00:00:00"/>
    <n v="5555"/>
    <n v="7.1"/>
    <n v="5046.7924999999996"/>
    <s v="Business"/>
    <n v="7"/>
    <s v="Yes"/>
    <n v="5046.7924999999996"/>
    <n v="83"/>
    <n v="0.90851350135013498"/>
    <n v="14"/>
    <x v="3"/>
    <n v="3"/>
    <n v="8"/>
    <s v="No"/>
    <s v="USA"/>
    <s v="England"/>
    <x v="1"/>
    <x v="0"/>
  </r>
  <r>
    <s v="FQCI1K"/>
    <s v="LGW"/>
    <s v="DEN"/>
    <d v="2017-07-04T00:00:00"/>
    <x v="361"/>
    <d v="2017-08-09T00:00:00"/>
    <n v="7553"/>
    <n v="9.4"/>
    <n v="6192.6454999999996"/>
    <s v="Business"/>
    <n v="460"/>
    <s v="Yes"/>
    <n v="6192.6454999999996"/>
    <n v="24"/>
    <n v="0.81989216205481263"/>
    <n v="12"/>
    <x v="0"/>
    <n v="4"/>
    <n v="10"/>
    <s v="No"/>
    <s v="England"/>
    <s v="USA"/>
    <x v="0"/>
    <x v="1"/>
  </r>
  <r>
    <s v="CFXZFB"/>
    <s v="LHR"/>
    <s v="CTU"/>
    <d v="2018-10-11T00:00:00"/>
    <x v="232"/>
    <d v="2018-11-02T00:00:00"/>
    <n v="8302"/>
    <n v="9.5"/>
    <n v="6622.1970000000001"/>
    <s v="Business"/>
    <n v="494"/>
    <s v="Yes"/>
    <n v="6622.1970000000001"/>
    <n v="9"/>
    <n v="0.79766285232474099"/>
    <n v="13"/>
    <x v="0"/>
    <n v="3"/>
    <n v="8"/>
    <s v="Violation"/>
    <s v="England"/>
    <s v="China"/>
    <x v="0"/>
    <x v="2"/>
  </r>
  <r>
    <s v="OOFA5S"/>
    <s v="LHR"/>
    <s v="LAX"/>
    <d v="2018-02-04T00:00:00"/>
    <x v="160"/>
    <d v="2018-03-04T00:00:00"/>
    <n v="8759"/>
    <n v="9.9"/>
    <n v="6884.2865000000002"/>
    <s v="Business"/>
    <n v="280"/>
    <s v="Yes"/>
    <n v="6884.2865000000002"/>
    <n v="21"/>
    <n v="0.78596717661833548"/>
    <n v="7"/>
    <x v="0"/>
    <n v="4"/>
    <n v="10"/>
    <s v="No"/>
    <s v="England"/>
    <s v="USA"/>
    <x v="0"/>
    <x v="1"/>
  </r>
  <r>
    <s v="P0TB1W"/>
    <s v="JFK"/>
    <s v="LGW"/>
    <d v="2019-08-04T00:00:00"/>
    <x v="563"/>
    <d v="2019-09-18T00:00:00"/>
    <n v="5584"/>
    <n v="7.1"/>
    <n v="5063.424"/>
    <s v="Business"/>
    <n v="343"/>
    <s v="Yes"/>
    <n v="5063.424"/>
    <n v="43"/>
    <n v="0.9067736389684814"/>
    <n v="2"/>
    <x v="3"/>
    <n v="4"/>
    <n v="10"/>
    <s v="No"/>
    <s v="USA"/>
    <s v="England"/>
    <x v="1"/>
    <x v="0"/>
  </r>
  <r>
    <s v="F5712K"/>
    <s v="SIN"/>
    <s v="IST"/>
    <d v="2017-02-25T00:00:00"/>
    <x v="104"/>
    <d v="2017-04-07T00:00:00"/>
    <n v="8679"/>
    <n v="9.8000000000000007"/>
    <n v="6838.4065000000001"/>
    <s v="Business"/>
    <n v="952"/>
    <s v="Yes"/>
    <n v="6838.4065000000001"/>
    <n v="36"/>
    <n v="0.78792562507201291"/>
    <n v="5"/>
    <x v="0"/>
    <n v="4"/>
    <n v="10"/>
    <s v="No"/>
    <s v="Singapore"/>
    <s v="Turkey"/>
    <x v="2"/>
    <x v="0"/>
  </r>
  <r>
    <s v="PIQM59"/>
    <s v="JFK"/>
    <s v="SIN"/>
    <d v="2018-02-16T00:00:00"/>
    <x v="392"/>
    <d v="2018-06-20T00:00:00"/>
    <n v="15349"/>
    <n v="18.5"/>
    <n v="10663.6515"/>
    <s v="Business"/>
    <n v="854"/>
    <s v="Yes"/>
    <n v="10663.6515"/>
    <n v="103"/>
    <n v="0.69474568375789958"/>
    <n v="21"/>
    <x v="4"/>
    <n v="4"/>
    <n v="10"/>
    <s v="Violation"/>
    <s v="USA"/>
    <s v="Singapore"/>
    <x v="1"/>
    <x v="2"/>
  </r>
  <r>
    <s v="PQLKM5"/>
    <s v="LGW"/>
    <s v="JFK"/>
    <d v="2019-05-13T00:00:00"/>
    <x v="679"/>
    <d v="2019-06-15T00:00:00"/>
    <n v="5568"/>
    <n v="12.7"/>
    <n v="5054.2479999999996"/>
    <s v="Business"/>
    <n v="636"/>
    <s v="Yes"/>
    <n v="5054.2479999999996"/>
    <n v="24"/>
    <n v="0.90773132183908034"/>
    <n v="9"/>
    <x v="1"/>
    <n v="2"/>
    <n v="6"/>
    <s v="Violation"/>
    <s v="England"/>
    <s v="USA"/>
    <x v="0"/>
    <x v="1"/>
  </r>
  <r>
    <s v="T3DUIN"/>
    <s v="LHR"/>
    <s v="BOM"/>
    <d v="2019-06-12T00:00:00"/>
    <x v="504"/>
    <d v="2019-06-19T00:00:00"/>
    <n v="7213"/>
    <n v="8.4"/>
    <n v="5997.6554999999998"/>
    <s v="Business"/>
    <n v="725"/>
    <s v="Yes"/>
    <n v="5997.6554999999998"/>
    <n v="0"/>
    <n v="0.83150637737418542"/>
    <n v="7"/>
    <x v="0"/>
    <n v="4"/>
    <n v="10"/>
    <s v="No"/>
    <s v="England"/>
    <s v="India"/>
    <x v="0"/>
    <x v="2"/>
  </r>
  <r>
    <s v="R9SFRZ"/>
    <s v="LGW"/>
    <s v="IST"/>
    <d v="2018-04-18T00:00:00"/>
    <x v="174"/>
    <d v="2018-04-30T00:00:00"/>
    <n v="2461"/>
    <n v="3.6"/>
    <n v="3272.3834999999999"/>
    <s v="Business"/>
    <n v="422"/>
    <s v="Yes"/>
    <n v="3272.3834999999999"/>
    <n v="8"/>
    <n v="1.3296966680211295"/>
    <n v="4"/>
    <x v="0"/>
    <n v="3"/>
    <n v="8"/>
    <s v="No"/>
    <s v="England"/>
    <s v="Turkey"/>
    <x v="0"/>
    <x v="0"/>
  </r>
  <r>
    <s v="GGNNT4"/>
    <s v="JFK"/>
    <s v="LGW"/>
    <d v="2019-10-14T00:00:00"/>
    <x v="257"/>
    <d v="2019-12-09T00:00:00"/>
    <n v="5584"/>
    <n v="7.1"/>
    <n v="5063.424"/>
    <s v="Business"/>
    <n v="7"/>
    <s v="Yes"/>
    <n v="5063.424"/>
    <n v="49"/>
    <n v="0.9067736389684814"/>
    <n v="7"/>
    <x v="3"/>
    <n v="3"/>
    <n v="8"/>
    <s v="No"/>
    <s v="USA"/>
    <s v="England"/>
    <x v="1"/>
    <x v="0"/>
  </r>
  <r>
    <s v="ZTO55J"/>
    <s v="LGW"/>
    <s v="IST"/>
    <d v="2019-03-07T00:00:00"/>
    <x v="652"/>
    <d v="2019-09-11T00:00:00"/>
    <n v="2461"/>
    <n v="3.6"/>
    <n v="3272.3834999999999"/>
    <s v="Business"/>
    <n v="417"/>
    <s v="Yes"/>
    <n v="3272.3834999999999"/>
    <n v="184"/>
    <n v="1.3296966680211295"/>
    <n v="4"/>
    <x v="0"/>
    <n v="2"/>
    <n v="6"/>
    <s v="No"/>
    <s v="England"/>
    <s v="Turkey"/>
    <x v="0"/>
    <x v="0"/>
  </r>
  <r>
    <s v="KI0G6S"/>
    <s v="LGA"/>
    <s v="LAX"/>
    <d v="2018-11-11T00:00:00"/>
    <x v="680"/>
    <d v="2018-12-20T00:00:00"/>
    <n v="3974"/>
    <n v="5.2"/>
    <n v="4140.0889999999999"/>
    <s v="Business"/>
    <n v="204"/>
    <s v="Yes"/>
    <n v="4140.0889999999999"/>
    <n v="37"/>
    <n v="1.0417939104177152"/>
    <n v="2"/>
    <x v="0"/>
    <n v="4"/>
    <n v="10"/>
    <s v="No"/>
    <s v="USA"/>
    <s v="USA"/>
    <x v="1"/>
    <x v="1"/>
  </r>
  <r>
    <s v="NKURQJ"/>
    <s v="JFK"/>
    <s v="LGW"/>
    <d v="2018-01-26T00:00:00"/>
    <x v="229"/>
    <d v="2018-04-15T00:00:00"/>
    <n v="5584"/>
    <n v="7.1"/>
    <n v="823.98519999999996"/>
    <s v="Economy"/>
    <n v="7"/>
    <s v="Yes"/>
    <n v="823.98519999999996"/>
    <n v="69"/>
    <n v="0.14756181948424069"/>
    <n v="10"/>
    <x v="3"/>
    <n v="3"/>
    <n v="8"/>
    <s v="Economy"/>
    <s v="USA"/>
    <s v="England"/>
    <x v="1"/>
    <x v="0"/>
  </r>
  <r>
    <s v="T7LF5Q"/>
    <s v="LGW"/>
    <s v="SVO"/>
    <d v="2018-06-27T00:00:00"/>
    <x v="681"/>
    <d v="2018-07-04T00:00:00"/>
    <n v="2507"/>
    <n v="8.6999999999999993"/>
    <n v="492.28460000000007"/>
    <s v="Economy"/>
    <n v="417"/>
    <s v="Yes"/>
    <n v="492.28460000000007"/>
    <n v="0"/>
    <n v="0.19636402074192263"/>
    <n v="7"/>
    <x v="0"/>
    <n v="2"/>
    <n v="6"/>
    <s v="Economy"/>
    <s v="England"/>
    <s v="Russia"/>
    <x v="0"/>
    <x v="0"/>
  </r>
  <r>
    <s v="MOV7UF"/>
    <s v="JFK"/>
    <s v="LHR"/>
    <d v="2018-07-17T00:00:00"/>
    <x v="481"/>
    <d v="2018-11-23T00:00:00"/>
    <n v="5555"/>
    <n v="7.1"/>
    <n v="820.85900000000004"/>
    <s v="Economy"/>
    <n v="7"/>
    <s v="Yes"/>
    <n v="820.85900000000004"/>
    <n v="119"/>
    <n v="0.14776939693969399"/>
    <n v="10"/>
    <x v="3"/>
    <n v="3"/>
    <n v="8"/>
    <s v="Economy"/>
    <s v="USA"/>
    <s v="England"/>
    <x v="1"/>
    <x v="0"/>
  </r>
  <r>
    <s v="P1BNC7"/>
    <s v="JFK"/>
    <s v="LHR"/>
    <d v="2018-04-29T00:00:00"/>
    <x v="258"/>
    <d v="2018-06-08T00:00:00"/>
    <n v="5555"/>
    <n v="7.1"/>
    <n v="820.85900000000004"/>
    <s v="Economy"/>
    <n v="7"/>
    <s v="Yes"/>
    <n v="820.85900000000004"/>
    <n v="30"/>
    <n v="0.14776939693969399"/>
    <n v="10"/>
    <x v="3"/>
    <n v="3"/>
    <n v="8"/>
    <s v="Economy"/>
    <s v="USA"/>
    <s v="England"/>
    <x v="1"/>
    <x v="0"/>
  </r>
  <r>
    <s v="L6H7V1"/>
    <s v="LHR"/>
    <s v="CDG"/>
    <d v="2016-12-31T00:00:00"/>
    <x v="298"/>
    <d v="2017-01-13T00:00:00"/>
    <n v="347"/>
    <n v="1.5"/>
    <n v="259.4366"/>
    <s v="Economy"/>
    <n v="417"/>
    <s v="Yes"/>
    <n v="259.4366"/>
    <n v="9"/>
    <n v="0.74765590778097979"/>
    <n v="4"/>
    <x v="0"/>
    <n v="2"/>
    <n v="6"/>
    <s v="Economy"/>
    <s v="England"/>
    <s v="France"/>
    <x v="0"/>
    <x v="0"/>
  </r>
  <r>
    <s v="RZ2D9U"/>
    <s v="LGA"/>
    <s v="ATL"/>
    <d v="2017-12-10T00:00:00"/>
    <x v="682"/>
    <d v="2018-09-23T00:00:00"/>
    <n v="1226"/>
    <n v="2.2000000000000002"/>
    <n v="354.19280000000003"/>
    <s v="Economy"/>
    <n v="204"/>
    <s v="Yes"/>
    <n v="354.19280000000003"/>
    <n v="282"/>
    <n v="0.28890114192495925"/>
    <n v="5"/>
    <x v="0"/>
    <n v="4"/>
    <n v="10"/>
    <s v="Economy"/>
    <s v="USA"/>
    <s v="USA"/>
    <x v="1"/>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5">
  <r>
    <x v="0"/>
    <x v="0"/>
    <x v="0"/>
    <n v="68665"/>
  </r>
  <r>
    <x v="0"/>
    <x v="1"/>
    <x v="0"/>
    <n v="122327.34"/>
  </r>
  <r>
    <x v="0"/>
    <x v="2"/>
    <x v="0"/>
    <n v="177653.04"/>
  </r>
  <r>
    <x v="1"/>
    <x v="0"/>
    <x v="0"/>
    <n v="10773"/>
  </r>
  <r>
    <x v="1"/>
    <x v="1"/>
    <x v="0"/>
    <n v="5600"/>
  </r>
  <r>
    <x v="1"/>
    <x v="2"/>
    <x v="0"/>
    <n v="39183"/>
  </r>
  <r>
    <x v="2"/>
    <x v="0"/>
    <x v="0"/>
    <n v="7464.53"/>
  </r>
  <r>
    <x v="2"/>
    <x v="1"/>
    <x v="0"/>
    <n v="19157"/>
  </r>
  <r>
    <x v="2"/>
    <x v="2"/>
    <x v="0"/>
    <n v="24172.99"/>
  </r>
  <r>
    <x v="3"/>
    <x v="0"/>
    <x v="0"/>
    <n v="5909.72"/>
  </r>
  <r>
    <x v="3"/>
    <x v="1"/>
    <x v="0"/>
    <n v="14509.12"/>
  </r>
  <r>
    <x v="3"/>
    <x v="2"/>
    <x v="0"/>
    <n v="34372.519999999997"/>
  </r>
  <r>
    <x v="4"/>
    <x v="0"/>
    <x v="0"/>
    <n v="6046.72"/>
  </r>
  <r>
    <x v="4"/>
    <x v="1"/>
    <x v="0"/>
    <n v="3872.16"/>
  </r>
  <r>
    <x v="4"/>
    <x v="2"/>
    <x v="0"/>
    <n v="2657.88"/>
  </r>
  <r>
    <x v="0"/>
    <x v="0"/>
    <x v="1"/>
    <n v="4260"/>
  </r>
  <r>
    <x v="0"/>
    <x v="1"/>
    <x v="1"/>
    <n v="6333.2800000000007"/>
  </r>
  <r>
    <x v="0"/>
    <x v="2"/>
    <x v="1"/>
    <n v="13956.800000000001"/>
  </r>
  <r>
    <x v="1"/>
    <x v="0"/>
    <x v="1"/>
    <n v="642.95999999999992"/>
  </r>
  <r>
    <x v="1"/>
    <x v="1"/>
    <x v="1"/>
    <n v="865.28"/>
  </r>
  <r>
    <x v="1"/>
    <x v="2"/>
    <x v="1"/>
    <n v="1606.96"/>
  </r>
  <r>
    <x v="2"/>
    <x v="0"/>
    <x v="1"/>
    <n v="44.88"/>
  </r>
  <r>
    <x v="2"/>
    <x v="1"/>
    <x v="1"/>
    <n v="280"/>
  </r>
  <r>
    <x v="2"/>
    <x v="2"/>
    <x v="1"/>
    <n v="281.16000000000003"/>
  </r>
  <r>
    <x v="3"/>
    <x v="0"/>
    <x v="1"/>
    <n v="786.24"/>
  </r>
  <r>
    <x v="3"/>
    <x v="1"/>
    <x v="1"/>
    <n v="961.2"/>
  </r>
  <r>
    <x v="3"/>
    <x v="2"/>
    <x v="1"/>
    <n v="1609.28"/>
  </r>
  <r>
    <x v="4"/>
    <x v="0"/>
    <x v="1"/>
    <n v="201.60000000000002"/>
  </r>
  <r>
    <x v="4"/>
    <x v="1"/>
    <x v="1"/>
    <n v="345.6"/>
  </r>
  <r>
    <x v="4"/>
    <x v="2"/>
    <x v="1"/>
    <n v="506.88"/>
  </r>
  <r>
    <x v="0"/>
    <x v="0"/>
    <x v="2"/>
    <n v="14910"/>
  </r>
  <r>
    <x v="0"/>
    <x v="1"/>
    <x v="2"/>
    <n v="24816.82"/>
  </r>
  <r>
    <x v="0"/>
    <x v="2"/>
    <x v="2"/>
    <n v="47072.479999999996"/>
  </r>
  <r>
    <x v="1"/>
    <x v="0"/>
    <x v="2"/>
    <n v="2250.36"/>
  </r>
  <r>
    <x v="1"/>
    <x v="1"/>
    <x v="2"/>
    <n v="2912"/>
  </r>
  <r>
    <x v="1"/>
    <x v="2"/>
    <x v="2"/>
    <n v="4881.5200000000004"/>
  </r>
  <r>
    <x v="2"/>
    <x v="0"/>
    <x v="2"/>
    <n v="149.38"/>
  </r>
  <r>
    <x v="2"/>
    <x v="1"/>
    <x v="2"/>
    <n v="1058.4000000000001"/>
  </r>
  <r>
    <x v="2"/>
    <x v="2"/>
    <x v="2"/>
    <n v="944.3"/>
  </r>
  <r>
    <x v="3"/>
    <x v="0"/>
    <x v="2"/>
    <n v="2751.84"/>
  </r>
  <r>
    <x v="3"/>
    <x v="1"/>
    <x v="2"/>
    <n v="3401.58"/>
  </r>
  <r>
    <x v="3"/>
    <x v="2"/>
    <x v="2"/>
    <n v="6411.4400000000005"/>
  </r>
  <r>
    <x v="4"/>
    <x v="0"/>
    <x v="2"/>
    <n v="692.16"/>
  </r>
  <r>
    <x v="4"/>
    <x v="1"/>
    <x v="2"/>
    <n v="1438.08"/>
  </r>
  <r>
    <x v="4"/>
    <x v="2"/>
    <x v="2"/>
    <n v="1829.52"/>
  </r>
  <r>
    <x v="0"/>
    <x v="0"/>
    <x v="3"/>
    <n v="19170"/>
  </r>
  <r>
    <x v="0"/>
    <x v="1"/>
    <x v="3"/>
    <n v="29119.319999999996"/>
  </r>
  <r>
    <x v="0"/>
    <x v="2"/>
    <x v="3"/>
    <n v="55954.080000000002"/>
  </r>
  <r>
    <x v="1"/>
    <x v="0"/>
    <x v="3"/>
    <n v="3201.12"/>
  </r>
  <r>
    <x v="1"/>
    <x v="1"/>
    <x v="3"/>
    <n v="4080.96"/>
  </r>
  <r>
    <x v="1"/>
    <x v="2"/>
    <x v="3"/>
    <n v="7299.5400000000009"/>
  </r>
  <r>
    <x v="2"/>
    <x v="0"/>
    <x v="3"/>
    <n v="180.17999999999998"/>
  </r>
  <r>
    <x v="2"/>
    <x v="1"/>
    <x v="3"/>
    <n v="1184.3999999999999"/>
  </r>
  <r>
    <x v="2"/>
    <x v="2"/>
    <x v="3"/>
    <n v="1380.24"/>
  </r>
  <r>
    <x v="3"/>
    <x v="0"/>
    <x v="3"/>
    <n v="3439.8"/>
  </r>
  <r>
    <x v="3"/>
    <x v="1"/>
    <x v="3"/>
    <n v="5286.6"/>
  </r>
  <r>
    <x v="3"/>
    <x v="2"/>
    <x v="3"/>
    <n v="8397.36"/>
  </r>
  <r>
    <x v="4"/>
    <x v="0"/>
    <x v="3"/>
    <n v="881.28"/>
  </r>
  <r>
    <x v="4"/>
    <x v="1"/>
    <x v="3"/>
    <n v="1883.52"/>
  </r>
  <r>
    <x v="4"/>
    <x v="2"/>
    <x v="3"/>
    <n v="2376"/>
  </r>
  <r>
    <x v="0"/>
    <x v="0"/>
    <x v="4"/>
    <n v="246115"/>
  </r>
  <r>
    <x v="0"/>
    <x v="1"/>
    <x v="4"/>
    <n v="423690.63"/>
  </r>
  <r>
    <x v="0"/>
    <x v="2"/>
    <x v="4"/>
    <n v="699108.48"/>
  </r>
  <r>
    <x v="1"/>
    <x v="0"/>
    <x v="4"/>
    <n v="34825.82"/>
  </r>
  <r>
    <x v="1"/>
    <x v="1"/>
    <x v="4"/>
    <n v="17148.16"/>
  </r>
  <r>
    <x v="1"/>
    <x v="2"/>
    <x v="4"/>
    <n v="180116.4"/>
  </r>
  <r>
    <x v="2"/>
    <x v="0"/>
    <x v="4"/>
    <n v="25012.67"/>
  </r>
  <r>
    <x v="2"/>
    <x v="1"/>
    <x v="4"/>
    <n v="70791.199999999997"/>
  </r>
  <r>
    <x v="2"/>
    <x v="2"/>
    <x v="4"/>
    <n v="63112.28"/>
  </r>
  <r>
    <x v="3"/>
    <x v="0"/>
    <x v="4"/>
    <n v="22366.880000000001"/>
  </r>
  <r>
    <x v="3"/>
    <x v="1"/>
    <x v="4"/>
    <n v="50766.13"/>
  </r>
  <r>
    <x v="3"/>
    <x v="2"/>
    <x v="4"/>
    <n v="98383.64"/>
  </r>
  <r>
    <x v="4"/>
    <x v="0"/>
    <x v="4"/>
    <n v="19208"/>
  </r>
  <r>
    <x v="4"/>
    <x v="1"/>
    <x v="4"/>
    <n v="11236.8"/>
  </r>
  <r>
    <x v="4"/>
    <x v="2"/>
    <x v="4"/>
    <n v="9023.44"/>
  </r>
  <r>
    <x v="0"/>
    <x v="0"/>
    <x v="5"/>
    <n v="6390"/>
  </r>
  <r>
    <x v="0"/>
    <x v="1"/>
    <x v="5"/>
    <n v="10326"/>
  </r>
  <r>
    <x v="0"/>
    <x v="2"/>
    <x v="5"/>
    <n v="20935.2"/>
  </r>
  <r>
    <x v="1"/>
    <x v="0"/>
    <x v="5"/>
    <n v="923.40000000000009"/>
  </r>
  <r>
    <x v="1"/>
    <x v="1"/>
    <x v="5"/>
    <n v="1148.1600000000001"/>
  </r>
  <r>
    <x v="1"/>
    <x v="2"/>
    <x v="5"/>
    <n v="2387.7000000000003"/>
  </r>
  <r>
    <x v="2"/>
    <x v="0"/>
    <x v="5"/>
    <n v="160.06"/>
  </r>
  <r>
    <x v="2"/>
    <x v="1"/>
    <x v="5"/>
    <n v="403.2"/>
  </r>
  <r>
    <x v="2"/>
    <x v="2"/>
    <x v="5"/>
    <n v="400.44"/>
  </r>
  <r>
    <x v="3"/>
    <x v="0"/>
    <x v="5"/>
    <n v="1026.48"/>
  </r>
  <r>
    <x v="3"/>
    <x v="1"/>
    <x v="5"/>
    <n v="1602"/>
  </r>
  <r>
    <x v="3"/>
    <x v="2"/>
    <x v="5"/>
    <n v="2516.64"/>
  </r>
  <r>
    <x v="4"/>
    <x v="0"/>
    <x v="5"/>
    <n v="296.64"/>
  </r>
  <r>
    <x v="4"/>
    <x v="1"/>
    <x v="5"/>
    <n v="599.04"/>
  </r>
  <r>
    <x v="4"/>
    <x v="2"/>
    <x v="5"/>
    <n v="744.4799999999999"/>
  </r>
  <r>
    <x v="0"/>
    <x v="0"/>
    <x v="6"/>
    <n v="3195"/>
  </r>
  <r>
    <x v="0"/>
    <x v="1"/>
    <x v="6"/>
    <n v="5059.74"/>
  </r>
  <r>
    <x v="0"/>
    <x v="2"/>
    <x v="6"/>
    <n v="9230.52"/>
  </r>
  <r>
    <x v="1"/>
    <x v="0"/>
    <x v="6"/>
    <n v="477.09000000000003"/>
  </r>
  <r>
    <x v="1"/>
    <x v="1"/>
    <x v="6"/>
    <n v="592.79999999999995"/>
  </r>
  <r>
    <x v="1"/>
    <x v="2"/>
    <x v="6"/>
    <n v="1171.1099999999999"/>
  </r>
  <r>
    <x v="2"/>
    <x v="0"/>
    <x v="6"/>
    <n v="34.650000000000006"/>
  </r>
  <r>
    <x v="2"/>
    <x v="1"/>
    <x v="6"/>
    <n v="220.50000000000003"/>
  </r>
  <r>
    <x v="2"/>
    <x v="2"/>
    <x v="6"/>
    <n v="191.70000000000002"/>
  </r>
  <r>
    <x v="3"/>
    <x v="0"/>
    <x v="6"/>
    <n v="491.40000000000003"/>
  </r>
  <r>
    <x v="3"/>
    <x v="1"/>
    <x v="6"/>
    <n v="841.05000000000007"/>
  </r>
  <r>
    <x v="3"/>
    <x v="2"/>
    <x v="6"/>
    <n v="1296.8400000000001"/>
  </r>
  <r>
    <x v="4"/>
    <x v="0"/>
    <x v="6"/>
    <n v="155.52000000000001"/>
  </r>
  <r>
    <x v="4"/>
    <x v="1"/>
    <x v="6"/>
    <n v="262.08"/>
  </r>
  <r>
    <x v="4"/>
    <x v="2"/>
    <x v="6"/>
    <n v="423.71999999999997"/>
  </r>
  <r>
    <x v="0"/>
    <x v="0"/>
    <x v="7"/>
    <n v="2130"/>
  </r>
  <r>
    <x v="0"/>
    <x v="1"/>
    <x v="7"/>
    <n v="3579.6800000000003"/>
  </r>
  <r>
    <x v="0"/>
    <x v="2"/>
    <x v="7"/>
    <n v="5344"/>
  </r>
  <r>
    <x v="1"/>
    <x v="0"/>
    <x v="7"/>
    <n v="362.52000000000004"/>
  </r>
  <r>
    <x v="1"/>
    <x v="1"/>
    <x v="7"/>
    <n v="378.56"/>
  </r>
  <r>
    <x v="1"/>
    <x v="2"/>
    <x v="7"/>
    <n v="818.6400000000001"/>
  </r>
  <r>
    <x v="2"/>
    <x v="0"/>
    <x v="7"/>
    <n v="23.540000000000003"/>
  </r>
  <r>
    <x v="2"/>
    <x v="1"/>
    <x v="7"/>
    <n v="141.4"/>
  </r>
  <r>
    <x v="2"/>
    <x v="2"/>
    <x v="7"/>
    <n v="156.20000000000002"/>
  </r>
  <r>
    <x v="3"/>
    <x v="0"/>
    <x v="7"/>
    <n v="371.28000000000003"/>
  </r>
  <r>
    <x v="3"/>
    <x v="1"/>
    <x v="7"/>
    <n v="544.68000000000006"/>
  </r>
  <r>
    <x v="3"/>
    <x v="2"/>
    <x v="7"/>
    <n v="898.80000000000007"/>
  </r>
  <r>
    <x v="4"/>
    <x v="0"/>
    <x v="7"/>
    <n v="87.36"/>
  </r>
  <r>
    <x v="4"/>
    <x v="1"/>
    <x v="7"/>
    <n v="203.52"/>
  </r>
  <r>
    <x v="4"/>
    <x v="2"/>
    <x v="7"/>
    <n v="261.36"/>
  </r>
  <r>
    <x v="0"/>
    <x v="0"/>
    <x v="8"/>
    <n v="4260"/>
  </r>
  <r>
    <x v="0"/>
    <x v="1"/>
    <x v="8"/>
    <n v="7572.4000000000005"/>
  </r>
  <r>
    <x v="0"/>
    <x v="2"/>
    <x v="8"/>
    <n v="12434.24"/>
  </r>
  <r>
    <x v="1"/>
    <x v="0"/>
    <x v="8"/>
    <n v="690.84"/>
  </r>
  <r>
    <x v="1"/>
    <x v="1"/>
    <x v="8"/>
    <n v="865.28"/>
  </r>
  <r>
    <x v="1"/>
    <x v="2"/>
    <x v="8"/>
    <n v="1576.64"/>
  </r>
  <r>
    <x v="2"/>
    <x v="0"/>
    <x v="8"/>
    <n v="47.52"/>
  </r>
  <r>
    <x v="2"/>
    <x v="1"/>
    <x v="8"/>
    <n v="305.20000000000005"/>
  </r>
  <r>
    <x v="2"/>
    <x v="2"/>
    <x v="8"/>
    <n v="292.52"/>
  </r>
  <r>
    <x v="3"/>
    <x v="0"/>
    <x v="8"/>
    <n v="669.76"/>
  </r>
  <r>
    <x v="3"/>
    <x v="1"/>
    <x v="8"/>
    <n v="1089.3600000000001"/>
  </r>
  <r>
    <x v="3"/>
    <x v="2"/>
    <x v="8"/>
    <n v="1780.48"/>
  </r>
  <r>
    <x v="4"/>
    <x v="0"/>
    <x v="8"/>
    <n v="186.24"/>
  </r>
  <r>
    <x v="4"/>
    <x v="1"/>
    <x v="8"/>
    <n v="368.64"/>
  </r>
  <r>
    <x v="4"/>
    <x v="2"/>
    <x v="8"/>
    <n v="496.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20E33C-2C28-4416-AA50-D01C50C839C2}" name="PivotTable2" cacheId="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D40" firstHeaderRow="1" firstDataRow="2" firstDataCol="1"/>
  <pivotFields count="22">
    <pivotField showAll="0"/>
    <pivotField showAll="0"/>
    <pivotField showAll="0"/>
    <pivotField numFmtId="14"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Col" showAll="0">
      <items count="3">
        <item x="1"/>
        <item x="0"/>
        <item t="default"/>
      </items>
    </pivotField>
    <pivotField showAll="0"/>
    <pivotField showAll="0"/>
    <pivotField showAll="0"/>
    <pivotField axis="axisRow" showAll="0">
      <items count="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dataField="1" showAll="0"/>
    <pivotField showAll="0"/>
    <pivotField showAll="0"/>
    <pivotField showAll="0"/>
    <pivotField showAll="0"/>
    <pivotField showAll="0"/>
    <pivotField showAll="0">
      <items count="7">
        <item x="0"/>
        <item x="1"/>
        <item x="2"/>
        <item x="3"/>
        <item x="4"/>
        <item x="5"/>
        <item t="default"/>
      </items>
    </pivotField>
    <pivotField showAll="0">
      <items count="6">
        <item x="0"/>
        <item x="1"/>
        <item x="2"/>
        <item x="3"/>
        <item x="4"/>
        <item t="default"/>
      </items>
    </pivotField>
  </pivotFields>
  <rowFields count="1">
    <field x="13"/>
  </rowFields>
  <rowItems count="36">
    <i>
      <x v="1"/>
    </i>
    <i>
      <x v="2"/>
    </i>
    <i>
      <x v="3"/>
    </i>
    <i>
      <x v="4"/>
    </i>
    <i>
      <x v="5"/>
    </i>
    <i>
      <x v="6"/>
    </i>
    <i>
      <x v="7"/>
    </i>
    <i>
      <x v="8"/>
    </i>
    <i>
      <x v="9"/>
    </i>
    <i>
      <x v="10"/>
    </i>
    <i>
      <x v="11"/>
    </i>
    <i>
      <x v="12"/>
    </i>
    <i>
      <x v="13"/>
    </i>
    <i>
      <x v="14"/>
    </i>
    <i>
      <x v="15"/>
    </i>
    <i>
      <x v="16"/>
    </i>
    <i>
      <x v="17"/>
    </i>
    <i>
      <x v="18"/>
    </i>
    <i>
      <x v="19"/>
    </i>
    <i>
      <x v="20"/>
    </i>
    <i>
      <x v="21"/>
    </i>
    <i>
      <x v="22"/>
    </i>
    <i>
      <x v="23"/>
    </i>
    <i>
      <x v="24"/>
    </i>
    <i>
      <x v="25"/>
    </i>
    <i>
      <x v="26"/>
    </i>
    <i>
      <x v="27"/>
    </i>
    <i>
      <x v="28"/>
    </i>
    <i>
      <x v="30"/>
    </i>
    <i>
      <x v="31"/>
    </i>
    <i>
      <x v="32"/>
    </i>
    <i>
      <x v="33"/>
    </i>
    <i>
      <x v="35"/>
    </i>
    <i>
      <x v="41"/>
    </i>
    <i>
      <x v="43"/>
    </i>
    <i t="grand">
      <x/>
    </i>
  </rowItems>
  <colFields count="1">
    <field x="9"/>
  </colFields>
  <colItems count="3">
    <i>
      <x/>
    </i>
    <i>
      <x v="1"/>
    </i>
    <i t="grand">
      <x/>
    </i>
  </colItems>
  <dataFields count="1">
    <dataField name="Average of Cost/km" fld="14" subtotal="average" baseField="13" baseItem="16"/>
  </dataFields>
  <chartFormats count="2">
    <chartFormat chart="3" format="0" series="1">
      <pivotArea type="data" outline="0" fieldPosition="0">
        <references count="2">
          <reference field="4294967294" count="1" selected="0">
            <x v="0"/>
          </reference>
          <reference field="9" count="1" selected="0">
            <x v="0"/>
          </reference>
        </references>
      </pivotArea>
    </chartFormat>
    <chartFormat chart="3" format="1"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D58D86B-57D2-4F1C-A9EC-2DABF0AC22E9}" name="PivotTable5" cacheId="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4:E29" firstHeaderRow="1" firstDataRow="2" firstDataCol="1"/>
  <pivotFields count="22">
    <pivotField showAll="0"/>
    <pivotField showAll="0"/>
    <pivotField showAll="0"/>
    <pivotField numFmtId="14" showAll="0"/>
    <pivotField numFmtId="14" showAll="0">
      <items count="15">
        <item x="0"/>
        <item x="1"/>
        <item x="2"/>
        <item x="3"/>
        <item x="4"/>
        <item x="5"/>
        <item x="6"/>
        <item x="7"/>
        <item x="8"/>
        <item x="9"/>
        <item x="10"/>
        <item x="11"/>
        <item x="12"/>
        <item x="13"/>
        <item t="default"/>
      </items>
    </pivotField>
    <pivotField numFmtId="14"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m="1" x="3"/>
        <item x="0"/>
        <item x="1"/>
        <item x="2"/>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19"/>
  </rowFields>
  <rowItems count="4">
    <i>
      <x v="1"/>
    </i>
    <i>
      <x v="2"/>
    </i>
    <i>
      <x v="3"/>
    </i>
    <i t="grand">
      <x/>
    </i>
  </rowItems>
  <colFields count="1">
    <field x="21"/>
  </colFields>
  <colItems count="4">
    <i>
      <x v="1"/>
    </i>
    <i>
      <x v="2"/>
    </i>
    <i>
      <x v="3"/>
    </i>
    <i t="grand">
      <x/>
    </i>
  </colItems>
  <dataFields count="1">
    <dataField name="Sum of Distance (km)" fld="6" baseField="0" baseItem="0"/>
  </dataFields>
  <formats count="1">
    <format dxfId="174">
      <pivotArea collapsedLevelsAreSubtotals="1" fieldPosition="0">
        <references count="2">
          <reference field="19" count="1">
            <x v="3"/>
          </reference>
          <reference field="21" count="3" selected="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E62CBE-E909-4513-9D5B-42CC941FD9B0}" name="PivotTable4" cacheId="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5:E20" firstHeaderRow="1" firstDataRow="2" firstDataCol="1"/>
  <pivotFields count="22">
    <pivotField showAll="0"/>
    <pivotField showAll="0"/>
    <pivotField showAll="0"/>
    <pivotField numFmtId="14"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axis="axisRow" showAll="0">
      <items count="5">
        <item m="1" x="3"/>
        <item x="0"/>
        <item x="1"/>
        <item x="2"/>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19"/>
  </rowFields>
  <rowItems count="4">
    <i>
      <x v="1"/>
    </i>
    <i>
      <x v="2"/>
    </i>
    <i>
      <x v="3"/>
    </i>
    <i t="grand">
      <x/>
    </i>
  </rowItems>
  <colFields count="1">
    <field x="21"/>
  </colFields>
  <colItems count="4">
    <i>
      <x v="1"/>
    </i>
    <i>
      <x v="2"/>
    </i>
    <i>
      <x v="3"/>
    </i>
    <i t="grand">
      <x/>
    </i>
  </colItems>
  <dataFields count="1">
    <dataField name="Sum of Total Cost" fld="8" baseField="0" baseItem="0"/>
  </dataFields>
  <formats count="1">
    <format dxfId="173">
      <pivotArea collapsedLevelsAreSubtotals="1" fieldPosition="0">
        <references count="2">
          <reference field="19" count="1">
            <x v="3"/>
          </reference>
          <reference field="21" count="3" selected="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8408AF9-BA83-41DA-A928-E4E77400A89B}" name="PivotTable3" cacheId="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E8" firstHeaderRow="1" firstDataRow="2" firstDataCol="1"/>
  <pivotFields count="22">
    <pivotField showAll="0"/>
    <pivotField showAll="0"/>
    <pivotField showAll="0"/>
    <pivotField numFmtId="14"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m="1" x="3"/>
        <item x="0"/>
        <item x="1"/>
        <item x="2"/>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19"/>
  </rowFields>
  <rowItems count="4">
    <i>
      <x v="1"/>
    </i>
    <i>
      <x v="2"/>
    </i>
    <i>
      <x v="3"/>
    </i>
    <i t="grand">
      <x/>
    </i>
  </rowItems>
  <colFields count="1">
    <field x="21"/>
  </colFields>
  <colItems count="4">
    <i>
      <x v="1"/>
    </i>
    <i>
      <x v="2"/>
    </i>
    <i>
      <x v="3"/>
    </i>
    <i t="grand">
      <x/>
    </i>
  </colItems>
  <dataFields count="1">
    <dataField name="Count of Violation" fld="19" subtotal="count" baseField="0" baseItem="0"/>
  </dataFields>
  <formats count="1">
    <format dxfId="175">
      <pivotArea collapsedLevelsAreSubtotals="1" fieldPosition="0">
        <references count="2">
          <reference field="19" count="1">
            <x v="3"/>
          </reference>
          <reference field="21" count="3" selected="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AFC328B-B975-498E-8B76-EB565C5A5DC6}" name="PivotTable7" cacheId="4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6:E42" firstHeaderRow="1" firstDataRow="4" firstDataCol="1" rowPageCount="1" colPageCount="1"/>
  <pivotFields count="26">
    <pivotField dataField="1" showAll="0"/>
    <pivotField showAll="0"/>
    <pivotField showAll="0"/>
    <pivotField numFmtId="14" showAll="0"/>
    <pivotField axis="axisCol"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pivotField showAll="0"/>
    <pivotField showAll="0"/>
    <pivotField showAll="0"/>
    <pivotField showAll="0"/>
    <pivotField showAll="0"/>
    <pivotField showAll="0"/>
    <pivotField axis="axisPage" showAll="0">
      <items count="6">
        <item x="0"/>
        <item x="2"/>
        <item x="3"/>
        <item x="1"/>
        <item x="4"/>
        <item t="default"/>
      </items>
    </pivotField>
    <pivotField showAll="0"/>
    <pivotField showAll="0"/>
    <pivotField showAll="0"/>
    <pivotField showAll="0"/>
    <pivotField showAll="0"/>
    <pivotField axis="axisRow" showAll="0">
      <items count="4">
        <item x="1"/>
        <item x="2"/>
        <item x="0"/>
        <item t="default"/>
      </items>
    </pivotField>
    <pivotField axis="axisRow" showAll="0">
      <items count="5">
        <item x="1"/>
        <item x="2"/>
        <item x="0"/>
        <item m="1" x="3"/>
        <item t="default"/>
      </items>
    </pivotField>
    <pivotField axis="axisCol"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2">
    <field x="22"/>
    <field x="23"/>
  </rowFields>
  <rowItems count="13">
    <i>
      <x/>
    </i>
    <i r="1">
      <x/>
    </i>
    <i r="1">
      <x v="1"/>
    </i>
    <i r="1">
      <x v="2"/>
    </i>
    <i>
      <x v="1"/>
    </i>
    <i r="1">
      <x/>
    </i>
    <i r="1">
      <x v="1"/>
    </i>
    <i r="1">
      <x v="2"/>
    </i>
    <i>
      <x v="2"/>
    </i>
    <i r="1">
      <x/>
    </i>
    <i r="1">
      <x v="1"/>
    </i>
    <i r="1">
      <x v="2"/>
    </i>
    <i t="grand">
      <x/>
    </i>
  </rowItems>
  <colFields count="3">
    <field x="25"/>
    <field x="24"/>
    <field x="4"/>
  </colFields>
  <colItems count="4">
    <i>
      <x v="1"/>
    </i>
    <i>
      <x v="2"/>
    </i>
    <i>
      <x v="3"/>
    </i>
    <i t="grand">
      <x/>
    </i>
  </colItems>
  <pageFields count="1">
    <pageField fld="16" item="0" hier="-1"/>
  </pageFields>
  <dataFields count="1">
    <dataField name="Count of Reservation Code" fld="0" subtotal="count" baseField="23" baseItem="0"/>
  </dataFields>
  <formats count="17">
    <format dxfId="142">
      <pivotArea collapsedLevelsAreSubtotals="1" fieldPosition="0">
        <references count="2">
          <reference field="22" count="1">
            <x v="0"/>
          </reference>
          <reference field="25" count="3" selected="0">
            <x v="1"/>
            <x v="2"/>
            <x v="3"/>
          </reference>
        </references>
      </pivotArea>
    </format>
    <format dxfId="143">
      <pivotArea collapsedLevelsAreSubtotals="1" fieldPosition="0">
        <references count="3">
          <reference field="22" count="1" selected="0">
            <x v="0"/>
          </reference>
          <reference field="23" count="0"/>
          <reference field="25" count="3" selected="0">
            <x v="1"/>
            <x v="2"/>
            <x v="3"/>
          </reference>
        </references>
      </pivotArea>
    </format>
    <format dxfId="144">
      <pivotArea collapsedLevelsAreSubtotals="1" fieldPosition="0">
        <references count="2">
          <reference field="22" count="1">
            <x v="1"/>
          </reference>
          <reference field="25" count="3" selected="0">
            <x v="1"/>
            <x v="2"/>
            <x v="3"/>
          </reference>
        </references>
      </pivotArea>
    </format>
    <format dxfId="145">
      <pivotArea collapsedLevelsAreSubtotals="1" fieldPosition="0">
        <references count="3">
          <reference field="22" count="1" selected="0">
            <x v="1"/>
          </reference>
          <reference field="23" count="0"/>
          <reference field="25" count="3" selected="0">
            <x v="1"/>
            <x v="2"/>
            <x v="3"/>
          </reference>
        </references>
      </pivotArea>
    </format>
    <format dxfId="146">
      <pivotArea collapsedLevelsAreSubtotals="1" fieldPosition="0">
        <references count="2">
          <reference field="22" count="1">
            <x v="2"/>
          </reference>
          <reference field="25" count="3" selected="0">
            <x v="1"/>
            <x v="2"/>
            <x v="3"/>
          </reference>
        </references>
      </pivotArea>
    </format>
    <format dxfId="147">
      <pivotArea collapsedLevelsAreSubtotals="1" fieldPosition="0">
        <references count="3">
          <reference field="22" count="1" selected="0">
            <x v="2"/>
          </reference>
          <reference field="23" count="0"/>
          <reference field="25" count="3" selected="0">
            <x v="1"/>
            <x v="2"/>
            <x v="3"/>
          </reference>
        </references>
      </pivotArea>
    </format>
    <format dxfId="148">
      <pivotArea field="22" grandCol="1" collapsedLevelsAreSubtotals="1" axis="axisRow" fieldPosition="0">
        <references count="1">
          <reference field="22" count="1">
            <x v="0"/>
          </reference>
        </references>
      </pivotArea>
    </format>
    <format dxfId="149">
      <pivotArea field="23" grandCol="1" collapsedLevelsAreSubtotals="1" axis="axisRow" fieldPosition="1">
        <references count="2">
          <reference field="22" count="1" selected="0">
            <x v="0"/>
          </reference>
          <reference field="23" count="0"/>
        </references>
      </pivotArea>
    </format>
    <format dxfId="150">
      <pivotArea field="22" grandCol="1" collapsedLevelsAreSubtotals="1" axis="axisRow" fieldPosition="0">
        <references count="1">
          <reference field="22" count="1">
            <x v="1"/>
          </reference>
        </references>
      </pivotArea>
    </format>
    <format dxfId="151">
      <pivotArea field="23" grandCol="1" collapsedLevelsAreSubtotals="1" axis="axisRow" fieldPosition="1">
        <references count="2">
          <reference field="22" count="1" selected="0">
            <x v="1"/>
          </reference>
          <reference field="23" count="0"/>
        </references>
      </pivotArea>
    </format>
    <format dxfId="152">
      <pivotArea field="22" grandCol="1" collapsedLevelsAreSubtotals="1" axis="axisRow" fieldPosition="0">
        <references count="1">
          <reference field="22" count="1">
            <x v="2"/>
          </reference>
        </references>
      </pivotArea>
    </format>
    <format dxfId="153">
      <pivotArea field="23" grandCol="1" collapsedLevelsAreSubtotals="1" axis="axisRow" fieldPosition="1">
        <references count="2">
          <reference field="22" count="1" selected="0">
            <x v="2"/>
          </reference>
          <reference field="23" count="0"/>
        </references>
      </pivotArea>
    </format>
    <format dxfId="154">
      <pivotArea field="23" grandCol="1" collapsedLevelsAreSubtotals="1" axis="axisRow" fieldPosition="1">
        <references count="2">
          <reference field="22" count="1" selected="0">
            <x v="0"/>
          </reference>
          <reference field="23" count="1">
            <x v="1"/>
          </reference>
        </references>
      </pivotArea>
    </format>
    <format dxfId="155">
      <pivotArea field="23" grandCol="1" collapsedLevelsAreSubtotals="1" axis="axisRow" fieldPosition="1">
        <references count="2">
          <reference field="22" count="1" selected="0">
            <x v="2"/>
          </reference>
          <reference field="23" count="1">
            <x v="1"/>
          </reference>
        </references>
      </pivotArea>
    </format>
    <format dxfId="71">
      <pivotArea collapsedLevelsAreSubtotals="1" fieldPosition="0">
        <references count="2">
          <reference field="22" count="1" selected="0">
            <x v="0"/>
          </reference>
          <reference field="23" count="1">
            <x v="0"/>
          </reference>
        </references>
      </pivotArea>
    </format>
    <format dxfId="70">
      <pivotArea collapsedLevelsAreSubtotals="1" fieldPosition="0">
        <references count="2">
          <reference field="22" count="1" selected="0">
            <x v="1"/>
          </reference>
          <reference field="23" count="1">
            <x v="1"/>
          </reference>
        </references>
      </pivotArea>
    </format>
    <format dxfId="69">
      <pivotArea collapsedLevelsAreSubtotals="1" fieldPosition="0">
        <references count="2">
          <reference field="22" count="1" selected="0">
            <x v="2"/>
          </reference>
          <reference field="23"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58A72A-9889-43A8-80A4-30C1C4260EDA}" name="PivotTable6" cacheId="4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E19" firstHeaderRow="1" firstDataRow="4" firstDataCol="1" rowPageCount="1" colPageCount="1"/>
  <pivotFields count="26">
    <pivotField showAll="0"/>
    <pivotField showAll="0"/>
    <pivotField showAll="0"/>
    <pivotField numFmtId="14" showAll="0"/>
    <pivotField axis="axisCol" numFmtId="14" showAll="0">
      <items count="15">
        <item x="0"/>
        <item x="1"/>
        <item x="2"/>
        <item x="3"/>
        <item x="4"/>
        <item x="5"/>
        <item x="6"/>
        <item x="7"/>
        <item x="8"/>
        <item x="9"/>
        <item x="10"/>
        <item x="11"/>
        <item x="12"/>
        <item x="13"/>
        <item t="default"/>
      </items>
    </pivotField>
    <pivotField numFmtId="14" showAll="0"/>
    <pivotField showAll="0"/>
    <pivotField showAll="0"/>
    <pivotField dataField="1" showAll="0"/>
    <pivotField showAll="0"/>
    <pivotField showAll="0"/>
    <pivotField showAll="0"/>
    <pivotField showAll="0"/>
    <pivotField showAll="0"/>
    <pivotField showAll="0"/>
    <pivotField showAll="0"/>
    <pivotField axis="axisPage" showAll="0">
      <items count="6">
        <item x="0"/>
        <item x="2"/>
        <item x="3"/>
        <item x="1"/>
        <item x="4"/>
        <item t="default"/>
      </items>
    </pivotField>
    <pivotField showAll="0"/>
    <pivotField showAll="0"/>
    <pivotField showAll="0"/>
    <pivotField showAll="0"/>
    <pivotField showAll="0"/>
    <pivotField axis="axisRow" showAll="0">
      <items count="4">
        <item x="1"/>
        <item x="2"/>
        <item x="0"/>
        <item t="default"/>
      </items>
    </pivotField>
    <pivotField axis="axisRow" showAll="0" sortType="descending">
      <items count="5">
        <item x="1"/>
        <item x="2"/>
        <item x="0"/>
        <item m="1" x="3"/>
        <item t="default"/>
      </items>
      <autoSortScope>
        <pivotArea dataOnly="0" outline="0" fieldPosition="0">
          <references count="2">
            <reference field="4294967294" count="1" selected="0">
              <x v="0"/>
            </reference>
            <reference field="25" count="1" selected="0">
              <x v="3"/>
            </reference>
          </references>
        </pivotArea>
      </autoSortScope>
    </pivotField>
    <pivotField axis="axisCol"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2">
    <field x="22"/>
    <field x="23"/>
  </rowFields>
  <rowItems count="13">
    <i>
      <x/>
    </i>
    <i r="1">
      <x v="1"/>
    </i>
    <i r="1">
      <x v="2"/>
    </i>
    <i r="1">
      <x/>
    </i>
    <i>
      <x v="1"/>
    </i>
    <i r="1">
      <x/>
    </i>
    <i r="1">
      <x v="1"/>
    </i>
    <i r="1">
      <x v="2"/>
    </i>
    <i>
      <x v="2"/>
    </i>
    <i r="1">
      <x v="1"/>
    </i>
    <i r="1">
      <x/>
    </i>
    <i r="1">
      <x v="2"/>
    </i>
    <i t="grand">
      <x/>
    </i>
  </rowItems>
  <colFields count="3">
    <field x="25"/>
    <field x="24"/>
    <field x="4"/>
  </colFields>
  <colItems count="4">
    <i>
      <x v="1"/>
    </i>
    <i>
      <x v="2"/>
    </i>
    <i>
      <x v="3"/>
    </i>
    <i t="grand">
      <x/>
    </i>
  </colItems>
  <pageFields count="1">
    <pageField fld="16" item="0" hier="-1"/>
  </pageFields>
  <dataFields count="1">
    <dataField name="Sum of Total Cost" fld="8" baseField="0" baseItem="0"/>
  </dataFields>
  <formats count="14">
    <format dxfId="169">
      <pivotArea collapsedLevelsAreSubtotals="1" fieldPosition="0">
        <references count="2">
          <reference field="22" count="1">
            <x v="0"/>
          </reference>
          <reference field="25" count="3" selected="0">
            <x v="1"/>
            <x v="2"/>
            <x v="3"/>
          </reference>
        </references>
      </pivotArea>
    </format>
    <format dxfId="168">
      <pivotArea collapsedLevelsAreSubtotals="1" fieldPosition="0">
        <references count="3">
          <reference field="22" count="1" selected="0">
            <x v="0"/>
          </reference>
          <reference field="23" count="0"/>
          <reference field="25" count="3" selected="0">
            <x v="1"/>
            <x v="2"/>
            <x v="3"/>
          </reference>
        </references>
      </pivotArea>
    </format>
    <format dxfId="167">
      <pivotArea collapsedLevelsAreSubtotals="1" fieldPosition="0">
        <references count="2">
          <reference field="22" count="1">
            <x v="1"/>
          </reference>
          <reference field="25" count="3" selected="0">
            <x v="1"/>
            <x v="2"/>
            <x v="3"/>
          </reference>
        </references>
      </pivotArea>
    </format>
    <format dxfId="166">
      <pivotArea collapsedLevelsAreSubtotals="1" fieldPosition="0">
        <references count="3">
          <reference field="22" count="1" selected="0">
            <x v="1"/>
          </reference>
          <reference field="23" count="0"/>
          <reference field="25" count="3" selected="0">
            <x v="1"/>
            <x v="2"/>
            <x v="3"/>
          </reference>
        </references>
      </pivotArea>
    </format>
    <format dxfId="165">
      <pivotArea collapsedLevelsAreSubtotals="1" fieldPosition="0">
        <references count="2">
          <reference field="22" count="1">
            <x v="2"/>
          </reference>
          <reference field="25" count="3" selected="0">
            <x v="1"/>
            <x v="2"/>
            <x v="3"/>
          </reference>
        </references>
      </pivotArea>
    </format>
    <format dxfId="164">
      <pivotArea collapsedLevelsAreSubtotals="1" fieldPosition="0">
        <references count="3">
          <reference field="22" count="1" selected="0">
            <x v="2"/>
          </reference>
          <reference field="23" count="0"/>
          <reference field="25" count="3" selected="0">
            <x v="1"/>
            <x v="2"/>
            <x v="3"/>
          </reference>
        </references>
      </pivotArea>
    </format>
    <format dxfId="163">
      <pivotArea field="22" grandCol="1" collapsedLevelsAreSubtotals="1" axis="axisRow" fieldPosition="0">
        <references count="1">
          <reference field="22" count="1">
            <x v="0"/>
          </reference>
        </references>
      </pivotArea>
    </format>
    <format dxfId="162">
      <pivotArea field="23" grandCol="1" collapsedLevelsAreSubtotals="1" axis="axisRow" fieldPosition="1">
        <references count="2">
          <reference field="22" count="1" selected="0">
            <x v="0"/>
          </reference>
          <reference field="23" count="0"/>
        </references>
      </pivotArea>
    </format>
    <format dxfId="161">
      <pivotArea field="22" grandCol="1" collapsedLevelsAreSubtotals="1" axis="axisRow" fieldPosition="0">
        <references count="1">
          <reference field="22" count="1">
            <x v="1"/>
          </reference>
        </references>
      </pivotArea>
    </format>
    <format dxfId="160">
      <pivotArea field="23" grandCol="1" collapsedLevelsAreSubtotals="1" axis="axisRow" fieldPosition="1">
        <references count="2">
          <reference field="22" count="1" selected="0">
            <x v="1"/>
          </reference>
          <reference field="23" count="0"/>
        </references>
      </pivotArea>
    </format>
    <format dxfId="159">
      <pivotArea field="22" grandCol="1" collapsedLevelsAreSubtotals="1" axis="axisRow" fieldPosition="0">
        <references count="1">
          <reference field="22" count="1">
            <x v="2"/>
          </reference>
        </references>
      </pivotArea>
    </format>
    <format dxfId="158">
      <pivotArea field="23" grandCol="1" collapsedLevelsAreSubtotals="1" axis="axisRow" fieldPosition="1">
        <references count="2">
          <reference field="22" count="1" selected="0">
            <x v="2"/>
          </reference>
          <reference field="23" count="0"/>
        </references>
      </pivotArea>
    </format>
    <format dxfId="157">
      <pivotArea field="23" grandCol="1" collapsedLevelsAreSubtotals="1" axis="axisRow" fieldPosition="1">
        <references count="2">
          <reference field="22" count="1" selected="0">
            <x v="0"/>
          </reference>
          <reference field="23" count="1">
            <x v="1"/>
          </reference>
        </references>
      </pivotArea>
    </format>
    <format dxfId="156">
      <pivotArea field="23" grandCol="1" collapsedLevelsAreSubtotals="1" axis="axisRow" fieldPosition="1">
        <references count="2">
          <reference field="22" count="1" selected="0">
            <x v="2"/>
          </reference>
          <reference field="23"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1F38BBD-5DEF-4BB4-8407-61163A213F96}" name="PivotTable9" cacheId="4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5:E24" firstHeaderRow="1" firstDataRow="4" firstDataCol="1"/>
  <pivotFields count="26">
    <pivotField showAll="0"/>
    <pivotField showAll="0"/>
    <pivotField showAll="0"/>
    <pivotField numFmtId="14" showAll="0"/>
    <pivotField axis="axisCol"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pivotField showAll="0"/>
    <pivotField showAll="0"/>
    <pivotField showAll="0"/>
    <pivotField showAll="0"/>
    <pivotField showAll="0"/>
    <pivotField dataField="1" showAll="0"/>
    <pivotField axis="axisRow" showAll="0">
      <items count="6">
        <item x="0"/>
        <item x="2"/>
        <item x="3"/>
        <item x="1"/>
        <item x="4"/>
        <item t="default"/>
      </items>
    </pivotField>
    <pivotField showAll="0"/>
    <pivotField showAll="0"/>
    <pivotField showAll="0"/>
    <pivotField showAll="0"/>
    <pivotField showAll="0"/>
    <pivotField showAll="0"/>
    <pivotField showAll="0"/>
    <pivotField axis="axisCol" showAll="0" defaultSubtotal="0">
      <items count="6">
        <item sd="0" x="0"/>
        <item sd="0" x="1"/>
        <item sd="0" x="2"/>
        <item sd="0" x="3"/>
        <item sd="0" x="4"/>
        <item sd="0" x="5"/>
      </items>
    </pivotField>
    <pivotField axis="axisCol" showAll="0" defaultSubtotal="0">
      <items count="5">
        <item sd="0" x="0"/>
        <item sd="0" x="1"/>
        <item sd="0" x="2"/>
        <item sd="0" x="3"/>
        <item sd="0" x="4"/>
      </items>
    </pivotField>
  </pivotFields>
  <rowFields count="1">
    <field x="16"/>
  </rowFields>
  <rowItems count="6">
    <i>
      <x/>
    </i>
    <i>
      <x v="1"/>
    </i>
    <i>
      <x v="2"/>
    </i>
    <i>
      <x v="3"/>
    </i>
    <i>
      <x v="4"/>
    </i>
    <i t="grand">
      <x/>
    </i>
  </rowItems>
  <colFields count="3">
    <field x="25"/>
    <field x="24"/>
    <field x="4"/>
  </colFields>
  <colItems count="4">
    <i>
      <x v="1"/>
    </i>
    <i>
      <x v="2"/>
    </i>
    <i>
      <x v="3"/>
    </i>
    <i t="grand">
      <x/>
    </i>
  </colItems>
  <dataFields count="1">
    <dataField name="Sum of Length" fld="15" baseField="0" baseItem="0" numFmtId="1"/>
  </dataFields>
  <formats count="3">
    <format dxfId="22">
      <pivotArea collapsedLevelsAreSubtotals="1" fieldPosition="0">
        <references count="1">
          <reference field="16" count="0"/>
        </references>
      </pivotArea>
    </format>
    <format dxfId="21">
      <pivotArea grandRow="1" outline="0" collapsedLevelsAreSubtotals="1" fieldPosition="0"/>
    </format>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7CA096F-AE49-462A-9414-BBD9EDFB96D1}" name="PivotTable8" cacheId="4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E10" firstHeaderRow="1" firstDataRow="2" firstDataCol="1" rowPageCount="1" colPageCount="1"/>
  <pivotFields count="4">
    <pivotField axis="axisRow" showAll="0" sortType="descending">
      <items count="6">
        <item x="0"/>
        <item x="1"/>
        <item x="2"/>
        <item x="3"/>
        <item x="4"/>
        <item t="default"/>
      </items>
      <autoSortScope>
        <pivotArea dataOnly="0" outline="0" fieldPosition="0">
          <references count="2">
            <reference field="4294967294" count="1" selected="0">
              <x v="0"/>
            </reference>
            <reference field="1" count="1" selected="0">
              <x v="2"/>
            </reference>
          </references>
        </pivotArea>
      </autoSortScope>
    </pivotField>
    <pivotField axis="axisCol" showAll="0">
      <items count="4">
        <item x="0"/>
        <item x="1"/>
        <item x="2"/>
        <item t="default"/>
      </items>
    </pivotField>
    <pivotField axis="axisPage" showAll="0">
      <items count="10">
        <item x="4"/>
        <item x="5"/>
        <item x="1"/>
        <item x="0"/>
        <item x="8"/>
        <item x="3"/>
        <item x="2"/>
        <item x="7"/>
        <item x="6"/>
        <item t="default"/>
      </items>
    </pivotField>
    <pivotField dataField="1" numFmtId="44" showAll="0"/>
  </pivotFields>
  <rowFields count="1">
    <field x="0"/>
  </rowFields>
  <rowItems count="6">
    <i>
      <x/>
    </i>
    <i>
      <x v="1"/>
    </i>
    <i>
      <x v="3"/>
    </i>
    <i>
      <x v="2"/>
    </i>
    <i>
      <x v="4"/>
    </i>
    <i t="grand">
      <x/>
    </i>
  </rowItems>
  <colFields count="1">
    <field x="1"/>
  </colFields>
  <colItems count="4">
    <i>
      <x/>
    </i>
    <i>
      <x v="1"/>
    </i>
    <i>
      <x v="2"/>
    </i>
    <i t="grand">
      <x/>
    </i>
  </colItems>
  <pageFields count="1">
    <pageField fld="2" item="0" hier="-1"/>
  </pageFields>
  <dataFields count="1">
    <dataField name="Sum of Expenditure" fld="3" baseField="0" baseItem="0" numFmtId="164"/>
  </dataFields>
  <formats count="1">
    <format dxfId="2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0EF9FDD-D149-4301-87A7-62842345D851}" autoFormatId="16" applyNumberFormats="0" applyBorderFormats="0" applyFontFormats="0" applyPatternFormats="0" applyAlignmentFormats="0" applyWidthHeightFormats="0">
  <queryTableRefresh nextId="5">
    <queryTableFields count="3">
      <queryTableField id="3" name="Code" tableColumnId="3"/>
      <queryTableField id="1" name="City" tableColumnId="1"/>
      <queryTableField id="2" name="Country"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2A75F8-A0E4-4E29-9E99-17B761B8AC02}" name="IATA" displayName="IATA" ref="A1:C1581" tableType="queryTable" totalsRowShown="0">
  <autoFilter ref="A1:C1581" xr:uid="{C22A75F8-A0E4-4E29-9E99-17B761B8AC02}">
    <filterColumn colId="0">
      <filters>
        <filter val="DOH"/>
      </filters>
    </filterColumn>
  </autoFilter>
  <sortState xmlns:xlrd2="http://schemas.microsoft.com/office/spreadsheetml/2017/richdata2" ref="A1293:C1293">
    <sortCondition descending="1" ref="A1:A1581"/>
  </sortState>
  <tableColumns count="3">
    <tableColumn id="3" xr3:uid="{748D7F5E-84D9-43D4-8CD1-D4CFFF734370}" uniqueName="3" name="Code" queryTableFieldId="3" dataDxfId="170"/>
    <tableColumn id="1" xr3:uid="{CADF0C71-BF35-45CD-A5AD-0803908F6F25}" uniqueName="1" name="City" queryTableFieldId="1" dataDxfId="172"/>
    <tableColumn id="2" xr3:uid="{E3689D12-282F-405F-90A0-759AC5F17B90}" uniqueName="2" name="Country" queryTableFieldId="2" dataDxfId="17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7C52C-0894-48ED-968B-26C204FA4165}">
  <dimension ref="A1:D17"/>
  <sheetViews>
    <sheetView zoomScale="80" zoomScaleNormal="80" workbookViewId="0">
      <selection activeCell="C16" sqref="C16"/>
    </sheetView>
  </sheetViews>
  <sheetFormatPr defaultRowHeight="14.4" x14ac:dyDescent="0.3"/>
  <cols>
    <col min="1" max="1" width="8.88671875" style="29"/>
    <col min="2" max="2" width="38.33203125" style="29" bestFit="1" customWidth="1"/>
    <col min="3" max="3" width="62.6640625" style="29" customWidth="1"/>
    <col min="4" max="4" width="14.5546875" style="29" customWidth="1"/>
    <col min="5" max="16384" width="8.88671875" style="29"/>
  </cols>
  <sheetData>
    <row r="1" spans="1:4" x14ac:dyDescent="0.3">
      <c r="A1" s="25"/>
      <c r="B1" s="25"/>
      <c r="C1" s="25"/>
      <c r="D1" s="25"/>
    </row>
    <row r="2" spans="1:4" ht="17.399999999999999" x14ac:dyDescent="0.3">
      <c r="A2" s="25"/>
      <c r="B2" s="26" t="s">
        <v>1602</v>
      </c>
      <c r="C2" s="25"/>
      <c r="D2" s="25"/>
    </row>
    <row r="3" spans="1:4" x14ac:dyDescent="0.3">
      <c r="A3" s="25"/>
      <c r="B3" s="25"/>
      <c r="C3" s="25"/>
      <c r="D3" s="25"/>
    </row>
    <row r="4" spans="1:4" x14ac:dyDescent="0.3">
      <c r="A4" s="25"/>
      <c r="B4" s="25"/>
      <c r="C4" s="25"/>
      <c r="D4" s="25"/>
    </row>
    <row r="5" spans="1:4" x14ac:dyDescent="0.3">
      <c r="A5" s="25"/>
      <c r="B5" s="25"/>
      <c r="C5" s="25"/>
      <c r="D5" s="25"/>
    </row>
    <row r="6" spans="1:4" x14ac:dyDescent="0.3">
      <c r="A6" s="25"/>
      <c r="B6" s="30" t="s">
        <v>1603</v>
      </c>
      <c r="C6" s="30" t="s">
        <v>1604</v>
      </c>
      <c r="D6" s="31" t="s">
        <v>1605</v>
      </c>
    </row>
    <row r="7" spans="1:4" ht="27.6" x14ac:dyDescent="0.3">
      <c r="A7" s="25"/>
      <c r="B7" s="32" t="s">
        <v>1606</v>
      </c>
      <c r="C7" s="35" t="s">
        <v>1607</v>
      </c>
      <c r="D7" s="33" t="s">
        <v>1608</v>
      </c>
    </row>
    <row r="8" spans="1:4" ht="41.4" x14ac:dyDescent="0.3">
      <c r="A8" s="25"/>
      <c r="B8" s="32" t="s">
        <v>1609</v>
      </c>
      <c r="C8" s="35" t="s">
        <v>1610</v>
      </c>
      <c r="D8" s="33" t="s">
        <v>1608</v>
      </c>
    </row>
    <row r="9" spans="1:4" x14ac:dyDescent="0.3">
      <c r="A9" s="25"/>
      <c r="B9" s="32" t="s">
        <v>1611</v>
      </c>
      <c r="C9" s="36" t="s">
        <v>1612</v>
      </c>
      <c r="D9" s="34" t="s">
        <v>1608</v>
      </c>
    </row>
    <row r="10" spans="1:4" ht="55.2" x14ac:dyDescent="0.3">
      <c r="A10" s="25"/>
      <c r="B10" s="32" t="s">
        <v>1590</v>
      </c>
      <c r="C10" s="35" t="s">
        <v>1613</v>
      </c>
      <c r="D10" s="33" t="s">
        <v>1608</v>
      </c>
    </row>
    <row r="11" spans="1:4" ht="69" x14ac:dyDescent="0.3">
      <c r="A11" s="25"/>
      <c r="B11" s="32" t="s">
        <v>1614</v>
      </c>
      <c r="C11" s="35" t="s">
        <v>1615</v>
      </c>
      <c r="D11" s="33" t="s">
        <v>1608</v>
      </c>
    </row>
    <row r="12" spans="1:4" x14ac:dyDescent="0.3">
      <c r="A12" s="25"/>
      <c r="B12" s="32" t="s">
        <v>1616</v>
      </c>
      <c r="C12" s="35" t="s">
        <v>1617</v>
      </c>
      <c r="D12" s="33" t="s">
        <v>1608</v>
      </c>
    </row>
    <row r="13" spans="1:4" ht="27.6" x14ac:dyDescent="0.3">
      <c r="A13" s="25"/>
      <c r="B13" s="32" t="s">
        <v>1618</v>
      </c>
      <c r="C13" s="35" t="s">
        <v>1619</v>
      </c>
      <c r="D13" s="33" t="s">
        <v>1620</v>
      </c>
    </row>
    <row r="14" spans="1:4" x14ac:dyDescent="0.3">
      <c r="A14" s="25"/>
      <c r="B14" s="32" t="s">
        <v>1621</v>
      </c>
      <c r="C14" s="36" t="s">
        <v>1625</v>
      </c>
      <c r="D14" s="34" t="s">
        <v>1622</v>
      </c>
    </row>
    <row r="15" spans="1:4" x14ac:dyDescent="0.3">
      <c r="A15" s="25"/>
      <c r="B15" s="32" t="s">
        <v>1623</v>
      </c>
      <c r="C15" s="36" t="s">
        <v>1624</v>
      </c>
      <c r="D15" s="34" t="s">
        <v>1622</v>
      </c>
    </row>
    <row r="16" spans="1:4" x14ac:dyDescent="0.3">
      <c r="A16" s="25"/>
      <c r="B16" s="25"/>
      <c r="C16" s="25"/>
      <c r="D16" s="25"/>
    </row>
    <row r="17" spans="1:4" x14ac:dyDescent="0.3">
      <c r="A17" s="25"/>
      <c r="B17" s="27"/>
      <c r="C17" s="27"/>
      <c r="D17" s="28"/>
    </row>
  </sheetData>
  <conditionalFormatting sqref="D17 D7:D15">
    <cfRule type="cellIs" dxfId="16" priority="1" operator="equal">
      <formula>"Data"</formula>
    </cfRule>
    <cfRule type="cellIs" dxfId="15" priority="3" operator="equal">
      <formula>"Output"</formula>
    </cfRule>
    <cfRule type="cellIs" dxfId="14" priority="4" operator="equal">
      <formula>"Calculation"</formula>
    </cfRule>
    <cfRule type="cellIs" dxfId="13" priority="5" operator="equal">
      <formula>"Assumptions"</formula>
    </cfRule>
    <cfRule type="cellIs" dxfId="12" priority="6" operator="equal">
      <formula>"Reference"</formula>
    </cfRule>
  </conditionalFormatting>
  <conditionalFormatting sqref="D7">
    <cfRule type="cellIs" dxfId="11" priority="2" operator="equal">
      <formula>"Data"</formula>
    </cfRule>
  </conditionalFormatting>
  <dataValidations count="1">
    <dataValidation type="list" allowBlank="1" showInputMessage="1" showErrorMessage="1" sqref="D17 D7:D15" xr:uid="{F27C220C-C32A-4E18-A718-26BC29DDF68C}">
      <formula1>$G$3:$G$6</formula1>
    </dataValidation>
  </dataValidations>
  <hyperlinks>
    <hyperlink ref="B7" location="'P&amp;L'!A1" display="P&amp;L" xr:uid="{E15E1CF9-E925-4C71-BC61-1D72CF7DE5D6}"/>
    <hyperlink ref="B8" location="Employees!A1" display="Employees" xr:uid="{4CB7331E-158B-43AF-8AD1-C1A65CF5FD71}"/>
    <hyperlink ref="B10" location="Flights!A1" display="Flights" xr:uid="{AA45CF79-A6FD-4E71-AAB5-76B6F1171BA4}"/>
    <hyperlink ref="B11" location="CreditCard!A1" display="CreditCard" xr:uid="{95275E09-D48B-4D4C-887A-81CBBF448731}"/>
    <hyperlink ref="B13" location="FlightsDictionary!A1" display="FlightsDictionary" xr:uid="{BF0AE6D1-3564-4E52-A3AA-8C5052C65A53}"/>
    <hyperlink ref="B14" location="Flights_C!A1" display="Flights_C" xr:uid="{B43780A0-4EFA-443D-AD0E-A7FF7229D32C}"/>
    <hyperlink ref="B15" location="Imputation_C!A1" display="Imputation_C" xr:uid="{F82A8C72-ACFA-486E-9A2F-E78AC10893A3}"/>
    <hyperlink ref="B9" location="Regions!A1" display="Regions" xr:uid="{609C5703-5AE5-4A3E-A71A-FF05F522910A}"/>
    <hyperlink ref="B12" location="IATA!A1" display="IATA" xr:uid="{78719A6E-8412-4C56-BB5B-AC38F46E8898}"/>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C7B35-CE2A-438F-81B7-0D57E5357661}">
  <sheetPr>
    <tabColor theme="1"/>
  </sheetPr>
  <dimension ref="A1:G38"/>
  <sheetViews>
    <sheetView tabSelected="1" workbookViewId="0">
      <selection activeCell="D35" sqref="D35"/>
    </sheetView>
  </sheetViews>
  <sheetFormatPr defaultRowHeight="14.4" x14ac:dyDescent="0.3"/>
  <cols>
    <col min="1" max="1" width="35.6640625" style="29" bestFit="1" customWidth="1"/>
    <col min="2" max="4" width="14.109375" style="29" bestFit="1" customWidth="1"/>
    <col min="5" max="7" width="18.44140625" style="29" bestFit="1" customWidth="1"/>
    <col min="8" max="16384" width="8.88671875" style="29"/>
  </cols>
  <sheetData>
    <row r="1" spans="1:7" ht="15" thickBot="1" x14ac:dyDescent="0.35">
      <c r="A1" s="22"/>
      <c r="B1" s="54">
        <v>2017</v>
      </c>
      <c r="C1" s="54">
        <v>2018</v>
      </c>
      <c r="D1" s="54">
        <v>2019</v>
      </c>
      <c r="E1" s="41"/>
      <c r="F1" s="41"/>
      <c r="G1" s="41"/>
    </row>
    <row r="2" spans="1:7" x14ac:dyDescent="0.3">
      <c r="A2" s="45" t="s">
        <v>1591</v>
      </c>
      <c r="B2" s="57">
        <f>SUM(B3:B5)</f>
        <v>15555167.776619393</v>
      </c>
      <c r="C2" s="57">
        <f>SUM(C3:C5)</f>
        <v>18274902.75508349</v>
      </c>
      <c r="D2" s="57">
        <f>SUM(D3:D5)</f>
        <v>28193834.554000102</v>
      </c>
      <c r="E2" s="41"/>
      <c r="F2" s="41"/>
      <c r="G2" s="41"/>
    </row>
    <row r="3" spans="1:7" x14ac:dyDescent="0.3">
      <c r="A3" s="46" t="s">
        <v>1592</v>
      </c>
      <c r="B3" s="57">
        <v>8176273.8217125004</v>
      </c>
      <c r="C3" s="57">
        <v>8337459.1571351001</v>
      </c>
      <c r="D3" s="57">
        <v>10177842.093900001</v>
      </c>
      <c r="E3" s="41"/>
      <c r="F3" s="41"/>
      <c r="G3" s="41"/>
    </row>
    <row r="4" spans="1:7" x14ac:dyDescent="0.3">
      <c r="A4" s="46" t="s">
        <v>1593</v>
      </c>
      <c r="B4" s="57">
        <v>4442067.1106477799</v>
      </c>
      <c r="C4" s="57">
        <v>5524957.2122366996</v>
      </c>
      <c r="D4" s="57">
        <v>8181348.8582201004</v>
      </c>
      <c r="E4" s="41"/>
      <c r="F4" s="41"/>
      <c r="G4" s="41"/>
    </row>
    <row r="5" spans="1:7" x14ac:dyDescent="0.3">
      <c r="A5" s="46" t="s">
        <v>1594</v>
      </c>
      <c r="B5" s="57">
        <v>2936826.8442591131</v>
      </c>
      <c r="C5" s="57">
        <v>4412486.3857116904</v>
      </c>
      <c r="D5" s="57">
        <v>9834643.6018800009</v>
      </c>
      <c r="E5" s="41"/>
      <c r="F5" s="41"/>
      <c r="G5" s="41"/>
    </row>
    <row r="6" spans="1:7" x14ac:dyDescent="0.3">
      <c r="A6" s="22"/>
      <c r="B6" s="38"/>
      <c r="C6" s="38"/>
      <c r="D6" s="38"/>
      <c r="E6" s="41"/>
      <c r="F6" s="41"/>
      <c r="G6" s="41"/>
    </row>
    <row r="7" spans="1:7" x14ac:dyDescent="0.3">
      <c r="A7" s="23" t="s">
        <v>1595</v>
      </c>
      <c r="B7" s="44">
        <f>SUM(B8:B12)</f>
        <v>15252978.55740975</v>
      </c>
      <c r="C7" s="44">
        <f>SUM(C8:C12)</f>
        <v>18074870.516038772</v>
      </c>
      <c r="D7" s="44">
        <f>SUM(D8:D12)</f>
        <v>27968613.003946025</v>
      </c>
      <c r="E7" s="41"/>
      <c r="F7" s="41"/>
      <c r="G7" s="41"/>
    </row>
    <row r="8" spans="1:7" x14ac:dyDescent="0.3">
      <c r="A8" s="24" t="s">
        <v>1596</v>
      </c>
      <c r="B8" s="43">
        <v>6106029.0566036999</v>
      </c>
      <c r="C8" s="43">
        <v>9685796.6684349999</v>
      </c>
      <c r="D8" s="43">
        <v>14505440</v>
      </c>
      <c r="E8" s="41"/>
      <c r="F8" s="41"/>
      <c r="G8" s="41"/>
    </row>
    <row r="9" spans="1:7" x14ac:dyDescent="0.3">
      <c r="A9" s="24" t="s">
        <v>1282</v>
      </c>
      <c r="B9" s="43">
        <v>6057205.3662844207</v>
      </c>
      <c r="C9" s="43">
        <v>3656235.4132625242</v>
      </c>
      <c r="D9" s="43">
        <v>5431136.8375600167</v>
      </c>
      <c r="E9" s="41"/>
      <c r="F9" s="41"/>
      <c r="G9" s="41"/>
    </row>
    <row r="10" spans="1:7" x14ac:dyDescent="0.3">
      <c r="A10" s="24" t="s">
        <v>1597</v>
      </c>
      <c r="B10" s="43">
        <v>113600</v>
      </c>
      <c r="C10" s="43">
        <v>41250</v>
      </c>
      <c r="D10" s="43">
        <v>165801</v>
      </c>
      <c r="E10" s="41"/>
      <c r="F10" s="41"/>
      <c r="G10" s="41"/>
    </row>
    <row r="11" spans="1:7" x14ac:dyDescent="0.3">
      <c r="A11" s="24" t="s">
        <v>1628</v>
      </c>
      <c r="B11" s="43">
        <v>1274844.0679245286</v>
      </c>
      <c r="C11" s="43">
        <v>2011721.7001591499</v>
      </c>
      <c r="D11" s="43">
        <v>2637707.2000000002</v>
      </c>
      <c r="E11" s="41"/>
      <c r="F11" s="41"/>
      <c r="G11" s="41"/>
    </row>
    <row r="12" spans="1:7" x14ac:dyDescent="0.3">
      <c r="A12" s="24" t="s">
        <v>1598</v>
      </c>
      <c r="B12" s="43">
        <v>1701300.0665971001</v>
      </c>
      <c r="C12" s="43">
        <v>2679866.7341820998</v>
      </c>
      <c r="D12" s="43">
        <v>5228527.9663860099</v>
      </c>
      <c r="E12" s="41"/>
      <c r="F12" s="41"/>
      <c r="G12" s="41"/>
    </row>
    <row r="13" spans="1:7" x14ac:dyDescent="0.3">
      <c r="A13" s="22"/>
      <c r="B13" s="38"/>
      <c r="C13" s="38"/>
      <c r="D13" s="38"/>
    </row>
    <row r="14" spans="1:7" x14ac:dyDescent="0.3">
      <c r="A14" s="22"/>
      <c r="B14" s="39"/>
      <c r="C14" s="38"/>
      <c r="D14" s="38"/>
    </row>
    <row r="15" spans="1:7" x14ac:dyDescent="0.3">
      <c r="A15" s="23" t="s">
        <v>1599</v>
      </c>
      <c r="B15" s="44">
        <f>B2-B7</f>
        <v>302189.21920964308</v>
      </c>
      <c r="C15" s="44">
        <f>C2-C7</f>
        <v>200032.23904471844</v>
      </c>
      <c r="D15" s="44">
        <f t="shared" ref="D15" si="0">D2-D7</f>
        <v>225221.55005407706</v>
      </c>
    </row>
    <row r="16" spans="1:7" x14ac:dyDescent="0.3">
      <c r="A16" s="47"/>
      <c r="B16" s="37"/>
      <c r="C16" s="37"/>
      <c r="D16" s="58"/>
    </row>
    <row r="17" spans="1:5" x14ac:dyDescent="0.3">
      <c r="A17" s="23" t="s">
        <v>1600</v>
      </c>
      <c r="B17" s="59">
        <v>71</v>
      </c>
      <c r="C17" s="59">
        <v>118</v>
      </c>
      <c r="D17" s="59">
        <v>170</v>
      </c>
    </row>
    <row r="18" spans="1:5" x14ac:dyDescent="0.3">
      <c r="A18" s="22"/>
      <c r="B18" s="39"/>
      <c r="C18" s="39"/>
      <c r="D18" s="40"/>
    </row>
    <row r="19" spans="1:5" x14ac:dyDescent="0.3">
      <c r="A19" s="23" t="s">
        <v>1601</v>
      </c>
      <c r="B19" s="56">
        <f>B12/B17</f>
        <v>23961.972768973243</v>
      </c>
      <c r="C19" s="56">
        <f>C12/C17</f>
        <v>22710.735035441525</v>
      </c>
      <c r="D19" s="56">
        <f>D12/D17</f>
        <v>30756.046861094175</v>
      </c>
    </row>
    <row r="20" spans="1:5" x14ac:dyDescent="0.3">
      <c r="A20" s="49"/>
      <c r="B20" s="50"/>
      <c r="C20" s="50"/>
      <c r="D20" s="50"/>
    </row>
    <row r="21" spans="1:5" x14ac:dyDescent="0.3">
      <c r="A21" s="49"/>
      <c r="B21" s="55"/>
      <c r="C21" s="55"/>
      <c r="D21" s="55"/>
      <c r="E21" s="53"/>
    </row>
    <row r="22" spans="1:5" s="62" customFormat="1" x14ac:dyDescent="0.3">
      <c r="A22" s="60"/>
      <c r="B22" s="61"/>
      <c r="C22" s="61"/>
      <c r="D22" s="61"/>
    </row>
    <row r="23" spans="1:5" x14ac:dyDescent="0.3">
      <c r="A23" s="24" t="s">
        <v>1590</v>
      </c>
      <c r="B23" s="42">
        <v>1132314.5599999994</v>
      </c>
      <c r="C23" s="42">
        <v>1782791.4900000007</v>
      </c>
      <c r="D23" s="42">
        <v>3419267.6700000009</v>
      </c>
    </row>
    <row r="24" spans="1:5" x14ac:dyDescent="0.3">
      <c r="A24" s="24" t="s">
        <v>1585</v>
      </c>
      <c r="B24" s="43">
        <v>347528.37</v>
      </c>
      <c r="C24" s="43">
        <v>573632.92000000004</v>
      </c>
      <c r="D24" s="43">
        <v>1049744.24</v>
      </c>
    </row>
    <row r="25" spans="1:5" x14ac:dyDescent="0.3">
      <c r="A25" s="24" t="s">
        <v>1581</v>
      </c>
      <c r="B25" s="43">
        <v>98858.97</v>
      </c>
      <c r="C25" s="43">
        <v>165465.62</v>
      </c>
      <c r="D25" s="43">
        <v>278039.43</v>
      </c>
    </row>
    <row r="26" spans="1:5" x14ac:dyDescent="0.3">
      <c r="A26" s="24" t="s">
        <v>1584</v>
      </c>
      <c r="B26" s="43">
        <v>26872.379999999997</v>
      </c>
      <c r="C26" s="43">
        <v>41554.799999999996</v>
      </c>
      <c r="D26" s="43">
        <v>75407.22</v>
      </c>
    </row>
    <row r="27" spans="1:5" x14ac:dyDescent="0.3">
      <c r="A27" s="24" t="s">
        <v>1583</v>
      </c>
      <c r="B27" s="43">
        <v>20753.740000000002</v>
      </c>
      <c r="C27" s="43">
        <v>33626.880000000005</v>
      </c>
      <c r="D27" s="43">
        <v>61139.26</v>
      </c>
    </row>
    <row r="28" spans="1:5" x14ac:dyDescent="0.3">
      <c r="A28" s="24" t="s">
        <v>1586</v>
      </c>
      <c r="B28" s="43">
        <v>8696.58</v>
      </c>
      <c r="C28" s="43">
        <v>14078.400000000001</v>
      </c>
      <c r="D28" s="43">
        <v>26984.46</v>
      </c>
    </row>
    <row r="29" spans="1:5" x14ac:dyDescent="0.3">
      <c r="A29" s="24" t="s">
        <v>1582</v>
      </c>
      <c r="B29" s="43">
        <v>5935.68</v>
      </c>
      <c r="C29" s="43">
        <v>8785.36</v>
      </c>
      <c r="D29" s="43">
        <v>17961.080000000002</v>
      </c>
    </row>
    <row r="30" spans="1:5" x14ac:dyDescent="0.3">
      <c r="A30" s="24" t="s">
        <v>1589</v>
      </c>
      <c r="B30" s="43">
        <v>5854.3600000000006</v>
      </c>
      <c r="C30" s="43">
        <v>10200.880000000001</v>
      </c>
      <c r="D30" s="43">
        <v>16580.2</v>
      </c>
    </row>
    <row r="31" spans="1:5" x14ac:dyDescent="0.3">
      <c r="A31" s="24" t="s">
        <v>1587</v>
      </c>
      <c r="B31" s="43">
        <v>4353.6600000000008</v>
      </c>
      <c r="C31" s="43">
        <v>6976.17</v>
      </c>
      <c r="D31" s="43">
        <v>12313.890000000001</v>
      </c>
    </row>
    <row r="32" spans="1:5" x14ac:dyDescent="0.3">
      <c r="A32" s="24" t="s">
        <v>1588</v>
      </c>
      <c r="B32" s="43">
        <v>2974.7000000000003</v>
      </c>
      <c r="C32" s="43">
        <v>4847.8400000000011</v>
      </c>
      <c r="D32" s="43">
        <v>8479</v>
      </c>
    </row>
    <row r="33" spans="1:4" x14ac:dyDescent="0.3">
      <c r="A33" s="23" t="s">
        <v>1626</v>
      </c>
      <c r="B33" s="44">
        <f>SUM(B23:B32)</f>
        <v>1654142.9999999991</v>
      </c>
      <c r="C33" s="44">
        <f t="shared" ref="C33:D33" si="1">SUM(C23:C32)</f>
        <v>2641960.36</v>
      </c>
      <c r="D33" s="44">
        <f t="shared" si="1"/>
        <v>4965916.45</v>
      </c>
    </row>
    <row r="35" spans="1:4" x14ac:dyDescent="0.3">
      <c r="A35" s="29" t="s">
        <v>1627</v>
      </c>
      <c r="B35" s="48">
        <f>B12-B33</f>
        <v>47157.066597101046</v>
      </c>
      <c r="C35" s="48">
        <f t="shared" ref="C35:D35" si="2">C12-C33</f>
        <v>37906.374182099942</v>
      </c>
      <c r="D35" s="48">
        <f t="shared" si="2"/>
        <v>262611.51638600975</v>
      </c>
    </row>
    <row r="36" spans="1:4" x14ac:dyDescent="0.3">
      <c r="B36" s="51"/>
      <c r="C36" s="51"/>
      <c r="D36" s="51"/>
    </row>
    <row r="38" spans="1:4" x14ac:dyDescent="0.3">
      <c r="B38" s="52"/>
    </row>
  </sheetData>
  <pageMargins left="0.7" right="0.7" top="0.75" bottom="0.75" header="0.3" footer="0.3"/>
  <pageSetup orientation="portrait" r:id="rId1"/>
  <extLst>
    <ext xmlns:x14="http://schemas.microsoft.com/office/spreadsheetml/2009/9/main" uri="{05C60535-1F16-4fd2-B633-F4F36F0B64E0}">
      <x14:sparklineGroups xmlns:xm="http://schemas.microsoft.com/office/excel/2006/main">
        <x14:sparklineGroup displayEmptyCellsAs="gap" xr2:uid="{77E2D204-660B-4953-A5B7-81C9E5CD79D1}">
          <x14:colorSeries rgb="FF376092"/>
          <x14:colorNegative rgb="FFD00000"/>
          <x14:colorAxis rgb="FF000000"/>
          <x14:colorMarkers rgb="FFD00000"/>
          <x14:colorFirst rgb="FFD00000"/>
          <x14:colorLast rgb="FFD00000"/>
          <x14:colorHigh rgb="FFD00000"/>
          <x14:colorLow rgb="FFD00000"/>
          <x14:sparklines>
            <x14:sparkline>
              <xm:f>'p&amp;l'!E2:G2</xm:f>
              <xm:sqref>H2</xm:sqref>
            </x14:sparkline>
            <x14:sparkline>
              <xm:f>'p&amp;l'!E3:G3</xm:f>
              <xm:sqref>H3</xm:sqref>
            </x14:sparkline>
            <x14:sparkline>
              <xm:f>'p&amp;l'!E4:G4</xm:f>
              <xm:sqref>H4</xm:sqref>
            </x14:sparkline>
            <x14:sparkline>
              <xm:f>'p&amp;l'!E5:G5</xm:f>
              <xm:sqref>H5</xm:sqref>
            </x14:sparkline>
            <x14:sparkline>
              <xm:f>'p&amp;l'!E6:G6</xm:f>
              <xm:sqref>H6</xm:sqref>
            </x14:sparkline>
            <x14:sparkline>
              <xm:f>'p&amp;l'!E7:G7</xm:f>
              <xm:sqref>H7</xm:sqref>
            </x14:sparkline>
            <x14:sparkline>
              <xm:f>'p&amp;l'!E8:G8</xm:f>
              <xm:sqref>H8</xm:sqref>
            </x14:sparkline>
            <x14:sparkline>
              <xm:f>'p&amp;l'!E9:G9</xm:f>
              <xm:sqref>H9</xm:sqref>
            </x14:sparkline>
            <x14:sparkline>
              <xm:f>'p&amp;l'!E10:G10</xm:f>
              <xm:sqref>H10</xm:sqref>
            </x14:sparkline>
            <x14:sparkline>
              <xm:f>'p&amp;l'!E11:G11</xm:f>
              <xm:sqref>H11</xm:sqref>
            </x14:sparkline>
            <x14:sparkline>
              <xm:f>'p&amp;l'!E12:G12</xm:f>
              <xm:sqref>H12</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DC1DA-E397-40A1-8DD0-085129E17C44}">
  <sheetPr>
    <tabColor theme="1"/>
  </sheetPr>
  <dimension ref="A1:L1158"/>
  <sheetViews>
    <sheetView workbookViewId="0">
      <selection activeCell="L8" sqref="L8"/>
    </sheetView>
  </sheetViews>
  <sheetFormatPr defaultRowHeight="14.4" x14ac:dyDescent="0.3"/>
  <cols>
    <col min="4" max="4" width="11.88671875" style="1" bestFit="1" customWidth="1"/>
    <col min="5" max="5" width="13.6640625" style="1" bestFit="1" customWidth="1"/>
    <col min="6" max="6" width="11.21875" style="1" bestFit="1" customWidth="1"/>
    <col min="10" max="10" width="8.88671875" style="2"/>
    <col min="12" max="12" width="10.77734375" style="15" customWidth="1"/>
  </cols>
  <sheetData>
    <row r="1" spans="1:12" x14ac:dyDescent="0.3">
      <c r="A1" t="s">
        <v>0</v>
      </c>
      <c r="B1" t="s">
        <v>1158</v>
      </c>
      <c r="C1" t="s">
        <v>1159</v>
      </c>
      <c r="D1" s="1" t="s">
        <v>1212</v>
      </c>
      <c r="E1" s="1" t="s">
        <v>1213</v>
      </c>
      <c r="F1" s="1" t="s">
        <v>1221</v>
      </c>
      <c r="G1" t="s">
        <v>1214</v>
      </c>
      <c r="H1" t="s">
        <v>1216</v>
      </c>
      <c r="I1" t="s">
        <v>1215</v>
      </c>
      <c r="J1" s="2" t="s">
        <v>1217</v>
      </c>
      <c r="K1" t="s">
        <v>1220</v>
      </c>
      <c r="L1" s="15" t="s">
        <v>1575</v>
      </c>
    </row>
    <row r="2" spans="1:12" x14ac:dyDescent="0.3">
      <c r="A2" t="s">
        <v>1</v>
      </c>
      <c r="B2" t="s">
        <v>1160</v>
      </c>
      <c r="C2" t="s">
        <v>1161</v>
      </c>
      <c r="D2" s="1">
        <v>43145</v>
      </c>
      <c r="E2" s="1">
        <v>43151</v>
      </c>
      <c r="F2" s="1">
        <v>43156</v>
      </c>
      <c r="G2">
        <v>15340</v>
      </c>
      <c r="H2">
        <v>23.5</v>
      </c>
      <c r="I2">
        <v>18741.64</v>
      </c>
      <c r="J2" s="2" t="s">
        <v>1218</v>
      </c>
      <c r="K2">
        <v>456</v>
      </c>
      <c r="L2" s="15" t="s">
        <v>1576</v>
      </c>
    </row>
    <row r="3" spans="1:12" x14ac:dyDescent="0.3">
      <c r="A3" t="s">
        <v>2</v>
      </c>
      <c r="B3" t="s">
        <v>1162</v>
      </c>
      <c r="C3" t="s">
        <v>1163</v>
      </c>
      <c r="D3" s="1">
        <v>43229</v>
      </c>
      <c r="E3" s="1">
        <v>43235</v>
      </c>
      <c r="F3" s="1">
        <v>43245</v>
      </c>
      <c r="G3">
        <v>8395</v>
      </c>
      <c r="H3">
        <v>9.5</v>
      </c>
      <c r="I3">
        <v>18369.009999999998</v>
      </c>
      <c r="J3" s="2" t="s">
        <v>1218</v>
      </c>
      <c r="K3">
        <v>845</v>
      </c>
      <c r="L3" s="15" t="s">
        <v>1576</v>
      </c>
    </row>
    <row r="4" spans="1:12" x14ac:dyDescent="0.3">
      <c r="A4" t="s">
        <v>3</v>
      </c>
      <c r="B4" t="s">
        <v>1161</v>
      </c>
      <c r="C4" t="s">
        <v>1160</v>
      </c>
      <c r="D4" s="1">
        <v>43601</v>
      </c>
      <c r="E4" s="1">
        <v>43602</v>
      </c>
      <c r="F4" s="1">
        <v>43608</v>
      </c>
      <c r="G4">
        <v>15349</v>
      </c>
      <c r="H4">
        <v>18.5</v>
      </c>
      <c r="I4">
        <v>17950.32</v>
      </c>
      <c r="J4" s="2" t="s">
        <v>1218</v>
      </c>
      <c r="K4">
        <v>228</v>
      </c>
      <c r="L4" s="15" t="s">
        <v>1576</v>
      </c>
    </row>
    <row r="5" spans="1:12" x14ac:dyDescent="0.3">
      <c r="A5" t="s">
        <v>4</v>
      </c>
      <c r="B5" t="s">
        <v>1161</v>
      </c>
      <c r="C5" t="s">
        <v>1164</v>
      </c>
      <c r="D5" s="1">
        <v>42735</v>
      </c>
      <c r="E5" s="1">
        <v>42741</v>
      </c>
      <c r="F5" s="1">
        <v>42746</v>
      </c>
      <c r="G5">
        <v>12551</v>
      </c>
      <c r="H5">
        <v>15.3</v>
      </c>
      <c r="I5">
        <v>17484.54</v>
      </c>
      <c r="J5" s="2" t="s">
        <v>1218</v>
      </c>
      <c r="K5">
        <v>478</v>
      </c>
      <c r="L5" s="15" t="s">
        <v>1576</v>
      </c>
    </row>
    <row r="6" spans="1:12" x14ac:dyDescent="0.3">
      <c r="A6" t="s">
        <v>5</v>
      </c>
      <c r="B6" t="s">
        <v>1162</v>
      </c>
      <c r="C6" t="s">
        <v>1160</v>
      </c>
      <c r="D6" s="1">
        <v>43529</v>
      </c>
      <c r="E6" s="1">
        <v>43540</v>
      </c>
      <c r="F6" s="1">
        <v>43547</v>
      </c>
      <c r="G6">
        <v>10883</v>
      </c>
      <c r="H6">
        <v>12.8</v>
      </c>
      <c r="I6">
        <v>17348.84</v>
      </c>
      <c r="J6" s="2" t="s">
        <v>1218</v>
      </c>
      <c r="K6">
        <v>165</v>
      </c>
      <c r="L6" s="15" t="s">
        <v>1576</v>
      </c>
    </row>
    <row r="7" spans="1:12" x14ac:dyDescent="0.3">
      <c r="A7" t="s">
        <v>6</v>
      </c>
      <c r="B7" t="s">
        <v>1160</v>
      </c>
      <c r="C7" t="s">
        <v>1165</v>
      </c>
      <c r="D7" s="1">
        <v>42835</v>
      </c>
      <c r="E7" s="1">
        <v>42848</v>
      </c>
      <c r="F7" s="1">
        <v>42856</v>
      </c>
      <c r="G7">
        <v>16961</v>
      </c>
      <c r="H7">
        <v>21.1</v>
      </c>
      <c r="I7">
        <v>17057.96</v>
      </c>
      <c r="J7" s="2" t="s">
        <v>1218</v>
      </c>
      <c r="K7">
        <v>952</v>
      </c>
      <c r="L7" s="15" t="s">
        <v>1576</v>
      </c>
    </row>
    <row r="8" spans="1:12" x14ac:dyDescent="0.3">
      <c r="A8" t="s">
        <v>7</v>
      </c>
      <c r="B8" t="s">
        <v>1162</v>
      </c>
      <c r="C8" t="s">
        <v>1166</v>
      </c>
      <c r="D8" s="1">
        <v>43473</v>
      </c>
      <c r="E8" s="1">
        <v>43482</v>
      </c>
      <c r="F8" s="1">
        <v>43485</v>
      </c>
      <c r="G8">
        <v>6760</v>
      </c>
      <c r="H8">
        <v>7.9</v>
      </c>
      <c r="I8">
        <v>16507.240000000002</v>
      </c>
      <c r="J8" s="2" t="s">
        <v>1218</v>
      </c>
      <c r="K8">
        <v>494</v>
      </c>
      <c r="L8" s="15" t="s">
        <v>1576</v>
      </c>
    </row>
    <row r="9" spans="1:12" x14ac:dyDescent="0.3">
      <c r="A9" t="s">
        <v>8</v>
      </c>
      <c r="B9" t="s">
        <v>1167</v>
      </c>
      <c r="C9" t="s">
        <v>1166</v>
      </c>
      <c r="D9" s="1">
        <v>43780</v>
      </c>
      <c r="E9" s="1">
        <v>43790</v>
      </c>
      <c r="F9" s="1">
        <v>43798</v>
      </c>
      <c r="G9">
        <v>6790</v>
      </c>
      <c r="H9">
        <v>8.9</v>
      </c>
      <c r="I9">
        <v>16264.22</v>
      </c>
      <c r="J9" s="2" t="s">
        <v>1218</v>
      </c>
      <c r="K9">
        <v>89</v>
      </c>
      <c r="L9" s="15" t="s">
        <v>1576</v>
      </c>
    </row>
    <row r="10" spans="1:12" x14ac:dyDescent="0.3">
      <c r="A10" t="s">
        <v>9</v>
      </c>
      <c r="B10" t="s">
        <v>1162</v>
      </c>
      <c r="C10" t="s">
        <v>1160</v>
      </c>
      <c r="D10" s="1">
        <v>43316</v>
      </c>
      <c r="E10" s="1">
        <v>43324</v>
      </c>
      <c r="F10" s="1">
        <v>43340</v>
      </c>
      <c r="G10">
        <v>10883</v>
      </c>
      <c r="H10">
        <v>12.8</v>
      </c>
      <c r="I10">
        <v>16253.71</v>
      </c>
      <c r="J10" s="2" t="s">
        <v>1218</v>
      </c>
      <c r="K10">
        <v>41</v>
      </c>
      <c r="L10" s="15" t="s">
        <v>1576</v>
      </c>
    </row>
    <row r="11" spans="1:12" x14ac:dyDescent="0.3">
      <c r="A11" t="s">
        <v>10</v>
      </c>
      <c r="B11" t="s">
        <v>1161</v>
      </c>
      <c r="C11" t="s">
        <v>1168</v>
      </c>
      <c r="D11" s="1">
        <v>43076</v>
      </c>
      <c r="E11" s="1">
        <v>43078</v>
      </c>
      <c r="F11" s="1">
        <v>43083</v>
      </c>
      <c r="G11">
        <v>10899</v>
      </c>
      <c r="H11">
        <v>13.3</v>
      </c>
      <c r="I11">
        <v>16151.05</v>
      </c>
      <c r="J11" s="2" t="s">
        <v>1218</v>
      </c>
      <c r="K11">
        <v>459</v>
      </c>
      <c r="L11" s="15" t="s">
        <v>1576</v>
      </c>
    </row>
    <row r="12" spans="1:12" x14ac:dyDescent="0.3">
      <c r="A12" t="s">
        <v>11</v>
      </c>
      <c r="B12" t="s">
        <v>1167</v>
      </c>
      <c r="C12" t="s">
        <v>1169</v>
      </c>
      <c r="D12" s="1">
        <v>43780</v>
      </c>
      <c r="E12" s="1">
        <v>43793</v>
      </c>
      <c r="F12" s="1">
        <v>43807</v>
      </c>
      <c r="G12">
        <v>10593</v>
      </c>
      <c r="H12">
        <v>17.7</v>
      </c>
      <c r="I12">
        <v>15950.16</v>
      </c>
      <c r="J12" s="2" t="s">
        <v>1218</v>
      </c>
      <c r="K12">
        <v>52</v>
      </c>
      <c r="L12" s="15" t="s">
        <v>1576</v>
      </c>
    </row>
    <row r="13" spans="1:12" x14ac:dyDescent="0.3">
      <c r="A13" t="s">
        <v>12</v>
      </c>
      <c r="B13" t="s">
        <v>1162</v>
      </c>
      <c r="C13" t="s">
        <v>1170</v>
      </c>
      <c r="D13" s="1">
        <v>43777</v>
      </c>
      <c r="E13" s="1">
        <v>43788</v>
      </c>
      <c r="F13" s="1">
        <v>43807</v>
      </c>
      <c r="G13">
        <v>9241</v>
      </c>
      <c r="H13">
        <v>10.4</v>
      </c>
      <c r="I13">
        <v>15916.76</v>
      </c>
      <c r="J13" s="2" t="s">
        <v>1218</v>
      </c>
      <c r="K13">
        <v>422</v>
      </c>
      <c r="L13" s="15" t="s">
        <v>1576</v>
      </c>
    </row>
    <row r="14" spans="1:12" x14ac:dyDescent="0.3">
      <c r="A14" t="s">
        <v>13</v>
      </c>
      <c r="B14" t="s">
        <v>1161</v>
      </c>
      <c r="C14" t="s">
        <v>1171</v>
      </c>
      <c r="D14" s="1">
        <v>43510</v>
      </c>
      <c r="E14" s="1">
        <v>43521</v>
      </c>
      <c r="F14" s="1">
        <v>43527</v>
      </c>
      <c r="G14">
        <v>11004</v>
      </c>
      <c r="H14">
        <v>13.5</v>
      </c>
      <c r="I14">
        <v>15802.93</v>
      </c>
      <c r="J14" s="2" t="s">
        <v>1218</v>
      </c>
      <c r="K14">
        <v>506</v>
      </c>
      <c r="L14" s="15" t="s">
        <v>1576</v>
      </c>
    </row>
    <row r="15" spans="1:12" x14ac:dyDescent="0.3">
      <c r="A15" t="s">
        <v>14</v>
      </c>
      <c r="B15" t="s">
        <v>1160</v>
      </c>
      <c r="C15" t="s">
        <v>1162</v>
      </c>
      <c r="D15" s="1">
        <v>43543</v>
      </c>
      <c r="E15" s="1">
        <v>43551</v>
      </c>
      <c r="F15" s="1">
        <v>43557</v>
      </c>
      <c r="G15">
        <v>10883</v>
      </c>
      <c r="H15">
        <v>12.8</v>
      </c>
      <c r="I15">
        <v>15457.76</v>
      </c>
      <c r="J15" s="2" t="s">
        <v>1218</v>
      </c>
      <c r="K15">
        <v>224</v>
      </c>
      <c r="L15" s="15" t="s">
        <v>1576</v>
      </c>
    </row>
    <row r="16" spans="1:12" x14ac:dyDescent="0.3">
      <c r="A16" t="s">
        <v>15</v>
      </c>
      <c r="B16" t="s">
        <v>1161</v>
      </c>
      <c r="C16" t="s">
        <v>1171</v>
      </c>
      <c r="D16" s="1">
        <v>43465</v>
      </c>
      <c r="E16" s="1">
        <v>43468</v>
      </c>
      <c r="F16" s="1">
        <v>43483</v>
      </c>
      <c r="G16">
        <v>11004</v>
      </c>
      <c r="H16">
        <v>13.5</v>
      </c>
      <c r="I16">
        <v>15303.09</v>
      </c>
      <c r="J16" s="2" t="s">
        <v>1218</v>
      </c>
      <c r="K16">
        <v>204</v>
      </c>
      <c r="L16" s="15" t="s">
        <v>1577</v>
      </c>
    </row>
    <row r="17" spans="1:12" x14ac:dyDescent="0.3">
      <c r="A17" t="s">
        <v>16</v>
      </c>
      <c r="B17" t="s">
        <v>1161</v>
      </c>
      <c r="C17" t="s">
        <v>1160</v>
      </c>
      <c r="D17" s="1">
        <v>43252</v>
      </c>
      <c r="E17" s="1">
        <v>43261</v>
      </c>
      <c r="F17" s="1">
        <v>43272</v>
      </c>
      <c r="G17">
        <v>15349</v>
      </c>
      <c r="H17">
        <v>18.5</v>
      </c>
      <c r="I17">
        <v>15291.96</v>
      </c>
      <c r="J17" s="2" t="s">
        <v>1218</v>
      </c>
      <c r="K17">
        <v>301</v>
      </c>
      <c r="L17" s="15" t="s">
        <v>1576</v>
      </c>
    </row>
    <row r="18" spans="1:12" x14ac:dyDescent="0.3">
      <c r="A18" t="s">
        <v>17</v>
      </c>
      <c r="B18" t="s">
        <v>1161</v>
      </c>
      <c r="C18" t="s">
        <v>1164</v>
      </c>
      <c r="D18" s="1">
        <v>43795</v>
      </c>
      <c r="E18" s="1">
        <v>43796</v>
      </c>
      <c r="F18" s="1">
        <v>43806</v>
      </c>
      <c r="G18">
        <v>12551</v>
      </c>
      <c r="H18">
        <v>15.3</v>
      </c>
      <c r="I18">
        <v>15148.48</v>
      </c>
      <c r="J18" s="2" t="s">
        <v>1218</v>
      </c>
      <c r="K18">
        <v>252</v>
      </c>
      <c r="L18" s="15" t="s">
        <v>1576</v>
      </c>
    </row>
    <row r="19" spans="1:12" x14ac:dyDescent="0.3">
      <c r="A19" t="s">
        <v>18</v>
      </c>
      <c r="B19" t="s">
        <v>1160</v>
      </c>
      <c r="C19" t="s">
        <v>1172</v>
      </c>
      <c r="D19" s="1">
        <v>42943</v>
      </c>
      <c r="E19" s="1">
        <v>42954</v>
      </c>
      <c r="F19" s="1">
        <v>42965</v>
      </c>
      <c r="G19">
        <v>12979</v>
      </c>
      <c r="H19">
        <v>21.1</v>
      </c>
      <c r="I19">
        <v>15108.7</v>
      </c>
      <c r="J19" s="2" t="s">
        <v>1218</v>
      </c>
      <c r="K19">
        <v>700</v>
      </c>
      <c r="L19" s="15" t="s">
        <v>1576</v>
      </c>
    </row>
    <row r="20" spans="1:12" x14ac:dyDescent="0.3">
      <c r="A20" t="s">
        <v>19</v>
      </c>
      <c r="B20" t="s">
        <v>1162</v>
      </c>
      <c r="C20" t="s">
        <v>1173</v>
      </c>
      <c r="D20" s="1">
        <v>43808</v>
      </c>
      <c r="E20" s="1">
        <v>43813</v>
      </c>
      <c r="F20" s="1">
        <v>43821</v>
      </c>
      <c r="G20">
        <v>9577</v>
      </c>
      <c r="H20">
        <v>10.7</v>
      </c>
      <c r="I20">
        <v>14976.27</v>
      </c>
      <c r="J20" s="2" t="s">
        <v>1218</v>
      </c>
      <c r="K20">
        <v>905</v>
      </c>
      <c r="L20" s="15" t="s">
        <v>1576</v>
      </c>
    </row>
    <row r="21" spans="1:12" x14ac:dyDescent="0.3">
      <c r="A21" t="s">
        <v>20</v>
      </c>
      <c r="B21" t="s">
        <v>1161</v>
      </c>
      <c r="C21" t="s">
        <v>1169</v>
      </c>
      <c r="D21" s="1">
        <v>43175</v>
      </c>
      <c r="E21" s="1">
        <v>43181</v>
      </c>
      <c r="F21" s="1">
        <v>43186</v>
      </c>
      <c r="G21">
        <v>15178</v>
      </c>
      <c r="H21">
        <v>18.3</v>
      </c>
      <c r="I21">
        <v>14975.58</v>
      </c>
      <c r="J21" s="2" t="s">
        <v>1218</v>
      </c>
      <c r="K21">
        <v>479</v>
      </c>
      <c r="L21" s="15" t="s">
        <v>1576</v>
      </c>
    </row>
    <row r="22" spans="1:12" x14ac:dyDescent="0.3">
      <c r="A22" t="s">
        <v>21</v>
      </c>
      <c r="B22" t="s">
        <v>1167</v>
      </c>
      <c r="C22" t="s">
        <v>1174</v>
      </c>
      <c r="D22" s="1">
        <v>42763</v>
      </c>
      <c r="E22" s="1">
        <v>42765</v>
      </c>
      <c r="F22" s="1">
        <v>42773</v>
      </c>
      <c r="G22">
        <v>11708</v>
      </c>
      <c r="H22">
        <v>20.9</v>
      </c>
      <c r="I22">
        <v>14856.71</v>
      </c>
      <c r="J22" s="2" t="s">
        <v>1218</v>
      </c>
      <c r="K22">
        <v>549</v>
      </c>
      <c r="L22" s="15" t="s">
        <v>1576</v>
      </c>
    </row>
    <row r="23" spans="1:12" x14ac:dyDescent="0.3">
      <c r="A23" t="s">
        <v>22</v>
      </c>
      <c r="B23" t="s">
        <v>1161</v>
      </c>
      <c r="C23" t="s">
        <v>1160</v>
      </c>
      <c r="D23" s="1">
        <v>43725</v>
      </c>
      <c r="E23" s="1">
        <v>43737</v>
      </c>
      <c r="F23" s="1">
        <v>43744</v>
      </c>
      <c r="G23">
        <v>15349</v>
      </c>
      <c r="H23">
        <v>18.5</v>
      </c>
      <c r="I23">
        <v>14782.07</v>
      </c>
      <c r="J23" s="2" t="s">
        <v>1218</v>
      </c>
      <c r="K23">
        <v>109</v>
      </c>
      <c r="L23" s="15" t="s">
        <v>1576</v>
      </c>
    </row>
    <row r="24" spans="1:12" x14ac:dyDescent="0.3">
      <c r="A24" t="s">
        <v>23</v>
      </c>
      <c r="B24" t="s">
        <v>1161</v>
      </c>
      <c r="C24" t="s">
        <v>1175</v>
      </c>
      <c r="D24" s="1">
        <v>43623</v>
      </c>
      <c r="E24" s="1">
        <v>43633</v>
      </c>
      <c r="F24" s="1">
        <v>43639</v>
      </c>
      <c r="G24">
        <v>11022</v>
      </c>
      <c r="H24">
        <v>13.5</v>
      </c>
      <c r="I24">
        <v>14626.46</v>
      </c>
      <c r="J24" s="2" t="s">
        <v>1218</v>
      </c>
      <c r="K24">
        <v>749</v>
      </c>
      <c r="L24" s="15" t="s">
        <v>1576</v>
      </c>
    </row>
    <row r="25" spans="1:12" x14ac:dyDescent="0.3">
      <c r="A25" t="s">
        <v>24</v>
      </c>
      <c r="B25" t="s">
        <v>1167</v>
      </c>
      <c r="C25" t="s">
        <v>1166</v>
      </c>
      <c r="D25" s="1">
        <v>43683</v>
      </c>
      <c r="E25" s="1">
        <v>43689</v>
      </c>
      <c r="F25" s="1">
        <v>43697</v>
      </c>
      <c r="G25">
        <v>6790</v>
      </c>
      <c r="H25">
        <v>8.9</v>
      </c>
      <c r="I25">
        <v>14561.25</v>
      </c>
      <c r="J25" s="2" t="s">
        <v>1218</v>
      </c>
      <c r="K25">
        <v>188</v>
      </c>
      <c r="L25" s="15" t="s">
        <v>1576</v>
      </c>
    </row>
    <row r="26" spans="1:12" x14ac:dyDescent="0.3">
      <c r="A26" t="s">
        <v>25</v>
      </c>
      <c r="B26" t="s">
        <v>1161</v>
      </c>
      <c r="C26" t="s">
        <v>1164</v>
      </c>
      <c r="D26" s="1">
        <v>43570</v>
      </c>
      <c r="E26" s="1">
        <v>43574</v>
      </c>
      <c r="F26" s="1">
        <v>43584</v>
      </c>
      <c r="G26">
        <v>12551</v>
      </c>
      <c r="H26">
        <v>15.3</v>
      </c>
      <c r="I26">
        <v>14382.37</v>
      </c>
      <c r="J26" s="2" t="s">
        <v>1218</v>
      </c>
      <c r="K26">
        <v>16</v>
      </c>
      <c r="L26" s="15" t="s">
        <v>1576</v>
      </c>
    </row>
    <row r="27" spans="1:12" x14ac:dyDescent="0.3">
      <c r="A27" t="s">
        <v>26</v>
      </c>
      <c r="B27" t="s">
        <v>1161</v>
      </c>
      <c r="C27" t="s">
        <v>1176</v>
      </c>
      <c r="D27" s="1">
        <v>43140</v>
      </c>
      <c r="E27" s="1">
        <v>43150</v>
      </c>
      <c r="F27" s="1">
        <v>43161</v>
      </c>
      <c r="G27">
        <v>11115</v>
      </c>
      <c r="H27">
        <v>13.5</v>
      </c>
      <c r="I27">
        <v>14340.29</v>
      </c>
      <c r="J27" s="2" t="s">
        <v>1218</v>
      </c>
      <c r="K27">
        <v>420</v>
      </c>
      <c r="L27" s="15" t="s">
        <v>1576</v>
      </c>
    </row>
    <row r="28" spans="1:12" x14ac:dyDescent="0.3">
      <c r="A28" t="s">
        <v>27</v>
      </c>
      <c r="B28" t="s">
        <v>1161</v>
      </c>
      <c r="C28" t="s">
        <v>1177</v>
      </c>
      <c r="D28" s="1">
        <v>43545</v>
      </c>
      <c r="E28" s="1">
        <v>43551</v>
      </c>
      <c r="F28" s="1">
        <v>43559</v>
      </c>
      <c r="G28">
        <v>16013</v>
      </c>
      <c r="H28">
        <v>19.3</v>
      </c>
      <c r="I28">
        <v>14302.71</v>
      </c>
      <c r="J28" s="2" t="s">
        <v>1218</v>
      </c>
      <c r="K28">
        <v>479</v>
      </c>
      <c r="L28" s="15" t="s">
        <v>1576</v>
      </c>
    </row>
    <row r="29" spans="1:12" x14ac:dyDescent="0.3">
      <c r="A29" t="s">
        <v>28</v>
      </c>
      <c r="B29" t="s">
        <v>1160</v>
      </c>
      <c r="C29" t="s">
        <v>1178</v>
      </c>
      <c r="D29" s="1">
        <v>43679</v>
      </c>
      <c r="E29" s="1">
        <v>43683</v>
      </c>
      <c r="F29" s="1">
        <v>43699</v>
      </c>
      <c r="G29">
        <v>15050</v>
      </c>
      <c r="H29">
        <v>19.2</v>
      </c>
      <c r="I29">
        <v>14194.1</v>
      </c>
      <c r="J29" s="2" t="s">
        <v>1218</v>
      </c>
      <c r="K29">
        <v>874</v>
      </c>
      <c r="L29" s="15" t="s">
        <v>1576</v>
      </c>
    </row>
    <row r="30" spans="1:12" x14ac:dyDescent="0.3">
      <c r="A30" t="s">
        <v>29</v>
      </c>
      <c r="B30" t="s">
        <v>1161</v>
      </c>
      <c r="C30" t="s">
        <v>1179</v>
      </c>
      <c r="D30" s="1">
        <v>43264</v>
      </c>
      <c r="E30" s="1">
        <v>43266</v>
      </c>
      <c r="F30" s="1">
        <v>43268</v>
      </c>
      <c r="G30">
        <v>6884</v>
      </c>
      <c r="H30">
        <v>8.6</v>
      </c>
      <c r="I30">
        <v>14173.24</v>
      </c>
      <c r="J30" s="2" t="s">
        <v>1218</v>
      </c>
      <c r="K30">
        <v>60</v>
      </c>
      <c r="L30" s="15" t="s">
        <v>1576</v>
      </c>
    </row>
    <row r="31" spans="1:12" x14ac:dyDescent="0.3">
      <c r="A31" t="s">
        <v>30</v>
      </c>
      <c r="B31" t="s">
        <v>1162</v>
      </c>
      <c r="C31" t="s">
        <v>1180</v>
      </c>
      <c r="D31" s="1">
        <v>42744</v>
      </c>
      <c r="E31" s="1">
        <v>42747</v>
      </c>
      <c r="F31" s="1">
        <v>42755</v>
      </c>
      <c r="G31">
        <v>5561</v>
      </c>
      <c r="H31">
        <v>6.7</v>
      </c>
      <c r="I31">
        <v>14161.32</v>
      </c>
      <c r="J31" s="2" t="s">
        <v>1218</v>
      </c>
      <c r="K31">
        <v>101</v>
      </c>
      <c r="L31" s="15" t="s">
        <v>1576</v>
      </c>
    </row>
    <row r="32" spans="1:12" x14ac:dyDescent="0.3">
      <c r="A32" t="s">
        <v>31</v>
      </c>
      <c r="B32" t="s">
        <v>1167</v>
      </c>
      <c r="C32" t="s">
        <v>1181</v>
      </c>
      <c r="D32" s="1">
        <v>43266</v>
      </c>
      <c r="E32" s="1">
        <v>43266</v>
      </c>
      <c r="F32" s="1">
        <v>43273</v>
      </c>
      <c r="G32">
        <v>9223</v>
      </c>
      <c r="H32">
        <v>18.399999999999999</v>
      </c>
      <c r="I32">
        <v>14023.62</v>
      </c>
      <c r="J32" s="2" t="s">
        <v>1218</v>
      </c>
      <c r="K32">
        <v>454</v>
      </c>
      <c r="L32" s="15" t="s">
        <v>1576</v>
      </c>
    </row>
    <row r="33" spans="1:12" x14ac:dyDescent="0.3">
      <c r="A33" t="s">
        <v>32</v>
      </c>
      <c r="B33" t="s">
        <v>1161</v>
      </c>
      <c r="C33" t="s">
        <v>1171</v>
      </c>
      <c r="D33" s="1">
        <v>43619</v>
      </c>
      <c r="E33" s="1">
        <v>43627</v>
      </c>
      <c r="F33" s="1">
        <v>43638</v>
      </c>
      <c r="G33">
        <v>11004</v>
      </c>
      <c r="H33">
        <v>13.5</v>
      </c>
      <c r="I33">
        <v>13972.39</v>
      </c>
      <c r="J33" s="2" t="s">
        <v>1218</v>
      </c>
      <c r="K33">
        <v>650</v>
      </c>
      <c r="L33" s="15" t="s">
        <v>1576</v>
      </c>
    </row>
    <row r="34" spans="1:12" x14ac:dyDescent="0.3">
      <c r="A34" t="s">
        <v>33</v>
      </c>
      <c r="B34" t="s">
        <v>1161</v>
      </c>
      <c r="C34" t="s">
        <v>1182</v>
      </c>
      <c r="D34" s="1">
        <v>43163</v>
      </c>
      <c r="E34" s="1">
        <v>43167</v>
      </c>
      <c r="F34" s="1">
        <v>43176</v>
      </c>
      <c r="G34">
        <v>8047</v>
      </c>
      <c r="H34">
        <v>10</v>
      </c>
      <c r="I34">
        <v>13897.68</v>
      </c>
      <c r="J34" s="2" t="s">
        <v>1218</v>
      </c>
      <c r="K34">
        <v>63</v>
      </c>
      <c r="L34" s="15" t="s">
        <v>1576</v>
      </c>
    </row>
    <row r="35" spans="1:12" x14ac:dyDescent="0.3">
      <c r="A35" t="s">
        <v>34</v>
      </c>
      <c r="B35" t="s">
        <v>1161</v>
      </c>
      <c r="C35" t="s">
        <v>1175</v>
      </c>
      <c r="D35" s="1">
        <v>43558</v>
      </c>
      <c r="E35" s="1">
        <v>43568</v>
      </c>
      <c r="F35" s="1">
        <v>43575</v>
      </c>
      <c r="G35">
        <v>11022</v>
      </c>
      <c r="H35">
        <v>13.5</v>
      </c>
      <c r="I35">
        <v>13887.09</v>
      </c>
      <c r="J35" s="2" t="s">
        <v>1218</v>
      </c>
      <c r="K35">
        <v>109</v>
      </c>
      <c r="L35" s="15" t="s">
        <v>1576</v>
      </c>
    </row>
    <row r="36" spans="1:12" x14ac:dyDescent="0.3">
      <c r="A36" t="s">
        <v>35</v>
      </c>
      <c r="B36" t="s">
        <v>1161</v>
      </c>
      <c r="C36" t="s">
        <v>1168</v>
      </c>
      <c r="D36" s="1">
        <v>43598</v>
      </c>
      <c r="E36" s="1">
        <v>43608</v>
      </c>
      <c r="F36" s="1">
        <v>43619</v>
      </c>
      <c r="G36">
        <v>10899</v>
      </c>
      <c r="H36">
        <v>13.3</v>
      </c>
      <c r="I36">
        <v>13831.49</v>
      </c>
      <c r="J36" s="2" t="s">
        <v>1218</v>
      </c>
      <c r="K36">
        <v>197</v>
      </c>
      <c r="L36" s="15" t="s">
        <v>1576</v>
      </c>
    </row>
    <row r="37" spans="1:12" x14ac:dyDescent="0.3">
      <c r="A37" t="s">
        <v>36</v>
      </c>
      <c r="B37" t="s">
        <v>1161</v>
      </c>
      <c r="C37" t="s">
        <v>1169</v>
      </c>
      <c r="D37" s="1">
        <v>43302</v>
      </c>
      <c r="E37" s="1">
        <v>43305</v>
      </c>
      <c r="F37" s="1">
        <v>43321</v>
      </c>
      <c r="G37">
        <v>15178</v>
      </c>
      <c r="H37">
        <v>18.3</v>
      </c>
      <c r="I37">
        <v>13819.35</v>
      </c>
      <c r="J37" s="2" t="s">
        <v>1218</v>
      </c>
      <c r="K37">
        <v>770</v>
      </c>
      <c r="L37" s="15" t="s">
        <v>1576</v>
      </c>
    </row>
    <row r="38" spans="1:12" x14ac:dyDescent="0.3">
      <c r="A38" t="s">
        <v>37</v>
      </c>
      <c r="B38" t="s">
        <v>1161</v>
      </c>
      <c r="C38" t="s">
        <v>1169</v>
      </c>
      <c r="D38" s="1">
        <v>43324</v>
      </c>
      <c r="E38" s="1">
        <v>43325</v>
      </c>
      <c r="F38" s="1">
        <v>43331</v>
      </c>
      <c r="G38">
        <v>15178</v>
      </c>
      <c r="H38">
        <v>18.3</v>
      </c>
      <c r="I38">
        <v>13813.15</v>
      </c>
      <c r="J38" s="2" t="s">
        <v>1218</v>
      </c>
      <c r="K38">
        <v>297</v>
      </c>
      <c r="L38" s="15" t="s">
        <v>1576</v>
      </c>
    </row>
    <row r="39" spans="1:12" x14ac:dyDescent="0.3">
      <c r="A39" t="s">
        <v>38</v>
      </c>
      <c r="B39" t="s">
        <v>1161</v>
      </c>
      <c r="C39" t="s">
        <v>1168</v>
      </c>
      <c r="D39" s="1">
        <v>43539</v>
      </c>
      <c r="E39" s="1">
        <v>43547</v>
      </c>
      <c r="F39" s="1">
        <v>43555</v>
      </c>
      <c r="G39">
        <v>10899</v>
      </c>
      <c r="H39">
        <v>13.3</v>
      </c>
      <c r="I39">
        <v>13790.78</v>
      </c>
      <c r="J39" s="2" t="s">
        <v>1218</v>
      </c>
      <c r="K39">
        <v>161</v>
      </c>
      <c r="L39" s="15" t="s">
        <v>1576</v>
      </c>
    </row>
    <row r="40" spans="1:12" x14ac:dyDescent="0.3">
      <c r="A40" t="s">
        <v>39</v>
      </c>
      <c r="B40" t="s">
        <v>1167</v>
      </c>
      <c r="C40" t="s">
        <v>1171</v>
      </c>
      <c r="D40" s="1">
        <v>42910</v>
      </c>
      <c r="E40" s="1">
        <v>42910</v>
      </c>
      <c r="F40" s="1">
        <v>42917</v>
      </c>
      <c r="G40">
        <v>8187</v>
      </c>
      <c r="H40">
        <v>10.1</v>
      </c>
      <c r="I40">
        <v>13763.43</v>
      </c>
      <c r="J40" s="2" t="s">
        <v>1218</v>
      </c>
      <c r="K40">
        <v>560</v>
      </c>
      <c r="L40" s="15" t="s">
        <v>1576</v>
      </c>
    </row>
    <row r="41" spans="1:12" x14ac:dyDescent="0.3">
      <c r="A41" t="s">
        <v>40</v>
      </c>
      <c r="B41" t="s">
        <v>1161</v>
      </c>
      <c r="C41" t="s">
        <v>1177</v>
      </c>
      <c r="D41" s="1">
        <v>43767</v>
      </c>
      <c r="E41" s="1">
        <v>43777</v>
      </c>
      <c r="F41" s="1">
        <v>43782</v>
      </c>
      <c r="G41">
        <v>16013</v>
      </c>
      <c r="H41">
        <v>19.3</v>
      </c>
      <c r="I41">
        <v>13735.44</v>
      </c>
      <c r="J41" s="2" t="s">
        <v>1218</v>
      </c>
      <c r="K41">
        <v>732</v>
      </c>
      <c r="L41" s="15" t="s">
        <v>1576</v>
      </c>
    </row>
    <row r="42" spans="1:12" x14ac:dyDescent="0.3">
      <c r="A42" t="s">
        <v>41</v>
      </c>
      <c r="B42" t="s">
        <v>1161</v>
      </c>
      <c r="C42" t="s">
        <v>1183</v>
      </c>
      <c r="D42" s="1">
        <v>42878</v>
      </c>
      <c r="E42" s="1">
        <v>42891</v>
      </c>
      <c r="F42" s="1">
        <v>42898</v>
      </c>
      <c r="G42">
        <v>12116</v>
      </c>
      <c r="H42">
        <v>14.8</v>
      </c>
      <c r="I42">
        <v>13702.46</v>
      </c>
      <c r="J42" s="2" t="s">
        <v>1218</v>
      </c>
      <c r="K42">
        <v>420</v>
      </c>
      <c r="L42" s="15" t="s">
        <v>1576</v>
      </c>
    </row>
    <row r="43" spans="1:12" x14ac:dyDescent="0.3">
      <c r="A43" t="s">
        <v>42</v>
      </c>
      <c r="B43" t="s">
        <v>1161</v>
      </c>
      <c r="C43" t="s">
        <v>1177</v>
      </c>
      <c r="D43" s="1">
        <v>43464</v>
      </c>
      <c r="E43" s="1">
        <v>43476</v>
      </c>
      <c r="F43" s="1">
        <v>43484</v>
      </c>
      <c r="G43">
        <v>16013</v>
      </c>
      <c r="H43">
        <v>19.3</v>
      </c>
      <c r="I43">
        <v>13689.25</v>
      </c>
      <c r="J43" s="2" t="s">
        <v>1218</v>
      </c>
      <c r="K43">
        <v>131</v>
      </c>
      <c r="L43" s="15" t="s">
        <v>1576</v>
      </c>
    </row>
    <row r="44" spans="1:12" x14ac:dyDescent="0.3">
      <c r="A44" t="s">
        <v>43</v>
      </c>
      <c r="B44" t="s">
        <v>1160</v>
      </c>
      <c r="C44" t="s">
        <v>1178</v>
      </c>
      <c r="D44" s="1">
        <v>43034</v>
      </c>
      <c r="E44" s="1">
        <v>43046</v>
      </c>
      <c r="F44" s="1">
        <v>43055</v>
      </c>
      <c r="G44">
        <v>15050</v>
      </c>
      <c r="H44">
        <v>19.2</v>
      </c>
      <c r="I44">
        <v>13613.63</v>
      </c>
      <c r="J44" s="2" t="s">
        <v>1218</v>
      </c>
      <c r="K44">
        <v>77</v>
      </c>
      <c r="L44" s="15" t="s">
        <v>1576</v>
      </c>
    </row>
    <row r="45" spans="1:12" x14ac:dyDescent="0.3">
      <c r="A45" t="s">
        <v>44</v>
      </c>
      <c r="B45" t="s">
        <v>1161</v>
      </c>
      <c r="C45" t="s">
        <v>1173</v>
      </c>
      <c r="D45" s="1">
        <v>43575</v>
      </c>
      <c r="E45" s="1">
        <v>43583</v>
      </c>
      <c r="F45" s="1">
        <v>43588</v>
      </c>
      <c r="G45">
        <v>13964</v>
      </c>
      <c r="H45">
        <v>16.899999999999999</v>
      </c>
      <c r="I45">
        <v>13612.32</v>
      </c>
      <c r="J45" s="2" t="s">
        <v>1218</v>
      </c>
      <c r="K45">
        <v>708</v>
      </c>
      <c r="L45" s="15" t="s">
        <v>1576</v>
      </c>
    </row>
    <row r="46" spans="1:12" x14ac:dyDescent="0.3">
      <c r="A46" t="s">
        <v>45</v>
      </c>
      <c r="B46" t="s">
        <v>1161</v>
      </c>
      <c r="C46" t="s">
        <v>1176</v>
      </c>
      <c r="D46" s="1">
        <v>43806</v>
      </c>
      <c r="E46" s="1">
        <v>43815</v>
      </c>
      <c r="F46" s="1">
        <v>43822</v>
      </c>
      <c r="G46">
        <v>11115</v>
      </c>
      <c r="H46">
        <v>13.5</v>
      </c>
      <c r="I46">
        <v>13581.83</v>
      </c>
      <c r="J46" s="2" t="s">
        <v>1218</v>
      </c>
      <c r="K46">
        <v>325</v>
      </c>
      <c r="L46" s="15" t="s">
        <v>1576</v>
      </c>
    </row>
    <row r="47" spans="1:12" x14ac:dyDescent="0.3">
      <c r="A47" t="s">
        <v>46</v>
      </c>
      <c r="B47" t="s">
        <v>1161</v>
      </c>
      <c r="C47" t="s">
        <v>1183</v>
      </c>
      <c r="D47" s="1">
        <v>43699</v>
      </c>
      <c r="E47" s="1">
        <v>43706</v>
      </c>
      <c r="F47" s="1">
        <v>43715</v>
      </c>
      <c r="G47">
        <v>12116</v>
      </c>
      <c r="H47">
        <v>14.8</v>
      </c>
      <c r="I47">
        <v>13578.24</v>
      </c>
      <c r="J47" s="2" t="s">
        <v>1218</v>
      </c>
      <c r="K47">
        <v>711</v>
      </c>
      <c r="L47" s="15" t="s">
        <v>1576</v>
      </c>
    </row>
    <row r="48" spans="1:12" x14ac:dyDescent="0.3">
      <c r="A48" t="s">
        <v>47</v>
      </c>
      <c r="B48" t="s">
        <v>1161</v>
      </c>
      <c r="C48" t="s">
        <v>1164</v>
      </c>
      <c r="D48" s="1">
        <v>43601</v>
      </c>
      <c r="E48" s="1">
        <v>43610</v>
      </c>
      <c r="F48" s="1">
        <v>43616</v>
      </c>
      <c r="G48">
        <v>12551</v>
      </c>
      <c r="H48">
        <v>15.3</v>
      </c>
      <c r="I48">
        <v>13451.29</v>
      </c>
      <c r="J48" s="2" t="s">
        <v>1218</v>
      </c>
      <c r="K48">
        <v>200</v>
      </c>
      <c r="L48" s="15" t="s">
        <v>1576</v>
      </c>
    </row>
    <row r="49" spans="1:12" x14ac:dyDescent="0.3">
      <c r="A49" t="s">
        <v>48</v>
      </c>
      <c r="B49" t="s">
        <v>1161</v>
      </c>
      <c r="C49" t="s">
        <v>1184</v>
      </c>
      <c r="D49" s="1">
        <v>43175</v>
      </c>
      <c r="E49" s="1">
        <v>43186</v>
      </c>
      <c r="F49" s="1">
        <v>43194</v>
      </c>
      <c r="G49">
        <v>16695</v>
      </c>
      <c r="H49">
        <v>20.100000000000001</v>
      </c>
      <c r="I49">
        <v>13436.57</v>
      </c>
      <c r="J49" s="2" t="s">
        <v>1218</v>
      </c>
      <c r="K49">
        <v>141</v>
      </c>
      <c r="L49" s="15" t="s">
        <v>1576</v>
      </c>
    </row>
    <row r="50" spans="1:12" x14ac:dyDescent="0.3">
      <c r="A50" t="s">
        <v>49</v>
      </c>
      <c r="B50" t="s">
        <v>1167</v>
      </c>
      <c r="C50" t="s">
        <v>1185</v>
      </c>
      <c r="D50" s="1">
        <v>43688</v>
      </c>
      <c r="E50" s="1">
        <v>43696</v>
      </c>
      <c r="F50" s="1">
        <v>43704</v>
      </c>
      <c r="G50">
        <v>7794</v>
      </c>
      <c r="H50">
        <v>12.9</v>
      </c>
      <c r="I50">
        <v>13366.17</v>
      </c>
      <c r="J50" s="2" t="s">
        <v>1218</v>
      </c>
      <c r="K50">
        <v>884</v>
      </c>
      <c r="L50" s="15" t="s">
        <v>1576</v>
      </c>
    </row>
    <row r="51" spans="1:12" x14ac:dyDescent="0.3">
      <c r="A51" t="s">
        <v>50</v>
      </c>
      <c r="B51" t="s">
        <v>1162</v>
      </c>
      <c r="C51" t="s">
        <v>1186</v>
      </c>
      <c r="D51" s="1">
        <v>43495</v>
      </c>
      <c r="E51" s="1">
        <v>43504</v>
      </c>
      <c r="F51" s="1">
        <v>43514</v>
      </c>
      <c r="G51">
        <v>9594</v>
      </c>
      <c r="H51">
        <v>16.7</v>
      </c>
      <c r="I51">
        <v>13355.14</v>
      </c>
      <c r="J51" s="2" t="s">
        <v>1218</v>
      </c>
      <c r="K51">
        <v>950</v>
      </c>
      <c r="L51" s="15" t="s">
        <v>1576</v>
      </c>
    </row>
    <row r="52" spans="1:12" x14ac:dyDescent="0.3">
      <c r="A52" t="s">
        <v>51</v>
      </c>
      <c r="B52" t="s">
        <v>1161</v>
      </c>
      <c r="C52" t="s">
        <v>1187</v>
      </c>
      <c r="D52" s="1">
        <v>43437</v>
      </c>
      <c r="E52" s="1">
        <v>43448</v>
      </c>
      <c r="F52" s="1">
        <v>43455</v>
      </c>
      <c r="G52">
        <v>10789</v>
      </c>
      <c r="H52">
        <v>13.2</v>
      </c>
      <c r="I52">
        <v>13346.08</v>
      </c>
      <c r="J52" s="2" t="s">
        <v>1218</v>
      </c>
      <c r="K52">
        <v>451</v>
      </c>
      <c r="L52" s="15" t="s">
        <v>1576</v>
      </c>
    </row>
    <row r="53" spans="1:12" x14ac:dyDescent="0.3">
      <c r="A53" t="s">
        <v>52</v>
      </c>
      <c r="B53" t="s">
        <v>1162</v>
      </c>
      <c r="C53" t="s">
        <v>1169</v>
      </c>
      <c r="D53" s="1">
        <v>43464</v>
      </c>
      <c r="E53" s="1">
        <v>43467</v>
      </c>
      <c r="F53" s="1">
        <v>43477</v>
      </c>
      <c r="G53">
        <v>10605</v>
      </c>
      <c r="H53">
        <v>11.8</v>
      </c>
      <c r="I53">
        <v>13336.96</v>
      </c>
      <c r="J53" s="2" t="s">
        <v>1218</v>
      </c>
      <c r="K53">
        <v>707</v>
      </c>
      <c r="L53" s="15" t="s">
        <v>1576</v>
      </c>
    </row>
    <row r="54" spans="1:12" x14ac:dyDescent="0.3">
      <c r="A54" t="s">
        <v>53</v>
      </c>
      <c r="B54" t="s">
        <v>1161</v>
      </c>
      <c r="C54" t="s">
        <v>1171</v>
      </c>
      <c r="D54" s="1">
        <v>42990</v>
      </c>
      <c r="E54" s="1">
        <v>43001</v>
      </c>
      <c r="F54" s="1">
        <v>43010</v>
      </c>
      <c r="G54">
        <v>11004</v>
      </c>
      <c r="H54">
        <v>13.5</v>
      </c>
      <c r="I54">
        <v>13301.97</v>
      </c>
      <c r="J54" s="2" t="s">
        <v>1218</v>
      </c>
      <c r="K54">
        <v>530</v>
      </c>
      <c r="L54" s="15" t="s">
        <v>1576</v>
      </c>
    </row>
    <row r="55" spans="1:12" x14ac:dyDescent="0.3">
      <c r="A55" t="s">
        <v>54</v>
      </c>
      <c r="B55" t="s">
        <v>1161</v>
      </c>
      <c r="C55" t="s">
        <v>1164</v>
      </c>
      <c r="D55" s="1">
        <v>43167</v>
      </c>
      <c r="E55" s="1">
        <v>43175</v>
      </c>
      <c r="F55" s="1">
        <v>43182</v>
      </c>
      <c r="G55">
        <v>12551</v>
      </c>
      <c r="H55">
        <v>15.3</v>
      </c>
      <c r="I55">
        <v>13299.59</v>
      </c>
      <c r="J55" s="2" t="s">
        <v>1218</v>
      </c>
      <c r="K55">
        <v>677</v>
      </c>
      <c r="L55" s="15" t="s">
        <v>1576</v>
      </c>
    </row>
    <row r="56" spans="1:12" x14ac:dyDescent="0.3">
      <c r="A56" t="s">
        <v>55</v>
      </c>
      <c r="B56" t="s">
        <v>1161</v>
      </c>
      <c r="C56" t="s">
        <v>1173</v>
      </c>
      <c r="D56" s="1">
        <v>43415</v>
      </c>
      <c r="E56" s="1">
        <v>43426</v>
      </c>
      <c r="F56" s="1">
        <v>43437</v>
      </c>
      <c r="G56">
        <v>13964</v>
      </c>
      <c r="H56">
        <v>16.899999999999999</v>
      </c>
      <c r="I56">
        <v>13295.86</v>
      </c>
      <c r="J56" s="2" t="s">
        <v>1218</v>
      </c>
      <c r="K56">
        <v>297</v>
      </c>
      <c r="L56" s="15" t="s">
        <v>1576</v>
      </c>
    </row>
    <row r="57" spans="1:12" x14ac:dyDescent="0.3">
      <c r="A57" t="s">
        <v>56</v>
      </c>
      <c r="B57" t="s">
        <v>1161</v>
      </c>
      <c r="C57" t="s">
        <v>1168</v>
      </c>
      <c r="D57" s="1">
        <v>43168</v>
      </c>
      <c r="E57" s="1">
        <v>43177</v>
      </c>
      <c r="F57" s="1">
        <v>43184</v>
      </c>
      <c r="G57">
        <v>10899</v>
      </c>
      <c r="H57">
        <v>13.3</v>
      </c>
      <c r="I57">
        <v>13291.91</v>
      </c>
      <c r="J57" s="2" t="s">
        <v>1218</v>
      </c>
      <c r="K57">
        <v>16</v>
      </c>
      <c r="L57" s="15" t="s">
        <v>1576</v>
      </c>
    </row>
    <row r="58" spans="1:12" x14ac:dyDescent="0.3">
      <c r="A58" t="s">
        <v>57</v>
      </c>
      <c r="B58" t="s">
        <v>1161</v>
      </c>
      <c r="C58" t="s">
        <v>1160</v>
      </c>
      <c r="D58" s="1">
        <v>42960</v>
      </c>
      <c r="E58" s="1">
        <v>42968</v>
      </c>
      <c r="F58" s="1">
        <v>42978</v>
      </c>
      <c r="G58">
        <v>15349</v>
      </c>
      <c r="H58">
        <v>18.5</v>
      </c>
      <c r="I58">
        <v>13273.35</v>
      </c>
      <c r="J58" s="2" t="s">
        <v>1218</v>
      </c>
      <c r="K58">
        <v>228</v>
      </c>
      <c r="L58" s="15" t="s">
        <v>1576</v>
      </c>
    </row>
    <row r="59" spans="1:12" x14ac:dyDescent="0.3">
      <c r="A59" t="s">
        <v>58</v>
      </c>
      <c r="B59" t="s">
        <v>1161</v>
      </c>
      <c r="C59" t="s">
        <v>1164</v>
      </c>
      <c r="D59" s="1">
        <v>43051</v>
      </c>
      <c r="E59" s="1">
        <v>43063</v>
      </c>
      <c r="F59" s="1">
        <v>43069</v>
      </c>
      <c r="G59">
        <v>12551</v>
      </c>
      <c r="H59">
        <v>15.3</v>
      </c>
      <c r="I59">
        <v>13262.23</v>
      </c>
      <c r="J59" s="2" t="s">
        <v>1218</v>
      </c>
      <c r="K59">
        <v>770</v>
      </c>
      <c r="L59" s="15" t="s">
        <v>1576</v>
      </c>
    </row>
    <row r="60" spans="1:12" x14ac:dyDescent="0.3">
      <c r="A60" t="s">
        <v>59</v>
      </c>
      <c r="B60" t="s">
        <v>1160</v>
      </c>
      <c r="C60" t="s">
        <v>1188</v>
      </c>
      <c r="D60" s="1">
        <v>43297</v>
      </c>
      <c r="E60" s="1">
        <v>43308</v>
      </c>
      <c r="F60" s="1">
        <v>43318</v>
      </c>
      <c r="G60">
        <v>16655</v>
      </c>
      <c r="H60">
        <v>23.8</v>
      </c>
      <c r="I60">
        <v>13192.34</v>
      </c>
      <c r="J60" s="2" t="s">
        <v>1218</v>
      </c>
      <c r="K60">
        <v>919</v>
      </c>
      <c r="L60" s="15" t="s">
        <v>1576</v>
      </c>
    </row>
    <row r="61" spans="1:12" x14ac:dyDescent="0.3">
      <c r="A61" t="s">
        <v>60</v>
      </c>
      <c r="B61" t="s">
        <v>1161</v>
      </c>
      <c r="C61" t="s">
        <v>1164</v>
      </c>
      <c r="D61" s="1">
        <v>43340</v>
      </c>
      <c r="E61" s="1">
        <v>43342</v>
      </c>
      <c r="F61" s="1">
        <v>43352</v>
      </c>
      <c r="G61">
        <v>12551</v>
      </c>
      <c r="H61">
        <v>15.3</v>
      </c>
      <c r="I61">
        <v>13159.55</v>
      </c>
      <c r="J61" s="2" t="s">
        <v>1218</v>
      </c>
      <c r="K61">
        <v>451</v>
      </c>
      <c r="L61" s="15" t="s">
        <v>1576</v>
      </c>
    </row>
    <row r="62" spans="1:12" x14ac:dyDescent="0.3">
      <c r="A62" t="s">
        <v>61</v>
      </c>
      <c r="B62" t="s">
        <v>1167</v>
      </c>
      <c r="C62" t="s">
        <v>1189</v>
      </c>
      <c r="D62" s="1">
        <v>43796</v>
      </c>
      <c r="E62" s="1">
        <v>43797</v>
      </c>
      <c r="F62" s="1">
        <v>43807</v>
      </c>
      <c r="G62">
        <v>8520</v>
      </c>
      <c r="H62">
        <v>10.5</v>
      </c>
      <c r="I62">
        <v>13154.82</v>
      </c>
      <c r="J62" s="2" t="s">
        <v>1218</v>
      </c>
      <c r="K62">
        <v>435</v>
      </c>
      <c r="L62" s="15" t="s">
        <v>1576</v>
      </c>
    </row>
    <row r="63" spans="1:12" x14ac:dyDescent="0.3">
      <c r="A63" t="s">
        <v>62</v>
      </c>
      <c r="B63" t="s">
        <v>1162</v>
      </c>
      <c r="C63" t="s">
        <v>1161</v>
      </c>
      <c r="D63" s="1">
        <v>42774</v>
      </c>
      <c r="E63" s="1">
        <v>42784</v>
      </c>
      <c r="F63" s="1">
        <v>42794</v>
      </c>
      <c r="G63">
        <v>5539</v>
      </c>
      <c r="H63">
        <v>6.7</v>
      </c>
      <c r="I63">
        <v>13143.22</v>
      </c>
      <c r="J63" s="2" t="s">
        <v>1218</v>
      </c>
      <c r="K63">
        <v>165</v>
      </c>
      <c r="L63" s="15" t="s">
        <v>1576</v>
      </c>
    </row>
    <row r="64" spans="1:12" x14ac:dyDescent="0.3">
      <c r="A64" t="s">
        <v>63</v>
      </c>
      <c r="B64" t="s">
        <v>1161</v>
      </c>
      <c r="C64" t="s">
        <v>1171</v>
      </c>
      <c r="D64" s="1">
        <v>43706</v>
      </c>
      <c r="E64" s="1">
        <v>43715</v>
      </c>
      <c r="F64" s="1">
        <v>43727</v>
      </c>
      <c r="G64">
        <v>11004</v>
      </c>
      <c r="H64">
        <v>13.5</v>
      </c>
      <c r="I64">
        <v>13142.77</v>
      </c>
      <c r="J64" s="2" t="s">
        <v>1218</v>
      </c>
      <c r="K64">
        <v>808</v>
      </c>
      <c r="L64" s="15" t="s">
        <v>1576</v>
      </c>
    </row>
    <row r="65" spans="1:12" x14ac:dyDescent="0.3">
      <c r="A65" t="s">
        <v>64</v>
      </c>
      <c r="B65" t="s">
        <v>1161</v>
      </c>
      <c r="C65" t="s">
        <v>1175</v>
      </c>
      <c r="D65" s="1">
        <v>43167</v>
      </c>
      <c r="E65" s="1">
        <v>43168</v>
      </c>
      <c r="F65" s="1">
        <v>43176</v>
      </c>
      <c r="G65">
        <v>11022</v>
      </c>
      <c r="H65">
        <v>13.5</v>
      </c>
      <c r="I65">
        <v>13116.36</v>
      </c>
      <c r="J65" s="2" t="s">
        <v>1218</v>
      </c>
      <c r="K65">
        <v>885</v>
      </c>
      <c r="L65" s="15" t="s">
        <v>1576</v>
      </c>
    </row>
    <row r="66" spans="1:12" x14ac:dyDescent="0.3">
      <c r="A66" t="s">
        <v>65</v>
      </c>
      <c r="B66" t="s">
        <v>1162</v>
      </c>
      <c r="C66" t="s">
        <v>1161</v>
      </c>
      <c r="D66" s="1">
        <v>43389</v>
      </c>
      <c r="E66" s="1">
        <v>43401</v>
      </c>
      <c r="F66" s="1">
        <v>43409</v>
      </c>
      <c r="G66">
        <v>5539</v>
      </c>
      <c r="H66">
        <v>6.7</v>
      </c>
      <c r="I66">
        <v>13088.52</v>
      </c>
      <c r="J66" s="2" t="s">
        <v>1218</v>
      </c>
      <c r="K66">
        <v>751</v>
      </c>
      <c r="L66" s="15" t="s">
        <v>1576</v>
      </c>
    </row>
    <row r="67" spans="1:12" x14ac:dyDescent="0.3">
      <c r="A67" t="s">
        <v>66</v>
      </c>
      <c r="B67" t="s">
        <v>1167</v>
      </c>
      <c r="C67" t="s">
        <v>1171</v>
      </c>
      <c r="D67" s="1">
        <v>43731</v>
      </c>
      <c r="E67" s="1">
        <v>43738</v>
      </c>
      <c r="F67" s="1">
        <v>43750</v>
      </c>
      <c r="G67">
        <v>8187</v>
      </c>
      <c r="H67">
        <v>10.1</v>
      </c>
      <c r="I67">
        <v>13083.1</v>
      </c>
      <c r="J67" s="2" t="s">
        <v>1218</v>
      </c>
      <c r="K67">
        <v>549</v>
      </c>
      <c r="L67" s="15" t="s">
        <v>1576</v>
      </c>
    </row>
    <row r="68" spans="1:12" x14ac:dyDescent="0.3">
      <c r="A68" t="s">
        <v>67</v>
      </c>
      <c r="B68" t="s">
        <v>1161</v>
      </c>
      <c r="C68" t="s">
        <v>1184</v>
      </c>
      <c r="D68" s="1">
        <v>43485</v>
      </c>
      <c r="E68" s="1">
        <v>43498</v>
      </c>
      <c r="F68" s="1">
        <v>43510</v>
      </c>
      <c r="G68">
        <v>16695</v>
      </c>
      <c r="H68">
        <v>20.100000000000001</v>
      </c>
      <c r="I68">
        <v>13079.81</v>
      </c>
      <c r="J68" s="2" t="s">
        <v>1218</v>
      </c>
      <c r="K68">
        <v>708</v>
      </c>
      <c r="L68" s="15" t="s">
        <v>1576</v>
      </c>
    </row>
    <row r="69" spans="1:12" x14ac:dyDescent="0.3">
      <c r="A69" t="s">
        <v>68</v>
      </c>
      <c r="B69" t="s">
        <v>1167</v>
      </c>
      <c r="C69" t="s">
        <v>1174</v>
      </c>
      <c r="D69" s="1">
        <v>43811</v>
      </c>
      <c r="E69" s="1">
        <v>43823</v>
      </c>
      <c r="F69" s="1">
        <v>43834</v>
      </c>
      <c r="G69">
        <v>11708</v>
      </c>
      <c r="H69">
        <v>20.9</v>
      </c>
      <c r="I69">
        <v>13053.23</v>
      </c>
      <c r="J69" s="2" t="s">
        <v>1218</v>
      </c>
      <c r="K69">
        <v>741</v>
      </c>
      <c r="L69" s="15" t="s">
        <v>1576</v>
      </c>
    </row>
    <row r="70" spans="1:12" x14ac:dyDescent="0.3">
      <c r="A70" t="s">
        <v>69</v>
      </c>
      <c r="B70" t="s">
        <v>1161</v>
      </c>
      <c r="C70" t="s">
        <v>1160</v>
      </c>
      <c r="D70" s="1">
        <v>43721</v>
      </c>
      <c r="E70" s="1">
        <v>43732</v>
      </c>
      <c r="F70" s="1">
        <v>43738</v>
      </c>
      <c r="G70">
        <v>15349</v>
      </c>
      <c r="H70">
        <v>18.5</v>
      </c>
      <c r="I70">
        <v>13015.17</v>
      </c>
      <c r="J70" s="2" t="s">
        <v>1218</v>
      </c>
      <c r="K70">
        <v>382</v>
      </c>
      <c r="L70" s="15" t="s">
        <v>1576</v>
      </c>
    </row>
    <row r="71" spans="1:12" x14ac:dyDescent="0.3">
      <c r="A71" t="s">
        <v>70</v>
      </c>
      <c r="B71" t="s">
        <v>1190</v>
      </c>
      <c r="C71" t="s">
        <v>1191</v>
      </c>
      <c r="D71" s="1">
        <v>43383</v>
      </c>
      <c r="E71" s="1">
        <v>43396</v>
      </c>
      <c r="F71" s="1">
        <v>43404</v>
      </c>
      <c r="G71">
        <v>5763</v>
      </c>
      <c r="H71">
        <v>8.9</v>
      </c>
      <c r="I71">
        <v>12965.95</v>
      </c>
      <c r="J71" s="2" t="s">
        <v>1218</v>
      </c>
      <c r="K71">
        <v>39</v>
      </c>
      <c r="L71" s="15" t="s">
        <v>1576</v>
      </c>
    </row>
    <row r="72" spans="1:12" x14ac:dyDescent="0.3">
      <c r="A72" t="s">
        <v>71</v>
      </c>
      <c r="B72" t="s">
        <v>1161</v>
      </c>
      <c r="C72" t="s">
        <v>1171</v>
      </c>
      <c r="D72" s="1">
        <v>43032</v>
      </c>
      <c r="E72" s="1">
        <v>43033</v>
      </c>
      <c r="F72" s="1">
        <v>43039</v>
      </c>
      <c r="G72">
        <v>11004</v>
      </c>
      <c r="H72">
        <v>13.5</v>
      </c>
      <c r="I72">
        <v>12955.18</v>
      </c>
      <c r="J72" s="2" t="s">
        <v>1218</v>
      </c>
      <c r="K72">
        <v>496</v>
      </c>
      <c r="L72" s="15" t="s">
        <v>1576</v>
      </c>
    </row>
    <row r="73" spans="1:12" x14ac:dyDescent="0.3">
      <c r="A73" t="s">
        <v>72</v>
      </c>
      <c r="B73" t="s">
        <v>1161</v>
      </c>
      <c r="C73" t="s">
        <v>1173</v>
      </c>
      <c r="D73" s="1">
        <v>43642</v>
      </c>
      <c r="E73" s="1">
        <v>43652</v>
      </c>
      <c r="F73" s="1">
        <v>43659</v>
      </c>
      <c r="G73">
        <v>13964</v>
      </c>
      <c r="H73">
        <v>16.899999999999999</v>
      </c>
      <c r="I73">
        <v>12951.53</v>
      </c>
      <c r="J73" s="2" t="s">
        <v>1218</v>
      </c>
      <c r="K73">
        <v>63</v>
      </c>
      <c r="L73" s="15" t="s">
        <v>1576</v>
      </c>
    </row>
    <row r="74" spans="1:12" x14ac:dyDescent="0.3">
      <c r="A74" t="s">
        <v>73</v>
      </c>
      <c r="B74" t="s">
        <v>1162</v>
      </c>
      <c r="C74" t="s">
        <v>1192</v>
      </c>
      <c r="D74" s="1">
        <v>43758</v>
      </c>
      <c r="E74" s="1">
        <v>43758</v>
      </c>
      <c r="F74" s="1">
        <v>43764</v>
      </c>
      <c r="G74">
        <v>8716</v>
      </c>
      <c r="H74">
        <v>16.899999999999999</v>
      </c>
      <c r="I74">
        <v>12934.52</v>
      </c>
      <c r="J74" s="2" t="s">
        <v>1218</v>
      </c>
      <c r="K74">
        <v>944</v>
      </c>
      <c r="L74" s="15" t="s">
        <v>1576</v>
      </c>
    </row>
    <row r="75" spans="1:12" x14ac:dyDescent="0.3">
      <c r="A75" t="s">
        <v>74</v>
      </c>
      <c r="B75" t="s">
        <v>1161</v>
      </c>
      <c r="C75" t="s">
        <v>1187</v>
      </c>
      <c r="D75" s="1">
        <v>43105</v>
      </c>
      <c r="E75" s="1">
        <v>43114</v>
      </c>
      <c r="F75" s="1">
        <v>43120</v>
      </c>
      <c r="G75">
        <v>10789</v>
      </c>
      <c r="H75">
        <v>13.2</v>
      </c>
      <c r="I75">
        <v>12916.22</v>
      </c>
      <c r="J75" s="2" t="s">
        <v>1218</v>
      </c>
      <c r="K75">
        <v>297</v>
      </c>
      <c r="L75" s="15" t="s">
        <v>1576</v>
      </c>
    </row>
    <row r="76" spans="1:12" x14ac:dyDescent="0.3">
      <c r="A76" t="s">
        <v>75</v>
      </c>
      <c r="B76" t="s">
        <v>1161</v>
      </c>
      <c r="C76" t="s">
        <v>1177</v>
      </c>
      <c r="D76" s="1">
        <v>42988</v>
      </c>
      <c r="E76" s="1">
        <v>42997</v>
      </c>
      <c r="F76" s="1">
        <v>43003</v>
      </c>
      <c r="G76">
        <v>16013</v>
      </c>
      <c r="H76">
        <v>19.3</v>
      </c>
      <c r="I76">
        <v>12893.62</v>
      </c>
      <c r="J76" s="2" t="s">
        <v>1218</v>
      </c>
      <c r="K76">
        <v>451</v>
      </c>
      <c r="L76" s="15" t="s">
        <v>1576</v>
      </c>
    </row>
    <row r="77" spans="1:12" x14ac:dyDescent="0.3">
      <c r="A77" t="s">
        <v>76</v>
      </c>
      <c r="B77" t="s">
        <v>1161</v>
      </c>
      <c r="C77" t="s">
        <v>1171</v>
      </c>
      <c r="D77" s="1">
        <v>43619</v>
      </c>
      <c r="E77" s="1">
        <v>43630</v>
      </c>
      <c r="F77" s="1">
        <v>43637</v>
      </c>
      <c r="G77">
        <v>11004</v>
      </c>
      <c r="H77">
        <v>13.5</v>
      </c>
      <c r="I77">
        <v>12869.7</v>
      </c>
      <c r="J77" s="2" t="s">
        <v>1218</v>
      </c>
      <c r="K77">
        <v>321</v>
      </c>
      <c r="L77" s="15" t="s">
        <v>1576</v>
      </c>
    </row>
    <row r="78" spans="1:12" x14ac:dyDescent="0.3">
      <c r="A78" t="s">
        <v>77</v>
      </c>
      <c r="B78" t="s">
        <v>1161</v>
      </c>
      <c r="C78" t="s">
        <v>1176</v>
      </c>
      <c r="D78" s="1">
        <v>43649</v>
      </c>
      <c r="E78" s="1">
        <v>43660</v>
      </c>
      <c r="F78" s="1">
        <v>43672</v>
      </c>
      <c r="G78">
        <v>11115</v>
      </c>
      <c r="H78">
        <v>13.5</v>
      </c>
      <c r="I78">
        <v>12839.82</v>
      </c>
      <c r="J78" s="2" t="s">
        <v>1218</v>
      </c>
      <c r="K78">
        <v>663</v>
      </c>
      <c r="L78" s="15" t="s">
        <v>1576</v>
      </c>
    </row>
    <row r="79" spans="1:12" x14ac:dyDescent="0.3">
      <c r="A79" t="s">
        <v>78</v>
      </c>
      <c r="B79" t="s">
        <v>1162</v>
      </c>
      <c r="C79" t="s">
        <v>1174</v>
      </c>
      <c r="D79" s="1">
        <v>43699</v>
      </c>
      <c r="E79" s="1">
        <v>43708</v>
      </c>
      <c r="F79" s="1">
        <v>43714</v>
      </c>
      <c r="G79">
        <v>11721</v>
      </c>
      <c r="H79">
        <v>13.9</v>
      </c>
      <c r="I79">
        <v>12816.98</v>
      </c>
      <c r="J79" s="2" t="s">
        <v>1218</v>
      </c>
      <c r="K79">
        <v>601</v>
      </c>
      <c r="L79" s="15" t="s">
        <v>1576</v>
      </c>
    </row>
    <row r="80" spans="1:12" x14ac:dyDescent="0.3">
      <c r="A80" t="s">
        <v>79</v>
      </c>
      <c r="B80" t="s">
        <v>1161</v>
      </c>
      <c r="C80" t="s">
        <v>1160</v>
      </c>
      <c r="D80" s="1">
        <v>43142</v>
      </c>
      <c r="E80" s="1">
        <v>43153</v>
      </c>
      <c r="F80" s="1">
        <v>43158</v>
      </c>
      <c r="G80">
        <v>15349</v>
      </c>
      <c r="H80">
        <v>18.5</v>
      </c>
      <c r="I80">
        <v>12792.56</v>
      </c>
      <c r="J80" s="2" t="s">
        <v>1218</v>
      </c>
      <c r="K80">
        <v>195</v>
      </c>
      <c r="L80" s="15" t="s">
        <v>1576</v>
      </c>
    </row>
    <row r="81" spans="1:12" x14ac:dyDescent="0.3">
      <c r="A81" t="s">
        <v>80</v>
      </c>
      <c r="B81" t="s">
        <v>1161</v>
      </c>
      <c r="C81" t="s">
        <v>1175</v>
      </c>
      <c r="D81" s="1">
        <v>43510</v>
      </c>
      <c r="E81" s="1">
        <v>43514</v>
      </c>
      <c r="F81" s="1">
        <v>43520</v>
      </c>
      <c r="G81">
        <v>11022</v>
      </c>
      <c r="H81">
        <v>13.5</v>
      </c>
      <c r="I81">
        <v>12721.34</v>
      </c>
      <c r="J81" s="2" t="s">
        <v>1218</v>
      </c>
      <c r="K81">
        <v>499</v>
      </c>
      <c r="L81" s="15" t="s">
        <v>1576</v>
      </c>
    </row>
    <row r="82" spans="1:12" x14ac:dyDescent="0.3">
      <c r="A82" t="s">
        <v>81</v>
      </c>
      <c r="B82" t="s">
        <v>1161</v>
      </c>
      <c r="C82" t="s">
        <v>1160</v>
      </c>
      <c r="D82" s="1">
        <v>43207</v>
      </c>
      <c r="E82" s="1">
        <v>43215</v>
      </c>
      <c r="F82" s="1">
        <v>43221</v>
      </c>
      <c r="G82">
        <v>15349</v>
      </c>
      <c r="H82">
        <v>18.5</v>
      </c>
      <c r="I82">
        <v>12711.48</v>
      </c>
      <c r="J82" s="2" t="s">
        <v>1218</v>
      </c>
      <c r="K82">
        <v>228</v>
      </c>
      <c r="L82" s="15" t="s">
        <v>1576</v>
      </c>
    </row>
    <row r="83" spans="1:12" x14ac:dyDescent="0.3">
      <c r="A83" t="s">
        <v>82</v>
      </c>
      <c r="B83" t="s">
        <v>1161</v>
      </c>
      <c r="C83" t="s">
        <v>1171</v>
      </c>
      <c r="D83" s="1">
        <v>43794</v>
      </c>
      <c r="E83" s="1">
        <v>43803</v>
      </c>
      <c r="F83" s="1">
        <v>43814</v>
      </c>
      <c r="G83">
        <v>11004</v>
      </c>
      <c r="H83">
        <v>13.5</v>
      </c>
      <c r="I83">
        <v>12690.67</v>
      </c>
      <c r="J83" s="2" t="s">
        <v>1218</v>
      </c>
      <c r="K83">
        <v>161</v>
      </c>
      <c r="L83" s="15" t="s">
        <v>1576</v>
      </c>
    </row>
    <row r="84" spans="1:12" x14ac:dyDescent="0.3">
      <c r="A84" t="s">
        <v>83</v>
      </c>
      <c r="B84" t="s">
        <v>1160</v>
      </c>
      <c r="C84" t="s">
        <v>1161</v>
      </c>
      <c r="D84" s="1">
        <v>42993</v>
      </c>
      <c r="E84" s="1">
        <v>43003</v>
      </c>
      <c r="F84" s="1">
        <v>43013</v>
      </c>
      <c r="G84">
        <v>15340</v>
      </c>
      <c r="H84">
        <v>23.5</v>
      </c>
      <c r="I84">
        <v>12676.7</v>
      </c>
      <c r="J84" s="2" t="s">
        <v>1218</v>
      </c>
      <c r="K84">
        <v>952</v>
      </c>
      <c r="L84" s="15" t="s">
        <v>1576</v>
      </c>
    </row>
    <row r="85" spans="1:12" x14ac:dyDescent="0.3">
      <c r="A85" t="s">
        <v>84</v>
      </c>
      <c r="B85" t="s">
        <v>1161</v>
      </c>
      <c r="C85" t="s">
        <v>1173</v>
      </c>
      <c r="D85" s="1">
        <v>43050</v>
      </c>
      <c r="E85" s="1">
        <v>43062</v>
      </c>
      <c r="F85" s="1">
        <v>43070</v>
      </c>
      <c r="G85">
        <v>13964</v>
      </c>
      <c r="H85">
        <v>16.899999999999999</v>
      </c>
      <c r="I85">
        <v>12649.05</v>
      </c>
      <c r="J85" s="2" t="s">
        <v>1218</v>
      </c>
      <c r="K85">
        <v>239</v>
      </c>
      <c r="L85" s="15" t="s">
        <v>1576</v>
      </c>
    </row>
    <row r="86" spans="1:12" x14ac:dyDescent="0.3">
      <c r="A86" t="s">
        <v>85</v>
      </c>
      <c r="B86" t="s">
        <v>1161</v>
      </c>
      <c r="C86" t="s">
        <v>1168</v>
      </c>
      <c r="D86" s="1">
        <v>43263</v>
      </c>
      <c r="E86" s="1">
        <v>43266</v>
      </c>
      <c r="F86" s="1">
        <v>43276</v>
      </c>
      <c r="G86">
        <v>10899</v>
      </c>
      <c r="H86">
        <v>13.3</v>
      </c>
      <c r="I86">
        <v>12642.55</v>
      </c>
      <c r="J86" s="2" t="s">
        <v>1218</v>
      </c>
      <c r="K86">
        <v>13</v>
      </c>
      <c r="L86" s="15" t="s">
        <v>1576</v>
      </c>
    </row>
    <row r="87" spans="1:12" x14ac:dyDescent="0.3">
      <c r="A87" t="s">
        <v>86</v>
      </c>
      <c r="B87" t="s">
        <v>1161</v>
      </c>
      <c r="C87" t="s">
        <v>1184</v>
      </c>
      <c r="D87" s="1">
        <v>43465</v>
      </c>
      <c r="E87" s="1">
        <v>43476</v>
      </c>
      <c r="F87" s="1">
        <v>43485</v>
      </c>
      <c r="G87">
        <v>16695</v>
      </c>
      <c r="H87">
        <v>20.100000000000001</v>
      </c>
      <c r="I87">
        <v>12630.5</v>
      </c>
      <c r="J87" s="2" t="s">
        <v>1218</v>
      </c>
      <c r="K87">
        <v>204</v>
      </c>
      <c r="L87" s="15" t="s">
        <v>1576</v>
      </c>
    </row>
    <row r="88" spans="1:12" x14ac:dyDescent="0.3">
      <c r="A88" t="s">
        <v>87</v>
      </c>
      <c r="B88" t="s">
        <v>1161</v>
      </c>
      <c r="C88" t="s">
        <v>1173</v>
      </c>
      <c r="D88" s="1">
        <v>43380</v>
      </c>
      <c r="E88" s="1">
        <v>43393</v>
      </c>
      <c r="F88" s="1">
        <v>43398</v>
      </c>
      <c r="G88">
        <v>13964</v>
      </c>
      <c r="H88">
        <v>16.899999999999999</v>
      </c>
      <c r="I88">
        <v>12630.24</v>
      </c>
      <c r="J88" s="2" t="s">
        <v>1218</v>
      </c>
      <c r="K88">
        <v>12</v>
      </c>
      <c r="L88" s="15" t="s">
        <v>1576</v>
      </c>
    </row>
    <row r="89" spans="1:12" x14ac:dyDescent="0.3">
      <c r="A89" t="s">
        <v>88</v>
      </c>
      <c r="B89" t="s">
        <v>1167</v>
      </c>
      <c r="C89" t="s">
        <v>1193</v>
      </c>
      <c r="D89" s="1">
        <v>43803</v>
      </c>
      <c r="E89" s="1">
        <v>43812</v>
      </c>
      <c r="F89" s="1">
        <v>43821</v>
      </c>
      <c r="G89">
        <v>6732</v>
      </c>
      <c r="H89">
        <v>8.5</v>
      </c>
      <c r="I89">
        <v>12629.26</v>
      </c>
      <c r="J89" s="2" t="s">
        <v>1218</v>
      </c>
      <c r="K89">
        <v>102</v>
      </c>
      <c r="L89" s="15" t="s">
        <v>1576</v>
      </c>
    </row>
    <row r="90" spans="1:12" x14ac:dyDescent="0.3">
      <c r="A90" t="s">
        <v>89</v>
      </c>
      <c r="B90" t="s">
        <v>1162</v>
      </c>
      <c r="C90" t="s">
        <v>1181</v>
      </c>
      <c r="D90" s="1">
        <v>43281</v>
      </c>
      <c r="E90" s="1">
        <v>43281</v>
      </c>
      <c r="F90" s="1">
        <v>43292</v>
      </c>
      <c r="G90">
        <v>9212</v>
      </c>
      <c r="H90">
        <v>12.4</v>
      </c>
      <c r="I90">
        <v>12616.83</v>
      </c>
      <c r="J90" s="2" t="s">
        <v>1218</v>
      </c>
      <c r="K90">
        <v>566</v>
      </c>
      <c r="L90" s="15" t="s">
        <v>1576</v>
      </c>
    </row>
    <row r="91" spans="1:12" x14ac:dyDescent="0.3">
      <c r="A91" t="s">
        <v>90</v>
      </c>
      <c r="B91" t="s">
        <v>1160</v>
      </c>
      <c r="C91" t="s">
        <v>1166</v>
      </c>
      <c r="D91" s="1">
        <v>43129</v>
      </c>
      <c r="E91" s="1">
        <v>43139</v>
      </c>
      <c r="F91" s="1">
        <v>43150</v>
      </c>
      <c r="G91">
        <v>16026</v>
      </c>
      <c r="H91">
        <v>24.2</v>
      </c>
      <c r="I91">
        <v>12610.32</v>
      </c>
      <c r="J91" s="2" t="s">
        <v>1218</v>
      </c>
      <c r="K91">
        <v>77</v>
      </c>
      <c r="L91" s="15" t="s">
        <v>1576</v>
      </c>
    </row>
    <row r="92" spans="1:12" x14ac:dyDescent="0.3">
      <c r="A92" t="s">
        <v>91</v>
      </c>
      <c r="B92" t="s">
        <v>1160</v>
      </c>
      <c r="C92" t="s">
        <v>1161</v>
      </c>
      <c r="D92" s="1">
        <v>43598</v>
      </c>
      <c r="E92" s="1">
        <v>43607</v>
      </c>
      <c r="F92" s="1">
        <v>43614</v>
      </c>
      <c r="G92">
        <v>15340</v>
      </c>
      <c r="H92">
        <v>23.5</v>
      </c>
      <c r="I92">
        <v>12590.36</v>
      </c>
      <c r="J92" s="2" t="s">
        <v>1218</v>
      </c>
      <c r="K92">
        <v>473</v>
      </c>
      <c r="L92" s="15" t="s">
        <v>1576</v>
      </c>
    </row>
    <row r="93" spans="1:12" x14ac:dyDescent="0.3">
      <c r="A93" t="s">
        <v>92</v>
      </c>
      <c r="B93" t="s">
        <v>1161</v>
      </c>
      <c r="C93" t="s">
        <v>1187</v>
      </c>
      <c r="D93" s="1">
        <v>43758</v>
      </c>
      <c r="E93" s="1">
        <v>43766</v>
      </c>
      <c r="F93" s="1">
        <v>43774</v>
      </c>
      <c r="G93">
        <v>10789</v>
      </c>
      <c r="H93">
        <v>13.2</v>
      </c>
      <c r="I93">
        <v>12565.82</v>
      </c>
      <c r="J93" s="2" t="s">
        <v>1218</v>
      </c>
      <c r="K93">
        <v>638</v>
      </c>
      <c r="L93" s="15" t="s">
        <v>1576</v>
      </c>
    </row>
    <row r="94" spans="1:12" x14ac:dyDescent="0.3">
      <c r="A94" t="s">
        <v>93</v>
      </c>
      <c r="B94" t="s">
        <v>1161</v>
      </c>
      <c r="C94" t="s">
        <v>1187</v>
      </c>
      <c r="D94" s="1">
        <v>43659</v>
      </c>
      <c r="E94" s="1">
        <v>43666</v>
      </c>
      <c r="F94" s="1">
        <v>43677</v>
      </c>
      <c r="G94">
        <v>10789</v>
      </c>
      <c r="H94">
        <v>13.2</v>
      </c>
      <c r="I94">
        <v>12556.99</v>
      </c>
      <c r="J94" s="2" t="s">
        <v>1218</v>
      </c>
      <c r="K94">
        <v>252</v>
      </c>
      <c r="L94" s="15" t="s">
        <v>1576</v>
      </c>
    </row>
    <row r="95" spans="1:12" x14ac:dyDescent="0.3">
      <c r="A95" t="s">
        <v>94</v>
      </c>
      <c r="B95" t="s">
        <v>1161</v>
      </c>
      <c r="C95" t="s">
        <v>1187</v>
      </c>
      <c r="D95" s="1">
        <v>42907</v>
      </c>
      <c r="E95" s="1">
        <v>42914</v>
      </c>
      <c r="F95" s="1">
        <v>42920</v>
      </c>
      <c r="G95">
        <v>10789</v>
      </c>
      <c r="H95">
        <v>13.2</v>
      </c>
      <c r="I95">
        <v>12555.86</v>
      </c>
      <c r="J95" s="2" t="s">
        <v>1218</v>
      </c>
      <c r="K95">
        <v>325</v>
      </c>
      <c r="L95" s="15" t="s">
        <v>1576</v>
      </c>
    </row>
    <row r="96" spans="1:12" x14ac:dyDescent="0.3">
      <c r="A96" t="s">
        <v>95</v>
      </c>
      <c r="B96" t="s">
        <v>1161</v>
      </c>
      <c r="C96" t="s">
        <v>1177</v>
      </c>
      <c r="D96" s="1">
        <v>43444</v>
      </c>
      <c r="E96" s="1">
        <v>43456</v>
      </c>
      <c r="F96" s="1">
        <v>43467</v>
      </c>
      <c r="G96">
        <v>16013</v>
      </c>
      <c r="H96">
        <v>19.3</v>
      </c>
      <c r="I96">
        <v>12525.05</v>
      </c>
      <c r="J96" s="2" t="s">
        <v>1218</v>
      </c>
      <c r="K96">
        <v>161</v>
      </c>
      <c r="L96" s="15" t="s">
        <v>1576</v>
      </c>
    </row>
    <row r="97" spans="1:12" x14ac:dyDescent="0.3">
      <c r="A97" t="s">
        <v>96</v>
      </c>
      <c r="B97" t="s">
        <v>1161</v>
      </c>
      <c r="C97" t="s">
        <v>1194</v>
      </c>
      <c r="D97" s="1">
        <v>43501</v>
      </c>
      <c r="E97" s="1">
        <v>43509</v>
      </c>
      <c r="F97" s="1">
        <v>43519</v>
      </c>
      <c r="G97">
        <v>6205</v>
      </c>
      <c r="H97">
        <v>7.8</v>
      </c>
      <c r="I97">
        <v>12524.17</v>
      </c>
      <c r="J97" s="2" t="s">
        <v>1218</v>
      </c>
      <c r="K97">
        <v>18</v>
      </c>
      <c r="L97" s="15" t="s">
        <v>1576</v>
      </c>
    </row>
    <row r="98" spans="1:12" x14ac:dyDescent="0.3">
      <c r="A98" t="s">
        <v>97</v>
      </c>
      <c r="B98" t="s">
        <v>1161</v>
      </c>
      <c r="C98" t="s">
        <v>1173</v>
      </c>
      <c r="D98" s="1">
        <v>42793</v>
      </c>
      <c r="E98" s="1">
        <v>42799</v>
      </c>
      <c r="F98" s="1">
        <v>42809</v>
      </c>
      <c r="G98">
        <v>13964</v>
      </c>
      <c r="H98">
        <v>16.899999999999999</v>
      </c>
      <c r="I98">
        <v>12509.09</v>
      </c>
      <c r="J98" s="2" t="s">
        <v>1218</v>
      </c>
      <c r="K98">
        <v>297</v>
      </c>
      <c r="L98" s="15" t="s">
        <v>1576</v>
      </c>
    </row>
    <row r="99" spans="1:12" x14ac:dyDescent="0.3">
      <c r="A99" t="s">
        <v>98</v>
      </c>
      <c r="B99" t="s">
        <v>1162</v>
      </c>
      <c r="C99" t="s">
        <v>1177</v>
      </c>
      <c r="D99" s="1">
        <v>43781</v>
      </c>
      <c r="E99" s="1">
        <v>43793</v>
      </c>
      <c r="F99" s="1">
        <v>43805</v>
      </c>
      <c r="G99">
        <v>17020</v>
      </c>
      <c r="H99">
        <v>22.2</v>
      </c>
      <c r="I99">
        <v>12492.99</v>
      </c>
      <c r="J99" s="2" t="s">
        <v>1218</v>
      </c>
      <c r="K99">
        <v>845</v>
      </c>
      <c r="L99" s="15" t="s">
        <v>1576</v>
      </c>
    </row>
    <row r="100" spans="1:12" x14ac:dyDescent="0.3">
      <c r="A100" t="s">
        <v>99</v>
      </c>
      <c r="B100" t="s">
        <v>1161</v>
      </c>
      <c r="C100" t="s">
        <v>1164</v>
      </c>
      <c r="D100" s="1">
        <v>43763</v>
      </c>
      <c r="E100" s="1">
        <v>43770</v>
      </c>
      <c r="F100" s="1">
        <v>43775</v>
      </c>
      <c r="G100">
        <v>12551</v>
      </c>
      <c r="H100">
        <v>15.3</v>
      </c>
      <c r="I100">
        <v>12474.58</v>
      </c>
      <c r="J100" s="2" t="s">
        <v>1218</v>
      </c>
      <c r="K100">
        <v>942</v>
      </c>
      <c r="L100" s="15" t="s">
        <v>1576</v>
      </c>
    </row>
    <row r="101" spans="1:12" x14ac:dyDescent="0.3">
      <c r="A101" t="s">
        <v>100</v>
      </c>
      <c r="B101" t="s">
        <v>1161</v>
      </c>
      <c r="C101" t="s">
        <v>1164</v>
      </c>
      <c r="D101" s="1">
        <v>43533</v>
      </c>
      <c r="E101" s="1">
        <v>43537</v>
      </c>
      <c r="F101" s="1">
        <v>43542</v>
      </c>
      <c r="G101">
        <v>12551</v>
      </c>
      <c r="H101">
        <v>15.3</v>
      </c>
      <c r="I101">
        <v>12460.06</v>
      </c>
      <c r="J101" s="2" t="s">
        <v>1218</v>
      </c>
      <c r="K101">
        <v>479</v>
      </c>
      <c r="L101" s="15" t="s">
        <v>1576</v>
      </c>
    </row>
    <row r="102" spans="1:12" x14ac:dyDescent="0.3">
      <c r="A102" t="s">
        <v>101</v>
      </c>
      <c r="B102" t="s">
        <v>1161</v>
      </c>
      <c r="C102" t="s">
        <v>1171</v>
      </c>
      <c r="D102" s="1">
        <v>43591</v>
      </c>
      <c r="E102" s="1">
        <v>43595</v>
      </c>
      <c r="F102" s="1">
        <v>43600</v>
      </c>
      <c r="G102">
        <v>11004</v>
      </c>
      <c r="H102">
        <v>13.5</v>
      </c>
      <c r="I102">
        <v>12451.79</v>
      </c>
      <c r="J102" s="2" t="s">
        <v>1218</v>
      </c>
      <c r="K102">
        <v>677</v>
      </c>
      <c r="L102" s="15" t="s">
        <v>1576</v>
      </c>
    </row>
    <row r="103" spans="1:12" x14ac:dyDescent="0.3">
      <c r="A103" t="s">
        <v>102</v>
      </c>
      <c r="B103" t="s">
        <v>1161</v>
      </c>
      <c r="C103" t="s">
        <v>1176</v>
      </c>
      <c r="D103" s="1">
        <v>43331</v>
      </c>
      <c r="E103" s="1">
        <v>43340</v>
      </c>
      <c r="F103" s="1">
        <v>43346</v>
      </c>
      <c r="G103">
        <v>11115</v>
      </c>
      <c r="H103">
        <v>13.5</v>
      </c>
      <c r="I103">
        <v>12396.04</v>
      </c>
      <c r="J103" s="2" t="s">
        <v>1218</v>
      </c>
      <c r="K103">
        <v>420</v>
      </c>
      <c r="L103" s="15" t="s">
        <v>1576</v>
      </c>
    </row>
    <row r="104" spans="1:12" x14ac:dyDescent="0.3">
      <c r="A104" t="s">
        <v>103</v>
      </c>
      <c r="B104" t="s">
        <v>1167</v>
      </c>
      <c r="C104" t="s">
        <v>1195</v>
      </c>
      <c r="D104" s="1">
        <v>43753</v>
      </c>
      <c r="E104" s="1">
        <v>43765</v>
      </c>
      <c r="F104" s="1">
        <v>43768</v>
      </c>
      <c r="G104">
        <v>7553</v>
      </c>
      <c r="H104">
        <v>9.4</v>
      </c>
      <c r="I104">
        <v>12394.6</v>
      </c>
      <c r="J104" s="2" t="s">
        <v>1218</v>
      </c>
      <c r="K104">
        <v>280</v>
      </c>
      <c r="L104" s="15" t="s">
        <v>1576</v>
      </c>
    </row>
    <row r="105" spans="1:12" x14ac:dyDescent="0.3">
      <c r="A105" t="s">
        <v>104</v>
      </c>
      <c r="B105" t="s">
        <v>1161</v>
      </c>
      <c r="C105" t="s">
        <v>1176</v>
      </c>
      <c r="D105" s="1">
        <v>43665</v>
      </c>
      <c r="E105" s="1">
        <v>43675</v>
      </c>
      <c r="F105" s="1">
        <v>43682</v>
      </c>
      <c r="G105">
        <v>11115</v>
      </c>
      <c r="H105">
        <v>13.5</v>
      </c>
      <c r="I105">
        <v>12367.68</v>
      </c>
      <c r="J105" s="2" t="s">
        <v>1218</v>
      </c>
      <c r="K105">
        <v>916</v>
      </c>
      <c r="L105" s="15" t="s">
        <v>1576</v>
      </c>
    </row>
    <row r="106" spans="1:12" x14ac:dyDescent="0.3">
      <c r="A106" t="s">
        <v>105</v>
      </c>
      <c r="B106" t="s">
        <v>1161</v>
      </c>
      <c r="C106" t="s">
        <v>1176</v>
      </c>
      <c r="D106" s="1">
        <v>43773</v>
      </c>
      <c r="E106" s="1">
        <v>43785</v>
      </c>
      <c r="F106" s="1">
        <v>43795</v>
      </c>
      <c r="G106">
        <v>11115</v>
      </c>
      <c r="H106">
        <v>13.5</v>
      </c>
      <c r="I106">
        <v>12266.59</v>
      </c>
      <c r="J106" s="2" t="s">
        <v>1218</v>
      </c>
      <c r="K106">
        <v>202</v>
      </c>
      <c r="L106" s="15" t="s">
        <v>1576</v>
      </c>
    </row>
    <row r="107" spans="1:12" x14ac:dyDescent="0.3">
      <c r="A107" t="s">
        <v>106</v>
      </c>
      <c r="B107" t="s">
        <v>1161</v>
      </c>
      <c r="C107" t="s">
        <v>1175</v>
      </c>
      <c r="D107" s="1">
        <v>43619</v>
      </c>
      <c r="E107" s="1">
        <v>43629</v>
      </c>
      <c r="F107" s="1">
        <v>43641</v>
      </c>
      <c r="G107">
        <v>11022</v>
      </c>
      <c r="H107">
        <v>13.5</v>
      </c>
      <c r="I107">
        <v>12244.48</v>
      </c>
      <c r="J107" s="2" t="s">
        <v>1218</v>
      </c>
      <c r="K107">
        <v>739</v>
      </c>
      <c r="L107" s="15" t="s">
        <v>1576</v>
      </c>
    </row>
    <row r="108" spans="1:12" x14ac:dyDescent="0.3">
      <c r="A108" t="s">
        <v>107</v>
      </c>
      <c r="B108" t="s">
        <v>1167</v>
      </c>
      <c r="C108" t="s">
        <v>1171</v>
      </c>
      <c r="D108" s="1">
        <v>43669</v>
      </c>
      <c r="E108" s="1">
        <v>43682</v>
      </c>
      <c r="F108" s="1">
        <v>43685</v>
      </c>
      <c r="G108">
        <v>8187</v>
      </c>
      <c r="H108">
        <v>10.1</v>
      </c>
      <c r="I108">
        <v>12221.37</v>
      </c>
      <c r="J108" s="2" t="s">
        <v>1218</v>
      </c>
      <c r="K108">
        <v>15</v>
      </c>
      <c r="L108" s="15" t="s">
        <v>1576</v>
      </c>
    </row>
    <row r="109" spans="1:12" x14ac:dyDescent="0.3">
      <c r="A109" t="s">
        <v>108</v>
      </c>
      <c r="B109" t="s">
        <v>1161</v>
      </c>
      <c r="C109" t="s">
        <v>1173</v>
      </c>
      <c r="D109" s="1">
        <v>43477</v>
      </c>
      <c r="E109" s="1">
        <v>43490</v>
      </c>
      <c r="F109" s="1">
        <v>43496</v>
      </c>
      <c r="G109">
        <v>13964</v>
      </c>
      <c r="H109">
        <v>16.899999999999999</v>
      </c>
      <c r="I109">
        <v>12207.86</v>
      </c>
      <c r="J109" s="2" t="s">
        <v>1218</v>
      </c>
      <c r="K109">
        <v>871</v>
      </c>
      <c r="L109" s="15" t="s">
        <v>1576</v>
      </c>
    </row>
    <row r="110" spans="1:12" x14ac:dyDescent="0.3">
      <c r="A110" t="s">
        <v>109</v>
      </c>
      <c r="B110" t="s">
        <v>1161</v>
      </c>
      <c r="C110" t="s">
        <v>1169</v>
      </c>
      <c r="D110" s="1">
        <v>43497</v>
      </c>
      <c r="E110" s="1">
        <v>43508</v>
      </c>
      <c r="F110" s="1">
        <v>43515</v>
      </c>
      <c r="G110">
        <v>15178</v>
      </c>
      <c r="H110">
        <v>18.3</v>
      </c>
      <c r="I110">
        <v>12196.02</v>
      </c>
      <c r="J110" s="2" t="s">
        <v>1218</v>
      </c>
      <c r="K110">
        <v>871</v>
      </c>
      <c r="L110" s="15" t="s">
        <v>1576</v>
      </c>
    </row>
    <row r="111" spans="1:12" x14ac:dyDescent="0.3">
      <c r="A111" t="s">
        <v>110</v>
      </c>
      <c r="B111" t="s">
        <v>1162</v>
      </c>
      <c r="C111" t="s">
        <v>1195</v>
      </c>
      <c r="D111" s="1">
        <v>43189</v>
      </c>
      <c r="E111" s="1">
        <v>43197</v>
      </c>
      <c r="F111" s="1">
        <v>43211</v>
      </c>
      <c r="G111">
        <v>7496</v>
      </c>
      <c r="H111">
        <v>8.6</v>
      </c>
      <c r="I111">
        <v>12187.32</v>
      </c>
      <c r="J111" s="2" t="s">
        <v>1218</v>
      </c>
      <c r="K111">
        <v>561</v>
      </c>
      <c r="L111" s="15" t="s">
        <v>1576</v>
      </c>
    </row>
    <row r="112" spans="1:12" x14ac:dyDescent="0.3">
      <c r="A112" t="s">
        <v>111</v>
      </c>
      <c r="B112" t="s">
        <v>1167</v>
      </c>
      <c r="C112" t="s">
        <v>1169</v>
      </c>
      <c r="D112" s="1">
        <v>43586</v>
      </c>
      <c r="E112" s="1">
        <v>43589</v>
      </c>
      <c r="F112" s="1">
        <v>43595</v>
      </c>
      <c r="G112">
        <v>10593</v>
      </c>
      <c r="H112">
        <v>17.7</v>
      </c>
      <c r="I112">
        <v>12180.88</v>
      </c>
      <c r="J112" s="2" t="s">
        <v>1218</v>
      </c>
      <c r="K112">
        <v>707</v>
      </c>
      <c r="L112" s="15" t="s">
        <v>1576</v>
      </c>
    </row>
    <row r="113" spans="1:12" x14ac:dyDescent="0.3">
      <c r="A113" t="s">
        <v>112</v>
      </c>
      <c r="B113" t="s">
        <v>1161</v>
      </c>
      <c r="C113" t="s">
        <v>1160</v>
      </c>
      <c r="D113" s="1">
        <v>43601</v>
      </c>
      <c r="E113" s="1">
        <v>43612</v>
      </c>
      <c r="F113" s="1">
        <v>43620</v>
      </c>
      <c r="G113">
        <v>15349</v>
      </c>
      <c r="H113">
        <v>18.5</v>
      </c>
      <c r="I113">
        <v>12159.17</v>
      </c>
      <c r="J113" s="2" t="s">
        <v>1218</v>
      </c>
      <c r="K113">
        <v>792</v>
      </c>
      <c r="L113" s="15" t="s">
        <v>1576</v>
      </c>
    </row>
    <row r="114" spans="1:12" x14ac:dyDescent="0.3">
      <c r="A114" t="s">
        <v>113</v>
      </c>
      <c r="B114" t="s">
        <v>1162</v>
      </c>
      <c r="C114" t="s">
        <v>1196</v>
      </c>
      <c r="D114" s="1">
        <v>43124</v>
      </c>
      <c r="E114" s="1">
        <v>43134</v>
      </c>
      <c r="F114" s="1">
        <v>43146</v>
      </c>
      <c r="G114">
        <v>8759</v>
      </c>
      <c r="H114">
        <v>9.9</v>
      </c>
      <c r="I114">
        <v>12157.87</v>
      </c>
      <c r="J114" s="2" t="s">
        <v>1218</v>
      </c>
      <c r="K114">
        <v>31</v>
      </c>
      <c r="L114" s="15" t="s">
        <v>1576</v>
      </c>
    </row>
    <row r="115" spans="1:12" x14ac:dyDescent="0.3">
      <c r="A115" t="s">
        <v>114</v>
      </c>
      <c r="B115" t="s">
        <v>1161</v>
      </c>
      <c r="C115" t="s">
        <v>1169</v>
      </c>
      <c r="D115" s="1">
        <v>43205</v>
      </c>
      <c r="E115" s="1">
        <v>43216</v>
      </c>
      <c r="F115" s="1">
        <v>43235</v>
      </c>
      <c r="G115">
        <v>15178</v>
      </c>
      <c r="H115">
        <v>18.3</v>
      </c>
      <c r="I115">
        <v>12113.53</v>
      </c>
      <c r="J115" s="2" t="s">
        <v>1218</v>
      </c>
      <c r="K115">
        <v>161</v>
      </c>
      <c r="L115" s="15" t="s">
        <v>1576</v>
      </c>
    </row>
    <row r="116" spans="1:12" x14ac:dyDescent="0.3">
      <c r="A116" t="s">
        <v>115</v>
      </c>
      <c r="B116" t="s">
        <v>1160</v>
      </c>
      <c r="C116" t="s">
        <v>1162</v>
      </c>
      <c r="D116" s="1">
        <v>42900</v>
      </c>
      <c r="E116" s="1">
        <v>42906</v>
      </c>
      <c r="F116" s="1">
        <v>42915</v>
      </c>
      <c r="G116">
        <v>10883</v>
      </c>
      <c r="H116">
        <v>12.8</v>
      </c>
      <c r="I116">
        <v>12073.53</v>
      </c>
      <c r="J116" s="2" t="s">
        <v>1218</v>
      </c>
      <c r="K116">
        <v>659</v>
      </c>
      <c r="L116" s="15" t="s">
        <v>1576</v>
      </c>
    </row>
    <row r="117" spans="1:12" x14ac:dyDescent="0.3">
      <c r="A117" t="s">
        <v>116</v>
      </c>
      <c r="B117" t="s">
        <v>1161</v>
      </c>
      <c r="C117" t="s">
        <v>1171</v>
      </c>
      <c r="D117" s="1">
        <v>43771</v>
      </c>
      <c r="E117" s="1">
        <v>43781</v>
      </c>
      <c r="F117" s="1">
        <v>43792</v>
      </c>
      <c r="G117">
        <v>11004</v>
      </c>
      <c r="H117">
        <v>13.5</v>
      </c>
      <c r="I117">
        <v>12057.42</v>
      </c>
      <c r="J117" s="2" t="s">
        <v>1218</v>
      </c>
      <c r="K117">
        <v>760</v>
      </c>
      <c r="L117" s="15" t="s">
        <v>1576</v>
      </c>
    </row>
    <row r="118" spans="1:12" x14ac:dyDescent="0.3">
      <c r="A118" t="s">
        <v>117</v>
      </c>
      <c r="B118" t="s">
        <v>1160</v>
      </c>
      <c r="C118" t="s">
        <v>1197</v>
      </c>
      <c r="D118" s="1">
        <v>43794</v>
      </c>
      <c r="E118" s="1">
        <v>43795</v>
      </c>
      <c r="F118" s="1">
        <v>43803</v>
      </c>
      <c r="G118">
        <v>10899</v>
      </c>
      <c r="H118">
        <v>12.9</v>
      </c>
      <c r="I118">
        <v>12033.62</v>
      </c>
      <c r="J118" s="2" t="s">
        <v>1218</v>
      </c>
      <c r="K118">
        <v>403</v>
      </c>
      <c r="L118" s="15" t="s">
        <v>1576</v>
      </c>
    </row>
    <row r="119" spans="1:12" x14ac:dyDescent="0.3">
      <c r="A119" t="s">
        <v>118</v>
      </c>
      <c r="B119" t="s">
        <v>1161</v>
      </c>
      <c r="C119" t="s">
        <v>1160</v>
      </c>
      <c r="D119" s="1">
        <v>43752</v>
      </c>
      <c r="E119" s="1">
        <v>43761</v>
      </c>
      <c r="F119" s="1">
        <v>43772</v>
      </c>
      <c r="G119">
        <v>15349</v>
      </c>
      <c r="H119">
        <v>18.5</v>
      </c>
      <c r="I119">
        <v>12032.77</v>
      </c>
      <c r="J119" s="2" t="s">
        <v>1218</v>
      </c>
      <c r="K119">
        <v>7</v>
      </c>
      <c r="L119" s="15" t="s">
        <v>1577</v>
      </c>
    </row>
    <row r="120" spans="1:12" x14ac:dyDescent="0.3">
      <c r="A120" t="s">
        <v>119</v>
      </c>
      <c r="B120" t="s">
        <v>1161</v>
      </c>
      <c r="C120" t="s">
        <v>1175</v>
      </c>
      <c r="D120" s="1">
        <v>43677</v>
      </c>
      <c r="E120" s="1">
        <v>43679</v>
      </c>
      <c r="F120" s="1">
        <v>43684</v>
      </c>
      <c r="G120">
        <v>11022</v>
      </c>
      <c r="H120">
        <v>13.5</v>
      </c>
      <c r="I120">
        <v>12015.3</v>
      </c>
      <c r="J120" s="2" t="s">
        <v>1218</v>
      </c>
      <c r="K120">
        <v>272</v>
      </c>
      <c r="L120" s="15" t="s">
        <v>1576</v>
      </c>
    </row>
    <row r="121" spans="1:12" x14ac:dyDescent="0.3">
      <c r="A121" t="s">
        <v>120</v>
      </c>
      <c r="B121" t="s">
        <v>1167</v>
      </c>
      <c r="C121" t="s">
        <v>1184</v>
      </c>
      <c r="D121" s="1">
        <v>43603</v>
      </c>
      <c r="E121" s="1">
        <v>43609</v>
      </c>
      <c r="F121" s="1">
        <v>43616</v>
      </c>
      <c r="G121">
        <v>16895</v>
      </c>
      <c r="H121">
        <v>20.3</v>
      </c>
      <c r="I121">
        <v>12002.63</v>
      </c>
      <c r="J121" s="2" t="s">
        <v>1218</v>
      </c>
      <c r="K121">
        <v>884</v>
      </c>
      <c r="L121" s="15" t="s">
        <v>1576</v>
      </c>
    </row>
    <row r="122" spans="1:12" x14ac:dyDescent="0.3">
      <c r="A122" t="s">
        <v>121</v>
      </c>
      <c r="B122" t="s">
        <v>1162</v>
      </c>
      <c r="C122" t="s">
        <v>1198</v>
      </c>
      <c r="D122" s="1">
        <v>43629</v>
      </c>
      <c r="E122" s="1">
        <v>43635</v>
      </c>
      <c r="F122" s="1">
        <v>43645</v>
      </c>
      <c r="G122">
        <v>7627</v>
      </c>
      <c r="H122">
        <v>8.8000000000000007</v>
      </c>
      <c r="I122">
        <v>12002.65</v>
      </c>
      <c r="J122" s="2" t="s">
        <v>1218</v>
      </c>
      <c r="K122">
        <v>102</v>
      </c>
      <c r="L122" s="15" t="s">
        <v>1576</v>
      </c>
    </row>
    <row r="123" spans="1:12" x14ac:dyDescent="0.3">
      <c r="A123" t="s">
        <v>122</v>
      </c>
      <c r="B123" t="s">
        <v>1162</v>
      </c>
      <c r="C123" t="s">
        <v>1177</v>
      </c>
      <c r="D123" s="1">
        <v>43585</v>
      </c>
      <c r="E123" s="1">
        <v>43592</v>
      </c>
      <c r="F123" s="1">
        <v>43600</v>
      </c>
      <c r="G123">
        <v>17020</v>
      </c>
      <c r="H123">
        <v>22.2</v>
      </c>
      <c r="I123">
        <v>12002.72</v>
      </c>
      <c r="J123" s="2" t="s">
        <v>1218</v>
      </c>
      <c r="K123">
        <v>636</v>
      </c>
      <c r="L123" s="15" t="s">
        <v>1576</v>
      </c>
    </row>
    <row r="124" spans="1:12" x14ac:dyDescent="0.3">
      <c r="A124" t="s">
        <v>123</v>
      </c>
      <c r="B124" t="s">
        <v>1167</v>
      </c>
      <c r="C124" t="s">
        <v>1176</v>
      </c>
      <c r="D124" s="1">
        <v>43227</v>
      </c>
      <c r="E124" s="1">
        <v>43235</v>
      </c>
      <c r="F124" s="1">
        <v>43247</v>
      </c>
      <c r="G124">
        <v>8900</v>
      </c>
      <c r="H124">
        <v>11</v>
      </c>
      <c r="I124">
        <v>11995.34</v>
      </c>
      <c r="J124" s="2" t="s">
        <v>1218</v>
      </c>
      <c r="K124">
        <v>636</v>
      </c>
      <c r="L124" s="15" t="s">
        <v>1576</v>
      </c>
    </row>
    <row r="125" spans="1:12" x14ac:dyDescent="0.3">
      <c r="A125" t="s">
        <v>124</v>
      </c>
      <c r="B125" t="s">
        <v>1167</v>
      </c>
      <c r="C125" t="s">
        <v>1193</v>
      </c>
      <c r="D125" s="1">
        <v>43762</v>
      </c>
      <c r="E125" s="1">
        <v>43771</v>
      </c>
      <c r="F125" s="1">
        <v>43779</v>
      </c>
      <c r="G125">
        <v>6732</v>
      </c>
      <c r="H125">
        <v>8.5</v>
      </c>
      <c r="I125">
        <v>11979.54</v>
      </c>
      <c r="J125" s="2" t="s">
        <v>1218</v>
      </c>
      <c r="K125">
        <v>467</v>
      </c>
      <c r="L125" s="15" t="s">
        <v>1576</v>
      </c>
    </row>
    <row r="126" spans="1:12" x14ac:dyDescent="0.3">
      <c r="A126" t="s">
        <v>125</v>
      </c>
      <c r="B126" t="s">
        <v>1190</v>
      </c>
      <c r="C126" t="s">
        <v>1199</v>
      </c>
      <c r="D126" s="1">
        <v>43301</v>
      </c>
      <c r="E126" s="1">
        <v>43303</v>
      </c>
      <c r="F126" s="1">
        <v>43313</v>
      </c>
      <c r="G126">
        <v>7681</v>
      </c>
      <c r="H126">
        <v>9.8000000000000007</v>
      </c>
      <c r="I126">
        <v>11949.97</v>
      </c>
      <c r="J126" s="2" t="s">
        <v>1218</v>
      </c>
      <c r="K126">
        <v>197</v>
      </c>
      <c r="L126" s="15" t="s">
        <v>1576</v>
      </c>
    </row>
    <row r="127" spans="1:12" x14ac:dyDescent="0.3">
      <c r="A127" t="s">
        <v>126</v>
      </c>
      <c r="B127" t="s">
        <v>1162</v>
      </c>
      <c r="C127" t="s">
        <v>1169</v>
      </c>
      <c r="D127" s="1">
        <v>43528</v>
      </c>
      <c r="E127" s="1">
        <v>43529</v>
      </c>
      <c r="F127" s="1">
        <v>43535</v>
      </c>
      <c r="G127">
        <v>10605</v>
      </c>
      <c r="H127">
        <v>11.8</v>
      </c>
      <c r="I127">
        <v>11915.12</v>
      </c>
      <c r="J127" s="2" t="s">
        <v>1218</v>
      </c>
      <c r="K127">
        <v>713</v>
      </c>
      <c r="L127" s="15" t="s">
        <v>1576</v>
      </c>
    </row>
    <row r="128" spans="1:12" x14ac:dyDescent="0.3">
      <c r="A128" t="s">
        <v>127</v>
      </c>
      <c r="B128" t="s">
        <v>1162</v>
      </c>
      <c r="C128" t="s">
        <v>1200</v>
      </c>
      <c r="D128" s="1">
        <v>43487</v>
      </c>
      <c r="E128" s="1">
        <v>43499</v>
      </c>
      <c r="F128" s="1">
        <v>43507</v>
      </c>
      <c r="G128">
        <v>6409</v>
      </c>
      <c r="H128">
        <v>7.6</v>
      </c>
      <c r="I128">
        <v>11911.94</v>
      </c>
      <c r="J128" s="2" t="s">
        <v>1218</v>
      </c>
      <c r="K128">
        <v>188</v>
      </c>
      <c r="L128" s="15" t="s">
        <v>1576</v>
      </c>
    </row>
    <row r="129" spans="1:12" x14ac:dyDescent="0.3">
      <c r="A129" t="s">
        <v>128</v>
      </c>
      <c r="B129" t="s">
        <v>1160</v>
      </c>
      <c r="C129" t="s">
        <v>1166</v>
      </c>
      <c r="D129" s="1">
        <v>43561</v>
      </c>
      <c r="E129" s="1">
        <v>43573</v>
      </c>
      <c r="F129" s="1">
        <v>43581</v>
      </c>
      <c r="G129">
        <v>16026</v>
      </c>
      <c r="H129">
        <v>24.2</v>
      </c>
      <c r="I129">
        <v>11906.6</v>
      </c>
      <c r="J129" s="2" t="s">
        <v>1218</v>
      </c>
      <c r="K129">
        <v>874</v>
      </c>
      <c r="L129" s="15" t="s">
        <v>1576</v>
      </c>
    </row>
    <row r="130" spans="1:12" x14ac:dyDescent="0.3">
      <c r="A130" t="s">
        <v>129</v>
      </c>
      <c r="B130" t="s">
        <v>1161</v>
      </c>
      <c r="C130" t="s">
        <v>1171</v>
      </c>
      <c r="D130" s="1">
        <v>43718</v>
      </c>
      <c r="E130" s="1">
        <v>43729</v>
      </c>
      <c r="F130" s="1">
        <v>43736</v>
      </c>
      <c r="G130">
        <v>11004</v>
      </c>
      <c r="H130">
        <v>13.5</v>
      </c>
      <c r="I130">
        <v>11895.65</v>
      </c>
      <c r="J130" s="2" t="s">
        <v>1218</v>
      </c>
      <c r="K130">
        <v>352</v>
      </c>
      <c r="L130" s="15" t="s">
        <v>1576</v>
      </c>
    </row>
    <row r="131" spans="1:12" x14ac:dyDescent="0.3">
      <c r="A131" t="s">
        <v>130</v>
      </c>
      <c r="B131" t="s">
        <v>1161</v>
      </c>
      <c r="C131" t="s">
        <v>1169</v>
      </c>
      <c r="D131" s="1">
        <v>42924</v>
      </c>
      <c r="E131" s="1">
        <v>42936</v>
      </c>
      <c r="F131" s="1">
        <v>42941</v>
      </c>
      <c r="G131">
        <v>15178</v>
      </c>
      <c r="H131">
        <v>18.3</v>
      </c>
      <c r="I131">
        <v>11858.34</v>
      </c>
      <c r="J131" s="2" t="s">
        <v>1218</v>
      </c>
      <c r="K131">
        <v>711</v>
      </c>
      <c r="L131" s="15" t="s">
        <v>1576</v>
      </c>
    </row>
    <row r="132" spans="1:12" x14ac:dyDescent="0.3">
      <c r="A132" t="s">
        <v>131</v>
      </c>
      <c r="B132" t="s">
        <v>1167</v>
      </c>
      <c r="C132" t="s">
        <v>1188</v>
      </c>
      <c r="D132" s="1">
        <v>43751</v>
      </c>
      <c r="E132" s="1">
        <v>43759</v>
      </c>
      <c r="F132" s="1">
        <v>43768</v>
      </c>
      <c r="G132">
        <v>7005</v>
      </c>
      <c r="H132">
        <v>8.8000000000000007</v>
      </c>
      <c r="I132">
        <v>11856.21</v>
      </c>
      <c r="J132" s="2" t="s">
        <v>1218</v>
      </c>
      <c r="K132">
        <v>950</v>
      </c>
      <c r="L132" s="15" t="s">
        <v>1576</v>
      </c>
    </row>
    <row r="133" spans="1:12" x14ac:dyDescent="0.3">
      <c r="A133" t="s">
        <v>132</v>
      </c>
      <c r="B133" t="s">
        <v>1160</v>
      </c>
      <c r="C133" t="s">
        <v>1185</v>
      </c>
      <c r="D133" s="1">
        <v>43583</v>
      </c>
      <c r="E133" s="1">
        <v>43588</v>
      </c>
      <c r="F133" s="1">
        <v>43595</v>
      </c>
      <c r="G133">
        <v>15971</v>
      </c>
      <c r="H133">
        <v>18.100000000000001</v>
      </c>
      <c r="I133">
        <v>11834.66</v>
      </c>
      <c r="J133" s="2" t="s">
        <v>1218</v>
      </c>
      <c r="K133">
        <v>912</v>
      </c>
      <c r="L133" s="15" t="s">
        <v>1576</v>
      </c>
    </row>
    <row r="134" spans="1:12" x14ac:dyDescent="0.3">
      <c r="A134" t="s">
        <v>133</v>
      </c>
      <c r="B134" t="s">
        <v>1161</v>
      </c>
      <c r="C134" t="s">
        <v>1169</v>
      </c>
      <c r="D134" s="1">
        <v>43132</v>
      </c>
      <c r="E134" s="1">
        <v>43139</v>
      </c>
      <c r="F134" s="1">
        <v>43144</v>
      </c>
      <c r="G134">
        <v>15178</v>
      </c>
      <c r="H134">
        <v>18.3</v>
      </c>
      <c r="I134">
        <v>11817.95</v>
      </c>
      <c r="J134" s="2" t="s">
        <v>1218</v>
      </c>
      <c r="K134">
        <v>885</v>
      </c>
      <c r="L134" s="15" t="s">
        <v>1576</v>
      </c>
    </row>
    <row r="135" spans="1:12" x14ac:dyDescent="0.3">
      <c r="A135" t="s">
        <v>134</v>
      </c>
      <c r="B135" t="s">
        <v>1162</v>
      </c>
      <c r="C135" t="s">
        <v>1198</v>
      </c>
      <c r="D135" s="1">
        <v>43441</v>
      </c>
      <c r="E135" s="1">
        <v>43453</v>
      </c>
      <c r="F135" s="1">
        <v>43469</v>
      </c>
      <c r="G135">
        <v>7627</v>
      </c>
      <c r="H135">
        <v>8.8000000000000007</v>
      </c>
      <c r="I135">
        <v>11788.79</v>
      </c>
      <c r="J135" s="2" t="s">
        <v>1218</v>
      </c>
      <c r="K135">
        <v>393</v>
      </c>
      <c r="L135" s="15" t="s">
        <v>1576</v>
      </c>
    </row>
    <row r="136" spans="1:12" x14ac:dyDescent="0.3">
      <c r="A136" t="s">
        <v>135</v>
      </c>
      <c r="B136" t="s">
        <v>1167</v>
      </c>
      <c r="C136" t="s">
        <v>1201</v>
      </c>
      <c r="D136" s="1">
        <v>43645</v>
      </c>
      <c r="E136" s="1">
        <v>43657</v>
      </c>
      <c r="F136" s="1">
        <v>43666</v>
      </c>
      <c r="G136">
        <v>9634</v>
      </c>
      <c r="H136">
        <v>11.8</v>
      </c>
      <c r="I136">
        <v>11779.21</v>
      </c>
      <c r="J136" s="2" t="s">
        <v>1218</v>
      </c>
      <c r="K136">
        <v>707</v>
      </c>
      <c r="L136" s="15" t="s">
        <v>1576</v>
      </c>
    </row>
    <row r="137" spans="1:12" x14ac:dyDescent="0.3">
      <c r="A137" t="s">
        <v>136</v>
      </c>
      <c r="B137" t="s">
        <v>1167</v>
      </c>
      <c r="C137" t="s">
        <v>1186</v>
      </c>
      <c r="D137" s="1">
        <v>43501</v>
      </c>
      <c r="E137" s="1">
        <v>43507</v>
      </c>
      <c r="F137" s="1">
        <v>43515</v>
      </c>
      <c r="G137">
        <v>9597</v>
      </c>
      <c r="H137">
        <v>17.7</v>
      </c>
      <c r="I137">
        <v>11776.54</v>
      </c>
      <c r="J137" s="2" t="s">
        <v>1218</v>
      </c>
      <c r="K137">
        <v>566</v>
      </c>
      <c r="L137" s="15" t="s">
        <v>1576</v>
      </c>
    </row>
    <row r="138" spans="1:12" x14ac:dyDescent="0.3">
      <c r="A138" t="s">
        <v>137</v>
      </c>
      <c r="B138" t="s">
        <v>1162</v>
      </c>
      <c r="C138" t="s">
        <v>1202</v>
      </c>
      <c r="D138" s="1">
        <v>43457</v>
      </c>
      <c r="E138" s="1">
        <v>43468</v>
      </c>
      <c r="F138" s="1">
        <v>43475</v>
      </c>
      <c r="G138">
        <v>9495</v>
      </c>
      <c r="H138">
        <v>10.6</v>
      </c>
      <c r="I138">
        <v>11731.56</v>
      </c>
      <c r="J138" s="2" t="s">
        <v>1218</v>
      </c>
      <c r="K138">
        <v>845</v>
      </c>
      <c r="L138" s="15" t="s">
        <v>1576</v>
      </c>
    </row>
    <row r="139" spans="1:12" x14ac:dyDescent="0.3">
      <c r="A139" t="s">
        <v>138</v>
      </c>
      <c r="B139" t="s">
        <v>1167</v>
      </c>
      <c r="C139" t="s">
        <v>1160</v>
      </c>
      <c r="D139" s="1">
        <v>43613</v>
      </c>
      <c r="E139" s="1">
        <v>43620</v>
      </c>
      <c r="F139" s="1">
        <v>43628</v>
      </c>
      <c r="G139">
        <v>10877</v>
      </c>
      <c r="H139">
        <v>13.3</v>
      </c>
      <c r="I139">
        <v>11726.06</v>
      </c>
      <c r="J139" s="2" t="s">
        <v>1218</v>
      </c>
      <c r="K139">
        <v>165</v>
      </c>
      <c r="L139" s="15" t="s">
        <v>1576</v>
      </c>
    </row>
    <row r="140" spans="1:12" x14ac:dyDescent="0.3">
      <c r="A140" t="s">
        <v>139</v>
      </c>
      <c r="B140" t="s">
        <v>1162</v>
      </c>
      <c r="C140" t="s">
        <v>1203</v>
      </c>
      <c r="D140" s="1">
        <v>43377</v>
      </c>
      <c r="E140" s="1">
        <v>43387</v>
      </c>
      <c r="F140" s="1">
        <v>43401</v>
      </c>
      <c r="G140">
        <v>8615</v>
      </c>
      <c r="H140">
        <v>9.8000000000000007</v>
      </c>
      <c r="I140">
        <v>11710.63</v>
      </c>
      <c r="J140" s="2" t="s">
        <v>1218</v>
      </c>
      <c r="K140">
        <v>89</v>
      </c>
      <c r="L140" s="15" t="s">
        <v>1576</v>
      </c>
    </row>
    <row r="141" spans="1:12" x14ac:dyDescent="0.3">
      <c r="A141" t="s">
        <v>140</v>
      </c>
      <c r="B141" t="s">
        <v>1161</v>
      </c>
      <c r="C141" t="s">
        <v>1183</v>
      </c>
      <c r="D141" s="1">
        <v>43630</v>
      </c>
      <c r="E141" s="1">
        <v>43641</v>
      </c>
      <c r="F141" s="1">
        <v>43652</v>
      </c>
      <c r="G141">
        <v>12116</v>
      </c>
      <c r="H141">
        <v>14.8</v>
      </c>
      <c r="I141">
        <v>11674.11</v>
      </c>
      <c r="J141" s="2" t="s">
        <v>1218</v>
      </c>
      <c r="K141">
        <v>885</v>
      </c>
      <c r="L141" s="15" t="s">
        <v>1576</v>
      </c>
    </row>
    <row r="142" spans="1:12" x14ac:dyDescent="0.3">
      <c r="A142" t="s">
        <v>141</v>
      </c>
      <c r="B142" t="s">
        <v>1167</v>
      </c>
      <c r="C142" t="s">
        <v>1173</v>
      </c>
      <c r="D142" s="1">
        <v>43497</v>
      </c>
      <c r="E142" s="1">
        <v>43507</v>
      </c>
      <c r="F142" s="1">
        <v>43515</v>
      </c>
      <c r="G142">
        <v>9570</v>
      </c>
      <c r="H142">
        <v>18.7</v>
      </c>
      <c r="I142">
        <v>11661.86</v>
      </c>
      <c r="J142" s="2" t="s">
        <v>1218</v>
      </c>
      <c r="K142">
        <v>566</v>
      </c>
      <c r="L142" s="15" t="s">
        <v>1576</v>
      </c>
    </row>
    <row r="143" spans="1:12" x14ac:dyDescent="0.3">
      <c r="A143" t="s">
        <v>142</v>
      </c>
      <c r="B143" t="s">
        <v>1161</v>
      </c>
      <c r="C143" t="s">
        <v>1171</v>
      </c>
      <c r="D143" s="1">
        <v>43563</v>
      </c>
      <c r="E143" s="1">
        <v>43564</v>
      </c>
      <c r="F143" s="1">
        <v>43569</v>
      </c>
      <c r="G143">
        <v>11004</v>
      </c>
      <c r="H143">
        <v>13.5</v>
      </c>
      <c r="I143">
        <v>11621.16</v>
      </c>
      <c r="J143" s="2" t="s">
        <v>1218</v>
      </c>
      <c r="K143">
        <v>62</v>
      </c>
      <c r="L143" s="15" t="s">
        <v>1576</v>
      </c>
    </row>
    <row r="144" spans="1:12" x14ac:dyDescent="0.3">
      <c r="A144" t="s">
        <v>143</v>
      </c>
      <c r="B144" t="s">
        <v>1161</v>
      </c>
      <c r="C144" t="s">
        <v>1173</v>
      </c>
      <c r="D144" s="1">
        <v>43762</v>
      </c>
      <c r="E144" s="1">
        <v>43773</v>
      </c>
      <c r="F144" s="1">
        <v>43780</v>
      </c>
      <c r="G144">
        <v>13964</v>
      </c>
      <c r="H144">
        <v>16.899999999999999</v>
      </c>
      <c r="I144">
        <v>11615.02</v>
      </c>
      <c r="J144" s="2" t="s">
        <v>1218</v>
      </c>
      <c r="K144">
        <v>325</v>
      </c>
      <c r="L144" s="15" t="s">
        <v>1576</v>
      </c>
    </row>
    <row r="145" spans="1:12" x14ac:dyDescent="0.3">
      <c r="A145" t="s">
        <v>144</v>
      </c>
      <c r="B145" t="s">
        <v>1167</v>
      </c>
      <c r="C145" t="s">
        <v>1177</v>
      </c>
      <c r="D145" s="1">
        <v>43583</v>
      </c>
      <c r="E145" s="1">
        <v>43596</v>
      </c>
      <c r="F145" s="1">
        <v>43604</v>
      </c>
      <c r="G145">
        <v>17017</v>
      </c>
      <c r="H145">
        <v>20.5</v>
      </c>
      <c r="I145">
        <v>11603.52</v>
      </c>
      <c r="J145" s="2" t="s">
        <v>1218</v>
      </c>
      <c r="K145">
        <v>705</v>
      </c>
      <c r="L145" s="15" t="s">
        <v>1576</v>
      </c>
    </row>
    <row r="146" spans="1:12" x14ac:dyDescent="0.3">
      <c r="A146" t="s">
        <v>145</v>
      </c>
      <c r="B146" t="s">
        <v>1161</v>
      </c>
      <c r="C146" t="s">
        <v>1171</v>
      </c>
      <c r="D146" s="1">
        <v>43399</v>
      </c>
      <c r="E146" s="1">
        <v>43410</v>
      </c>
      <c r="F146" s="1">
        <v>43416</v>
      </c>
      <c r="G146">
        <v>11004</v>
      </c>
      <c r="H146">
        <v>13.5</v>
      </c>
      <c r="I146">
        <v>11600.62</v>
      </c>
      <c r="J146" s="2" t="s">
        <v>1218</v>
      </c>
      <c r="K146">
        <v>917</v>
      </c>
      <c r="L146" s="15" t="s">
        <v>1576</v>
      </c>
    </row>
    <row r="147" spans="1:12" x14ac:dyDescent="0.3">
      <c r="A147" t="s">
        <v>146</v>
      </c>
      <c r="B147" t="s">
        <v>1161</v>
      </c>
      <c r="C147" t="s">
        <v>1176</v>
      </c>
      <c r="D147" s="1">
        <v>43686</v>
      </c>
      <c r="E147" s="1">
        <v>43705</v>
      </c>
      <c r="F147" s="1">
        <v>43712</v>
      </c>
      <c r="G147">
        <v>11115</v>
      </c>
      <c r="H147">
        <v>13.5</v>
      </c>
      <c r="I147">
        <v>11590.62</v>
      </c>
      <c r="J147" s="2" t="s">
        <v>1218</v>
      </c>
      <c r="K147">
        <v>384</v>
      </c>
      <c r="L147" s="15" t="s">
        <v>1576</v>
      </c>
    </row>
    <row r="148" spans="1:12" x14ac:dyDescent="0.3">
      <c r="A148" t="s">
        <v>147</v>
      </c>
      <c r="B148" t="s">
        <v>1161</v>
      </c>
      <c r="C148" t="s">
        <v>1173</v>
      </c>
      <c r="D148" s="1">
        <v>43284</v>
      </c>
      <c r="E148" s="1">
        <v>43292</v>
      </c>
      <c r="F148" s="1">
        <v>43303</v>
      </c>
      <c r="G148">
        <v>13964</v>
      </c>
      <c r="H148">
        <v>16.899999999999999</v>
      </c>
      <c r="I148">
        <v>11579.68</v>
      </c>
      <c r="J148" s="2" t="s">
        <v>1218</v>
      </c>
      <c r="K148">
        <v>459</v>
      </c>
      <c r="L148" s="15" t="s">
        <v>1576</v>
      </c>
    </row>
    <row r="149" spans="1:12" x14ac:dyDescent="0.3">
      <c r="A149" t="s">
        <v>148</v>
      </c>
      <c r="B149" t="s">
        <v>1162</v>
      </c>
      <c r="C149" t="s">
        <v>1173</v>
      </c>
      <c r="D149" s="1">
        <v>43733</v>
      </c>
      <c r="E149" s="1">
        <v>43739</v>
      </c>
      <c r="F149" s="1">
        <v>43745</v>
      </c>
      <c r="G149">
        <v>9577</v>
      </c>
      <c r="H149">
        <v>10.7</v>
      </c>
      <c r="I149">
        <v>11536.06</v>
      </c>
      <c r="J149" s="2" t="s">
        <v>1218</v>
      </c>
      <c r="K149">
        <v>188</v>
      </c>
      <c r="L149" s="15" t="s">
        <v>1576</v>
      </c>
    </row>
    <row r="150" spans="1:12" x14ac:dyDescent="0.3">
      <c r="A150" t="s">
        <v>149</v>
      </c>
      <c r="B150" t="s">
        <v>1161</v>
      </c>
      <c r="C150" t="s">
        <v>1177</v>
      </c>
      <c r="D150" s="1">
        <v>43803</v>
      </c>
      <c r="E150" s="1">
        <v>43815</v>
      </c>
      <c r="F150" s="1">
        <v>43820</v>
      </c>
      <c r="G150">
        <v>16013</v>
      </c>
      <c r="H150">
        <v>19.3</v>
      </c>
      <c r="I150">
        <v>11532.62</v>
      </c>
      <c r="J150" s="2" t="s">
        <v>1218</v>
      </c>
      <c r="K150">
        <v>596</v>
      </c>
      <c r="L150" s="15" t="s">
        <v>1576</v>
      </c>
    </row>
    <row r="151" spans="1:12" x14ac:dyDescent="0.3">
      <c r="A151" t="s">
        <v>150</v>
      </c>
      <c r="B151" t="s">
        <v>1161</v>
      </c>
      <c r="C151" t="s">
        <v>1173</v>
      </c>
      <c r="D151" s="1">
        <v>43570</v>
      </c>
      <c r="E151" s="1">
        <v>43583</v>
      </c>
      <c r="F151" s="1">
        <v>43590</v>
      </c>
      <c r="G151">
        <v>13964</v>
      </c>
      <c r="H151">
        <v>16.899999999999999</v>
      </c>
      <c r="I151">
        <v>11521.45</v>
      </c>
      <c r="J151" s="2" t="s">
        <v>1218</v>
      </c>
      <c r="K151">
        <v>352</v>
      </c>
      <c r="L151" s="15" t="s">
        <v>1576</v>
      </c>
    </row>
    <row r="152" spans="1:12" x14ac:dyDescent="0.3">
      <c r="A152" t="s">
        <v>151</v>
      </c>
      <c r="B152" t="s">
        <v>1167</v>
      </c>
      <c r="C152" t="s">
        <v>1160</v>
      </c>
      <c r="D152" s="1">
        <v>43797</v>
      </c>
      <c r="E152" s="1">
        <v>43804</v>
      </c>
      <c r="F152" s="1">
        <v>43809</v>
      </c>
      <c r="G152">
        <v>10877</v>
      </c>
      <c r="H152">
        <v>13.3</v>
      </c>
      <c r="I152">
        <v>11503.12</v>
      </c>
      <c r="J152" s="2" t="s">
        <v>1218</v>
      </c>
      <c r="K152">
        <v>225</v>
      </c>
      <c r="L152" s="15" t="s">
        <v>1576</v>
      </c>
    </row>
    <row r="153" spans="1:12" x14ac:dyDescent="0.3">
      <c r="A153" t="s">
        <v>152</v>
      </c>
      <c r="B153" t="s">
        <v>1160</v>
      </c>
      <c r="C153" t="s">
        <v>1162</v>
      </c>
      <c r="D153" s="1">
        <v>43026</v>
      </c>
      <c r="E153" s="1">
        <v>43045</v>
      </c>
      <c r="F153" s="1">
        <v>43058</v>
      </c>
      <c r="G153">
        <v>10883</v>
      </c>
      <c r="H153">
        <v>12.8</v>
      </c>
      <c r="I153">
        <v>11483.67</v>
      </c>
      <c r="J153" s="2" t="s">
        <v>1218</v>
      </c>
      <c r="K153">
        <v>473</v>
      </c>
      <c r="L153" s="15" t="s">
        <v>1576</v>
      </c>
    </row>
    <row r="154" spans="1:12" x14ac:dyDescent="0.3">
      <c r="A154" t="s">
        <v>153</v>
      </c>
      <c r="B154" t="s">
        <v>1190</v>
      </c>
      <c r="C154" t="s">
        <v>1162</v>
      </c>
      <c r="D154" s="1">
        <v>43168</v>
      </c>
      <c r="E154" s="1">
        <v>43181</v>
      </c>
      <c r="F154" s="1">
        <v>43190</v>
      </c>
      <c r="G154">
        <v>5536</v>
      </c>
      <c r="H154">
        <v>11.7</v>
      </c>
      <c r="I154">
        <v>11409.74</v>
      </c>
      <c r="J154" s="2" t="s">
        <v>1218</v>
      </c>
      <c r="K154">
        <v>506</v>
      </c>
      <c r="L154" s="15" t="s">
        <v>1576</v>
      </c>
    </row>
    <row r="155" spans="1:12" x14ac:dyDescent="0.3">
      <c r="A155" t="s">
        <v>154</v>
      </c>
      <c r="B155" t="s">
        <v>1161</v>
      </c>
      <c r="C155" t="s">
        <v>1176</v>
      </c>
      <c r="D155" s="1">
        <v>43001</v>
      </c>
      <c r="E155" s="1">
        <v>43009</v>
      </c>
      <c r="F155" s="1">
        <v>43015</v>
      </c>
      <c r="G155">
        <v>11115</v>
      </c>
      <c r="H155">
        <v>13.5</v>
      </c>
      <c r="I155">
        <v>11408.18</v>
      </c>
      <c r="J155" s="2" t="s">
        <v>1218</v>
      </c>
      <c r="K155">
        <v>451</v>
      </c>
      <c r="L155" s="15" t="s">
        <v>1576</v>
      </c>
    </row>
    <row r="156" spans="1:12" x14ac:dyDescent="0.3">
      <c r="A156" t="s">
        <v>155</v>
      </c>
      <c r="B156" t="s">
        <v>1162</v>
      </c>
      <c r="C156" t="s">
        <v>1176</v>
      </c>
      <c r="D156" s="1">
        <v>43482</v>
      </c>
      <c r="E156" s="1">
        <v>43488</v>
      </c>
      <c r="F156" s="1">
        <v>43497</v>
      </c>
      <c r="G156">
        <v>8861</v>
      </c>
      <c r="H156">
        <v>10.6</v>
      </c>
      <c r="I156">
        <v>11392.22</v>
      </c>
      <c r="J156" s="2" t="s">
        <v>1218</v>
      </c>
      <c r="K156">
        <v>101</v>
      </c>
      <c r="L156" s="15" t="s">
        <v>1576</v>
      </c>
    </row>
    <row r="157" spans="1:12" x14ac:dyDescent="0.3">
      <c r="A157" t="s">
        <v>156</v>
      </c>
      <c r="B157" t="s">
        <v>1167</v>
      </c>
      <c r="C157" t="s">
        <v>1183</v>
      </c>
      <c r="D157" s="1">
        <v>43138</v>
      </c>
      <c r="E157" s="1">
        <v>43153</v>
      </c>
      <c r="F157" s="1">
        <v>43166</v>
      </c>
      <c r="G157">
        <v>8303</v>
      </c>
      <c r="H157">
        <v>14.5</v>
      </c>
      <c r="I157">
        <v>11378.57</v>
      </c>
      <c r="J157" s="2" t="s">
        <v>1218</v>
      </c>
      <c r="K157">
        <v>11</v>
      </c>
      <c r="L157" s="15" t="s">
        <v>1576</v>
      </c>
    </row>
    <row r="158" spans="1:12" x14ac:dyDescent="0.3">
      <c r="A158" t="s">
        <v>157</v>
      </c>
      <c r="B158" t="s">
        <v>1161</v>
      </c>
      <c r="C158" t="s">
        <v>1183</v>
      </c>
      <c r="D158" s="1">
        <v>43715</v>
      </c>
      <c r="E158" s="1">
        <v>43716</v>
      </c>
      <c r="F158" s="1">
        <v>43722</v>
      </c>
      <c r="G158">
        <v>12116</v>
      </c>
      <c r="H158">
        <v>14.8</v>
      </c>
      <c r="I158">
        <v>11366.2</v>
      </c>
      <c r="J158" s="2" t="s">
        <v>1218</v>
      </c>
      <c r="K158">
        <v>855</v>
      </c>
      <c r="L158" s="15" t="s">
        <v>1576</v>
      </c>
    </row>
    <row r="159" spans="1:12" x14ac:dyDescent="0.3">
      <c r="A159" t="s">
        <v>158</v>
      </c>
      <c r="B159" t="s">
        <v>1162</v>
      </c>
      <c r="C159" t="s">
        <v>1202</v>
      </c>
      <c r="D159" s="1">
        <v>43537</v>
      </c>
      <c r="E159" s="1">
        <v>43551</v>
      </c>
      <c r="F159" s="1">
        <v>43562</v>
      </c>
      <c r="G159">
        <v>9495</v>
      </c>
      <c r="H159">
        <v>10.6</v>
      </c>
      <c r="I159">
        <v>11356.79</v>
      </c>
      <c r="J159" s="2" t="s">
        <v>1218</v>
      </c>
      <c r="K159">
        <v>884</v>
      </c>
      <c r="L159" s="15" t="s">
        <v>1576</v>
      </c>
    </row>
    <row r="160" spans="1:12" x14ac:dyDescent="0.3">
      <c r="A160" t="s">
        <v>159</v>
      </c>
      <c r="B160" t="s">
        <v>1167</v>
      </c>
      <c r="C160" t="s">
        <v>1181</v>
      </c>
      <c r="D160" s="1">
        <v>43545</v>
      </c>
      <c r="E160" s="1">
        <v>43551</v>
      </c>
      <c r="F160" s="1">
        <v>43558</v>
      </c>
      <c r="G160">
        <v>9223</v>
      </c>
      <c r="H160">
        <v>18.399999999999999</v>
      </c>
      <c r="I160">
        <v>11351.97</v>
      </c>
      <c r="J160" s="2" t="s">
        <v>1218</v>
      </c>
      <c r="K160">
        <v>15</v>
      </c>
      <c r="L160" s="15" t="s">
        <v>1576</v>
      </c>
    </row>
    <row r="161" spans="1:12" x14ac:dyDescent="0.3">
      <c r="A161" t="s">
        <v>160</v>
      </c>
      <c r="B161" t="s">
        <v>1161</v>
      </c>
      <c r="C161" t="s">
        <v>1176</v>
      </c>
      <c r="D161" s="1">
        <v>43604</v>
      </c>
      <c r="E161" s="1">
        <v>43616</v>
      </c>
      <c r="F161" s="1">
        <v>43621</v>
      </c>
      <c r="G161">
        <v>11115</v>
      </c>
      <c r="H161">
        <v>13.5</v>
      </c>
      <c r="I161">
        <v>11327.45</v>
      </c>
      <c r="J161" s="2" t="s">
        <v>1218</v>
      </c>
      <c r="K161">
        <v>39</v>
      </c>
      <c r="L161" s="15" t="s">
        <v>1576</v>
      </c>
    </row>
    <row r="162" spans="1:12" x14ac:dyDescent="0.3">
      <c r="A162" t="s">
        <v>161</v>
      </c>
      <c r="B162" t="s">
        <v>1162</v>
      </c>
      <c r="C162" t="s">
        <v>1201</v>
      </c>
      <c r="D162" s="1">
        <v>43353</v>
      </c>
      <c r="E162" s="1">
        <v>43360</v>
      </c>
      <c r="F162" s="1">
        <v>43371</v>
      </c>
      <c r="G162">
        <v>9630</v>
      </c>
      <c r="H162">
        <v>10.8</v>
      </c>
      <c r="I162">
        <v>11309.09</v>
      </c>
      <c r="J162" s="2" t="s">
        <v>1218</v>
      </c>
      <c r="K162">
        <v>269</v>
      </c>
      <c r="L162" s="15" t="s">
        <v>1576</v>
      </c>
    </row>
    <row r="163" spans="1:12" x14ac:dyDescent="0.3">
      <c r="A163" t="s">
        <v>162</v>
      </c>
      <c r="B163" t="s">
        <v>1161</v>
      </c>
      <c r="C163" t="s">
        <v>1168</v>
      </c>
      <c r="D163" s="1">
        <v>43594</v>
      </c>
      <c r="E163" s="1">
        <v>43605</v>
      </c>
      <c r="F163" s="1">
        <v>43613</v>
      </c>
      <c r="G163">
        <v>10899</v>
      </c>
      <c r="H163">
        <v>13.3</v>
      </c>
      <c r="I163">
        <v>11295.07</v>
      </c>
      <c r="J163" s="2" t="s">
        <v>1218</v>
      </c>
      <c r="K163">
        <v>213</v>
      </c>
      <c r="L163" s="15" t="s">
        <v>1576</v>
      </c>
    </row>
    <row r="164" spans="1:12" x14ac:dyDescent="0.3">
      <c r="A164" t="s">
        <v>163</v>
      </c>
      <c r="B164" t="s">
        <v>1161</v>
      </c>
      <c r="C164" t="s">
        <v>1171</v>
      </c>
      <c r="D164" s="1">
        <v>43485</v>
      </c>
      <c r="E164" s="1">
        <v>43496</v>
      </c>
      <c r="F164" s="1">
        <v>43509</v>
      </c>
      <c r="G164">
        <v>11004</v>
      </c>
      <c r="H164">
        <v>13.5</v>
      </c>
      <c r="I164">
        <v>11274.62</v>
      </c>
      <c r="J164" s="2" t="s">
        <v>1218</v>
      </c>
      <c r="K164">
        <v>479</v>
      </c>
      <c r="L164" s="15" t="s">
        <v>1576</v>
      </c>
    </row>
    <row r="165" spans="1:12" x14ac:dyDescent="0.3">
      <c r="A165" t="s">
        <v>164</v>
      </c>
      <c r="B165" t="s">
        <v>1161</v>
      </c>
      <c r="C165" t="s">
        <v>1177</v>
      </c>
      <c r="D165" s="1">
        <v>43151</v>
      </c>
      <c r="E165" s="1">
        <v>43168</v>
      </c>
      <c r="F165" s="1">
        <v>43179</v>
      </c>
      <c r="G165">
        <v>16013</v>
      </c>
      <c r="H165">
        <v>19.3</v>
      </c>
      <c r="I165">
        <v>11273.02</v>
      </c>
      <c r="J165" s="2" t="s">
        <v>1218</v>
      </c>
      <c r="K165">
        <v>63</v>
      </c>
      <c r="L165" s="15" t="s">
        <v>1576</v>
      </c>
    </row>
    <row r="166" spans="1:12" x14ac:dyDescent="0.3">
      <c r="A166" t="s">
        <v>165</v>
      </c>
      <c r="B166" t="s">
        <v>1161</v>
      </c>
      <c r="C166" t="s">
        <v>1171</v>
      </c>
      <c r="D166" s="1">
        <v>43541</v>
      </c>
      <c r="E166" s="1">
        <v>43555</v>
      </c>
      <c r="F166" s="1">
        <v>43563</v>
      </c>
      <c r="G166">
        <v>11004</v>
      </c>
      <c r="H166">
        <v>13.5</v>
      </c>
      <c r="I166">
        <v>11269.6</v>
      </c>
      <c r="J166" s="2" t="s">
        <v>1218</v>
      </c>
      <c r="K166">
        <v>770</v>
      </c>
      <c r="L166" s="15" t="s">
        <v>1576</v>
      </c>
    </row>
    <row r="167" spans="1:12" x14ac:dyDescent="0.3">
      <c r="A167" t="s">
        <v>166</v>
      </c>
      <c r="B167" t="s">
        <v>1161</v>
      </c>
      <c r="C167" t="s">
        <v>1168</v>
      </c>
      <c r="D167" s="1">
        <v>43611</v>
      </c>
      <c r="E167" s="1">
        <v>43629</v>
      </c>
      <c r="F167" s="1">
        <v>43650</v>
      </c>
      <c r="G167">
        <v>10899</v>
      </c>
      <c r="H167">
        <v>13.3</v>
      </c>
      <c r="I167">
        <v>11266.72</v>
      </c>
      <c r="J167" s="2" t="s">
        <v>1218</v>
      </c>
      <c r="K167">
        <v>325</v>
      </c>
      <c r="L167" s="15" t="s">
        <v>1576</v>
      </c>
    </row>
    <row r="168" spans="1:12" x14ac:dyDescent="0.3">
      <c r="A168" t="s">
        <v>167</v>
      </c>
      <c r="B168" t="s">
        <v>1162</v>
      </c>
      <c r="C168" t="s">
        <v>1163</v>
      </c>
      <c r="D168" s="1">
        <v>43600</v>
      </c>
      <c r="E168" s="1">
        <v>43615</v>
      </c>
      <c r="F168" s="1">
        <v>43619</v>
      </c>
      <c r="G168">
        <v>8395</v>
      </c>
      <c r="H168">
        <v>9.5</v>
      </c>
      <c r="I168">
        <v>11260.35</v>
      </c>
      <c r="J168" s="2" t="s">
        <v>1218</v>
      </c>
      <c r="K168">
        <v>707</v>
      </c>
      <c r="L168" s="15" t="s">
        <v>1576</v>
      </c>
    </row>
    <row r="169" spans="1:12" x14ac:dyDescent="0.3">
      <c r="A169" t="s">
        <v>168</v>
      </c>
      <c r="B169" t="s">
        <v>1161</v>
      </c>
      <c r="C169" t="s">
        <v>1171</v>
      </c>
      <c r="D169" s="1">
        <v>43510</v>
      </c>
      <c r="E169" s="1">
        <v>43521</v>
      </c>
      <c r="F169" s="1">
        <v>43527</v>
      </c>
      <c r="G169">
        <v>11004</v>
      </c>
      <c r="H169">
        <v>13.5</v>
      </c>
      <c r="I169">
        <v>11244.68</v>
      </c>
      <c r="J169" s="2" t="s">
        <v>1218</v>
      </c>
      <c r="K169">
        <v>805</v>
      </c>
      <c r="L169" s="15" t="s">
        <v>1576</v>
      </c>
    </row>
    <row r="170" spans="1:12" x14ac:dyDescent="0.3">
      <c r="A170" t="s">
        <v>169</v>
      </c>
      <c r="B170" t="s">
        <v>1161</v>
      </c>
      <c r="C170" t="s">
        <v>1183</v>
      </c>
      <c r="D170" s="1">
        <v>43189</v>
      </c>
      <c r="E170" s="1">
        <v>43197</v>
      </c>
      <c r="F170" s="1">
        <v>43205</v>
      </c>
      <c r="G170">
        <v>12116</v>
      </c>
      <c r="H170">
        <v>14.8</v>
      </c>
      <c r="I170">
        <v>11243.64</v>
      </c>
      <c r="J170" s="2" t="s">
        <v>1218</v>
      </c>
      <c r="K170">
        <v>363</v>
      </c>
      <c r="L170" s="15" t="s">
        <v>1576</v>
      </c>
    </row>
    <row r="171" spans="1:12" x14ac:dyDescent="0.3">
      <c r="A171" t="s">
        <v>170</v>
      </c>
      <c r="B171" t="s">
        <v>1162</v>
      </c>
      <c r="C171" t="s">
        <v>1169</v>
      </c>
      <c r="D171" s="1">
        <v>43679</v>
      </c>
      <c r="E171" s="1">
        <v>43686</v>
      </c>
      <c r="F171" s="1">
        <v>43695</v>
      </c>
      <c r="G171">
        <v>10605</v>
      </c>
      <c r="H171">
        <v>11.8</v>
      </c>
      <c r="I171">
        <v>11236.8</v>
      </c>
      <c r="J171" s="2" t="s">
        <v>1218</v>
      </c>
      <c r="K171">
        <v>11</v>
      </c>
      <c r="L171" s="15" t="s">
        <v>1576</v>
      </c>
    </row>
    <row r="172" spans="1:12" x14ac:dyDescent="0.3">
      <c r="A172" t="s">
        <v>171</v>
      </c>
      <c r="B172" t="s">
        <v>1161</v>
      </c>
      <c r="C172" t="s">
        <v>1160</v>
      </c>
      <c r="D172" s="1">
        <v>43074</v>
      </c>
      <c r="E172" s="1">
        <v>43083</v>
      </c>
      <c r="F172" s="1">
        <v>43088</v>
      </c>
      <c r="G172">
        <v>15349</v>
      </c>
      <c r="H172">
        <v>18.5</v>
      </c>
      <c r="I172">
        <v>11231.82</v>
      </c>
      <c r="J172" s="2" t="s">
        <v>1218</v>
      </c>
      <c r="K172">
        <v>900</v>
      </c>
      <c r="L172" s="15" t="s">
        <v>1576</v>
      </c>
    </row>
    <row r="173" spans="1:12" x14ac:dyDescent="0.3">
      <c r="A173" t="s">
        <v>172</v>
      </c>
      <c r="B173" t="s">
        <v>1161</v>
      </c>
      <c r="C173" t="s">
        <v>1160</v>
      </c>
      <c r="D173" s="1">
        <v>43144</v>
      </c>
      <c r="E173" s="1">
        <v>43162</v>
      </c>
      <c r="F173" s="1">
        <v>43170</v>
      </c>
      <c r="G173">
        <v>15349</v>
      </c>
      <c r="H173">
        <v>18.5</v>
      </c>
      <c r="I173">
        <v>11229.41</v>
      </c>
      <c r="J173" s="2" t="s">
        <v>1218</v>
      </c>
      <c r="K173">
        <v>301</v>
      </c>
      <c r="L173" s="15" t="s">
        <v>1576</v>
      </c>
    </row>
    <row r="174" spans="1:12" x14ac:dyDescent="0.3">
      <c r="A174" t="s">
        <v>173</v>
      </c>
      <c r="B174" t="s">
        <v>1161</v>
      </c>
      <c r="C174" t="s">
        <v>1162</v>
      </c>
      <c r="D174" s="1">
        <v>43306</v>
      </c>
      <c r="E174" s="1">
        <v>43316</v>
      </c>
      <c r="F174" s="1">
        <v>43322</v>
      </c>
      <c r="G174">
        <v>5555</v>
      </c>
      <c r="H174">
        <v>7.1</v>
      </c>
      <c r="I174">
        <v>11227.59</v>
      </c>
      <c r="J174" s="2" t="s">
        <v>1218</v>
      </c>
      <c r="K174">
        <v>343</v>
      </c>
      <c r="L174" s="15" t="s">
        <v>1576</v>
      </c>
    </row>
    <row r="175" spans="1:12" x14ac:dyDescent="0.3">
      <c r="A175" t="s">
        <v>174</v>
      </c>
      <c r="B175" t="s">
        <v>1161</v>
      </c>
      <c r="C175" t="s">
        <v>1183</v>
      </c>
      <c r="D175" s="1">
        <v>42729</v>
      </c>
      <c r="E175" s="1">
        <v>42738</v>
      </c>
      <c r="F175" s="1">
        <v>42744</v>
      </c>
      <c r="G175">
        <v>12116</v>
      </c>
      <c r="H175">
        <v>14.8</v>
      </c>
      <c r="I175">
        <v>11221.17</v>
      </c>
      <c r="J175" s="2" t="s">
        <v>1218</v>
      </c>
      <c r="K175">
        <v>638</v>
      </c>
      <c r="L175" s="15" t="s">
        <v>1576</v>
      </c>
    </row>
    <row r="176" spans="1:12" x14ac:dyDescent="0.3">
      <c r="A176" t="s">
        <v>175</v>
      </c>
      <c r="B176" t="s">
        <v>1161</v>
      </c>
      <c r="C176" t="s">
        <v>1176</v>
      </c>
      <c r="D176" s="1">
        <v>42941</v>
      </c>
      <c r="E176" s="1">
        <v>42957</v>
      </c>
      <c r="F176" s="1">
        <v>42967</v>
      </c>
      <c r="G176">
        <v>11115</v>
      </c>
      <c r="H176">
        <v>13.5</v>
      </c>
      <c r="I176">
        <v>11186.15</v>
      </c>
      <c r="J176" s="2" t="s">
        <v>1218</v>
      </c>
      <c r="K176">
        <v>226</v>
      </c>
      <c r="L176" s="15" t="s">
        <v>1576</v>
      </c>
    </row>
    <row r="177" spans="1:12" x14ac:dyDescent="0.3">
      <c r="A177" t="s">
        <v>176</v>
      </c>
      <c r="B177" t="s">
        <v>1167</v>
      </c>
      <c r="C177" t="s">
        <v>1184</v>
      </c>
      <c r="D177" s="1">
        <v>43633</v>
      </c>
      <c r="E177" s="1">
        <v>43634</v>
      </c>
      <c r="F177" s="1">
        <v>43638</v>
      </c>
      <c r="G177">
        <v>16895</v>
      </c>
      <c r="H177">
        <v>20.3</v>
      </c>
      <c r="I177">
        <v>11149.15</v>
      </c>
      <c r="J177" s="2" t="s">
        <v>1218</v>
      </c>
      <c r="K177">
        <v>139</v>
      </c>
      <c r="L177" s="15" t="s">
        <v>1576</v>
      </c>
    </row>
    <row r="178" spans="1:12" x14ac:dyDescent="0.3">
      <c r="A178" t="s">
        <v>177</v>
      </c>
      <c r="B178" t="s">
        <v>1161</v>
      </c>
      <c r="C178" t="s">
        <v>1160</v>
      </c>
      <c r="D178" s="1">
        <v>42971</v>
      </c>
      <c r="E178" s="1">
        <v>42985</v>
      </c>
      <c r="F178" s="1">
        <v>42991</v>
      </c>
      <c r="G178">
        <v>15349</v>
      </c>
      <c r="H178">
        <v>18.5</v>
      </c>
      <c r="I178">
        <v>11138.5</v>
      </c>
      <c r="J178" s="2" t="s">
        <v>1218</v>
      </c>
      <c r="K178">
        <v>301</v>
      </c>
      <c r="L178" s="15" t="s">
        <v>1576</v>
      </c>
    </row>
    <row r="179" spans="1:12" x14ac:dyDescent="0.3">
      <c r="A179" t="s">
        <v>178</v>
      </c>
      <c r="B179" t="s">
        <v>1160</v>
      </c>
      <c r="C179" t="s">
        <v>1178</v>
      </c>
      <c r="D179" s="1">
        <v>43360</v>
      </c>
      <c r="E179" s="1">
        <v>43363</v>
      </c>
      <c r="F179" s="1">
        <v>43372</v>
      </c>
      <c r="G179">
        <v>15050</v>
      </c>
      <c r="H179">
        <v>19.2</v>
      </c>
      <c r="I179">
        <v>11126.52</v>
      </c>
      <c r="J179" s="2" t="s">
        <v>1218</v>
      </c>
      <c r="K179">
        <v>403</v>
      </c>
      <c r="L179" s="15" t="s">
        <v>1576</v>
      </c>
    </row>
    <row r="180" spans="1:12" x14ac:dyDescent="0.3">
      <c r="A180" t="s">
        <v>179</v>
      </c>
      <c r="B180" t="s">
        <v>1161</v>
      </c>
      <c r="C180" t="s">
        <v>1169</v>
      </c>
      <c r="D180" s="1">
        <v>43600</v>
      </c>
      <c r="E180" s="1">
        <v>43619</v>
      </c>
      <c r="F180" s="1">
        <v>43627</v>
      </c>
      <c r="G180">
        <v>15178</v>
      </c>
      <c r="H180">
        <v>18.3</v>
      </c>
      <c r="I180">
        <v>11119.59</v>
      </c>
      <c r="J180" s="2" t="s">
        <v>1218</v>
      </c>
      <c r="K180">
        <v>459</v>
      </c>
      <c r="L180" s="15" t="s">
        <v>1576</v>
      </c>
    </row>
    <row r="181" spans="1:12" x14ac:dyDescent="0.3">
      <c r="A181" t="s">
        <v>180</v>
      </c>
      <c r="B181" t="s">
        <v>1167</v>
      </c>
      <c r="C181" t="s">
        <v>1166</v>
      </c>
      <c r="D181" s="1">
        <v>43681</v>
      </c>
      <c r="E181" s="1">
        <v>43681</v>
      </c>
      <c r="F181" s="1">
        <v>43690</v>
      </c>
      <c r="G181">
        <v>6790</v>
      </c>
      <c r="H181">
        <v>8.9</v>
      </c>
      <c r="I181">
        <v>11117.82</v>
      </c>
      <c r="J181" s="2" t="s">
        <v>1218</v>
      </c>
      <c r="K181">
        <v>135</v>
      </c>
      <c r="L181" s="15" t="s">
        <v>1576</v>
      </c>
    </row>
    <row r="182" spans="1:12" x14ac:dyDescent="0.3">
      <c r="A182" t="s">
        <v>181</v>
      </c>
      <c r="B182" t="s">
        <v>1162</v>
      </c>
      <c r="C182" t="s">
        <v>1204</v>
      </c>
      <c r="D182" s="1">
        <v>42828</v>
      </c>
      <c r="E182" s="1">
        <v>42836</v>
      </c>
      <c r="F182" s="1">
        <v>42847</v>
      </c>
      <c r="G182">
        <v>8903</v>
      </c>
      <c r="H182">
        <v>10.1</v>
      </c>
      <c r="I182">
        <v>11117.12</v>
      </c>
      <c r="J182" s="2" t="s">
        <v>1218</v>
      </c>
      <c r="K182">
        <v>120</v>
      </c>
      <c r="L182" s="15" t="s">
        <v>1576</v>
      </c>
    </row>
    <row r="183" spans="1:12" x14ac:dyDescent="0.3">
      <c r="A183" t="s">
        <v>182</v>
      </c>
      <c r="B183" t="s">
        <v>1161</v>
      </c>
      <c r="C183" t="s">
        <v>1176</v>
      </c>
      <c r="D183" s="1">
        <v>43103</v>
      </c>
      <c r="E183" s="1">
        <v>43121</v>
      </c>
      <c r="F183" s="1">
        <v>43137</v>
      </c>
      <c r="G183">
        <v>11115</v>
      </c>
      <c r="H183">
        <v>13.5</v>
      </c>
      <c r="I183">
        <v>11116.78</v>
      </c>
      <c r="J183" s="2" t="s">
        <v>1218</v>
      </c>
      <c r="K183">
        <v>506</v>
      </c>
      <c r="L183" s="15" t="s">
        <v>1576</v>
      </c>
    </row>
    <row r="184" spans="1:12" x14ac:dyDescent="0.3">
      <c r="A184" t="s">
        <v>183</v>
      </c>
      <c r="B184" t="s">
        <v>1161</v>
      </c>
      <c r="C184" t="s">
        <v>1173</v>
      </c>
      <c r="D184" s="1">
        <v>43563</v>
      </c>
      <c r="E184" s="1">
        <v>43583</v>
      </c>
      <c r="F184" s="1">
        <v>43597</v>
      </c>
      <c r="G184">
        <v>13964</v>
      </c>
      <c r="H184">
        <v>16.899999999999999</v>
      </c>
      <c r="I184">
        <v>11104.6</v>
      </c>
      <c r="J184" s="2" t="s">
        <v>1218</v>
      </c>
      <c r="K184">
        <v>770</v>
      </c>
      <c r="L184" s="15" t="s">
        <v>1576</v>
      </c>
    </row>
    <row r="185" spans="1:12" x14ac:dyDescent="0.3">
      <c r="A185" t="s">
        <v>184</v>
      </c>
      <c r="B185" t="s">
        <v>1162</v>
      </c>
      <c r="C185" t="s">
        <v>1164</v>
      </c>
      <c r="D185" s="1">
        <v>43554</v>
      </c>
      <c r="E185" s="1">
        <v>43558</v>
      </c>
      <c r="F185" s="1">
        <v>43572</v>
      </c>
      <c r="G185">
        <v>7213</v>
      </c>
      <c r="H185">
        <v>8.4</v>
      </c>
      <c r="I185">
        <v>11096.83</v>
      </c>
      <c r="J185" s="2" t="s">
        <v>1218</v>
      </c>
      <c r="K185">
        <v>280</v>
      </c>
      <c r="L185" s="15" t="s">
        <v>1576</v>
      </c>
    </row>
    <row r="186" spans="1:12" x14ac:dyDescent="0.3">
      <c r="A186" t="s">
        <v>185</v>
      </c>
      <c r="B186" t="s">
        <v>1160</v>
      </c>
      <c r="C186" t="s">
        <v>1200</v>
      </c>
      <c r="D186" s="1">
        <v>42961</v>
      </c>
      <c r="E186" s="1">
        <v>42972</v>
      </c>
      <c r="F186" s="1">
        <v>42980</v>
      </c>
      <c r="G186">
        <v>15917</v>
      </c>
      <c r="H186">
        <v>21.1</v>
      </c>
      <c r="I186">
        <v>11088.56</v>
      </c>
      <c r="J186" s="2" t="s">
        <v>1218</v>
      </c>
      <c r="K186">
        <v>77</v>
      </c>
      <c r="L186" s="15" t="s">
        <v>1576</v>
      </c>
    </row>
    <row r="187" spans="1:12" x14ac:dyDescent="0.3">
      <c r="A187" t="s">
        <v>186</v>
      </c>
      <c r="B187" t="s">
        <v>1162</v>
      </c>
      <c r="C187" t="s">
        <v>1174</v>
      </c>
      <c r="D187" s="1">
        <v>43770</v>
      </c>
      <c r="E187" s="1">
        <v>43781</v>
      </c>
      <c r="F187" s="1">
        <v>43786</v>
      </c>
      <c r="G187">
        <v>11721</v>
      </c>
      <c r="H187">
        <v>13.9</v>
      </c>
      <c r="I187">
        <v>11087.55</v>
      </c>
      <c r="J187" s="2" t="s">
        <v>1218</v>
      </c>
      <c r="K187">
        <v>705</v>
      </c>
      <c r="L187" s="15" t="s">
        <v>1576</v>
      </c>
    </row>
    <row r="188" spans="1:12" x14ac:dyDescent="0.3">
      <c r="A188" t="s">
        <v>187</v>
      </c>
      <c r="B188" t="s">
        <v>1162</v>
      </c>
      <c r="C188" t="s">
        <v>1198</v>
      </c>
      <c r="D188" s="1">
        <v>43204</v>
      </c>
      <c r="E188" s="1">
        <v>43211</v>
      </c>
      <c r="F188" s="1">
        <v>43225</v>
      </c>
      <c r="G188">
        <v>7627</v>
      </c>
      <c r="H188">
        <v>8.8000000000000007</v>
      </c>
      <c r="I188">
        <v>11063.99</v>
      </c>
      <c r="J188" s="2" t="s">
        <v>1218</v>
      </c>
      <c r="K188">
        <v>586</v>
      </c>
      <c r="L188" s="15" t="s">
        <v>1576</v>
      </c>
    </row>
    <row r="189" spans="1:12" x14ac:dyDescent="0.3">
      <c r="A189" t="s">
        <v>188</v>
      </c>
      <c r="B189" t="s">
        <v>1161</v>
      </c>
      <c r="C189" t="s">
        <v>1176</v>
      </c>
      <c r="D189" s="1">
        <v>43381</v>
      </c>
      <c r="E189" s="1">
        <v>43401</v>
      </c>
      <c r="F189" s="1">
        <v>43414</v>
      </c>
      <c r="G189">
        <v>11115</v>
      </c>
      <c r="H189">
        <v>13.5</v>
      </c>
      <c r="I189">
        <v>11057.65</v>
      </c>
      <c r="J189" s="2" t="s">
        <v>1218</v>
      </c>
      <c r="K189">
        <v>252</v>
      </c>
      <c r="L189" s="15" t="s">
        <v>1576</v>
      </c>
    </row>
    <row r="190" spans="1:12" x14ac:dyDescent="0.3">
      <c r="A190" t="s">
        <v>189</v>
      </c>
      <c r="B190" t="s">
        <v>1161</v>
      </c>
      <c r="C190" t="s">
        <v>1160</v>
      </c>
      <c r="D190" s="1">
        <v>43603</v>
      </c>
      <c r="E190" s="1">
        <v>43623</v>
      </c>
      <c r="F190" s="1">
        <v>43637</v>
      </c>
      <c r="G190">
        <v>15349</v>
      </c>
      <c r="H190">
        <v>18.5</v>
      </c>
      <c r="I190">
        <v>11040.79</v>
      </c>
      <c r="J190" s="2" t="s">
        <v>1218</v>
      </c>
      <c r="K190">
        <v>448</v>
      </c>
      <c r="L190" s="15" t="s">
        <v>1576</v>
      </c>
    </row>
    <row r="191" spans="1:12" x14ac:dyDescent="0.3">
      <c r="A191" t="s">
        <v>190</v>
      </c>
      <c r="B191" t="s">
        <v>1190</v>
      </c>
      <c r="C191" t="s">
        <v>1162</v>
      </c>
      <c r="D191" s="1">
        <v>43319</v>
      </c>
      <c r="E191" s="1">
        <v>43324</v>
      </c>
      <c r="F191" s="1">
        <v>43330</v>
      </c>
      <c r="G191">
        <v>5536</v>
      </c>
      <c r="H191">
        <v>11.7</v>
      </c>
      <c r="I191">
        <v>10986.45</v>
      </c>
      <c r="J191" s="2" t="s">
        <v>1218</v>
      </c>
      <c r="K191">
        <v>177</v>
      </c>
      <c r="L191" s="15" t="s">
        <v>1576</v>
      </c>
    </row>
    <row r="192" spans="1:12" x14ac:dyDescent="0.3">
      <c r="A192" t="s">
        <v>191</v>
      </c>
      <c r="B192" t="s">
        <v>1162</v>
      </c>
      <c r="C192" t="s">
        <v>1174</v>
      </c>
      <c r="D192" s="1">
        <v>43653</v>
      </c>
      <c r="E192" s="1">
        <v>43658</v>
      </c>
      <c r="F192" s="1">
        <v>43666</v>
      </c>
      <c r="G192">
        <v>11721</v>
      </c>
      <c r="H192">
        <v>13.9</v>
      </c>
      <c r="I192">
        <v>10976.54</v>
      </c>
      <c r="J192" s="2" t="s">
        <v>1218</v>
      </c>
      <c r="K192">
        <v>417</v>
      </c>
      <c r="L192" s="15" t="s">
        <v>1577</v>
      </c>
    </row>
    <row r="193" spans="1:12" x14ac:dyDescent="0.3">
      <c r="A193" t="s">
        <v>192</v>
      </c>
      <c r="B193" t="s">
        <v>1161</v>
      </c>
      <c r="C193" t="s">
        <v>1175</v>
      </c>
      <c r="D193" s="1">
        <v>43291</v>
      </c>
      <c r="E193" s="1">
        <v>43302</v>
      </c>
      <c r="F193" s="1">
        <v>43310</v>
      </c>
      <c r="G193">
        <v>11022</v>
      </c>
      <c r="H193">
        <v>13.5</v>
      </c>
      <c r="I193">
        <v>10971.05</v>
      </c>
      <c r="J193" s="2" t="s">
        <v>1218</v>
      </c>
      <c r="K193">
        <v>62</v>
      </c>
      <c r="L193" s="15" t="s">
        <v>1576</v>
      </c>
    </row>
    <row r="194" spans="1:12" x14ac:dyDescent="0.3">
      <c r="A194" t="s">
        <v>193</v>
      </c>
      <c r="B194" t="s">
        <v>1162</v>
      </c>
      <c r="C194" t="s">
        <v>1202</v>
      </c>
      <c r="D194" s="1">
        <v>43366</v>
      </c>
      <c r="E194" s="1">
        <v>43371</v>
      </c>
      <c r="F194" s="1">
        <v>43381</v>
      </c>
      <c r="G194">
        <v>9495</v>
      </c>
      <c r="H194">
        <v>10.6</v>
      </c>
      <c r="I194">
        <v>10960.98</v>
      </c>
      <c r="J194" s="2" t="s">
        <v>1218</v>
      </c>
      <c r="K194">
        <v>725</v>
      </c>
      <c r="L194" s="15" t="s">
        <v>1576</v>
      </c>
    </row>
    <row r="195" spans="1:12" x14ac:dyDescent="0.3">
      <c r="A195" t="s">
        <v>194</v>
      </c>
      <c r="B195" t="s">
        <v>1161</v>
      </c>
      <c r="C195" t="s">
        <v>1164</v>
      </c>
      <c r="D195" s="1">
        <v>42732</v>
      </c>
      <c r="E195" s="1">
        <v>42742</v>
      </c>
      <c r="F195" s="1">
        <v>42747</v>
      </c>
      <c r="G195">
        <v>12551</v>
      </c>
      <c r="H195">
        <v>15.3</v>
      </c>
      <c r="I195">
        <v>10894.13</v>
      </c>
      <c r="J195" s="2" t="s">
        <v>1218</v>
      </c>
      <c r="K195">
        <v>496</v>
      </c>
      <c r="L195" s="15" t="s">
        <v>1576</v>
      </c>
    </row>
    <row r="196" spans="1:12" x14ac:dyDescent="0.3">
      <c r="A196" t="s">
        <v>195</v>
      </c>
      <c r="B196" t="s">
        <v>1162</v>
      </c>
      <c r="C196" t="s">
        <v>1168</v>
      </c>
      <c r="D196" s="1">
        <v>43482</v>
      </c>
      <c r="E196" s="1">
        <v>43490</v>
      </c>
      <c r="F196" s="1">
        <v>43501</v>
      </c>
      <c r="G196">
        <v>9591</v>
      </c>
      <c r="H196">
        <v>10.7</v>
      </c>
      <c r="I196">
        <v>10888.69</v>
      </c>
      <c r="J196" s="2" t="s">
        <v>1218</v>
      </c>
      <c r="K196">
        <v>467</v>
      </c>
      <c r="L196" s="15" t="s">
        <v>1576</v>
      </c>
    </row>
    <row r="197" spans="1:12" x14ac:dyDescent="0.3">
      <c r="A197" t="s">
        <v>196</v>
      </c>
      <c r="B197" t="s">
        <v>1160</v>
      </c>
      <c r="C197" t="s">
        <v>1163</v>
      </c>
      <c r="D197" s="1">
        <v>43159</v>
      </c>
      <c r="E197" s="1">
        <v>43167</v>
      </c>
      <c r="F197" s="1">
        <v>43173</v>
      </c>
      <c r="G197">
        <v>14209</v>
      </c>
      <c r="H197">
        <v>18.399999999999999</v>
      </c>
      <c r="I197">
        <v>10858.06</v>
      </c>
      <c r="J197" s="2" t="s">
        <v>1218</v>
      </c>
      <c r="K197">
        <v>958</v>
      </c>
      <c r="L197" s="15" t="s">
        <v>1576</v>
      </c>
    </row>
    <row r="198" spans="1:12" x14ac:dyDescent="0.3">
      <c r="A198" t="s">
        <v>197</v>
      </c>
      <c r="B198" t="s">
        <v>1167</v>
      </c>
      <c r="C198" t="s">
        <v>1168</v>
      </c>
      <c r="D198" s="1">
        <v>43695</v>
      </c>
      <c r="E198" s="1">
        <v>43703</v>
      </c>
      <c r="F198" s="1">
        <v>43714</v>
      </c>
      <c r="G198">
        <v>9636</v>
      </c>
      <c r="H198">
        <v>11.9</v>
      </c>
      <c r="I198">
        <v>10851.27</v>
      </c>
      <c r="J198" s="2" t="s">
        <v>1218</v>
      </c>
      <c r="K198">
        <v>235</v>
      </c>
      <c r="L198" s="15" t="s">
        <v>1576</v>
      </c>
    </row>
    <row r="199" spans="1:12" x14ac:dyDescent="0.3">
      <c r="A199" t="s">
        <v>198</v>
      </c>
      <c r="B199" t="s">
        <v>1161</v>
      </c>
      <c r="C199" t="s">
        <v>1160</v>
      </c>
      <c r="D199" s="1">
        <v>43701</v>
      </c>
      <c r="E199" s="1">
        <v>43710</v>
      </c>
      <c r="F199" s="1">
        <v>43719</v>
      </c>
      <c r="G199">
        <v>15349</v>
      </c>
      <c r="H199">
        <v>18.5</v>
      </c>
      <c r="I199">
        <v>10831.58</v>
      </c>
      <c r="J199" s="2" t="s">
        <v>1218</v>
      </c>
      <c r="K199">
        <v>301</v>
      </c>
      <c r="L199" s="15" t="s">
        <v>1576</v>
      </c>
    </row>
    <row r="200" spans="1:12" x14ac:dyDescent="0.3">
      <c r="A200" t="s">
        <v>199</v>
      </c>
      <c r="B200" t="s">
        <v>1161</v>
      </c>
      <c r="C200" t="s">
        <v>1160</v>
      </c>
      <c r="D200" s="1">
        <v>42823</v>
      </c>
      <c r="E200" s="1">
        <v>42837</v>
      </c>
      <c r="F200" s="1">
        <v>42843</v>
      </c>
      <c r="G200">
        <v>15349</v>
      </c>
      <c r="H200">
        <v>18.5</v>
      </c>
      <c r="I200">
        <v>10805.4</v>
      </c>
      <c r="J200" s="2" t="s">
        <v>1218</v>
      </c>
      <c r="K200">
        <v>301</v>
      </c>
      <c r="L200" s="15" t="s">
        <v>1576</v>
      </c>
    </row>
    <row r="201" spans="1:12" x14ac:dyDescent="0.3">
      <c r="A201" t="s">
        <v>200</v>
      </c>
      <c r="B201" t="s">
        <v>1161</v>
      </c>
      <c r="C201" t="s">
        <v>1176</v>
      </c>
      <c r="D201" s="1">
        <v>43749</v>
      </c>
      <c r="E201" s="1">
        <v>43758</v>
      </c>
      <c r="F201" s="1">
        <v>43768</v>
      </c>
      <c r="G201">
        <v>11115</v>
      </c>
      <c r="H201">
        <v>13.5</v>
      </c>
      <c r="I201">
        <v>10803.27</v>
      </c>
      <c r="J201" s="2" t="s">
        <v>1218</v>
      </c>
      <c r="K201">
        <v>141</v>
      </c>
      <c r="L201" s="15" t="s">
        <v>1576</v>
      </c>
    </row>
    <row r="202" spans="1:12" x14ac:dyDescent="0.3">
      <c r="A202" t="s">
        <v>201</v>
      </c>
      <c r="B202" t="s">
        <v>1161</v>
      </c>
      <c r="C202" t="s">
        <v>1169</v>
      </c>
      <c r="D202" s="1">
        <v>43801</v>
      </c>
      <c r="E202" s="1">
        <v>43815</v>
      </c>
      <c r="F202" s="1">
        <v>43822</v>
      </c>
      <c r="G202">
        <v>15178</v>
      </c>
      <c r="H202">
        <v>18.3</v>
      </c>
      <c r="I202">
        <v>10798.46</v>
      </c>
      <c r="J202" s="2" t="s">
        <v>1218</v>
      </c>
      <c r="K202">
        <v>513</v>
      </c>
      <c r="L202" s="15" t="s">
        <v>1576</v>
      </c>
    </row>
    <row r="203" spans="1:12" x14ac:dyDescent="0.3">
      <c r="A203" t="s">
        <v>202</v>
      </c>
      <c r="B203" t="s">
        <v>1161</v>
      </c>
      <c r="C203" t="s">
        <v>1160</v>
      </c>
      <c r="D203" s="1">
        <v>43782</v>
      </c>
      <c r="E203" s="1">
        <v>43792</v>
      </c>
      <c r="F203" s="1">
        <v>43797</v>
      </c>
      <c r="G203">
        <v>15349</v>
      </c>
      <c r="H203">
        <v>18.5</v>
      </c>
      <c r="I203">
        <v>10768.25</v>
      </c>
      <c r="J203" s="2" t="s">
        <v>1218</v>
      </c>
      <c r="K203">
        <v>228</v>
      </c>
      <c r="L203" s="15" t="s">
        <v>1576</v>
      </c>
    </row>
    <row r="204" spans="1:12" x14ac:dyDescent="0.3">
      <c r="A204" t="s">
        <v>203</v>
      </c>
      <c r="B204" t="s">
        <v>1160</v>
      </c>
      <c r="C204" t="s">
        <v>1180</v>
      </c>
      <c r="D204" s="1">
        <v>42734</v>
      </c>
      <c r="E204" s="1">
        <v>42752</v>
      </c>
      <c r="F204" s="1">
        <v>42763</v>
      </c>
      <c r="G204">
        <v>15336</v>
      </c>
      <c r="H204">
        <v>18.5</v>
      </c>
      <c r="I204">
        <v>10739.34</v>
      </c>
      <c r="J204" s="2" t="s">
        <v>1218</v>
      </c>
      <c r="K204">
        <v>423</v>
      </c>
      <c r="L204" s="15" t="s">
        <v>1576</v>
      </c>
    </row>
    <row r="205" spans="1:12" x14ac:dyDescent="0.3">
      <c r="A205" t="s">
        <v>204</v>
      </c>
      <c r="B205" t="s">
        <v>1161</v>
      </c>
      <c r="C205" t="s">
        <v>1171</v>
      </c>
      <c r="D205" s="1">
        <v>43505</v>
      </c>
      <c r="E205" s="1">
        <v>43518</v>
      </c>
      <c r="F205" s="1">
        <v>43526</v>
      </c>
      <c r="G205">
        <v>11004</v>
      </c>
      <c r="H205">
        <v>13.5</v>
      </c>
      <c r="I205">
        <v>10723.29</v>
      </c>
      <c r="J205" s="2" t="s">
        <v>1218</v>
      </c>
      <c r="K205">
        <v>12</v>
      </c>
      <c r="L205" s="15" t="s">
        <v>1576</v>
      </c>
    </row>
    <row r="206" spans="1:12" x14ac:dyDescent="0.3">
      <c r="A206" t="s">
        <v>205</v>
      </c>
      <c r="B206" t="s">
        <v>1167</v>
      </c>
      <c r="C206" t="s">
        <v>1169</v>
      </c>
      <c r="D206" s="1">
        <v>43740</v>
      </c>
      <c r="E206" s="1">
        <v>43752</v>
      </c>
      <c r="F206" s="1">
        <v>43839</v>
      </c>
      <c r="G206">
        <v>10593</v>
      </c>
      <c r="H206">
        <v>17.7</v>
      </c>
      <c r="I206">
        <v>10707.74</v>
      </c>
      <c r="J206" s="2" t="s">
        <v>1218</v>
      </c>
      <c r="K206">
        <v>393</v>
      </c>
      <c r="L206" s="15" t="s">
        <v>1576</v>
      </c>
    </row>
    <row r="207" spans="1:12" x14ac:dyDescent="0.3">
      <c r="A207" t="s">
        <v>206</v>
      </c>
      <c r="B207" t="s">
        <v>1161</v>
      </c>
      <c r="C207" t="s">
        <v>1187</v>
      </c>
      <c r="D207" s="1">
        <v>43605</v>
      </c>
      <c r="E207" s="1">
        <v>43615</v>
      </c>
      <c r="F207" s="1">
        <v>43628</v>
      </c>
      <c r="G207">
        <v>10789</v>
      </c>
      <c r="H207">
        <v>13.2</v>
      </c>
      <c r="I207">
        <v>10701.72</v>
      </c>
      <c r="J207" s="2" t="s">
        <v>1218</v>
      </c>
      <c r="K207">
        <v>213</v>
      </c>
      <c r="L207" s="15" t="s">
        <v>1576</v>
      </c>
    </row>
    <row r="208" spans="1:12" x14ac:dyDescent="0.3">
      <c r="A208" t="s">
        <v>207</v>
      </c>
      <c r="B208" t="s">
        <v>1162</v>
      </c>
      <c r="C208" t="s">
        <v>1161</v>
      </c>
      <c r="D208" s="1">
        <v>43364</v>
      </c>
      <c r="E208" s="1">
        <v>43375</v>
      </c>
      <c r="F208" s="1">
        <v>43383</v>
      </c>
      <c r="G208">
        <v>5539</v>
      </c>
      <c r="H208">
        <v>6.7</v>
      </c>
      <c r="I208">
        <v>10681.57</v>
      </c>
      <c r="J208" s="2" t="s">
        <v>1218</v>
      </c>
      <c r="K208">
        <v>41</v>
      </c>
      <c r="L208" s="15" t="s">
        <v>1576</v>
      </c>
    </row>
    <row r="209" spans="1:12" x14ac:dyDescent="0.3">
      <c r="A209" t="s">
        <v>208</v>
      </c>
      <c r="B209" t="s">
        <v>1167</v>
      </c>
      <c r="C209" t="s">
        <v>1163</v>
      </c>
      <c r="D209" s="1">
        <v>43693</v>
      </c>
      <c r="E209" s="1">
        <v>43697</v>
      </c>
      <c r="F209" s="1">
        <v>43703</v>
      </c>
      <c r="G209">
        <v>8432</v>
      </c>
      <c r="H209">
        <v>9.6</v>
      </c>
      <c r="I209">
        <v>10680.48</v>
      </c>
      <c r="J209" s="2" t="s">
        <v>1218</v>
      </c>
      <c r="K209">
        <v>884</v>
      </c>
      <c r="L209" s="15" t="s">
        <v>1576</v>
      </c>
    </row>
    <row r="210" spans="1:12" x14ac:dyDescent="0.3">
      <c r="A210" t="s">
        <v>209</v>
      </c>
      <c r="B210" t="s">
        <v>1167</v>
      </c>
      <c r="C210" t="s">
        <v>1202</v>
      </c>
      <c r="D210" s="1">
        <v>43284</v>
      </c>
      <c r="E210" s="1">
        <v>43297</v>
      </c>
      <c r="F210" s="1">
        <v>43309</v>
      </c>
      <c r="G210">
        <v>9499</v>
      </c>
      <c r="H210">
        <v>15.6</v>
      </c>
      <c r="I210">
        <v>10673.67</v>
      </c>
      <c r="J210" s="2" t="s">
        <v>1218</v>
      </c>
      <c r="K210">
        <v>280</v>
      </c>
      <c r="L210" s="15" t="s">
        <v>1576</v>
      </c>
    </row>
    <row r="211" spans="1:12" x14ac:dyDescent="0.3">
      <c r="A211" t="s">
        <v>210</v>
      </c>
      <c r="B211" t="s">
        <v>1161</v>
      </c>
      <c r="C211" t="s">
        <v>1164</v>
      </c>
      <c r="D211" s="1">
        <v>43003</v>
      </c>
      <c r="E211" s="1">
        <v>43028</v>
      </c>
      <c r="F211" s="1">
        <v>43035</v>
      </c>
      <c r="G211">
        <v>12551</v>
      </c>
      <c r="H211">
        <v>15.3</v>
      </c>
      <c r="I211">
        <v>10665.37</v>
      </c>
      <c r="J211" s="2" t="s">
        <v>1218</v>
      </c>
      <c r="K211">
        <v>808</v>
      </c>
      <c r="L211" s="15" t="s">
        <v>1576</v>
      </c>
    </row>
    <row r="212" spans="1:12" x14ac:dyDescent="0.3">
      <c r="A212" t="s">
        <v>211</v>
      </c>
      <c r="B212" t="s">
        <v>1161</v>
      </c>
      <c r="C212" t="s">
        <v>1176</v>
      </c>
      <c r="D212" s="1">
        <v>42839</v>
      </c>
      <c r="E212" s="1">
        <v>42848</v>
      </c>
      <c r="F212" s="1">
        <v>42853</v>
      </c>
      <c r="G212">
        <v>11115</v>
      </c>
      <c r="H212">
        <v>13.5</v>
      </c>
      <c r="I212">
        <v>10641.48</v>
      </c>
      <c r="J212" s="2" t="s">
        <v>1218</v>
      </c>
      <c r="K212">
        <v>962</v>
      </c>
      <c r="L212" s="15" t="s">
        <v>1576</v>
      </c>
    </row>
    <row r="213" spans="1:12" x14ac:dyDescent="0.3">
      <c r="A213" t="s">
        <v>212</v>
      </c>
      <c r="B213" t="s">
        <v>1161</v>
      </c>
      <c r="C213" t="s">
        <v>1171</v>
      </c>
      <c r="D213" s="1">
        <v>42984</v>
      </c>
      <c r="E213" s="1">
        <v>42996</v>
      </c>
      <c r="F213" s="1">
        <v>43003</v>
      </c>
      <c r="G213">
        <v>11004</v>
      </c>
      <c r="H213">
        <v>13.5</v>
      </c>
      <c r="I213">
        <v>10622.12</v>
      </c>
      <c r="J213" s="2" t="s">
        <v>1218</v>
      </c>
      <c r="K213">
        <v>666</v>
      </c>
      <c r="L213" s="15" t="s">
        <v>1576</v>
      </c>
    </row>
    <row r="214" spans="1:12" x14ac:dyDescent="0.3">
      <c r="A214" t="s">
        <v>213</v>
      </c>
      <c r="B214" t="s">
        <v>1162</v>
      </c>
      <c r="C214" t="s">
        <v>1160</v>
      </c>
      <c r="D214" s="1">
        <v>43328</v>
      </c>
      <c r="E214" s="1">
        <v>43335</v>
      </c>
      <c r="F214" s="1">
        <v>43342</v>
      </c>
      <c r="G214">
        <v>10883</v>
      </c>
      <c r="H214">
        <v>12.8</v>
      </c>
      <c r="I214">
        <v>10617.25</v>
      </c>
      <c r="J214" s="2" t="s">
        <v>1218</v>
      </c>
      <c r="K214">
        <v>41</v>
      </c>
      <c r="L214" s="15" t="s">
        <v>1576</v>
      </c>
    </row>
    <row r="215" spans="1:12" x14ac:dyDescent="0.3">
      <c r="A215" t="s">
        <v>214</v>
      </c>
      <c r="B215" t="s">
        <v>1161</v>
      </c>
      <c r="C215" t="s">
        <v>1171</v>
      </c>
      <c r="D215" s="1">
        <v>43814</v>
      </c>
      <c r="E215" s="1">
        <v>43816</v>
      </c>
      <c r="F215" s="1">
        <v>43822</v>
      </c>
      <c r="G215">
        <v>11004</v>
      </c>
      <c r="H215">
        <v>13.5</v>
      </c>
      <c r="I215">
        <v>10617.78</v>
      </c>
      <c r="J215" s="2" t="s">
        <v>1218</v>
      </c>
      <c r="K215">
        <v>213</v>
      </c>
      <c r="L215" s="15" t="s">
        <v>1576</v>
      </c>
    </row>
    <row r="216" spans="1:12" x14ac:dyDescent="0.3">
      <c r="A216" t="s">
        <v>215</v>
      </c>
      <c r="B216" t="s">
        <v>1167</v>
      </c>
      <c r="C216" t="s">
        <v>1168</v>
      </c>
      <c r="D216" s="1">
        <v>43571</v>
      </c>
      <c r="E216" s="1">
        <v>43579</v>
      </c>
      <c r="F216" s="1">
        <v>43592</v>
      </c>
      <c r="G216">
        <v>9636</v>
      </c>
      <c r="H216">
        <v>11.9</v>
      </c>
      <c r="I216">
        <v>10601.74</v>
      </c>
      <c r="J216" s="2" t="s">
        <v>1218</v>
      </c>
      <c r="K216">
        <v>494</v>
      </c>
      <c r="L216" s="15" t="s">
        <v>1576</v>
      </c>
    </row>
    <row r="217" spans="1:12" x14ac:dyDescent="0.3">
      <c r="A217" t="s">
        <v>216</v>
      </c>
      <c r="B217" t="s">
        <v>1161</v>
      </c>
      <c r="C217" t="s">
        <v>1160</v>
      </c>
      <c r="D217" s="1">
        <v>43807</v>
      </c>
      <c r="E217" s="1">
        <v>43815</v>
      </c>
      <c r="F217" s="1">
        <v>43820</v>
      </c>
      <c r="G217">
        <v>15349</v>
      </c>
      <c r="H217">
        <v>18.5</v>
      </c>
      <c r="I217">
        <v>10598.36</v>
      </c>
      <c r="J217" s="2" t="s">
        <v>1218</v>
      </c>
      <c r="K217">
        <v>792</v>
      </c>
      <c r="L217" s="15" t="s">
        <v>1576</v>
      </c>
    </row>
    <row r="218" spans="1:12" x14ac:dyDescent="0.3">
      <c r="A218" t="s">
        <v>217</v>
      </c>
      <c r="B218" t="s">
        <v>1161</v>
      </c>
      <c r="C218" t="s">
        <v>1175</v>
      </c>
      <c r="D218" s="1">
        <v>43722</v>
      </c>
      <c r="E218" s="1">
        <v>43736</v>
      </c>
      <c r="F218" s="1">
        <v>43749</v>
      </c>
      <c r="G218">
        <v>11022</v>
      </c>
      <c r="H218">
        <v>13.5</v>
      </c>
      <c r="I218">
        <v>10591.71</v>
      </c>
      <c r="J218" s="2" t="s">
        <v>1218</v>
      </c>
      <c r="K218">
        <v>197</v>
      </c>
      <c r="L218" s="15" t="s">
        <v>1576</v>
      </c>
    </row>
    <row r="219" spans="1:12" x14ac:dyDescent="0.3">
      <c r="A219" t="s">
        <v>218</v>
      </c>
      <c r="B219" t="s">
        <v>1161</v>
      </c>
      <c r="C219" t="s">
        <v>1171</v>
      </c>
      <c r="D219" s="1">
        <v>43567</v>
      </c>
      <c r="E219" s="1">
        <v>43576</v>
      </c>
      <c r="F219" s="1">
        <v>43582</v>
      </c>
      <c r="G219">
        <v>11004</v>
      </c>
      <c r="H219">
        <v>13.5</v>
      </c>
      <c r="I219">
        <v>10569.28</v>
      </c>
      <c r="J219" s="2" t="s">
        <v>1218</v>
      </c>
      <c r="K219">
        <v>18</v>
      </c>
      <c r="L219" s="15" t="s">
        <v>1576</v>
      </c>
    </row>
    <row r="220" spans="1:12" x14ac:dyDescent="0.3">
      <c r="A220" t="s">
        <v>219</v>
      </c>
      <c r="B220" t="s">
        <v>1162</v>
      </c>
      <c r="C220" t="s">
        <v>1186</v>
      </c>
      <c r="D220" s="1">
        <v>43641</v>
      </c>
      <c r="E220" s="1">
        <v>43654</v>
      </c>
      <c r="F220" s="1">
        <v>43665</v>
      </c>
      <c r="G220">
        <v>9594</v>
      </c>
      <c r="H220">
        <v>16.7</v>
      </c>
      <c r="I220">
        <v>10550.2</v>
      </c>
      <c r="J220" s="2" t="s">
        <v>1218</v>
      </c>
      <c r="K220">
        <v>905</v>
      </c>
      <c r="L220" s="15" t="s">
        <v>1576</v>
      </c>
    </row>
    <row r="221" spans="1:12" x14ac:dyDescent="0.3">
      <c r="A221" t="s">
        <v>220</v>
      </c>
      <c r="B221" t="s">
        <v>1161</v>
      </c>
      <c r="C221" t="s">
        <v>1168</v>
      </c>
      <c r="D221" s="1">
        <v>43277</v>
      </c>
      <c r="E221" s="1">
        <v>43291</v>
      </c>
      <c r="F221" s="1">
        <v>43296</v>
      </c>
      <c r="G221">
        <v>10899</v>
      </c>
      <c r="H221">
        <v>13.3</v>
      </c>
      <c r="I221">
        <v>10541.36</v>
      </c>
      <c r="J221" s="2" t="s">
        <v>1218</v>
      </c>
      <c r="K221">
        <v>63</v>
      </c>
      <c r="L221" s="15" t="s">
        <v>1576</v>
      </c>
    </row>
    <row r="222" spans="1:12" x14ac:dyDescent="0.3">
      <c r="A222" t="s">
        <v>221</v>
      </c>
      <c r="B222" t="s">
        <v>1161</v>
      </c>
      <c r="C222" t="s">
        <v>1169</v>
      </c>
      <c r="D222" s="1">
        <v>43397</v>
      </c>
      <c r="E222" s="1">
        <v>43409</v>
      </c>
      <c r="F222" s="1">
        <v>43418</v>
      </c>
      <c r="G222">
        <v>15178</v>
      </c>
      <c r="H222">
        <v>18.3</v>
      </c>
      <c r="I222">
        <v>10515.44</v>
      </c>
      <c r="J222" s="2" t="s">
        <v>1218</v>
      </c>
      <c r="K222">
        <v>161</v>
      </c>
      <c r="L222" s="15" t="s">
        <v>1576</v>
      </c>
    </row>
    <row r="223" spans="1:12" x14ac:dyDescent="0.3">
      <c r="A223" t="s">
        <v>222</v>
      </c>
      <c r="B223" t="s">
        <v>1161</v>
      </c>
      <c r="C223" t="s">
        <v>1173</v>
      </c>
      <c r="D223" s="1">
        <v>43261</v>
      </c>
      <c r="E223" s="1">
        <v>43270</v>
      </c>
      <c r="F223" s="1">
        <v>43285</v>
      </c>
      <c r="G223">
        <v>13964</v>
      </c>
      <c r="H223">
        <v>16.899999999999999</v>
      </c>
      <c r="I223">
        <v>10495.84</v>
      </c>
      <c r="J223" s="2" t="s">
        <v>1218</v>
      </c>
      <c r="K223">
        <v>384</v>
      </c>
      <c r="L223" s="15" t="s">
        <v>1576</v>
      </c>
    </row>
    <row r="224" spans="1:12" x14ac:dyDescent="0.3">
      <c r="A224" t="s">
        <v>223</v>
      </c>
      <c r="B224" t="s">
        <v>1161</v>
      </c>
      <c r="C224" t="s">
        <v>1169</v>
      </c>
      <c r="D224" s="1">
        <v>43711</v>
      </c>
      <c r="E224" s="1">
        <v>43737</v>
      </c>
      <c r="F224" s="1">
        <v>43755</v>
      </c>
      <c r="G224">
        <v>15178</v>
      </c>
      <c r="H224">
        <v>18.3</v>
      </c>
      <c r="I224">
        <v>10488.33</v>
      </c>
      <c r="J224" s="2" t="s">
        <v>1218</v>
      </c>
      <c r="K224">
        <v>18</v>
      </c>
      <c r="L224" s="15" t="s">
        <v>1576</v>
      </c>
    </row>
    <row r="225" spans="1:12" x14ac:dyDescent="0.3">
      <c r="A225" t="s">
        <v>224</v>
      </c>
      <c r="B225" t="s">
        <v>1167</v>
      </c>
      <c r="C225" t="s">
        <v>1161</v>
      </c>
      <c r="D225" s="1">
        <v>43809</v>
      </c>
      <c r="E225" s="1">
        <v>43819</v>
      </c>
      <c r="F225" s="1">
        <v>43827</v>
      </c>
      <c r="G225">
        <v>5568</v>
      </c>
      <c r="H225">
        <v>12.7</v>
      </c>
      <c r="I225">
        <v>10433.09</v>
      </c>
      <c r="J225" s="2" t="s">
        <v>1218</v>
      </c>
      <c r="K225">
        <v>165</v>
      </c>
      <c r="L225" s="15" t="s">
        <v>1576</v>
      </c>
    </row>
    <row r="226" spans="1:12" x14ac:dyDescent="0.3">
      <c r="A226" t="s">
        <v>225</v>
      </c>
      <c r="B226" t="s">
        <v>1161</v>
      </c>
      <c r="C226" t="s">
        <v>1183</v>
      </c>
      <c r="D226" s="1">
        <v>42838</v>
      </c>
      <c r="E226" s="1">
        <v>42862</v>
      </c>
      <c r="F226" s="1">
        <v>42868</v>
      </c>
      <c r="G226">
        <v>12116</v>
      </c>
      <c r="H226">
        <v>14.8</v>
      </c>
      <c r="I226">
        <v>10432.94</v>
      </c>
      <c r="J226" s="2" t="s">
        <v>1218</v>
      </c>
      <c r="K226">
        <v>297</v>
      </c>
      <c r="L226" s="15" t="s">
        <v>1576</v>
      </c>
    </row>
    <row r="227" spans="1:12" x14ac:dyDescent="0.3">
      <c r="A227" t="s">
        <v>226</v>
      </c>
      <c r="B227" t="s">
        <v>1160</v>
      </c>
      <c r="C227" t="s">
        <v>1195</v>
      </c>
      <c r="D227" s="1">
        <v>43797</v>
      </c>
      <c r="E227" s="1">
        <v>43807</v>
      </c>
      <c r="F227" s="1">
        <v>43813</v>
      </c>
      <c r="G227">
        <v>14584</v>
      </c>
      <c r="H227">
        <v>21.7</v>
      </c>
      <c r="I227">
        <v>10416.84</v>
      </c>
      <c r="J227" s="2" t="s">
        <v>1218</v>
      </c>
      <c r="K227">
        <v>958</v>
      </c>
      <c r="L227" s="15" t="s">
        <v>1576</v>
      </c>
    </row>
    <row r="228" spans="1:12" x14ac:dyDescent="0.3">
      <c r="A228" t="s">
        <v>227</v>
      </c>
      <c r="B228" t="s">
        <v>1161</v>
      </c>
      <c r="C228" t="s">
        <v>1169</v>
      </c>
      <c r="D228" s="1">
        <v>43395</v>
      </c>
      <c r="E228" s="1">
        <v>43408</v>
      </c>
      <c r="F228" s="1">
        <v>43415</v>
      </c>
      <c r="G228">
        <v>15178</v>
      </c>
      <c r="H228">
        <v>18.3</v>
      </c>
      <c r="I228">
        <v>10414.790000000001</v>
      </c>
      <c r="J228" s="2" t="s">
        <v>1218</v>
      </c>
      <c r="K228">
        <v>739</v>
      </c>
      <c r="L228" s="15" t="s">
        <v>1576</v>
      </c>
    </row>
    <row r="229" spans="1:12" x14ac:dyDescent="0.3">
      <c r="A229" t="s">
        <v>228</v>
      </c>
      <c r="B229" t="s">
        <v>1161</v>
      </c>
      <c r="C229" t="s">
        <v>1160</v>
      </c>
      <c r="D229" s="1">
        <v>43097</v>
      </c>
      <c r="E229" s="1">
        <v>43117</v>
      </c>
      <c r="F229" s="1">
        <v>43122</v>
      </c>
      <c r="G229">
        <v>15349</v>
      </c>
      <c r="H229">
        <v>18.5</v>
      </c>
      <c r="I229">
        <v>10412.16</v>
      </c>
      <c r="J229" s="2" t="s">
        <v>1218</v>
      </c>
      <c r="K229">
        <v>228</v>
      </c>
      <c r="L229" s="15" t="s">
        <v>1576</v>
      </c>
    </row>
    <row r="230" spans="1:12" x14ac:dyDescent="0.3">
      <c r="A230" t="s">
        <v>229</v>
      </c>
      <c r="B230" t="s">
        <v>1162</v>
      </c>
      <c r="C230" t="s">
        <v>1161</v>
      </c>
      <c r="D230" s="1">
        <v>42808</v>
      </c>
      <c r="E230" s="1">
        <v>42820</v>
      </c>
      <c r="F230" s="1">
        <v>42828</v>
      </c>
      <c r="G230">
        <v>5539</v>
      </c>
      <c r="H230">
        <v>6.7</v>
      </c>
      <c r="I230">
        <v>10404.64</v>
      </c>
      <c r="J230" s="2" t="s">
        <v>1218</v>
      </c>
      <c r="K230">
        <v>225</v>
      </c>
      <c r="L230" s="15" t="s">
        <v>1576</v>
      </c>
    </row>
    <row r="231" spans="1:12" x14ac:dyDescent="0.3">
      <c r="A231" t="s">
        <v>230</v>
      </c>
      <c r="B231" t="s">
        <v>1160</v>
      </c>
      <c r="C231" t="s">
        <v>1196</v>
      </c>
      <c r="D231" s="1">
        <v>43041</v>
      </c>
      <c r="E231" s="1">
        <v>43062</v>
      </c>
      <c r="F231" s="1">
        <v>43075</v>
      </c>
      <c r="G231">
        <v>14101</v>
      </c>
      <c r="H231">
        <v>19.3</v>
      </c>
      <c r="I231">
        <v>10349.74</v>
      </c>
      <c r="J231" s="2" t="s">
        <v>1218</v>
      </c>
      <c r="K231">
        <v>436</v>
      </c>
      <c r="L231" s="15" t="s">
        <v>1576</v>
      </c>
    </row>
    <row r="232" spans="1:12" x14ac:dyDescent="0.3">
      <c r="A232" t="s">
        <v>231</v>
      </c>
      <c r="B232" t="s">
        <v>1161</v>
      </c>
      <c r="C232" t="s">
        <v>1162</v>
      </c>
      <c r="D232" s="1">
        <v>43191</v>
      </c>
      <c r="E232" s="1">
        <v>43209</v>
      </c>
      <c r="F232" s="1">
        <v>43223</v>
      </c>
      <c r="G232">
        <v>5555</v>
      </c>
      <c r="H232">
        <v>7.1</v>
      </c>
      <c r="I232">
        <v>10341.94</v>
      </c>
      <c r="J232" s="2" t="s">
        <v>1218</v>
      </c>
      <c r="K232">
        <v>321</v>
      </c>
      <c r="L232" s="15" t="s">
        <v>1576</v>
      </c>
    </row>
    <row r="233" spans="1:12" x14ac:dyDescent="0.3">
      <c r="A233" t="s">
        <v>232</v>
      </c>
      <c r="B233" t="s">
        <v>1162</v>
      </c>
      <c r="C233" t="s">
        <v>1174</v>
      </c>
      <c r="D233" s="1">
        <v>43602</v>
      </c>
      <c r="E233" s="1">
        <v>43608</v>
      </c>
      <c r="F233" s="1">
        <v>43616</v>
      </c>
      <c r="G233">
        <v>11721</v>
      </c>
      <c r="H233">
        <v>13.9</v>
      </c>
      <c r="I233">
        <v>10301.370000000001</v>
      </c>
      <c r="J233" s="2" t="s">
        <v>1218</v>
      </c>
      <c r="K233">
        <v>235</v>
      </c>
      <c r="L233" s="15" t="s">
        <v>1576</v>
      </c>
    </row>
    <row r="234" spans="1:12" x14ac:dyDescent="0.3">
      <c r="A234" t="s">
        <v>233</v>
      </c>
      <c r="B234" t="s">
        <v>1161</v>
      </c>
      <c r="C234" t="s">
        <v>1169</v>
      </c>
      <c r="D234" s="1">
        <v>43788</v>
      </c>
      <c r="E234" s="1">
        <v>43803</v>
      </c>
      <c r="F234" s="1">
        <v>43817</v>
      </c>
      <c r="G234">
        <v>15178</v>
      </c>
      <c r="H234">
        <v>18.3</v>
      </c>
      <c r="I234">
        <v>10292.68</v>
      </c>
      <c r="J234" s="2" t="s">
        <v>1218</v>
      </c>
      <c r="K234">
        <v>213</v>
      </c>
      <c r="L234" s="15" t="s">
        <v>1576</v>
      </c>
    </row>
    <row r="235" spans="1:12" x14ac:dyDescent="0.3">
      <c r="A235" t="s">
        <v>234</v>
      </c>
      <c r="B235" t="s">
        <v>1161</v>
      </c>
      <c r="C235" t="s">
        <v>1173</v>
      </c>
      <c r="D235" s="1">
        <v>43582</v>
      </c>
      <c r="E235" s="1">
        <v>43592</v>
      </c>
      <c r="F235" s="1">
        <v>43599</v>
      </c>
      <c r="G235">
        <v>13964</v>
      </c>
      <c r="H235">
        <v>16.899999999999999</v>
      </c>
      <c r="I235">
        <v>10253.530000000001</v>
      </c>
      <c r="J235" s="2" t="s">
        <v>1218</v>
      </c>
      <c r="K235">
        <v>962</v>
      </c>
      <c r="L235" s="15" t="s">
        <v>1576</v>
      </c>
    </row>
    <row r="236" spans="1:12" x14ac:dyDescent="0.3">
      <c r="A236" t="s">
        <v>235</v>
      </c>
      <c r="B236" t="s">
        <v>1161</v>
      </c>
      <c r="C236" t="s">
        <v>1183</v>
      </c>
      <c r="D236" s="1">
        <v>43751</v>
      </c>
      <c r="E236" s="1">
        <v>43758</v>
      </c>
      <c r="F236" s="1">
        <v>43768</v>
      </c>
      <c r="G236">
        <v>12116</v>
      </c>
      <c r="H236">
        <v>14.8</v>
      </c>
      <c r="I236">
        <v>10242.719999999999</v>
      </c>
      <c r="J236" s="2" t="s">
        <v>1218</v>
      </c>
      <c r="K236">
        <v>739</v>
      </c>
      <c r="L236" s="15" t="s">
        <v>1576</v>
      </c>
    </row>
    <row r="237" spans="1:12" x14ac:dyDescent="0.3">
      <c r="A237" t="s">
        <v>236</v>
      </c>
      <c r="B237" t="s">
        <v>1160</v>
      </c>
      <c r="C237" t="s">
        <v>1188</v>
      </c>
      <c r="D237" s="1">
        <v>42784</v>
      </c>
      <c r="E237" s="1">
        <v>42794</v>
      </c>
      <c r="F237" s="1">
        <v>42806</v>
      </c>
      <c r="G237">
        <v>16655</v>
      </c>
      <c r="H237">
        <v>23.8</v>
      </c>
      <c r="I237">
        <v>10238.89</v>
      </c>
      <c r="J237" s="2" t="s">
        <v>1218</v>
      </c>
      <c r="K237">
        <v>436</v>
      </c>
      <c r="L237" s="15" t="s">
        <v>1576</v>
      </c>
    </row>
    <row r="238" spans="1:12" x14ac:dyDescent="0.3">
      <c r="A238" t="s">
        <v>237</v>
      </c>
      <c r="B238" t="s">
        <v>1161</v>
      </c>
      <c r="C238" t="s">
        <v>1176</v>
      </c>
      <c r="D238" s="1">
        <v>43518</v>
      </c>
      <c r="E238" s="1">
        <v>43532</v>
      </c>
      <c r="F238" s="1">
        <v>43542</v>
      </c>
      <c r="G238">
        <v>11115</v>
      </c>
      <c r="H238">
        <v>13.5</v>
      </c>
      <c r="I238">
        <v>10238.290000000001</v>
      </c>
      <c r="J238" s="2" t="s">
        <v>1218</v>
      </c>
      <c r="K238">
        <v>161</v>
      </c>
      <c r="L238" s="15" t="s">
        <v>1576</v>
      </c>
    </row>
    <row r="239" spans="1:12" x14ac:dyDescent="0.3">
      <c r="A239" t="s">
        <v>238</v>
      </c>
      <c r="B239" t="s">
        <v>1161</v>
      </c>
      <c r="C239" t="s">
        <v>1183</v>
      </c>
      <c r="D239" s="1">
        <v>43071</v>
      </c>
      <c r="E239" s="1">
        <v>43083</v>
      </c>
      <c r="F239" s="1">
        <v>43088</v>
      </c>
      <c r="G239">
        <v>12116</v>
      </c>
      <c r="H239">
        <v>14.8</v>
      </c>
      <c r="I239">
        <v>10227</v>
      </c>
      <c r="J239" s="2" t="s">
        <v>1218</v>
      </c>
      <c r="K239">
        <v>940</v>
      </c>
      <c r="L239" s="15" t="s">
        <v>1576</v>
      </c>
    </row>
    <row r="240" spans="1:12" x14ac:dyDescent="0.3">
      <c r="A240" t="s">
        <v>239</v>
      </c>
      <c r="B240" t="s">
        <v>1161</v>
      </c>
      <c r="C240" t="s">
        <v>1184</v>
      </c>
      <c r="D240" s="1">
        <v>43695</v>
      </c>
      <c r="E240" s="1">
        <v>43710</v>
      </c>
      <c r="F240" s="1">
        <v>43718</v>
      </c>
      <c r="G240">
        <v>16695</v>
      </c>
      <c r="H240">
        <v>20.100000000000001</v>
      </c>
      <c r="I240">
        <v>10217.1</v>
      </c>
      <c r="J240" s="2" t="s">
        <v>1218</v>
      </c>
      <c r="K240">
        <v>499</v>
      </c>
      <c r="L240" s="15" t="s">
        <v>1576</v>
      </c>
    </row>
    <row r="241" spans="1:12" x14ac:dyDescent="0.3">
      <c r="A241" t="s">
        <v>240</v>
      </c>
      <c r="B241" t="s">
        <v>1167</v>
      </c>
      <c r="C241" t="s">
        <v>1171</v>
      </c>
      <c r="D241" s="1">
        <v>43491</v>
      </c>
      <c r="E241" s="1">
        <v>43511</v>
      </c>
      <c r="F241" s="1">
        <v>43516</v>
      </c>
      <c r="G241">
        <v>8187</v>
      </c>
      <c r="H241">
        <v>10.1</v>
      </c>
      <c r="I241">
        <v>10205.64</v>
      </c>
      <c r="J241" s="2" t="s">
        <v>1218</v>
      </c>
      <c r="K241">
        <v>467</v>
      </c>
      <c r="L241" s="15" t="s">
        <v>1576</v>
      </c>
    </row>
    <row r="242" spans="1:12" x14ac:dyDescent="0.3">
      <c r="A242" t="s">
        <v>241</v>
      </c>
      <c r="B242" t="s">
        <v>1167</v>
      </c>
      <c r="C242" t="s">
        <v>1192</v>
      </c>
      <c r="D242" s="1">
        <v>43600</v>
      </c>
      <c r="E242" s="1">
        <v>43613</v>
      </c>
      <c r="F242" s="1">
        <v>43625</v>
      </c>
      <c r="G242">
        <v>8729</v>
      </c>
      <c r="H242">
        <v>10.8</v>
      </c>
      <c r="I242">
        <v>10176.76</v>
      </c>
      <c r="J242" s="2" t="s">
        <v>1218</v>
      </c>
      <c r="K242">
        <v>198</v>
      </c>
      <c r="L242" s="15" t="s">
        <v>1576</v>
      </c>
    </row>
    <row r="243" spans="1:12" x14ac:dyDescent="0.3">
      <c r="A243" t="s">
        <v>242</v>
      </c>
      <c r="B243" t="s">
        <v>1161</v>
      </c>
      <c r="C243" t="s">
        <v>1168</v>
      </c>
      <c r="D243" s="1">
        <v>42927</v>
      </c>
      <c r="E243" s="1">
        <v>42932</v>
      </c>
      <c r="F243" s="1">
        <v>42937</v>
      </c>
      <c r="G243">
        <v>10899</v>
      </c>
      <c r="H243">
        <v>13.3</v>
      </c>
      <c r="I243">
        <v>10173.959999999999</v>
      </c>
      <c r="J243" s="2" t="s">
        <v>1218</v>
      </c>
      <c r="K243">
        <v>363</v>
      </c>
      <c r="L243" s="15" t="s">
        <v>1576</v>
      </c>
    </row>
    <row r="244" spans="1:12" x14ac:dyDescent="0.3">
      <c r="A244" t="s">
        <v>243</v>
      </c>
      <c r="B244" t="s">
        <v>1161</v>
      </c>
      <c r="C244" t="s">
        <v>1168</v>
      </c>
      <c r="D244" s="1">
        <v>42852</v>
      </c>
      <c r="E244" s="1">
        <v>42865</v>
      </c>
      <c r="F244" s="1">
        <v>42872</v>
      </c>
      <c r="G244">
        <v>10899</v>
      </c>
      <c r="H244">
        <v>13.3</v>
      </c>
      <c r="I244">
        <v>10162.469999999999</v>
      </c>
      <c r="J244" s="2" t="s">
        <v>1218</v>
      </c>
      <c r="K244">
        <v>663</v>
      </c>
      <c r="L244" s="15" t="s">
        <v>1576</v>
      </c>
    </row>
    <row r="245" spans="1:12" x14ac:dyDescent="0.3">
      <c r="A245" t="s">
        <v>244</v>
      </c>
      <c r="B245" t="s">
        <v>1161</v>
      </c>
      <c r="C245" t="s">
        <v>1176</v>
      </c>
      <c r="D245" s="1">
        <v>43702</v>
      </c>
      <c r="E245" s="1">
        <v>43720</v>
      </c>
      <c r="F245" s="1">
        <v>43732</v>
      </c>
      <c r="G245">
        <v>11115</v>
      </c>
      <c r="H245">
        <v>13.5</v>
      </c>
      <c r="I245">
        <v>10146.959999999999</v>
      </c>
      <c r="J245" s="2" t="s">
        <v>1218</v>
      </c>
      <c r="K245">
        <v>63</v>
      </c>
      <c r="L245" s="15" t="s">
        <v>1576</v>
      </c>
    </row>
    <row r="246" spans="1:12" x14ac:dyDescent="0.3">
      <c r="A246" t="s">
        <v>245</v>
      </c>
      <c r="B246" t="s">
        <v>1161</v>
      </c>
      <c r="C246" t="s">
        <v>1160</v>
      </c>
      <c r="D246" s="1">
        <v>43679</v>
      </c>
      <c r="E246" s="1">
        <v>43682</v>
      </c>
      <c r="F246" s="1">
        <v>43692</v>
      </c>
      <c r="G246">
        <v>15349</v>
      </c>
      <c r="H246">
        <v>18.5</v>
      </c>
      <c r="I246">
        <v>10136.42</v>
      </c>
      <c r="J246" s="2" t="s">
        <v>1218</v>
      </c>
      <c r="K246">
        <v>7</v>
      </c>
      <c r="L246" s="15" t="s">
        <v>1577</v>
      </c>
    </row>
    <row r="247" spans="1:12" x14ac:dyDescent="0.3">
      <c r="A247" t="s">
        <v>246</v>
      </c>
      <c r="B247" t="s">
        <v>1161</v>
      </c>
      <c r="C247" t="s">
        <v>1175</v>
      </c>
      <c r="D247" s="1">
        <v>43514</v>
      </c>
      <c r="E247" s="1">
        <v>43533</v>
      </c>
      <c r="F247" s="1">
        <v>43539</v>
      </c>
      <c r="G247">
        <v>11022</v>
      </c>
      <c r="H247">
        <v>13.5</v>
      </c>
      <c r="I247">
        <v>10113.44</v>
      </c>
      <c r="J247" s="2" t="s">
        <v>1218</v>
      </c>
      <c r="K247">
        <v>200</v>
      </c>
      <c r="L247" s="15" t="s">
        <v>1576</v>
      </c>
    </row>
    <row r="248" spans="1:12" x14ac:dyDescent="0.3">
      <c r="A248" t="s">
        <v>247</v>
      </c>
      <c r="B248" t="s">
        <v>1190</v>
      </c>
      <c r="C248" t="s">
        <v>1182</v>
      </c>
      <c r="D248" s="1">
        <v>43226</v>
      </c>
      <c r="E248" s="1">
        <v>43234</v>
      </c>
      <c r="F248" s="1">
        <v>43247</v>
      </c>
      <c r="G248">
        <v>8044</v>
      </c>
      <c r="H248">
        <v>10</v>
      </c>
      <c r="I248">
        <v>10097.34</v>
      </c>
      <c r="J248" s="2" t="s">
        <v>1218</v>
      </c>
      <c r="K248">
        <v>204</v>
      </c>
      <c r="L248" s="15" t="s">
        <v>1577</v>
      </c>
    </row>
    <row r="249" spans="1:12" x14ac:dyDescent="0.3">
      <c r="A249" t="s">
        <v>248</v>
      </c>
      <c r="B249" t="s">
        <v>1167</v>
      </c>
      <c r="C249" t="s">
        <v>1174</v>
      </c>
      <c r="D249" s="1">
        <v>43669</v>
      </c>
      <c r="E249" s="1">
        <v>43686</v>
      </c>
      <c r="F249" s="1">
        <v>43696</v>
      </c>
      <c r="G249">
        <v>11708</v>
      </c>
      <c r="H249">
        <v>20.9</v>
      </c>
      <c r="I249">
        <v>10085.68</v>
      </c>
      <c r="J249" s="2" t="s">
        <v>1218</v>
      </c>
      <c r="K249">
        <v>454</v>
      </c>
      <c r="L249" s="15" t="s">
        <v>1576</v>
      </c>
    </row>
    <row r="250" spans="1:12" x14ac:dyDescent="0.3">
      <c r="A250" t="s">
        <v>249</v>
      </c>
      <c r="B250" t="s">
        <v>1167</v>
      </c>
      <c r="C250" t="s">
        <v>1161</v>
      </c>
      <c r="D250" s="1">
        <v>43225</v>
      </c>
      <c r="E250" s="1">
        <v>43231</v>
      </c>
      <c r="F250" s="1">
        <v>43240</v>
      </c>
      <c r="G250">
        <v>5568</v>
      </c>
      <c r="H250">
        <v>12.7</v>
      </c>
      <c r="I250">
        <v>10068.31</v>
      </c>
      <c r="J250" s="2" t="s">
        <v>1218</v>
      </c>
      <c r="K250">
        <v>165</v>
      </c>
      <c r="L250" s="15" t="s">
        <v>1576</v>
      </c>
    </row>
    <row r="251" spans="1:12" x14ac:dyDescent="0.3">
      <c r="A251" t="s">
        <v>250</v>
      </c>
      <c r="B251" t="s">
        <v>1161</v>
      </c>
      <c r="C251" t="s">
        <v>1160</v>
      </c>
      <c r="D251" s="1">
        <v>43511</v>
      </c>
      <c r="E251" s="1">
        <v>43531</v>
      </c>
      <c r="F251" s="1">
        <v>43540</v>
      </c>
      <c r="G251">
        <v>15349</v>
      </c>
      <c r="H251">
        <v>18.5</v>
      </c>
      <c r="I251">
        <v>10056.290000000001</v>
      </c>
      <c r="J251" s="2" t="s">
        <v>1218</v>
      </c>
      <c r="K251">
        <v>228</v>
      </c>
      <c r="L251" s="15" t="s">
        <v>1576</v>
      </c>
    </row>
    <row r="252" spans="1:12" x14ac:dyDescent="0.3">
      <c r="A252" t="s">
        <v>251</v>
      </c>
      <c r="B252" t="s">
        <v>1161</v>
      </c>
      <c r="C252" t="s">
        <v>1171</v>
      </c>
      <c r="D252" s="1">
        <v>43785</v>
      </c>
      <c r="E252" s="1">
        <v>43804</v>
      </c>
      <c r="F252" s="1">
        <v>43811</v>
      </c>
      <c r="G252">
        <v>11004</v>
      </c>
      <c r="H252">
        <v>13.5</v>
      </c>
      <c r="I252">
        <v>10035.43</v>
      </c>
      <c r="J252" s="2" t="s">
        <v>1218</v>
      </c>
      <c r="K252">
        <v>760</v>
      </c>
      <c r="L252" s="15" t="s">
        <v>1576</v>
      </c>
    </row>
    <row r="253" spans="1:12" x14ac:dyDescent="0.3">
      <c r="A253" t="s">
        <v>252</v>
      </c>
      <c r="B253" t="s">
        <v>1161</v>
      </c>
      <c r="C253" t="s">
        <v>1169</v>
      </c>
      <c r="D253" s="1">
        <v>43707</v>
      </c>
      <c r="E253" s="1">
        <v>43714</v>
      </c>
      <c r="F253" s="1">
        <v>43721</v>
      </c>
      <c r="G253">
        <v>15178</v>
      </c>
      <c r="H253">
        <v>18.3</v>
      </c>
      <c r="I253">
        <v>10034.379999999999</v>
      </c>
      <c r="J253" s="2" t="s">
        <v>1218</v>
      </c>
      <c r="K253">
        <v>621</v>
      </c>
      <c r="L253" s="15" t="s">
        <v>1576</v>
      </c>
    </row>
    <row r="254" spans="1:12" x14ac:dyDescent="0.3">
      <c r="A254" t="s">
        <v>253</v>
      </c>
      <c r="B254" t="s">
        <v>1167</v>
      </c>
      <c r="C254" t="s">
        <v>1205</v>
      </c>
      <c r="D254" s="1">
        <v>43517</v>
      </c>
      <c r="E254" s="1">
        <v>43535</v>
      </c>
      <c r="F254" s="1">
        <v>43550</v>
      </c>
      <c r="G254">
        <v>8248</v>
      </c>
      <c r="H254">
        <v>12.4</v>
      </c>
      <c r="I254">
        <v>10033.89</v>
      </c>
      <c r="J254" s="2" t="s">
        <v>1218</v>
      </c>
      <c r="K254">
        <v>198</v>
      </c>
      <c r="L254" s="15" t="s">
        <v>1576</v>
      </c>
    </row>
    <row r="255" spans="1:12" x14ac:dyDescent="0.3">
      <c r="A255" t="s">
        <v>254</v>
      </c>
      <c r="B255" t="s">
        <v>1161</v>
      </c>
      <c r="C255" t="s">
        <v>1160</v>
      </c>
      <c r="D255" s="1">
        <v>43525</v>
      </c>
      <c r="E255" s="1">
        <v>43537</v>
      </c>
      <c r="F255" s="1">
        <v>43551</v>
      </c>
      <c r="G255">
        <v>15349</v>
      </c>
      <c r="H255">
        <v>18.5</v>
      </c>
      <c r="I255">
        <v>10015.51</v>
      </c>
      <c r="J255" s="2" t="s">
        <v>1218</v>
      </c>
      <c r="K255">
        <v>854</v>
      </c>
      <c r="L255" s="15" t="s">
        <v>1576</v>
      </c>
    </row>
    <row r="256" spans="1:12" x14ac:dyDescent="0.3">
      <c r="A256" t="s">
        <v>255</v>
      </c>
      <c r="B256" t="s">
        <v>1162</v>
      </c>
      <c r="C256" t="s">
        <v>1172</v>
      </c>
      <c r="D256" s="1">
        <v>43299</v>
      </c>
      <c r="E256" s="1">
        <v>43304</v>
      </c>
      <c r="F256" s="1">
        <v>43320</v>
      </c>
      <c r="G256">
        <v>7702</v>
      </c>
      <c r="H256">
        <v>8.9</v>
      </c>
      <c r="I256">
        <v>9992.56</v>
      </c>
      <c r="J256" s="2" t="s">
        <v>1218</v>
      </c>
      <c r="K256">
        <v>431</v>
      </c>
      <c r="L256" s="15" t="s">
        <v>1576</v>
      </c>
    </row>
    <row r="257" spans="1:12" x14ac:dyDescent="0.3">
      <c r="A257" t="s">
        <v>256</v>
      </c>
      <c r="B257" t="s">
        <v>1161</v>
      </c>
      <c r="C257" t="s">
        <v>1173</v>
      </c>
      <c r="D257" s="1">
        <v>43807</v>
      </c>
      <c r="E257" s="1">
        <v>43822</v>
      </c>
      <c r="F257" s="1">
        <v>43829</v>
      </c>
      <c r="G257">
        <v>13964</v>
      </c>
      <c r="H257">
        <v>16.899999999999999</v>
      </c>
      <c r="I257">
        <v>9956.39</v>
      </c>
      <c r="J257" s="2" t="s">
        <v>1218</v>
      </c>
      <c r="K257">
        <v>109</v>
      </c>
      <c r="L257" s="15" t="s">
        <v>1576</v>
      </c>
    </row>
    <row r="258" spans="1:12" x14ac:dyDescent="0.3">
      <c r="A258" t="s">
        <v>257</v>
      </c>
      <c r="B258" t="s">
        <v>1161</v>
      </c>
      <c r="C258" t="s">
        <v>1175</v>
      </c>
      <c r="D258" s="1">
        <v>43650</v>
      </c>
      <c r="E258" s="1">
        <v>43658</v>
      </c>
      <c r="F258" s="1">
        <v>43664</v>
      </c>
      <c r="G258">
        <v>11022</v>
      </c>
      <c r="H258">
        <v>13.5</v>
      </c>
      <c r="I258">
        <v>9939.67</v>
      </c>
      <c r="J258" s="2" t="s">
        <v>1218</v>
      </c>
      <c r="K258">
        <v>752</v>
      </c>
      <c r="L258" s="15" t="s">
        <v>1576</v>
      </c>
    </row>
    <row r="259" spans="1:12" x14ac:dyDescent="0.3">
      <c r="A259" t="s">
        <v>258</v>
      </c>
      <c r="B259" t="s">
        <v>1162</v>
      </c>
      <c r="C259" t="s">
        <v>1203</v>
      </c>
      <c r="D259" s="1">
        <v>42735</v>
      </c>
      <c r="E259" s="1">
        <v>42741</v>
      </c>
      <c r="F259" s="1">
        <v>42748</v>
      </c>
      <c r="G259">
        <v>8615</v>
      </c>
      <c r="H259">
        <v>9.8000000000000007</v>
      </c>
      <c r="I259">
        <v>9938.75</v>
      </c>
      <c r="J259" s="2" t="s">
        <v>1218</v>
      </c>
      <c r="K259">
        <v>884</v>
      </c>
      <c r="L259" s="15" t="s">
        <v>1576</v>
      </c>
    </row>
    <row r="260" spans="1:12" x14ac:dyDescent="0.3">
      <c r="A260" t="s">
        <v>259</v>
      </c>
      <c r="B260" t="s">
        <v>1167</v>
      </c>
      <c r="C260" t="s">
        <v>1185</v>
      </c>
      <c r="D260" s="1">
        <v>43235</v>
      </c>
      <c r="E260" s="1">
        <v>43243</v>
      </c>
      <c r="F260" s="1">
        <v>43253</v>
      </c>
      <c r="G260">
        <v>7794</v>
      </c>
      <c r="H260">
        <v>12.9</v>
      </c>
      <c r="I260">
        <v>9931.7800000000007</v>
      </c>
      <c r="J260" s="2" t="s">
        <v>1218</v>
      </c>
      <c r="K260">
        <v>388</v>
      </c>
      <c r="L260" s="15" t="s">
        <v>1576</v>
      </c>
    </row>
    <row r="261" spans="1:12" x14ac:dyDescent="0.3">
      <c r="A261" t="s">
        <v>260</v>
      </c>
      <c r="B261" t="s">
        <v>1161</v>
      </c>
      <c r="C261" t="s">
        <v>1175</v>
      </c>
      <c r="D261" s="1">
        <v>43327</v>
      </c>
      <c r="E261" s="1">
        <v>43335</v>
      </c>
      <c r="F261" s="1">
        <v>43344</v>
      </c>
      <c r="G261">
        <v>11022</v>
      </c>
      <c r="H261">
        <v>13.5</v>
      </c>
      <c r="I261">
        <v>9927.42</v>
      </c>
      <c r="J261" s="2" t="s">
        <v>1218</v>
      </c>
      <c r="K261">
        <v>962</v>
      </c>
      <c r="L261" s="15" t="s">
        <v>1576</v>
      </c>
    </row>
    <row r="262" spans="1:12" x14ac:dyDescent="0.3">
      <c r="A262" t="s">
        <v>261</v>
      </c>
      <c r="B262" t="s">
        <v>1161</v>
      </c>
      <c r="C262" t="s">
        <v>1160</v>
      </c>
      <c r="D262" s="1">
        <v>43677</v>
      </c>
      <c r="E262" s="1">
        <v>43694</v>
      </c>
      <c r="F262" s="1">
        <v>43712</v>
      </c>
      <c r="G262">
        <v>15349</v>
      </c>
      <c r="H262">
        <v>18.5</v>
      </c>
      <c r="I262">
        <v>9915.2099999999991</v>
      </c>
      <c r="J262" s="2" t="s">
        <v>1218</v>
      </c>
      <c r="K262">
        <v>343</v>
      </c>
      <c r="L262" s="15" t="s">
        <v>1576</v>
      </c>
    </row>
    <row r="263" spans="1:12" x14ac:dyDescent="0.3">
      <c r="A263" t="s">
        <v>262</v>
      </c>
      <c r="B263" t="s">
        <v>1167</v>
      </c>
      <c r="C263" t="s">
        <v>1169</v>
      </c>
      <c r="D263" s="1">
        <v>43461</v>
      </c>
      <c r="E263" s="1">
        <v>43469</v>
      </c>
      <c r="F263" s="1">
        <v>43473</v>
      </c>
      <c r="G263">
        <v>10593</v>
      </c>
      <c r="H263">
        <v>17.7</v>
      </c>
      <c r="I263">
        <v>9912.2800000000007</v>
      </c>
      <c r="J263" s="2" t="s">
        <v>1218</v>
      </c>
      <c r="K263">
        <v>435</v>
      </c>
      <c r="L263" s="15" t="s">
        <v>1576</v>
      </c>
    </row>
    <row r="264" spans="1:12" x14ac:dyDescent="0.3">
      <c r="A264" t="s">
        <v>263</v>
      </c>
      <c r="B264" t="s">
        <v>1161</v>
      </c>
      <c r="C264" t="s">
        <v>1173</v>
      </c>
      <c r="D264" s="1">
        <v>43114</v>
      </c>
      <c r="E264" s="1">
        <v>43116</v>
      </c>
      <c r="F264" s="1">
        <v>43121</v>
      </c>
      <c r="G264">
        <v>13964</v>
      </c>
      <c r="H264">
        <v>16.899999999999999</v>
      </c>
      <c r="I264">
        <v>9903.91</v>
      </c>
      <c r="J264" s="2" t="s">
        <v>1218</v>
      </c>
      <c r="K264">
        <v>252</v>
      </c>
      <c r="L264" s="15" t="s">
        <v>1576</v>
      </c>
    </row>
    <row r="265" spans="1:12" x14ac:dyDescent="0.3">
      <c r="A265" t="s">
        <v>264</v>
      </c>
      <c r="B265" t="s">
        <v>1161</v>
      </c>
      <c r="C265" t="s">
        <v>1173</v>
      </c>
      <c r="D265" s="1">
        <v>42727</v>
      </c>
      <c r="E265" s="1">
        <v>42739</v>
      </c>
      <c r="F265" s="1">
        <v>42746</v>
      </c>
      <c r="G265">
        <v>13964</v>
      </c>
      <c r="H265">
        <v>16.899999999999999</v>
      </c>
      <c r="I265">
        <v>9893.35</v>
      </c>
      <c r="J265" s="2" t="s">
        <v>1218</v>
      </c>
      <c r="K265">
        <v>266</v>
      </c>
      <c r="L265" s="15" t="s">
        <v>1577</v>
      </c>
    </row>
    <row r="266" spans="1:12" x14ac:dyDescent="0.3">
      <c r="A266" t="s">
        <v>265</v>
      </c>
      <c r="B266" t="s">
        <v>1161</v>
      </c>
      <c r="C266" t="s">
        <v>1171</v>
      </c>
      <c r="D266" s="1">
        <v>43625</v>
      </c>
      <c r="E266" s="1">
        <v>43637</v>
      </c>
      <c r="F266" s="1">
        <v>43649</v>
      </c>
      <c r="G266">
        <v>11004</v>
      </c>
      <c r="H266">
        <v>13.5</v>
      </c>
      <c r="I266">
        <v>9890.89</v>
      </c>
      <c r="J266" s="2" t="s">
        <v>1218</v>
      </c>
      <c r="K266">
        <v>200</v>
      </c>
      <c r="L266" s="15" t="s">
        <v>1576</v>
      </c>
    </row>
    <row r="267" spans="1:12" x14ac:dyDescent="0.3">
      <c r="A267" t="s">
        <v>266</v>
      </c>
      <c r="B267" t="s">
        <v>1161</v>
      </c>
      <c r="C267" t="s">
        <v>1177</v>
      </c>
      <c r="D267" s="1">
        <v>43141</v>
      </c>
      <c r="E267" s="1">
        <v>43153</v>
      </c>
      <c r="F267" s="1">
        <v>43161</v>
      </c>
      <c r="G267">
        <v>16013</v>
      </c>
      <c r="H267">
        <v>19.3</v>
      </c>
      <c r="I267">
        <v>9875.66</v>
      </c>
      <c r="J267" s="2" t="s">
        <v>1218</v>
      </c>
      <c r="K267">
        <v>663</v>
      </c>
      <c r="L267" s="15" t="s">
        <v>1576</v>
      </c>
    </row>
    <row r="268" spans="1:12" x14ac:dyDescent="0.3">
      <c r="A268" t="s">
        <v>267</v>
      </c>
      <c r="B268" t="s">
        <v>1161</v>
      </c>
      <c r="C268" t="s">
        <v>1164</v>
      </c>
      <c r="D268" s="1">
        <v>43535</v>
      </c>
      <c r="E268" s="1">
        <v>43552</v>
      </c>
      <c r="F268" s="1">
        <v>43565</v>
      </c>
      <c r="G268">
        <v>12551</v>
      </c>
      <c r="H268">
        <v>15.3</v>
      </c>
      <c r="I268">
        <v>9871.0499999999993</v>
      </c>
      <c r="J268" s="2" t="s">
        <v>1218</v>
      </c>
      <c r="K268">
        <v>855</v>
      </c>
      <c r="L268" s="15" t="s">
        <v>1576</v>
      </c>
    </row>
    <row r="269" spans="1:12" x14ac:dyDescent="0.3">
      <c r="A269" t="s">
        <v>268</v>
      </c>
      <c r="B269" t="s">
        <v>1161</v>
      </c>
      <c r="C269" t="s">
        <v>1176</v>
      </c>
      <c r="D269" s="1">
        <v>43399</v>
      </c>
      <c r="E269" s="1">
        <v>43414</v>
      </c>
      <c r="F269" s="1">
        <v>43422</v>
      </c>
      <c r="G269">
        <v>11115</v>
      </c>
      <c r="H269">
        <v>13.5</v>
      </c>
      <c r="I269">
        <v>9865.74</v>
      </c>
      <c r="J269" s="2" t="s">
        <v>1218</v>
      </c>
      <c r="K269">
        <v>805</v>
      </c>
      <c r="L269" s="15" t="s">
        <v>1576</v>
      </c>
    </row>
    <row r="270" spans="1:12" x14ac:dyDescent="0.3">
      <c r="A270" t="s">
        <v>269</v>
      </c>
      <c r="B270" t="s">
        <v>1162</v>
      </c>
      <c r="C270" t="s">
        <v>1189</v>
      </c>
      <c r="D270" s="1">
        <v>42899</v>
      </c>
      <c r="E270" s="1">
        <v>42899</v>
      </c>
      <c r="F270" s="1">
        <v>42903</v>
      </c>
      <c r="G270">
        <v>8462</v>
      </c>
      <c r="H270">
        <v>9.6</v>
      </c>
      <c r="I270">
        <v>9860.4</v>
      </c>
      <c r="J270" s="2" t="s">
        <v>1218</v>
      </c>
      <c r="K270">
        <v>269</v>
      </c>
      <c r="L270" s="15" t="s">
        <v>1576</v>
      </c>
    </row>
    <row r="271" spans="1:12" x14ac:dyDescent="0.3">
      <c r="A271" t="s">
        <v>270</v>
      </c>
      <c r="B271" t="s">
        <v>1167</v>
      </c>
      <c r="C271" t="s">
        <v>1204</v>
      </c>
      <c r="D271" s="1">
        <v>43315</v>
      </c>
      <c r="E271" s="1">
        <v>43324</v>
      </c>
      <c r="F271" s="1">
        <v>43471</v>
      </c>
      <c r="G271">
        <v>8947</v>
      </c>
      <c r="H271">
        <v>11.1</v>
      </c>
      <c r="I271">
        <v>9841.2800000000007</v>
      </c>
      <c r="J271" s="2" t="s">
        <v>1218</v>
      </c>
      <c r="K271">
        <v>549</v>
      </c>
      <c r="L271" s="15" t="s">
        <v>1576</v>
      </c>
    </row>
    <row r="272" spans="1:12" x14ac:dyDescent="0.3">
      <c r="A272" t="s">
        <v>271</v>
      </c>
      <c r="B272" t="s">
        <v>1161</v>
      </c>
      <c r="C272" t="s">
        <v>1169</v>
      </c>
      <c r="D272" s="1">
        <v>43564</v>
      </c>
      <c r="E272" s="1">
        <v>43575</v>
      </c>
      <c r="F272" s="1">
        <v>43586</v>
      </c>
      <c r="G272">
        <v>15178</v>
      </c>
      <c r="H272">
        <v>18.3</v>
      </c>
      <c r="I272">
        <v>9791.4699999999993</v>
      </c>
      <c r="J272" s="2" t="s">
        <v>1218</v>
      </c>
      <c r="K272">
        <v>321</v>
      </c>
      <c r="L272" s="15" t="s">
        <v>1576</v>
      </c>
    </row>
    <row r="273" spans="1:12" x14ac:dyDescent="0.3">
      <c r="A273" t="s">
        <v>272</v>
      </c>
      <c r="B273" t="s">
        <v>1167</v>
      </c>
      <c r="C273" t="s">
        <v>1177</v>
      </c>
      <c r="D273" s="1">
        <v>43608</v>
      </c>
      <c r="E273" s="1">
        <v>43619</v>
      </c>
      <c r="F273" s="1">
        <v>43627</v>
      </c>
      <c r="G273">
        <v>17017</v>
      </c>
      <c r="H273">
        <v>20.5</v>
      </c>
      <c r="I273">
        <v>9761.2800000000007</v>
      </c>
      <c r="J273" s="2" t="s">
        <v>1218</v>
      </c>
      <c r="K273">
        <v>171</v>
      </c>
      <c r="L273" s="15" t="s">
        <v>1576</v>
      </c>
    </row>
    <row r="274" spans="1:12" x14ac:dyDescent="0.3">
      <c r="A274" t="s">
        <v>273</v>
      </c>
      <c r="B274" t="s">
        <v>1160</v>
      </c>
      <c r="C274" t="s">
        <v>1195</v>
      </c>
      <c r="D274" s="1">
        <v>42952</v>
      </c>
      <c r="E274" s="1">
        <v>42958</v>
      </c>
      <c r="F274" s="1">
        <v>42961</v>
      </c>
      <c r="G274">
        <v>14584</v>
      </c>
      <c r="H274">
        <v>21.7</v>
      </c>
      <c r="I274">
        <v>9752.15</v>
      </c>
      <c r="J274" s="2" t="s">
        <v>1218</v>
      </c>
      <c r="K274">
        <v>659</v>
      </c>
      <c r="L274" s="15" t="s">
        <v>1576</v>
      </c>
    </row>
    <row r="275" spans="1:12" x14ac:dyDescent="0.3">
      <c r="A275" t="s">
        <v>274</v>
      </c>
      <c r="B275" t="s">
        <v>1161</v>
      </c>
      <c r="C275" t="s">
        <v>1175</v>
      </c>
      <c r="D275" s="1">
        <v>43217</v>
      </c>
      <c r="E275" s="1">
        <v>43236</v>
      </c>
      <c r="F275" s="1">
        <v>43241</v>
      </c>
      <c r="G275">
        <v>11022</v>
      </c>
      <c r="H275">
        <v>13.5</v>
      </c>
      <c r="I275">
        <v>9737.2099999999991</v>
      </c>
      <c r="J275" s="2" t="s">
        <v>1218</v>
      </c>
      <c r="K275">
        <v>161</v>
      </c>
      <c r="L275" s="15" t="s">
        <v>1576</v>
      </c>
    </row>
    <row r="276" spans="1:12" x14ac:dyDescent="0.3">
      <c r="A276" t="s">
        <v>275</v>
      </c>
      <c r="B276" t="s">
        <v>1161</v>
      </c>
      <c r="C276" t="s">
        <v>1168</v>
      </c>
      <c r="D276" s="1">
        <v>43477</v>
      </c>
      <c r="E276" s="1">
        <v>43492</v>
      </c>
      <c r="F276" s="1">
        <v>43510</v>
      </c>
      <c r="G276">
        <v>10899</v>
      </c>
      <c r="H276">
        <v>13.3</v>
      </c>
      <c r="I276">
        <v>9734.06</v>
      </c>
      <c r="J276" s="2" t="s">
        <v>1218</v>
      </c>
      <c r="K276">
        <v>13</v>
      </c>
      <c r="L276" s="15" t="s">
        <v>1576</v>
      </c>
    </row>
    <row r="277" spans="1:12" x14ac:dyDescent="0.3">
      <c r="A277" t="s">
        <v>276</v>
      </c>
      <c r="B277" t="s">
        <v>1160</v>
      </c>
      <c r="C277" t="s">
        <v>1196</v>
      </c>
      <c r="D277" s="1">
        <v>43187</v>
      </c>
      <c r="E277" s="1">
        <v>43214</v>
      </c>
      <c r="F277" s="1">
        <v>43230</v>
      </c>
      <c r="G277">
        <v>14101</v>
      </c>
      <c r="H277">
        <v>19.3</v>
      </c>
      <c r="I277">
        <v>9723.82</v>
      </c>
      <c r="J277" s="2" t="s">
        <v>1218</v>
      </c>
      <c r="K277">
        <v>874</v>
      </c>
      <c r="L277" s="15" t="s">
        <v>1576</v>
      </c>
    </row>
    <row r="278" spans="1:12" x14ac:dyDescent="0.3">
      <c r="A278" t="s">
        <v>277</v>
      </c>
      <c r="B278" t="s">
        <v>1162</v>
      </c>
      <c r="C278" t="s">
        <v>1160</v>
      </c>
      <c r="D278" s="1">
        <v>43779</v>
      </c>
      <c r="E278" s="1">
        <v>43788</v>
      </c>
      <c r="F278" s="1">
        <v>43795</v>
      </c>
      <c r="G278">
        <v>10883</v>
      </c>
      <c r="H278">
        <v>12.8</v>
      </c>
      <c r="I278">
        <v>9642.5499999999993</v>
      </c>
      <c r="J278" s="2" t="s">
        <v>1218</v>
      </c>
      <c r="K278">
        <v>454</v>
      </c>
      <c r="L278" s="15" t="s">
        <v>1576</v>
      </c>
    </row>
    <row r="279" spans="1:12" x14ac:dyDescent="0.3">
      <c r="A279" t="s">
        <v>278</v>
      </c>
      <c r="B279" t="s">
        <v>1161</v>
      </c>
      <c r="C279" t="s">
        <v>1182</v>
      </c>
      <c r="D279" s="1">
        <v>43774</v>
      </c>
      <c r="E279" s="1">
        <v>43782</v>
      </c>
      <c r="F279" s="1">
        <v>43794</v>
      </c>
      <c r="G279">
        <v>8047</v>
      </c>
      <c r="H279">
        <v>10</v>
      </c>
      <c r="I279">
        <v>9635.48</v>
      </c>
      <c r="J279" s="2" t="s">
        <v>1218</v>
      </c>
      <c r="K279">
        <v>213</v>
      </c>
      <c r="L279" s="15" t="s">
        <v>1576</v>
      </c>
    </row>
    <row r="280" spans="1:12" x14ac:dyDescent="0.3">
      <c r="A280" t="s">
        <v>279</v>
      </c>
      <c r="B280" t="s">
        <v>1160</v>
      </c>
      <c r="C280" t="s">
        <v>1200</v>
      </c>
      <c r="D280" s="1">
        <v>42942</v>
      </c>
      <c r="E280" s="1">
        <v>42953</v>
      </c>
      <c r="F280" s="1">
        <v>42959</v>
      </c>
      <c r="G280">
        <v>15917</v>
      </c>
      <c r="H280">
        <v>21.1</v>
      </c>
      <c r="I280">
        <v>9592.2099999999991</v>
      </c>
      <c r="J280" s="2" t="s">
        <v>1218</v>
      </c>
      <c r="K280">
        <v>425</v>
      </c>
      <c r="L280" s="15" t="s">
        <v>1576</v>
      </c>
    </row>
    <row r="281" spans="1:12" x14ac:dyDescent="0.3">
      <c r="A281" t="s">
        <v>280</v>
      </c>
      <c r="B281" t="s">
        <v>1162</v>
      </c>
      <c r="C281" t="s">
        <v>1206</v>
      </c>
      <c r="D281" s="1">
        <v>43616</v>
      </c>
      <c r="E281" s="1">
        <v>43617</v>
      </c>
      <c r="F281" s="1">
        <v>43626</v>
      </c>
      <c r="G281">
        <v>10767</v>
      </c>
      <c r="H281">
        <v>11.9</v>
      </c>
      <c r="I281">
        <v>9591.11</v>
      </c>
      <c r="J281" s="2" t="s">
        <v>1218</v>
      </c>
      <c r="K281">
        <v>31</v>
      </c>
      <c r="L281" s="15" t="s">
        <v>1576</v>
      </c>
    </row>
    <row r="282" spans="1:12" x14ac:dyDescent="0.3">
      <c r="A282" t="s">
        <v>281</v>
      </c>
      <c r="B282" t="s">
        <v>1161</v>
      </c>
      <c r="C282" t="s">
        <v>1183</v>
      </c>
      <c r="D282" s="1">
        <v>43096</v>
      </c>
      <c r="E282" s="1">
        <v>43103</v>
      </c>
      <c r="F282" s="1">
        <v>43109</v>
      </c>
      <c r="G282">
        <v>12116</v>
      </c>
      <c r="H282">
        <v>14.8</v>
      </c>
      <c r="I282">
        <v>9586.68</v>
      </c>
      <c r="J282" s="2" t="s">
        <v>1218</v>
      </c>
      <c r="K282">
        <v>855</v>
      </c>
      <c r="L282" s="15" t="s">
        <v>1576</v>
      </c>
    </row>
    <row r="283" spans="1:12" x14ac:dyDescent="0.3">
      <c r="A283" t="s">
        <v>282</v>
      </c>
      <c r="B283" t="s">
        <v>1161</v>
      </c>
      <c r="C283" t="s">
        <v>1169</v>
      </c>
      <c r="D283" s="1">
        <v>43130</v>
      </c>
      <c r="E283" s="1">
        <v>43135</v>
      </c>
      <c r="F283" s="1">
        <v>43140</v>
      </c>
      <c r="G283">
        <v>15178</v>
      </c>
      <c r="H283">
        <v>18.3</v>
      </c>
      <c r="I283">
        <v>9552.68</v>
      </c>
      <c r="J283" s="2" t="s">
        <v>1218</v>
      </c>
      <c r="K283">
        <v>506</v>
      </c>
      <c r="L283" s="15" t="s">
        <v>1576</v>
      </c>
    </row>
    <row r="284" spans="1:12" x14ac:dyDescent="0.3">
      <c r="A284" t="s">
        <v>283</v>
      </c>
      <c r="B284" t="s">
        <v>1161</v>
      </c>
      <c r="C284" t="s">
        <v>1169</v>
      </c>
      <c r="D284" s="1">
        <v>43692</v>
      </c>
      <c r="E284" s="1">
        <v>43701</v>
      </c>
      <c r="F284" s="1">
        <v>43707</v>
      </c>
      <c r="G284">
        <v>15178</v>
      </c>
      <c r="H284">
        <v>18.3</v>
      </c>
      <c r="I284">
        <v>9539.26</v>
      </c>
      <c r="J284" s="2" t="s">
        <v>1218</v>
      </c>
      <c r="K284">
        <v>677</v>
      </c>
      <c r="L284" s="15" t="s">
        <v>1576</v>
      </c>
    </row>
    <row r="285" spans="1:12" x14ac:dyDescent="0.3">
      <c r="A285" t="s">
        <v>284</v>
      </c>
      <c r="B285" t="s">
        <v>1162</v>
      </c>
      <c r="C285" t="s">
        <v>1160</v>
      </c>
      <c r="D285" s="1">
        <v>43535</v>
      </c>
      <c r="E285" s="1">
        <v>43553</v>
      </c>
      <c r="F285" s="1">
        <v>43558</v>
      </c>
      <c r="G285">
        <v>10883</v>
      </c>
      <c r="H285">
        <v>12.8</v>
      </c>
      <c r="I285">
        <v>9532.52</v>
      </c>
      <c r="J285" s="2" t="s">
        <v>1218</v>
      </c>
      <c r="K285">
        <v>165</v>
      </c>
      <c r="L285" s="15" t="s">
        <v>1576</v>
      </c>
    </row>
    <row r="286" spans="1:12" x14ac:dyDescent="0.3">
      <c r="A286" t="s">
        <v>285</v>
      </c>
      <c r="B286" t="s">
        <v>1161</v>
      </c>
      <c r="C286" t="s">
        <v>1160</v>
      </c>
      <c r="D286" s="1">
        <v>42922</v>
      </c>
      <c r="E286" s="1">
        <v>42930</v>
      </c>
      <c r="F286" s="1">
        <v>42935</v>
      </c>
      <c r="G286">
        <v>15349</v>
      </c>
      <c r="H286">
        <v>18.5</v>
      </c>
      <c r="I286">
        <v>9514.57</v>
      </c>
      <c r="J286" s="2" t="s">
        <v>1218</v>
      </c>
      <c r="K286">
        <v>865</v>
      </c>
      <c r="L286" s="15" t="s">
        <v>1576</v>
      </c>
    </row>
    <row r="287" spans="1:12" x14ac:dyDescent="0.3">
      <c r="A287" t="s">
        <v>286</v>
      </c>
      <c r="B287" t="s">
        <v>1161</v>
      </c>
      <c r="C287" t="s">
        <v>1177</v>
      </c>
      <c r="D287" s="1">
        <v>42775</v>
      </c>
      <c r="E287" s="1">
        <v>42789</v>
      </c>
      <c r="F287" s="1">
        <v>42797</v>
      </c>
      <c r="G287">
        <v>16013</v>
      </c>
      <c r="H287">
        <v>19.3</v>
      </c>
      <c r="I287">
        <v>9502.65</v>
      </c>
      <c r="J287" s="2" t="s">
        <v>1218</v>
      </c>
      <c r="K287">
        <v>499</v>
      </c>
      <c r="L287" s="15" t="s">
        <v>1576</v>
      </c>
    </row>
    <row r="288" spans="1:12" x14ac:dyDescent="0.3">
      <c r="A288" t="s">
        <v>287</v>
      </c>
      <c r="B288" t="s">
        <v>1161</v>
      </c>
      <c r="C288" t="s">
        <v>1171</v>
      </c>
      <c r="D288" s="1">
        <v>43632</v>
      </c>
      <c r="E288" s="1">
        <v>43643</v>
      </c>
      <c r="F288" s="1">
        <v>43651</v>
      </c>
      <c r="G288">
        <v>11004</v>
      </c>
      <c r="H288">
        <v>13.5</v>
      </c>
      <c r="I288">
        <v>9461.7999999999993</v>
      </c>
      <c r="J288" s="2" t="s">
        <v>1218</v>
      </c>
      <c r="K288">
        <v>749</v>
      </c>
      <c r="L288" s="15" t="s">
        <v>1576</v>
      </c>
    </row>
    <row r="289" spans="1:12" x14ac:dyDescent="0.3">
      <c r="A289" t="s">
        <v>288</v>
      </c>
      <c r="B289" t="s">
        <v>1162</v>
      </c>
      <c r="C289" t="s">
        <v>1163</v>
      </c>
      <c r="D289" s="1">
        <v>42922</v>
      </c>
      <c r="E289" s="1">
        <v>42942</v>
      </c>
      <c r="F289" s="1">
        <v>42953</v>
      </c>
      <c r="G289">
        <v>8395</v>
      </c>
      <c r="H289">
        <v>9.5</v>
      </c>
      <c r="I289">
        <v>9460.08</v>
      </c>
      <c r="J289" s="2" t="s">
        <v>1218</v>
      </c>
      <c r="K289">
        <v>188</v>
      </c>
      <c r="L289" s="15" t="s">
        <v>1576</v>
      </c>
    </row>
    <row r="290" spans="1:12" x14ac:dyDescent="0.3">
      <c r="A290" t="s">
        <v>289</v>
      </c>
      <c r="B290" t="s">
        <v>1167</v>
      </c>
      <c r="C290" t="s">
        <v>1178</v>
      </c>
      <c r="D290" s="1">
        <v>43260</v>
      </c>
      <c r="E290" s="1">
        <v>43272</v>
      </c>
      <c r="F290" s="1">
        <v>43280</v>
      </c>
      <c r="G290">
        <v>6377</v>
      </c>
      <c r="H290">
        <v>10.5</v>
      </c>
      <c r="I290">
        <v>9449.43</v>
      </c>
      <c r="J290" s="2" t="s">
        <v>1218</v>
      </c>
      <c r="K290">
        <v>944</v>
      </c>
      <c r="L290" s="15" t="s">
        <v>1576</v>
      </c>
    </row>
    <row r="291" spans="1:12" x14ac:dyDescent="0.3">
      <c r="A291" t="s">
        <v>290</v>
      </c>
      <c r="B291" t="s">
        <v>1161</v>
      </c>
      <c r="C291" t="s">
        <v>1176</v>
      </c>
      <c r="D291" s="1">
        <v>43352</v>
      </c>
      <c r="E291" s="1">
        <v>43359</v>
      </c>
      <c r="F291" s="1">
        <v>43366</v>
      </c>
      <c r="G291">
        <v>11115</v>
      </c>
      <c r="H291">
        <v>13.5</v>
      </c>
      <c r="I291">
        <v>9443.5</v>
      </c>
      <c r="J291" s="2" t="s">
        <v>1218</v>
      </c>
      <c r="K291">
        <v>752</v>
      </c>
      <c r="L291" s="15" t="s">
        <v>1576</v>
      </c>
    </row>
    <row r="292" spans="1:12" x14ac:dyDescent="0.3">
      <c r="A292" t="s">
        <v>291</v>
      </c>
      <c r="B292" t="s">
        <v>1161</v>
      </c>
      <c r="C292" t="s">
        <v>1175</v>
      </c>
      <c r="D292" s="1">
        <v>43644</v>
      </c>
      <c r="E292" s="1">
        <v>43651</v>
      </c>
      <c r="F292" s="1">
        <v>43656</v>
      </c>
      <c r="G292">
        <v>11022</v>
      </c>
      <c r="H292">
        <v>13.5</v>
      </c>
      <c r="I292">
        <v>9442.93</v>
      </c>
      <c r="J292" s="2" t="s">
        <v>1218</v>
      </c>
      <c r="K292">
        <v>917</v>
      </c>
      <c r="L292" s="15" t="s">
        <v>1576</v>
      </c>
    </row>
    <row r="293" spans="1:12" x14ac:dyDescent="0.3">
      <c r="A293" t="s">
        <v>292</v>
      </c>
      <c r="B293" t="s">
        <v>1167</v>
      </c>
      <c r="C293" t="s">
        <v>1196</v>
      </c>
      <c r="D293" s="1">
        <v>43248</v>
      </c>
      <c r="E293" s="1">
        <v>43260</v>
      </c>
      <c r="F293" s="1">
        <v>43277</v>
      </c>
      <c r="G293">
        <v>8797</v>
      </c>
      <c r="H293">
        <v>13.9</v>
      </c>
      <c r="I293">
        <v>9431.6200000000008</v>
      </c>
      <c r="J293" s="2" t="s">
        <v>1218</v>
      </c>
      <c r="K293">
        <v>280</v>
      </c>
      <c r="L293" s="15" t="s">
        <v>1576</v>
      </c>
    </row>
    <row r="294" spans="1:12" x14ac:dyDescent="0.3">
      <c r="A294" t="s">
        <v>293</v>
      </c>
      <c r="B294" t="s">
        <v>1161</v>
      </c>
      <c r="C294" t="s">
        <v>1164</v>
      </c>
      <c r="D294" s="1">
        <v>43226</v>
      </c>
      <c r="E294" s="1">
        <v>43242</v>
      </c>
      <c r="F294" s="1">
        <v>43249</v>
      </c>
      <c r="G294">
        <v>12551</v>
      </c>
      <c r="H294">
        <v>15.3</v>
      </c>
      <c r="I294">
        <v>9419.26</v>
      </c>
      <c r="J294" s="2" t="s">
        <v>1218</v>
      </c>
      <c r="K294">
        <v>479</v>
      </c>
      <c r="L294" s="15" t="s">
        <v>1576</v>
      </c>
    </row>
    <row r="295" spans="1:12" x14ac:dyDescent="0.3">
      <c r="A295" t="s">
        <v>294</v>
      </c>
      <c r="B295" t="s">
        <v>1162</v>
      </c>
      <c r="C295" t="s">
        <v>1204</v>
      </c>
      <c r="D295" s="1">
        <v>43710</v>
      </c>
      <c r="E295" s="1">
        <v>43711</v>
      </c>
      <c r="F295" s="1">
        <v>43718</v>
      </c>
      <c r="G295">
        <v>8903</v>
      </c>
      <c r="H295">
        <v>10.1</v>
      </c>
      <c r="I295">
        <v>9413.6200000000008</v>
      </c>
      <c r="J295" s="2" t="s">
        <v>1218</v>
      </c>
      <c r="K295">
        <v>139</v>
      </c>
      <c r="L295" s="15" t="s">
        <v>1576</v>
      </c>
    </row>
    <row r="296" spans="1:12" x14ac:dyDescent="0.3">
      <c r="A296" t="s">
        <v>295</v>
      </c>
      <c r="B296" t="s">
        <v>1167</v>
      </c>
      <c r="C296" t="s">
        <v>1174</v>
      </c>
      <c r="D296" s="1">
        <v>43804</v>
      </c>
      <c r="E296" s="1">
        <v>43819</v>
      </c>
      <c r="F296" s="1">
        <v>43823</v>
      </c>
      <c r="G296">
        <v>11708</v>
      </c>
      <c r="H296">
        <v>20.9</v>
      </c>
      <c r="I296">
        <v>9403.35</v>
      </c>
      <c r="J296" s="2" t="s">
        <v>1218</v>
      </c>
      <c r="K296">
        <v>494</v>
      </c>
      <c r="L296" s="15" t="s">
        <v>1576</v>
      </c>
    </row>
    <row r="297" spans="1:12" x14ac:dyDescent="0.3">
      <c r="A297" t="s">
        <v>296</v>
      </c>
      <c r="B297" t="s">
        <v>1161</v>
      </c>
      <c r="C297" t="s">
        <v>1164</v>
      </c>
      <c r="D297" s="1">
        <v>43712</v>
      </c>
      <c r="E297" s="1">
        <v>43732</v>
      </c>
      <c r="F297" s="1">
        <v>43742</v>
      </c>
      <c r="G297">
        <v>12551</v>
      </c>
      <c r="H297">
        <v>15.3</v>
      </c>
      <c r="I297">
        <v>9381.48</v>
      </c>
      <c r="J297" s="2" t="s">
        <v>1218</v>
      </c>
      <c r="K297">
        <v>284</v>
      </c>
      <c r="L297" s="15" t="s">
        <v>1576</v>
      </c>
    </row>
    <row r="298" spans="1:12" x14ac:dyDescent="0.3">
      <c r="A298" t="s">
        <v>297</v>
      </c>
      <c r="B298" t="s">
        <v>1161</v>
      </c>
      <c r="C298" t="s">
        <v>1176</v>
      </c>
      <c r="D298" s="1">
        <v>43551</v>
      </c>
      <c r="E298" s="1">
        <v>43567</v>
      </c>
      <c r="F298" s="1">
        <v>43579</v>
      </c>
      <c r="G298">
        <v>11115</v>
      </c>
      <c r="H298">
        <v>13.5</v>
      </c>
      <c r="I298">
        <v>9376.39</v>
      </c>
      <c r="J298" s="2" t="s">
        <v>1218</v>
      </c>
      <c r="K298">
        <v>239</v>
      </c>
      <c r="L298" s="15" t="s">
        <v>1576</v>
      </c>
    </row>
    <row r="299" spans="1:12" x14ac:dyDescent="0.3">
      <c r="A299" t="s">
        <v>298</v>
      </c>
      <c r="B299" t="s">
        <v>1161</v>
      </c>
      <c r="C299" t="s">
        <v>1175</v>
      </c>
      <c r="D299" s="1">
        <v>43686</v>
      </c>
      <c r="E299" s="1">
        <v>43687</v>
      </c>
      <c r="F299" s="1">
        <v>43694</v>
      </c>
      <c r="G299">
        <v>11022</v>
      </c>
      <c r="H299">
        <v>13.5</v>
      </c>
      <c r="I299">
        <v>9371.4599999999991</v>
      </c>
      <c r="J299" s="2" t="s">
        <v>1218</v>
      </c>
      <c r="K299">
        <v>752</v>
      </c>
      <c r="L299" s="15" t="s">
        <v>1576</v>
      </c>
    </row>
    <row r="300" spans="1:12" x14ac:dyDescent="0.3">
      <c r="A300" t="s">
        <v>299</v>
      </c>
      <c r="B300" t="s">
        <v>1161</v>
      </c>
      <c r="C300" t="s">
        <v>1176</v>
      </c>
      <c r="D300" s="1">
        <v>43701</v>
      </c>
      <c r="E300" s="1">
        <v>43709</v>
      </c>
      <c r="F300" s="1">
        <v>43717</v>
      </c>
      <c r="G300">
        <v>11115</v>
      </c>
      <c r="H300">
        <v>13.5</v>
      </c>
      <c r="I300">
        <v>9360.76</v>
      </c>
      <c r="J300" s="2" t="s">
        <v>1218</v>
      </c>
      <c r="K300">
        <v>728</v>
      </c>
      <c r="L300" s="15" t="s">
        <v>1576</v>
      </c>
    </row>
    <row r="301" spans="1:12" x14ac:dyDescent="0.3">
      <c r="A301" t="s">
        <v>300</v>
      </c>
      <c r="B301" t="s">
        <v>1161</v>
      </c>
      <c r="C301" t="s">
        <v>1160</v>
      </c>
      <c r="D301" s="1">
        <v>43010</v>
      </c>
      <c r="E301" s="1">
        <v>43030</v>
      </c>
      <c r="F301" s="1">
        <v>43037</v>
      </c>
      <c r="G301">
        <v>15349</v>
      </c>
      <c r="H301">
        <v>18.5</v>
      </c>
      <c r="I301">
        <v>9360.7900000000009</v>
      </c>
      <c r="J301" s="2" t="s">
        <v>1218</v>
      </c>
      <c r="K301">
        <v>343</v>
      </c>
      <c r="L301" s="15" t="s">
        <v>1576</v>
      </c>
    </row>
    <row r="302" spans="1:12" x14ac:dyDescent="0.3">
      <c r="A302" t="s">
        <v>301</v>
      </c>
      <c r="B302" t="s">
        <v>1162</v>
      </c>
      <c r="C302" t="s">
        <v>1173</v>
      </c>
      <c r="D302" s="1">
        <v>43557</v>
      </c>
      <c r="E302" s="1">
        <v>43570</v>
      </c>
      <c r="F302" s="1">
        <v>43577</v>
      </c>
      <c r="G302">
        <v>9577</v>
      </c>
      <c r="H302">
        <v>10.7</v>
      </c>
      <c r="I302">
        <v>9355.06</v>
      </c>
      <c r="J302" s="2" t="s">
        <v>1218</v>
      </c>
      <c r="K302">
        <v>89</v>
      </c>
      <c r="L302" s="15" t="s">
        <v>1576</v>
      </c>
    </row>
    <row r="303" spans="1:12" x14ac:dyDescent="0.3">
      <c r="A303" t="s">
        <v>302</v>
      </c>
      <c r="B303" t="s">
        <v>1167</v>
      </c>
      <c r="C303" t="s">
        <v>1202</v>
      </c>
      <c r="D303" s="1">
        <v>43651</v>
      </c>
      <c r="E303" s="1">
        <v>43655</v>
      </c>
      <c r="F303" s="1">
        <v>43661</v>
      </c>
      <c r="G303">
        <v>9499</v>
      </c>
      <c r="H303">
        <v>15.6</v>
      </c>
      <c r="I303">
        <v>9293.09</v>
      </c>
      <c r="J303" s="2" t="s">
        <v>1218</v>
      </c>
      <c r="K303">
        <v>188</v>
      </c>
      <c r="L303" s="15" t="s">
        <v>1576</v>
      </c>
    </row>
    <row r="304" spans="1:12" x14ac:dyDescent="0.3">
      <c r="A304" t="s">
        <v>303</v>
      </c>
      <c r="B304" t="s">
        <v>1160</v>
      </c>
      <c r="C304" t="s">
        <v>1207</v>
      </c>
      <c r="D304" s="1">
        <v>43573</v>
      </c>
      <c r="E304" s="1">
        <v>43577</v>
      </c>
      <c r="F304" s="1">
        <v>43585</v>
      </c>
      <c r="G304">
        <v>10058</v>
      </c>
      <c r="H304">
        <v>11.2</v>
      </c>
      <c r="I304">
        <v>9289.36</v>
      </c>
      <c r="J304" s="2" t="s">
        <v>1218</v>
      </c>
      <c r="K304">
        <v>425</v>
      </c>
      <c r="L304" s="15" t="s">
        <v>1576</v>
      </c>
    </row>
    <row r="305" spans="1:12" x14ac:dyDescent="0.3">
      <c r="A305" t="s">
        <v>304</v>
      </c>
      <c r="B305" t="s">
        <v>1167</v>
      </c>
      <c r="C305" t="s">
        <v>1160</v>
      </c>
      <c r="D305" s="1">
        <v>43787</v>
      </c>
      <c r="E305" s="1">
        <v>43794</v>
      </c>
      <c r="F305" s="1">
        <v>43806</v>
      </c>
      <c r="G305">
        <v>10877</v>
      </c>
      <c r="H305">
        <v>13.3</v>
      </c>
      <c r="I305">
        <v>9288.8799999999992</v>
      </c>
      <c r="J305" s="2" t="s">
        <v>1218</v>
      </c>
      <c r="K305">
        <v>41</v>
      </c>
      <c r="L305" s="15" t="s">
        <v>1576</v>
      </c>
    </row>
    <row r="306" spans="1:12" x14ac:dyDescent="0.3">
      <c r="A306" t="s">
        <v>305</v>
      </c>
      <c r="B306" t="s">
        <v>1161</v>
      </c>
      <c r="C306" t="s">
        <v>1160</v>
      </c>
      <c r="D306" s="1">
        <v>43542</v>
      </c>
      <c r="E306" s="1">
        <v>43557</v>
      </c>
      <c r="F306" s="1">
        <v>43571</v>
      </c>
      <c r="G306">
        <v>15349</v>
      </c>
      <c r="H306">
        <v>18.5</v>
      </c>
      <c r="I306">
        <v>9282.41</v>
      </c>
      <c r="J306" s="2" t="s">
        <v>1218</v>
      </c>
      <c r="K306">
        <v>7</v>
      </c>
      <c r="L306" s="15" t="s">
        <v>1577</v>
      </c>
    </row>
    <row r="307" spans="1:12" x14ac:dyDescent="0.3">
      <c r="A307" t="s">
        <v>306</v>
      </c>
      <c r="B307" t="s">
        <v>1167</v>
      </c>
      <c r="C307" t="s">
        <v>1183</v>
      </c>
      <c r="D307" s="1">
        <v>42761</v>
      </c>
      <c r="E307" s="1">
        <v>42787</v>
      </c>
      <c r="F307" s="1">
        <v>42794</v>
      </c>
      <c r="G307">
        <v>8303</v>
      </c>
      <c r="H307">
        <v>14.5</v>
      </c>
      <c r="I307">
        <v>9275.44</v>
      </c>
      <c r="J307" s="2" t="s">
        <v>1218</v>
      </c>
      <c r="K307">
        <v>431</v>
      </c>
      <c r="L307" s="15" t="s">
        <v>1576</v>
      </c>
    </row>
    <row r="308" spans="1:12" x14ac:dyDescent="0.3">
      <c r="A308" t="s">
        <v>307</v>
      </c>
      <c r="B308" t="s">
        <v>1162</v>
      </c>
      <c r="C308" t="s">
        <v>1202</v>
      </c>
      <c r="D308" s="1">
        <v>43767</v>
      </c>
      <c r="E308" s="1">
        <v>43779</v>
      </c>
      <c r="F308" s="1">
        <v>43794</v>
      </c>
      <c r="G308">
        <v>9495</v>
      </c>
      <c r="H308">
        <v>10.6</v>
      </c>
      <c r="I308">
        <v>9263.27</v>
      </c>
      <c r="J308" s="2" t="s">
        <v>1218</v>
      </c>
      <c r="K308">
        <v>703</v>
      </c>
      <c r="L308" s="15" t="s">
        <v>1576</v>
      </c>
    </row>
    <row r="309" spans="1:12" x14ac:dyDescent="0.3">
      <c r="A309" t="s">
        <v>308</v>
      </c>
      <c r="B309" t="s">
        <v>1162</v>
      </c>
      <c r="C309" t="s">
        <v>1169</v>
      </c>
      <c r="D309" s="1">
        <v>43788</v>
      </c>
      <c r="E309" s="1">
        <v>43807</v>
      </c>
      <c r="F309" s="1">
        <v>43808</v>
      </c>
      <c r="G309">
        <v>10605</v>
      </c>
      <c r="H309">
        <v>11.8</v>
      </c>
      <c r="I309">
        <v>9247.84</v>
      </c>
      <c r="J309" s="2" t="s">
        <v>1218</v>
      </c>
      <c r="K309">
        <v>707</v>
      </c>
      <c r="L309" s="15" t="s">
        <v>1576</v>
      </c>
    </row>
    <row r="310" spans="1:12" x14ac:dyDescent="0.3">
      <c r="A310" t="s">
        <v>309</v>
      </c>
      <c r="B310" t="s">
        <v>1167</v>
      </c>
      <c r="C310" t="s">
        <v>1185</v>
      </c>
      <c r="D310" s="1">
        <v>43527</v>
      </c>
      <c r="E310" s="1">
        <v>43544</v>
      </c>
      <c r="F310" s="1">
        <v>43547</v>
      </c>
      <c r="G310">
        <v>7794</v>
      </c>
      <c r="H310">
        <v>12.9</v>
      </c>
      <c r="I310">
        <v>9246.11</v>
      </c>
      <c r="J310" s="2" t="s">
        <v>1218</v>
      </c>
      <c r="K310">
        <v>705</v>
      </c>
      <c r="L310" s="15" t="s">
        <v>1576</v>
      </c>
    </row>
    <row r="311" spans="1:12" x14ac:dyDescent="0.3">
      <c r="A311" t="s">
        <v>310</v>
      </c>
      <c r="B311" t="s">
        <v>1162</v>
      </c>
      <c r="C311" t="s">
        <v>1184</v>
      </c>
      <c r="D311" s="1">
        <v>43692</v>
      </c>
      <c r="E311" s="1">
        <v>43708</v>
      </c>
      <c r="F311" s="1">
        <v>43723</v>
      </c>
      <c r="G311">
        <v>16908</v>
      </c>
      <c r="H311">
        <v>19.100000000000001</v>
      </c>
      <c r="I311">
        <v>9237.18</v>
      </c>
      <c r="J311" s="2" t="s">
        <v>1218</v>
      </c>
      <c r="K311">
        <v>810</v>
      </c>
      <c r="L311" s="15" t="s">
        <v>1576</v>
      </c>
    </row>
    <row r="312" spans="1:12" x14ac:dyDescent="0.3">
      <c r="A312" t="s">
        <v>311</v>
      </c>
      <c r="B312" t="s">
        <v>1161</v>
      </c>
      <c r="C312" t="s">
        <v>1160</v>
      </c>
      <c r="D312" s="1">
        <v>43217</v>
      </c>
      <c r="E312" s="1">
        <v>43234</v>
      </c>
      <c r="F312" s="1">
        <v>43240</v>
      </c>
      <c r="G312">
        <v>15349</v>
      </c>
      <c r="H312">
        <v>18.5</v>
      </c>
      <c r="I312">
        <v>9230.7199999999993</v>
      </c>
      <c r="J312" s="2" t="s">
        <v>1218</v>
      </c>
      <c r="K312">
        <v>749</v>
      </c>
      <c r="L312" s="15" t="s">
        <v>1576</v>
      </c>
    </row>
    <row r="313" spans="1:12" x14ac:dyDescent="0.3">
      <c r="A313" t="s">
        <v>312</v>
      </c>
      <c r="B313" t="s">
        <v>1161</v>
      </c>
      <c r="C313" t="s">
        <v>1183</v>
      </c>
      <c r="D313" s="1">
        <v>43550</v>
      </c>
      <c r="E313" s="1">
        <v>43554</v>
      </c>
      <c r="F313" s="1">
        <v>43562</v>
      </c>
      <c r="G313">
        <v>12116</v>
      </c>
      <c r="H313">
        <v>14.8</v>
      </c>
      <c r="I313">
        <v>9212.33</v>
      </c>
      <c r="J313" s="2" t="s">
        <v>1218</v>
      </c>
      <c r="K313">
        <v>917</v>
      </c>
      <c r="L313" s="15" t="s">
        <v>1576</v>
      </c>
    </row>
    <row r="314" spans="1:12" x14ac:dyDescent="0.3">
      <c r="A314" t="s">
        <v>313</v>
      </c>
      <c r="B314" t="s">
        <v>1162</v>
      </c>
      <c r="C314" t="s">
        <v>1172</v>
      </c>
      <c r="D314" s="1">
        <v>42891</v>
      </c>
      <c r="E314" s="1">
        <v>42897</v>
      </c>
      <c r="F314" s="1">
        <v>42904</v>
      </c>
      <c r="G314">
        <v>7702</v>
      </c>
      <c r="H314">
        <v>8.9</v>
      </c>
      <c r="I314">
        <v>9209.99</v>
      </c>
      <c r="J314" s="2" t="s">
        <v>1218</v>
      </c>
      <c r="K314">
        <v>31</v>
      </c>
      <c r="L314" s="15" t="s">
        <v>1576</v>
      </c>
    </row>
    <row r="315" spans="1:12" x14ac:dyDescent="0.3">
      <c r="A315" t="s">
        <v>314</v>
      </c>
      <c r="B315" t="s">
        <v>1167</v>
      </c>
      <c r="C315" t="s">
        <v>1186</v>
      </c>
      <c r="D315" s="1">
        <v>43582</v>
      </c>
      <c r="E315" s="1">
        <v>43597</v>
      </c>
      <c r="F315" s="1">
        <v>43610</v>
      </c>
      <c r="G315">
        <v>9597</v>
      </c>
      <c r="H315">
        <v>17.7</v>
      </c>
      <c r="I315">
        <v>9202.3700000000008</v>
      </c>
      <c r="J315" s="2" t="s">
        <v>1218</v>
      </c>
      <c r="K315">
        <v>689</v>
      </c>
      <c r="L315" s="15" t="s">
        <v>1576</v>
      </c>
    </row>
    <row r="316" spans="1:12" x14ac:dyDescent="0.3">
      <c r="A316" t="s">
        <v>315</v>
      </c>
      <c r="B316" t="s">
        <v>1161</v>
      </c>
      <c r="C316" t="s">
        <v>1176</v>
      </c>
      <c r="D316" s="1">
        <v>43559</v>
      </c>
      <c r="E316" s="1">
        <v>43568</v>
      </c>
      <c r="F316" s="1">
        <v>43579</v>
      </c>
      <c r="G316">
        <v>11115</v>
      </c>
      <c r="H316">
        <v>13.5</v>
      </c>
      <c r="I316">
        <v>9200.17</v>
      </c>
      <c r="J316" s="2" t="s">
        <v>1218</v>
      </c>
      <c r="K316">
        <v>202</v>
      </c>
      <c r="L316" s="15" t="s">
        <v>1576</v>
      </c>
    </row>
    <row r="317" spans="1:12" x14ac:dyDescent="0.3">
      <c r="A317" t="s">
        <v>316</v>
      </c>
      <c r="B317" t="s">
        <v>1161</v>
      </c>
      <c r="C317" t="s">
        <v>1173</v>
      </c>
      <c r="D317" s="1">
        <v>43534</v>
      </c>
      <c r="E317" s="1">
        <v>43548</v>
      </c>
      <c r="F317" s="1">
        <v>43560</v>
      </c>
      <c r="G317">
        <v>13964</v>
      </c>
      <c r="H317">
        <v>16.899999999999999</v>
      </c>
      <c r="I317">
        <v>9199.7800000000007</v>
      </c>
      <c r="J317" s="2" t="s">
        <v>1218</v>
      </c>
      <c r="K317">
        <v>226</v>
      </c>
      <c r="L317" s="15" t="s">
        <v>1576</v>
      </c>
    </row>
    <row r="318" spans="1:12" x14ac:dyDescent="0.3">
      <c r="A318" t="s">
        <v>317</v>
      </c>
      <c r="B318" t="s">
        <v>1167</v>
      </c>
      <c r="C318" t="s">
        <v>1161</v>
      </c>
      <c r="D318" s="1">
        <v>42831</v>
      </c>
      <c r="E318" s="1">
        <v>42831</v>
      </c>
      <c r="F318" s="1">
        <v>42840</v>
      </c>
      <c r="G318">
        <v>5568</v>
      </c>
      <c r="H318">
        <v>12.7</v>
      </c>
      <c r="I318">
        <v>9190.49</v>
      </c>
      <c r="J318" s="2" t="s">
        <v>1218</v>
      </c>
      <c r="K318">
        <v>225</v>
      </c>
      <c r="L318" s="15" t="s">
        <v>1576</v>
      </c>
    </row>
    <row r="319" spans="1:12" x14ac:dyDescent="0.3">
      <c r="A319" t="s">
        <v>318</v>
      </c>
      <c r="B319" t="s">
        <v>1167</v>
      </c>
      <c r="C319" t="s">
        <v>1173</v>
      </c>
      <c r="D319" s="1">
        <v>43401</v>
      </c>
      <c r="E319" s="1">
        <v>43402</v>
      </c>
      <c r="F319" s="1">
        <v>43408</v>
      </c>
      <c r="G319">
        <v>9570</v>
      </c>
      <c r="H319">
        <v>18.7</v>
      </c>
      <c r="I319">
        <v>9187.34</v>
      </c>
      <c r="J319" s="2" t="s">
        <v>1218</v>
      </c>
      <c r="K319">
        <v>120</v>
      </c>
      <c r="L319" s="15" t="s">
        <v>1576</v>
      </c>
    </row>
    <row r="320" spans="1:12" x14ac:dyDescent="0.3">
      <c r="A320" t="s">
        <v>319</v>
      </c>
      <c r="B320" t="s">
        <v>1167</v>
      </c>
      <c r="C320" t="s">
        <v>1172</v>
      </c>
      <c r="D320" s="1">
        <v>42942</v>
      </c>
      <c r="E320" s="1">
        <v>42970</v>
      </c>
      <c r="F320" s="1">
        <v>42980</v>
      </c>
      <c r="G320">
        <v>7741</v>
      </c>
      <c r="H320">
        <v>9.9</v>
      </c>
      <c r="I320">
        <v>9140.93</v>
      </c>
      <c r="J320" s="2" t="s">
        <v>1218</v>
      </c>
      <c r="K320">
        <v>139</v>
      </c>
      <c r="L320" s="15" t="s">
        <v>1576</v>
      </c>
    </row>
    <row r="321" spans="1:12" x14ac:dyDescent="0.3">
      <c r="A321" t="s">
        <v>320</v>
      </c>
      <c r="B321" t="s">
        <v>1161</v>
      </c>
      <c r="C321" t="s">
        <v>1176</v>
      </c>
      <c r="D321" s="1">
        <v>43709</v>
      </c>
      <c r="E321" s="1">
        <v>43724</v>
      </c>
      <c r="F321" s="1">
        <v>43729</v>
      </c>
      <c r="G321">
        <v>11115</v>
      </c>
      <c r="H321">
        <v>13.5</v>
      </c>
      <c r="I321">
        <v>9137.08</v>
      </c>
      <c r="J321" s="2" t="s">
        <v>1218</v>
      </c>
      <c r="K321">
        <v>177</v>
      </c>
      <c r="L321" s="15" t="s">
        <v>1576</v>
      </c>
    </row>
    <row r="322" spans="1:12" x14ac:dyDescent="0.3">
      <c r="A322" t="s">
        <v>321</v>
      </c>
      <c r="B322" t="s">
        <v>1161</v>
      </c>
      <c r="C322" t="s">
        <v>1173</v>
      </c>
      <c r="D322" s="1">
        <v>43552</v>
      </c>
      <c r="E322" s="1">
        <v>43568</v>
      </c>
      <c r="F322" s="1">
        <v>43573</v>
      </c>
      <c r="G322">
        <v>13964</v>
      </c>
      <c r="H322">
        <v>16.899999999999999</v>
      </c>
      <c r="I322">
        <v>9132.42</v>
      </c>
      <c r="J322" s="2" t="s">
        <v>1218</v>
      </c>
      <c r="K322">
        <v>201</v>
      </c>
      <c r="L322" s="15" t="s">
        <v>1576</v>
      </c>
    </row>
    <row r="323" spans="1:12" x14ac:dyDescent="0.3">
      <c r="A323" t="s">
        <v>322</v>
      </c>
      <c r="B323" t="s">
        <v>1167</v>
      </c>
      <c r="C323" t="s">
        <v>1174</v>
      </c>
      <c r="D323" s="1">
        <v>43705</v>
      </c>
      <c r="E323" s="1">
        <v>43711</v>
      </c>
      <c r="F323" s="1">
        <v>43716</v>
      </c>
      <c r="G323">
        <v>11708</v>
      </c>
      <c r="H323">
        <v>20.9</v>
      </c>
      <c r="I323">
        <v>9071.02</v>
      </c>
      <c r="J323" s="2" t="s">
        <v>1218</v>
      </c>
      <c r="K323">
        <v>703</v>
      </c>
      <c r="L323" s="15" t="s">
        <v>1576</v>
      </c>
    </row>
    <row r="324" spans="1:12" x14ac:dyDescent="0.3">
      <c r="A324" t="s">
        <v>323</v>
      </c>
      <c r="B324" t="s">
        <v>1162</v>
      </c>
      <c r="C324" t="s">
        <v>1160</v>
      </c>
      <c r="D324" s="1">
        <v>43543</v>
      </c>
      <c r="E324" s="1">
        <v>43555</v>
      </c>
      <c r="F324" s="1">
        <v>43831</v>
      </c>
      <c r="G324">
        <v>10883</v>
      </c>
      <c r="H324">
        <v>12.8</v>
      </c>
      <c r="I324">
        <v>9044.0400000000009</v>
      </c>
      <c r="J324" s="2" t="s">
        <v>1218</v>
      </c>
      <c r="K324">
        <v>707</v>
      </c>
      <c r="L324" s="15" t="s">
        <v>1576</v>
      </c>
    </row>
    <row r="325" spans="1:12" x14ac:dyDescent="0.3">
      <c r="A325" t="s">
        <v>324</v>
      </c>
      <c r="B325" t="s">
        <v>1160</v>
      </c>
      <c r="C325" t="s">
        <v>1203</v>
      </c>
      <c r="D325" s="1">
        <v>43066</v>
      </c>
      <c r="E325" s="1">
        <v>43075</v>
      </c>
      <c r="F325" s="1">
        <v>43085</v>
      </c>
      <c r="G325">
        <v>13581</v>
      </c>
      <c r="H325">
        <v>18.7</v>
      </c>
      <c r="I325">
        <v>9040.64</v>
      </c>
      <c r="J325" s="2" t="s">
        <v>1218</v>
      </c>
      <c r="K325">
        <v>958</v>
      </c>
      <c r="L325" s="15" t="s">
        <v>1576</v>
      </c>
    </row>
    <row r="326" spans="1:12" x14ac:dyDescent="0.3">
      <c r="A326" t="s">
        <v>325</v>
      </c>
      <c r="B326" t="s">
        <v>1161</v>
      </c>
      <c r="C326" t="s">
        <v>1173</v>
      </c>
      <c r="D326" s="1">
        <v>43757</v>
      </c>
      <c r="E326" s="1">
        <v>43759</v>
      </c>
      <c r="F326" s="1">
        <v>43764</v>
      </c>
      <c r="G326">
        <v>13964</v>
      </c>
      <c r="H326">
        <v>16.899999999999999</v>
      </c>
      <c r="I326">
        <v>9031.32</v>
      </c>
      <c r="J326" s="2" t="s">
        <v>1218</v>
      </c>
      <c r="K326">
        <v>321</v>
      </c>
      <c r="L326" s="15" t="s">
        <v>1576</v>
      </c>
    </row>
    <row r="327" spans="1:12" x14ac:dyDescent="0.3">
      <c r="A327" t="s">
        <v>326</v>
      </c>
      <c r="B327" t="s">
        <v>1162</v>
      </c>
      <c r="C327" t="s">
        <v>1161</v>
      </c>
      <c r="D327" s="1">
        <v>43013</v>
      </c>
      <c r="E327" s="1">
        <v>43022</v>
      </c>
      <c r="F327" s="1">
        <v>43030</v>
      </c>
      <c r="G327">
        <v>5539</v>
      </c>
      <c r="H327">
        <v>6.7</v>
      </c>
      <c r="I327">
        <v>9021.76</v>
      </c>
      <c r="J327" s="2" t="s">
        <v>1218</v>
      </c>
      <c r="K327">
        <v>255</v>
      </c>
      <c r="L327" s="15" t="s">
        <v>1576</v>
      </c>
    </row>
    <row r="328" spans="1:12" x14ac:dyDescent="0.3">
      <c r="A328" t="s">
        <v>327</v>
      </c>
      <c r="B328" t="s">
        <v>1167</v>
      </c>
      <c r="C328" t="s">
        <v>1201</v>
      </c>
      <c r="D328" s="1">
        <v>43766</v>
      </c>
      <c r="E328" s="1">
        <v>43786</v>
      </c>
      <c r="F328" s="1">
        <v>43788</v>
      </c>
      <c r="G328">
        <v>9634</v>
      </c>
      <c r="H328">
        <v>11.8</v>
      </c>
      <c r="I328">
        <v>9015.02</v>
      </c>
      <c r="J328" s="2" t="s">
        <v>1218</v>
      </c>
      <c r="K328">
        <v>494</v>
      </c>
      <c r="L328" s="15" t="s">
        <v>1576</v>
      </c>
    </row>
    <row r="329" spans="1:12" x14ac:dyDescent="0.3">
      <c r="A329" t="s">
        <v>328</v>
      </c>
      <c r="B329" t="s">
        <v>1162</v>
      </c>
      <c r="C329" t="s">
        <v>1196</v>
      </c>
      <c r="D329" s="1">
        <v>43603</v>
      </c>
      <c r="E329" s="1">
        <v>43616</v>
      </c>
      <c r="F329" s="1">
        <v>43631</v>
      </c>
      <c r="G329">
        <v>8759</v>
      </c>
      <c r="H329">
        <v>9.9</v>
      </c>
      <c r="I329">
        <v>8985.83</v>
      </c>
      <c r="J329" s="2" t="s">
        <v>1218</v>
      </c>
      <c r="K329">
        <v>431</v>
      </c>
      <c r="L329" s="15" t="s">
        <v>1576</v>
      </c>
    </row>
    <row r="330" spans="1:12" x14ac:dyDescent="0.3">
      <c r="A330" t="s">
        <v>329</v>
      </c>
      <c r="B330" t="s">
        <v>1162</v>
      </c>
      <c r="C330" t="s">
        <v>1170</v>
      </c>
      <c r="D330" s="1">
        <v>42801</v>
      </c>
      <c r="E330" s="1">
        <v>42811</v>
      </c>
      <c r="F330" s="1">
        <v>42817</v>
      </c>
      <c r="G330">
        <v>9241</v>
      </c>
      <c r="H330">
        <v>10.4</v>
      </c>
      <c r="I330">
        <v>8983.2199999999993</v>
      </c>
      <c r="J330" s="2" t="s">
        <v>1218</v>
      </c>
      <c r="K330">
        <v>454</v>
      </c>
      <c r="L330" s="15" t="s">
        <v>1576</v>
      </c>
    </row>
    <row r="331" spans="1:12" x14ac:dyDescent="0.3">
      <c r="A331" t="s">
        <v>330</v>
      </c>
      <c r="B331" t="s">
        <v>1167</v>
      </c>
      <c r="C331" t="s">
        <v>1193</v>
      </c>
      <c r="D331" s="1">
        <v>43732</v>
      </c>
      <c r="E331" s="1">
        <v>43733</v>
      </c>
      <c r="F331" s="1">
        <v>43741</v>
      </c>
      <c r="G331">
        <v>6732</v>
      </c>
      <c r="H331">
        <v>8.5</v>
      </c>
      <c r="I331">
        <v>8970.4699999999993</v>
      </c>
      <c r="J331" s="2" t="s">
        <v>1218</v>
      </c>
      <c r="K331">
        <v>15</v>
      </c>
      <c r="L331" s="15" t="s">
        <v>1576</v>
      </c>
    </row>
    <row r="332" spans="1:12" x14ac:dyDescent="0.3">
      <c r="A332" t="s">
        <v>331</v>
      </c>
      <c r="B332" t="s">
        <v>1161</v>
      </c>
      <c r="C332" t="s">
        <v>1164</v>
      </c>
      <c r="D332" s="1">
        <v>43699</v>
      </c>
      <c r="E332" s="1">
        <v>43720</v>
      </c>
      <c r="F332" s="1">
        <v>43729</v>
      </c>
      <c r="G332">
        <v>12551</v>
      </c>
      <c r="H332">
        <v>15.3</v>
      </c>
      <c r="I332">
        <v>8968.2199999999993</v>
      </c>
      <c r="J332" s="2" t="s">
        <v>1218</v>
      </c>
      <c r="K332">
        <v>226</v>
      </c>
      <c r="L332" s="15" t="s">
        <v>1576</v>
      </c>
    </row>
    <row r="333" spans="1:12" x14ac:dyDescent="0.3">
      <c r="A333" t="s">
        <v>332</v>
      </c>
      <c r="B333" t="s">
        <v>1161</v>
      </c>
      <c r="C333" t="s">
        <v>1171</v>
      </c>
      <c r="D333" s="1">
        <v>43656</v>
      </c>
      <c r="E333" s="1">
        <v>43667</v>
      </c>
      <c r="F333" s="1">
        <v>43680</v>
      </c>
      <c r="G333">
        <v>11004</v>
      </c>
      <c r="H333">
        <v>13.5</v>
      </c>
      <c r="I333">
        <v>8953.23</v>
      </c>
      <c r="J333" s="2" t="s">
        <v>1218</v>
      </c>
      <c r="K333">
        <v>752</v>
      </c>
      <c r="L333" s="15" t="s">
        <v>1576</v>
      </c>
    </row>
    <row r="334" spans="1:12" x14ac:dyDescent="0.3">
      <c r="A334" t="s">
        <v>333</v>
      </c>
      <c r="B334" t="s">
        <v>1161</v>
      </c>
      <c r="C334" t="s">
        <v>1164</v>
      </c>
      <c r="D334" s="1">
        <v>43587</v>
      </c>
      <c r="E334" s="1">
        <v>43605</v>
      </c>
      <c r="F334" s="1">
        <v>43613</v>
      </c>
      <c r="G334">
        <v>12551</v>
      </c>
      <c r="H334">
        <v>15.3</v>
      </c>
      <c r="I334">
        <v>8946.93</v>
      </c>
      <c r="J334" s="2" t="s">
        <v>1218</v>
      </c>
      <c r="K334">
        <v>201</v>
      </c>
      <c r="L334" s="15" t="s">
        <v>1576</v>
      </c>
    </row>
    <row r="335" spans="1:12" x14ac:dyDescent="0.3">
      <c r="A335" t="s">
        <v>334</v>
      </c>
      <c r="B335" t="s">
        <v>1161</v>
      </c>
      <c r="C335" t="s">
        <v>1168</v>
      </c>
      <c r="D335" s="1">
        <v>42765</v>
      </c>
      <c r="E335" s="1">
        <v>42786</v>
      </c>
      <c r="F335" s="1">
        <v>42793</v>
      </c>
      <c r="G335">
        <v>10899</v>
      </c>
      <c r="H335">
        <v>13.3</v>
      </c>
      <c r="I335">
        <v>8925.4</v>
      </c>
      <c r="J335" s="2" t="s">
        <v>1218</v>
      </c>
      <c r="K335">
        <v>760</v>
      </c>
      <c r="L335" s="15" t="s">
        <v>1576</v>
      </c>
    </row>
    <row r="336" spans="1:12" x14ac:dyDescent="0.3">
      <c r="A336" t="s">
        <v>335</v>
      </c>
      <c r="B336" t="s">
        <v>1167</v>
      </c>
      <c r="C336" t="s">
        <v>1161</v>
      </c>
      <c r="D336" s="1">
        <v>43754</v>
      </c>
      <c r="E336" s="1">
        <v>43758</v>
      </c>
      <c r="F336" s="1">
        <v>43766</v>
      </c>
      <c r="G336">
        <v>5568</v>
      </c>
      <c r="H336">
        <v>12.7</v>
      </c>
      <c r="I336">
        <v>8908.31</v>
      </c>
      <c r="J336" s="2" t="s">
        <v>1218</v>
      </c>
      <c r="K336">
        <v>165</v>
      </c>
      <c r="L336" s="15" t="s">
        <v>1576</v>
      </c>
    </row>
    <row r="337" spans="1:12" x14ac:dyDescent="0.3">
      <c r="A337" t="s">
        <v>336</v>
      </c>
      <c r="B337" t="s">
        <v>1161</v>
      </c>
      <c r="C337" t="s">
        <v>1168</v>
      </c>
      <c r="D337" s="1">
        <v>43044</v>
      </c>
      <c r="E337" s="1">
        <v>43054</v>
      </c>
      <c r="F337" s="1">
        <v>43060</v>
      </c>
      <c r="G337">
        <v>10899</v>
      </c>
      <c r="H337">
        <v>13.3</v>
      </c>
      <c r="I337">
        <v>8876.7000000000007</v>
      </c>
      <c r="J337" s="2" t="s">
        <v>1218</v>
      </c>
      <c r="K337">
        <v>621</v>
      </c>
      <c r="L337" s="15" t="s">
        <v>1576</v>
      </c>
    </row>
    <row r="338" spans="1:12" x14ac:dyDescent="0.3">
      <c r="A338" t="s">
        <v>337</v>
      </c>
      <c r="B338" t="s">
        <v>1161</v>
      </c>
      <c r="C338" t="s">
        <v>1171</v>
      </c>
      <c r="D338" s="1">
        <v>43684</v>
      </c>
      <c r="E338" s="1">
        <v>43709</v>
      </c>
      <c r="F338" s="1">
        <v>43720</v>
      </c>
      <c r="G338">
        <v>11004</v>
      </c>
      <c r="H338">
        <v>13.5</v>
      </c>
      <c r="I338">
        <v>8873.5400000000009</v>
      </c>
      <c r="J338" s="2" t="s">
        <v>1218</v>
      </c>
      <c r="K338">
        <v>279</v>
      </c>
      <c r="L338" s="15" t="s">
        <v>1576</v>
      </c>
    </row>
    <row r="339" spans="1:12" x14ac:dyDescent="0.3">
      <c r="A339" t="s">
        <v>338</v>
      </c>
      <c r="B339" t="s">
        <v>1161</v>
      </c>
      <c r="C339" t="s">
        <v>1169</v>
      </c>
      <c r="D339" s="1">
        <v>43352</v>
      </c>
      <c r="E339" s="1">
        <v>43356</v>
      </c>
      <c r="F339" s="1">
        <v>43364</v>
      </c>
      <c r="G339">
        <v>15178</v>
      </c>
      <c r="H339">
        <v>18.3</v>
      </c>
      <c r="I339">
        <v>8869.83</v>
      </c>
      <c r="J339" s="2" t="s">
        <v>1218</v>
      </c>
      <c r="K339">
        <v>770</v>
      </c>
      <c r="L339" s="15" t="s">
        <v>1576</v>
      </c>
    </row>
    <row r="340" spans="1:12" x14ac:dyDescent="0.3">
      <c r="A340" t="s">
        <v>339</v>
      </c>
      <c r="B340" t="s">
        <v>1161</v>
      </c>
      <c r="C340" t="s">
        <v>1183</v>
      </c>
      <c r="D340" s="1">
        <v>43659</v>
      </c>
      <c r="E340" s="1">
        <v>43685</v>
      </c>
      <c r="F340" s="1">
        <v>43698</v>
      </c>
      <c r="G340">
        <v>12116</v>
      </c>
      <c r="H340">
        <v>14.8</v>
      </c>
      <c r="I340">
        <v>8832.94</v>
      </c>
      <c r="J340" s="2" t="s">
        <v>1218</v>
      </c>
      <c r="K340">
        <v>62</v>
      </c>
      <c r="L340" s="15" t="s">
        <v>1576</v>
      </c>
    </row>
    <row r="341" spans="1:12" x14ac:dyDescent="0.3">
      <c r="A341" t="s">
        <v>340</v>
      </c>
      <c r="B341" t="s">
        <v>1161</v>
      </c>
      <c r="C341" t="s">
        <v>1169</v>
      </c>
      <c r="D341" s="1">
        <v>43135</v>
      </c>
      <c r="E341" s="1">
        <v>43150</v>
      </c>
      <c r="F341" s="1">
        <v>43158</v>
      </c>
      <c r="G341">
        <v>15178</v>
      </c>
      <c r="H341">
        <v>18.3</v>
      </c>
      <c r="I341">
        <v>8818.8700000000008</v>
      </c>
      <c r="J341" s="2" t="s">
        <v>1218</v>
      </c>
      <c r="K341">
        <v>325</v>
      </c>
      <c r="L341" s="15" t="s">
        <v>1576</v>
      </c>
    </row>
    <row r="342" spans="1:12" x14ac:dyDescent="0.3">
      <c r="A342" t="s">
        <v>341</v>
      </c>
      <c r="B342" t="s">
        <v>1160</v>
      </c>
      <c r="C342" t="s">
        <v>1162</v>
      </c>
      <c r="D342" s="1">
        <v>42953</v>
      </c>
      <c r="E342" s="1">
        <v>42964</v>
      </c>
      <c r="F342" s="1">
        <v>42974</v>
      </c>
      <c r="G342">
        <v>10883</v>
      </c>
      <c r="H342">
        <v>12.8</v>
      </c>
      <c r="I342">
        <v>8758.2099999999991</v>
      </c>
      <c r="J342" s="2" t="s">
        <v>1218</v>
      </c>
      <c r="K342">
        <v>456</v>
      </c>
      <c r="L342" s="15" t="s">
        <v>1576</v>
      </c>
    </row>
    <row r="343" spans="1:12" x14ac:dyDescent="0.3">
      <c r="A343" t="s">
        <v>342</v>
      </c>
      <c r="B343" t="s">
        <v>1167</v>
      </c>
      <c r="C343" t="s">
        <v>1160</v>
      </c>
      <c r="D343" s="1">
        <v>43318</v>
      </c>
      <c r="E343" s="1">
        <v>43336</v>
      </c>
      <c r="F343" s="1">
        <v>43465</v>
      </c>
      <c r="G343">
        <v>10877</v>
      </c>
      <c r="H343">
        <v>13.3</v>
      </c>
      <c r="I343">
        <v>8740.3700000000008</v>
      </c>
      <c r="J343" s="2" t="s">
        <v>1218</v>
      </c>
      <c r="K343">
        <v>41</v>
      </c>
      <c r="L343" s="15" t="s">
        <v>1576</v>
      </c>
    </row>
    <row r="344" spans="1:12" x14ac:dyDescent="0.3">
      <c r="A344" t="s">
        <v>343</v>
      </c>
      <c r="B344" t="s">
        <v>1167</v>
      </c>
      <c r="C344" t="s">
        <v>1189</v>
      </c>
      <c r="D344" s="1">
        <v>43034</v>
      </c>
      <c r="E344" s="1">
        <v>43040</v>
      </c>
      <c r="F344" s="1">
        <v>43107</v>
      </c>
      <c r="G344">
        <v>8520</v>
      </c>
      <c r="H344">
        <v>10.5</v>
      </c>
      <c r="I344">
        <v>8733.7199999999993</v>
      </c>
      <c r="J344" s="2" t="s">
        <v>1218</v>
      </c>
      <c r="K344">
        <v>707</v>
      </c>
      <c r="L344" s="15" t="s">
        <v>1576</v>
      </c>
    </row>
    <row r="345" spans="1:12" x14ac:dyDescent="0.3">
      <c r="A345" t="s">
        <v>344</v>
      </c>
      <c r="B345" t="s">
        <v>1161</v>
      </c>
      <c r="C345" t="s">
        <v>1175</v>
      </c>
      <c r="D345" s="1">
        <v>42811</v>
      </c>
      <c r="E345" s="1">
        <v>42819</v>
      </c>
      <c r="F345" s="1">
        <v>42825</v>
      </c>
      <c r="G345">
        <v>11022</v>
      </c>
      <c r="H345">
        <v>13.5</v>
      </c>
      <c r="I345">
        <v>8725.5499999999993</v>
      </c>
      <c r="J345" s="2" t="s">
        <v>1218</v>
      </c>
      <c r="K345">
        <v>420</v>
      </c>
      <c r="L345" s="15" t="s">
        <v>1576</v>
      </c>
    </row>
    <row r="346" spans="1:12" x14ac:dyDescent="0.3">
      <c r="A346" t="s">
        <v>345</v>
      </c>
      <c r="B346" t="s">
        <v>1161</v>
      </c>
      <c r="C346" t="s">
        <v>1164</v>
      </c>
      <c r="D346" s="1">
        <v>43508</v>
      </c>
      <c r="E346" s="1">
        <v>43518</v>
      </c>
      <c r="F346" s="1">
        <v>43524</v>
      </c>
      <c r="G346">
        <v>12551</v>
      </c>
      <c r="H346">
        <v>15.3</v>
      </c>
      <c r="I346">
        <v>8719.89</v>
      </c>
      <c r="J346" s="2" t="s">
        <v>1218</v>
      </c>
      <c r="K346">
        <v>732</v>
      </c>
      <c r="L346" s="15" t="s">
        <v>1576</v>
      </c>
    </row>
    <row r="347" spans="1:12" x14ac:dyDescent="0.3">
      <c r="A347" t="s">
        <v>346</v>
      </c>
      <c r="B347" t="s">
        <v>1161</v>
      </c>
      <c r="C347" t="s">
        <v>1175</v>
      </c>
      <c r="D347" s="1">
        <v>43588</v>
      </c>
      <c r="E347" s="1">
        <v>43595</v>
      </c>
      <c r="F347" s="1">
        <v>43605</v>
      </c>
      <c r="G347">
        <v>11022</v>
      </c>
      <c r="H347">
        <v>13.5</v>
      </c>
      <c r="I347">
        <v>8709.44</v>
      </c>
      <c r="J347" s="2" t="s">
        <v>1218</v>
      </c>
      <c r="K347">
        <v>420</v>
      </c>
      <c r="L347" s="15" t="s">
        <v>1576</v>
      </c>
    </row>
    <row r="348" spans="1:12" x14ac:dyDescent="0.3">
      <c r="A348" t="s">
        <v>347</v>
      </c>
      <c r="B348" t="s">
        <v>1167</v>
      </c>
      <c r="C348" t="s">
        <v>1208</v>
      </c>
      <c r="D348" s="1">
        <v>42987</v>
      </c>
      <c r="E348" s="1">
        <v>42991</v>
      </c>
      <c r="F348" s="1">
        <v>43003</v>
      </c>
      <c r="G348">
        <v>2507</v>
      </c>
      <c r="H348">
        <v>8.6999999999999993</v>
      </c>
      <c r="I348">
        <v>8705.41</v>
      </c>
      <c r="J348" s="2" t="s">
        <v>1218</v>
      </c>
      <c r="K348">
        <v>858</v>
      </c>
      <c r="L348" s="15" t="s">
        <v>1576</v>
      </c>
    </row>
    <row r="349" spans="1:12" x14ac:dyDescent="0.3">
      <c r="A349" t="s">
        <v>348</v>
      </c>
      <c r="B349" t="s">
        <v>1161</v>
      </c>
      <c r="C349" t="s">
        <v>1160</v>
      </c>
      <c r="D349" s="1">
        <v>43518</v>
      </c>
      <c r="E349" s="1">
        <v>43534</v>
      </c>
      <c r="F349" s="1">
        <v>43543</v>
      </c>
      <c r="G349">
        <v>15349</v>
      </c>
      <c r="H349">
        <v>18.5</v>
      </c>
      <c r="I349">
        <v>8702.89</v>
      </c>
      <c r="J349" s="2" t="s">
        <v>1218</v>
      </c>
      <c r="K349">
        <v>384</v>
      </c>
      <c r="L349" s="15" t="s">
        <v>1576</v>
      </c>
    </row>
    <row r="350" spans="1:12" x14ac:dyDescent="0.3">
      <c r="A350" t="s">
        <v>349</v>
      </c>
      <c r="B350" t="s">
        <v>1161</v>
      </c>
      <c r="C350" t="s">
        <v>1168</v>
      </c>
      <c r="D350" s="1">
        <v>43778</v>
      </c>
      <c r="E350" s="1">
        <v>43792</v>
      </c>
      <c r="F350" s="1">
        <v>43805</v>
      </c>
      <c r="G350">
        <v>10899</v>
      </c>
      <c r="H350">
        <v>13.3</v>
      </c>
      <c r="I350">
        <v>8696.2800000000007</v>
      </c>
      <c r="J350" s="2" t="s">
        <v>1218</v>
      </c>
      <c r="K350">
        <v>496</v>
      </c>
      <c r="L350" s="15" t="s">
        <v>1576</v>
      </c>
    </row>
    <row r="351" spans="1:12" x14ac:dyDescent="0.3">
      <c r="A351" t="s">
        <v>350</v>
      </c>
      <c r="B351" t="s">
        <v>1161</v>
      </c>
      <c r="C351" t="s">
        <v>1171</v>
      </c>
      <c r="D351" s="1">
        <v>43641</v>
      </c>
      <c r="E351" s="1">
        <v>43668</v>
      </c>
      <c r="F351" s="1">
        <v>43676</v>
      </c>
      <c r="G351">
        <v>11004</v>
      </c>
      <c r="H351">
        <v>13.5</v>
      </c>
      <c r="I351">
        <v>8654.4</v>
      </c>
      <c r="J351" s="2" t="s">
        <v>1218</v>
      </c>
      <c r="K351">
        <v>62</v>
      </c>
      <c r="L351" s="15" t="s">
        <v>1576</v>
      </c>
    </row>
    <row r="352" spans="1:12" x14ac:dyDescent="0.3">
      <c r="A352" t="s">
        <v>351</v>
      </c>
      <c r="B352" t="s">
        <v>1161</v>
      </c>
      <c r="C352" t="s">
        <v>1169</v>
      </c>
      <c r="D352" s="1">
        <v>43112</v>
      </c>
      <c r="E352" s="1">
        <v>43140</v>
      </c>
      <c r="F352" s="1">
        <v>43146</v>
      </c>
      <c r="G352">
        <v>15178</v>
      </c>
      <c r="H352">
        <v>18.3</v>
      </c>
      <c r="I352">
        <v>8651.42</v>
      </c>
      <c r="J352" s="2" t="s">
        <v>1218</v>
      </c>
      <c r="K352">
        <v>279</v>
      </c>
      <c r="L352" s="15" t="s">
        <v>1576</v>
      </c>
    </row>
    <row r="353" spans="1:12" x14ac:dyDescent="0.3">
      <c r="A353" t="s">
        <v>352</v>
      </c>
      <c r="B353" t="s">
        <v>1161</v>
      </c>
      <c r="C353" t="s">
        <v>1169</v>
      </c>
      <c r="D353" s="1">
        <v>43587</v>
      </c>
      <c r="E353" s="1">
        <v>43595</v>
      </c>
      <c r="F353" s="1">
        <v>43601</v>
      </c>
      <c r="G353">
        <v>15178</v>
      </c>
      <c r="H353">
        <v>18.3</v>
      </c>
      <c r="I353">
        <v>8639.15</v>
      </c>
      <c r="J353" s="2" t="s">
        <v>1218</v>
      </c>
      <c r="K353">
        <v>499</v>
      </c>
      <c r="L353" s="15" t="s">
        <v>1576</v>
      </c>
    </row>
    <row r="354" spans="1:12" x14ac:dyDescent="0.3">
      <c r="A354" t="s">
        <v>353</v>
      </c>
      <c r="B354" t="s">
        <v>1161</v>
      </c>
      <c r="C354" t="s">
        <v>1164</v>
      </c>
      <c r="D354" s="1">
        <v>43689</v>
      </c>
      <c r="E354" s="1">
        <v>43703</v>
      </c>
      <c r="F354" s="1">
        <v>43710</v>
      </c>
      <c r="G354">
        <v>12551</v>
      </c>
      <c r="H354">
        <v>15.3</v>
      </c>
      <c r="I354">
        <v>8615.11</v>
      </c>
      <c r="J354" s="2" t="s">
        <v>1218</v>
      </c>
      <c r="K354">
        <v>352</v>
      </c>
      <c r="L354" s="15" t="s">
        <v>1576</v>
      </c>
    </row>
    <row r="355" spans="1:12" x14ac:dyDescent="0.3">
      <c r="A355" t="s">
        <v>354</v>
      </c>
      <c r="B355" t="s">
        <v>1161</v>
      </c>
      <c r="C355" t="s">
        <v>1160</v>
      </c>
      <c r="D355" s="1">
        <v>43589</v>
      </c>
      <c r="E355" s="1">
        <v>43615</v>
      </c>
      <c r="F355" s="1">
        <v>43623</v>
      </c>
      <c r="G355">
        <v>15349</v>
      </c>
      <c r="H355">
        <v>18.5</v>
      </c>
      <c r="I355">
        <v>8604.08</v>
      </c>
      <c r="J355" s="2" t="s">
        <v>1218</v>
      </c>
      <c r="K355">
        <v>228</v>
      </c>
      <c r="L355" s="15" t="s">
        <v>1576</v>
      </c>
    </row>
    <row r="356" spans="1:12" x14ac:dyDescent="0.3">
      <c r="A356" t="s">
        <v>355</v>
      </c>
      <c r="B356" t="s">
        <v>1161</v>
      </c>
      <c r="C356" t="s">
        <v>1160</v>
      </c>
      <c r="D356" s="1">
        <v>43219</v>
      </c>
      <c r="E356" s="1">
        <v>43243</v>
      </c>
      <c r="F356" s="1">
        <v>43251</v>
      </c>
      <c r="G356">
        <v>15349</v>
      </c>
      <c r="H356">
        <v>18.5</v>
      </c>
      <c r="I356">
        <v>8558.24</v>
      </c>
      <c r="J356" s="2" t="s">
        <v>1218</v>
      </c>
      <c r="K356">
        <v>343</v>
      </c>
      <c r="L356" s="15" t="s">
        <v>1576</v>
      </c>
    </row>
    <row r="357" spans="1:12" x14ac:dyDescent="0.3">
      <c r="A357" t="s">
        <v>356</v>
      </c>
      <c r="B357" t="s">
        <v>1162</v>
      </c>
      <c r="C357" t="s">
        <v>1170</v>
      </c>
      <c r="D357" s="1">
        <v>43583</v>
      </c>
      <c r="E357" s="1">
        <v>43592</v>
      </c>
      <c r="F357" s="1">
        <v>43599</v>
      </c>
      <c r="G357">
        <v>9241</v>
      </c>
      <c r="H357">
        <v>10.4</v>
      </c>
      <c r="I357">
        <v>8558.43</v>
      </c>
      <c r="J357" s="2" t="s">
        <v>1218</v>
      </c>
      <c r="K357">
        <v>422</v>
      </c>
      <c r="L357" s="15" t="s">
        <v>1576</v>
      </c>
    </row>
    <row r="358" spans="1:12" x14ac:dyDescent="0.3">
      <c r="A358" t="s">
        <v>357</v>
      </c>
      <c r="B358" t="s">
        <v>1161</v>
      </c>
      <c r="C358" t="s">
        <v>1176</v>
      </c>
      <c r="D358" s="1">
        <v>43530</v>
      </c>
      <c r="E358" s="1">
        <v>43549</v>
      </c>
      <c r="F358" s="1">
        <v>43558</v>
      </c>
      <c r="G358">
        <v>11115</v>
      </c>
      <c r="H358">
        <v>13.5</v>
      </c>
      <c r="I358">
        <v>8509.0300000000007</v>
      </c>
      <c r="J358" s="2" t="s">
        <v>1218</v>
      </c>
      <c r="K358">
        <v>63</v>
      </c>
      <c r="L358" s="15" t="s">
        <v>1576</v>
      </c>
    </row>
    <row r="359" spans="1:12" x14ac:dyDescent="0.3">
      <c r="A359" t="s">
        <v>358</v>
      </c>
      <c r="B359" t="s">
        <v>1161</v>
      </c>
      <c r="C359" t="s">
        <v>1171</v>
      </c>
      <c r="D359" s="1">
        <v>43427</v>
      </c>
      <c r="E359" s="1">
        <v>43451</v>
      </c>
      <c r="F359" s="1">
        <v>43457</v>
      </c>
      <c r="G359">
        <v>11004</v>
      </c>
      <c r="H359">
        <v>13.5</v>
      </c>
      <c r="I359">
        <v>8496.6</v>
      </c>
      <c r="J359" s="2" t="s">
        <v>1218</v>
      </c>
      <c r="K359">
        <v>284</v>
      </c>
      <c r="L359" s="15" t="s">
        <v>1576</v>
      </c>
    </row>
    <row r="360" spans="1:12" x14ac:dyDescent="0.3">
      <c r="A360" t="s">
        <v>359</v>
      </c>
      <c r="B360" t="s">
        <v>1161</v>
      </c>
      <c r="C360" t="s">
        <v>1182</v>
      </c>
      <c r="D360" s="1">
        <v>43409</v>
      </c>
      <c r="E360" s="1">
        <v>43441</v>
      </c>
      <c r="F360" s="1">
        <v>43446</v>
      </c>
      <c r="G360">
        <v>8047</v>
      </c>
      <c r="H360">
        <v>10</v>
      </c>
      <c r="I360">
        <v>8482.57</v>
      </c>
      <c r="J360" s="2" t="s">
        <v>1218</v>
      </c>
      <c r="K360">
        <v>513</v>
      </c>
      <c r="L360" s="15" t="s">
        <v>1576</v>
      </c>
    </row>
    <row r="361" spans="1:12" x14ac:dyDescent="0.3">
      <c r="A361" t="s">
        <v>360</v>
      </c>
      <c r="B361" t="s">
        <v>1167</v>
      </c>
      <c r="C361" t="s">
        <v>1160</v>
      </c>
      <c r="D361" s="1">
        <v>43692</v>
      </c>
      <c r="E361" s="1">
        <v>43700</v>
      </c>
      <c r="F361" s="1">
        <v>43711</v>
      </c>
      <c r="G361">
        <v>10877</v>
      </c>
      <c r="H361">
        <v>13.3</v>
      </c>
      <c r="I361">
        <v>8479</v>
      </c>
      <c r="J361" s="2" t="s">
        <v>1218</v>
      </c>
      <c r="K361">
        <v>41</v>
      </c>
      <c r="L361" s="15" t="s">
        <v>1576</v>
      </c>
    </row>
    <row r="362" spans="1:12" x14ac:dyDescent="0.3">
      <c r="A362" t="s">
        <v>361</v>
      </c>
      <c r="B362" t="s">
        <v>1160</v>
      </c>
      <c r="C362" t="s">
        <v>1171</v>
      </c>
      <c r="D362" s="1">
        <v>43778</v>
      </c>
      <c r="E362" s="1">
        <v>43789</v>
      </c>
      <c r="F362" s="1">
        <v>43798</v>
      </c>
      <c r="G362">
        <v>4490</v>
      </c>
      <c r="H362">
        <v>5.6</v>
      </c>
      <c r="I362">
        <v>8465.83</v>
      </c>
      <c r="J362" s="2" t="s">
        <v>1218</v>
      </c>
      <c r="K362">
        <v>425</v>
      </c>
      <c r="L362" s="15" t="s">
        <v>1576</v>
      </c>
    </row>
    <row r="363" spans="1:12" x14ac:dyDescent="0.3">
      <c r="A363" t="s">
        <v>362</v>
      </c>
      <c r="B363" t="s">
        <v>1160</v>
      </c>
      <c r="C363" t="s">
        <v>1209</v>
      </c>
      <c r="D363" s="1">
        <v>43288</v>
      </c>
      <c r="E363" s="1">
        <v>43306</v>
      </c>
      <c r="F363" s="1">
        <v>43308</v>
      </c>
      <c r="G363">
        <v>10724</v>
      </c>
      <c r="H363">
        <v>11.9</v>
      </c>
      <c r="I363">
        <v>8464.26</v>
      </c>
      <c r="J363" s="2" t="s">
        <v>1218</v>
      </c>
      <c r="K363">
        <v>958</v>
      </c>
      <c r="L363" s="15" t="s">
        <v>1576</v>
      </c>
    </row>
    <row r="364" spans="1:12" x14ac:dyDescent="0.3">
      <c r="A364" t="s">
        <v>363</v>
      </c>
      <c r="B364" t="s">
        <v>1161</v>
      </c>
      <c r="C364" t="s">
        <v>1171</v>
      </c>
      <c r="D364" s="1">
        <v>43189</v>
      </c>
      <c r="E364" s="1">
        <v>43207</v>
      </c>
      <c r="F364" s="1">
        <v>43222</v>
      </c>
      <c r="G364">
        <v>11004</v>
      </c>
      <c r="H364">
        <v>13.5</v>
      </c>
      <c r="I364">
        <v>8457.3700000000008</v>
      </c>
      <c r="J364" s="2" t="s">
        <v>1218</v>
      </c>
      <c r="K364">
        <v>739</v>
      </c>
      <c r="L364" s="15" t="s">
        <v>1576</v>
      </c>
    </row>
    <row r="365" spans="1:12" x14ac:dyDescent="0.3">
      <c r="A365" t="s">
        <v>364</v>
      </c>
      <c r="B365" t="s">
        <v>1161</v>
      </c>
      <c r="C365" t="s">
        <v>1168</v>
      </c>
      <c r="D365" s="1">
        <v>43718</v>
      </c>
      <c r="E365" s="1">
        <v>43733</v>
      </c>
      <c r="F365" s="1">
        <v>43739</v>
      </c>
      <c r="G365">
        <v>10899</v>
      </c>
      <c r="H365">
        <v>13.3</v>
      </c>
      <c r="I365">
        <v>8448.85</v>
      </c>
      <c r="J365" s="2" t="s">
        <v>1218</v>
      </c>
      <c r="K365">
        <v>805</v>
      </c>
      <c r="L365" s="15" t="s">
        <v>1576</v>
      </c>
    </row>
    <row r="366" spans="1:12" x14ac:dyDescent="0.3">
      <c r="A366" t="s">
        <v>365</v>
      </c>
      <c r="B366" t="s">
        <v>1161</v>
      </c>
      <c r="C366" t="s">
        <v>1160</v>
      </c>
      <c r="D366" s="1">
        <v>43722</v>
      </c>
      <c r="E366" s="1">
        <v>43736</v>
      </c>
      <c r="F366" s="1">
        <v>43743</v>
      </c>
      <c r="G366">
        <v>15349</v>
      </c>
      <c r="H366">
        <v>18.5</v>
      </c>
      <c r="I366">
        <v>8423.2000000000007</v>
      </c>
      <c r="J366" s="2" t="s">
        <v>1218</v>
      </c>
      <c r="K366">
        <v>499</v>
      </c>
      <c r="L366" s="15" t="s">
        <v>1576</v>
      </c>
    </row>
    <row r="367" spans="1:12" x14ac:dyDescent="0.3">
      <c r="A367" t="s">
        <v>366</v>
      </c>
      <c r="B367" t="s">
        <v>1161</v>
      </c>
      <c r="C367" t="s">
        <v>1168</v>
      </c>
      <c r="D367" s="1">
        <v>43517</v>
      </c>
      <c r="E367" s="1">
        <v>43529</v>
      </c>
      <c r="F367" s="1">
        <v>43534</v>
      </c>
      <c r="G367">
        <v>10899</v>
      </c>
      <c r="H367">
        <v>13.3</v>
      </c>
      <c r="I367">
        <v>8406.06</v>
      </c>
      <c r="J367" s="2" t="s">
        <v>1218</v>
      </c>
      <c r="K367">
        <v>638</v>
      </c>
      <c r="L367" s="15" t="s">
        <v>1576</v>
      </c>
    </row>
    <row r="368" spans="1:12" x14ac:dyDescent="0.3">
      <c r="A368" t="s">
        <v>367</v>
      </c>
      <c r="B368" t="s">
        <v>1161</v>
      </c>
      <c r="C368" t="s">
        <v>1175</v>
      </c>
      <c r="D368" s="1">
        <v>43656</v>
      </c>
      <c r="E368" s="1">
        <v>43671</v>
      </c>
      <c r="F368" s="1">
        <v>43678</v>
      </c>
      <c r="G368">
        <v>11022</v>
      </c>
      <c r="H368">
        <v>13.5</v>
      </c>
      <c r="I368">
        <v>8405.52</v>
      </c>
      <c r="J368" s="2" t="s">
        <v>1218</v>
      </c>
      <c r="K368">
        <v>13</v>
      </c>
      <c r="L368" s="15" t="s">
        <v>1576</v>
      </c>
    </row>
    <row r="369" spans="1:12" x14ac:dyDescent="0.3">
      <c r="A369" t="s">
        <v>368</v>
      </c>
      <c r="B369" t="s">
        <v>1161</v>
      </c>
      <c r="C369" t="s">
        <v>1183</v>
      </c>
      <c r="D369" s="1">
        <v>43707</v>
      </c>
      <c r="E369" s="1">
        <v>43733</v>
      </c>
      <c r="F369" s="1">
        <v>43739</v>
      </c>
      <c r="G369">
        <v>12116</v>
      </c>
      <c r="H369">
        <v>14.8</v>
      </c>
      <c r="I369">
        <v>8405.4500000000007</v>
      </c>
      <c r="J369" s="2" t="s">
        <v>1218</v>
      </c>
      <c r="K369">
        <v>141</v>
      </c>
      <c r="L369" s="15" t="s">
        <v>1576</v>
      </c>
    </row>
    <row r="370" spans="1:12" x14ac:dyDescent="0.3">
      <c r="A370" t="s">
        <v>369</v>
      </c>
      <c r="B370" t="s">
        <v>1161</v>
      </c>
      <c r="C370" t="s">
        <v>1173</v>
      </c>
      <c r="D370" s="1">
        <v>43619</v>
      </c>
      <c r="E370" s="1">
        <v>43627</v>
      </c>
      <c r="F370" s="1">
        <v>43632</v>
      </c>
      <c r="G370">
        <v>13964</v>
      </c>
      <c r="H370">
        <v>16.899999999999999</v>
      </c>
      <c r="I370">
        <v>8397.35</v>
      </c>
      <c r="J370" s="2" t="s">
        <v>1218</v>
      </c>
      <c r="K370">
        <v>321</v>
      </c>
      <c r="L370" s="15" t="s">
        <v>1576</v>
      </c>
    </row>
    <row r="371" spans="1:12" x14ac:dyDescent="0.3">
      <c r="A371" t="s">
        <v>370</v>
      </c>
      <c r="B371" t="s">
        <v>1190</v>
      </c>
      <c r="C371" t="s">
        <v>1182</v>
      </c>
      <c r="D371" s="1">
        <v>43285</v>
      </c>
      <c r="E371" s="1">
        <v>43309</v>
      </c>
      <c r="F371" s="1">
        <v>43316</v>
      </c>
      <c r="G371">
        <v>8044</v>
      </c>
      <c r="H371">
        <v>10</v>
      </c>
      <c r="I371">
        <v>8344.5300000000007</v>
      </c>
      <c r="J371" s="2" t="s">
        <v>1218</v>
      </c>
      <c r="K371">
        <v>213</v>
      </c>
      <c r="L371" s="15" t="s">
        <v>1576</v>
      </c>
    </row>
    <row r="372" spans="1:12" x14ac:dyDescent="0.3">
      <c r="A372" t="s">
        <v>371</v>
      </c>
      <c r="B372" t="s">
        <v>1162</v>
      </c>
      <c r="C372" t="s">
        <v>1160</v>
      </c>
      <c r="D372" s="1">
        <v>43518</v>
      </c>
      <c r="E372" s="1">
        <v>43541</v>
      </c>
      <c r="F372" s="1">
        <v>43545</v>
      </c>
      <c r="G372">
        <v>10883</v>
      </c>
      <c r="H372">
        <v>12.8</v>
      </c>
      <c r="I372">
        <v>8309.2099999999991</v>
      </c>
      <c r="J372" s="2" t="s">
        <v>1218</v>
      </c>
      <c r="K372">
        <v>41</v>
      </c>
      <c r="L372" s="15" t="s">
        <v>1576</v>
      </c>
    </row>
    <row r="373" spans="1:12" x14ac:dyDescent="0.3">
      <c r="A373" t="s">
        <v>372</v>
      </c>
      <c r="B373" t="s">
        <v>1161</v>
      </c>
      <c r="C373" t="s">
        <v>1176</v>
      </c>
      <c r="D373" s="1">
        <v>43446</v>
      </c>
      <c r="E373" s="1">
        <v>43470</v>
      </c>
      <c r="F373" s="1">
        <v>43478</v>
      </c>
      <c r="G373">
        <v>11115</v>
      </c>
      <c r="H373">
        <v>13.5</v>
      </c>
      <c r="I373">
        <v>8299.24</v>
      </c>
      <c r="J373" s="2" t="s">
        <v>1218</v>
      </c>
      <c r="K373">
        <v>917</v>
      </c>
      <c r="L373" s="15" t="s">
        <v>1576</v>
      </c>
    </row>
    <row r="374" spans="1:12" x14ac:dyDescent="0.3">
      <c r="A374" t="s">
        <v>373</v>
      </c>
      <c r="B374" t="s">
        <v>1161</v>
      </c>
      <c r="C374" t="s">
        <v>1168</v>
      </c>
      <c r="D374" s="1">
        <v>43809</v>
      </c>
      <c r="E374" s="1">
        <v>43818</v>
      </c>
      <c r="F374" s="1">
        <v>43831</v>
      </c>
      <c r="G374">
        <v>10899</v>
      </c>
      <c r="H374">
        <v>13.3</v>
      </c>
      <c r="I374">
        <v>8251.99</v>
      </c>
      <c r="J374" s="2" t="s">
        <v>1218</v>
      </c>
      <c r="K374">
        <v>158</v>
      </c>
      <c r="L374" s="15" t="s">
        <v>1576</v>
      </c>
    </row>
    <row r="375" spans="1:12" x14ac:dyDescent="0.3">
      <c r="A375" t="s">
        <v>374</v>
      </c>
      <c r="B375" t="s">
        <v>1161</v>
      </c>
      <c r="C375" t="s">
        <v>1160</v>
      </c>
      <c r="D375" s="1">
        <v>43157</v>
      </c>
      <c r="E375" s="1">
        <v>43173</v>
      </c>
      <c r="F375" s="1">
        <v>43180</v>
      </c>
      <c r="G375">
        <v>15349</v>
      </c>
      <c r="H375">
        <v>18.5</v>
      </c>
      <c r="I375">
        <v>8245.5499999999993</v>
      </c>
      <c r="J375" s="2" t="s">
        <v>1218</v>
      </c>
      <c r="K375">
        <v>448</v>
      </c>
      <c r="L375" s="15" t="s">
        <v>1576</v>
      </c>
    </row>
    <row r="376" spans="1:12" x14ac:dyDescent="0.3">
      <c r="A376" t="s">
        <v>375</v>
      </c>
      <c r="B376" t="s">
        <v>1167</v>
      </c>
      <c r="C376" t="s">
        <v>1186</v>
      </c>
      <c r="D376" s="1">
        <v>43546</v>
      </c>
      <c r="E376" s="1">
        <v>43562</v>
      </c>
      <c r="F376" s="1">
        <v>43576</v>
      </c>
      <c r="G376">
        <v>9597</v>
      </c>
      <c r="H376">
        <v>17.7</v>
      </c>
      <c r="I376">
        <v>8243.2099999999991</v>
      </c>
      <c r="J376" s="2" t="s">
        <v>1218</v>
      </c>
      <c r="K376">
        <v>549</v>
      </c>
      <c r="L376" s="15" t="s">
        <v>1576</v>
      </c>
    </row>
    <row r="377" spans="1:12" x14ac:dyDescent="0.3">
      <c r="A377" t="s">
        <v>376</v>
      </c>
      <c r="B377" t="s">
        <v>1161</v>
      </c>
      <c r="C377" t="s">
        <v>1169</v>
      </c>
      <c r="D377" s="1">
        <v>43628</v>
      </c>
      <c r="E377" s="1">
        <v>43655</v>
      </c>
      <c r="F377" s="1">
        <v>43671</v>
      </c>
      <c r="G377">
        <v>15178</v>
      </c>
      <c r="H377">
        <v>18.3</v>
      </c>
      <c r="I377">
        <v>8216.4</v>
      </c>
      <c r="J377" s="2" t="s">
        <v>1218</v>
      </c>
      <c r="K377">
        <v>749</v>
      </c>
      <c r="L377" s="15" t="s">
        <v>1576</v>
      </c>
    </row>
    <row r="378" spans="1:12" x14ac:dyDescent="0.3">
      <c r="A378" t="s">
        <v>377</v>
      </c>
      <c r="B378" t="s">
        <v>1161</v>
      </c>
      <c r="C378" t="s">
        <v>1171</v>
      </c>
      <c r="D378" s="1">
        <v>43450</v>
      </c>
      <c r="E378" s="1">
        <v>43471</v>
      </c>
      <c r="F378" s="1">
        <v>43477</v>
      </c>
      <c r="G378">
        <v>11004</v>
      </c>
      <c r="H378">
        <v>13.5</v>
      </c>
      <c r="I378">
        <v>8156.24</v>
      </c>
      <c r="J378" s="2" t="s">
        <v>1218</v>
      </c>
      <c r="K378">
        <v>63</v>
      </c>
      <c r="L378" s="15" t="s">
        <v>1576</v>
      </c>
    </row>
    <row r="379" spans="1:12" x14ac:dyDescent="0.3">
      <c r="A379" t="s">
        <v>378</v>
      </c>
      <c r="B379" t="s">
        <v>1162</v>
      </c>
      <c r="C379" t="s">
        <v>1163</v>
      </c>
      <c r="D379" s="1">
        <v>43203</v>
      </c>
      <c r="E379" s="1">
        <v>43216</v>
      </c>
      <c r="F379" s="1">
        <v>43227</v>
      </c>
      <c r="G379">
        <v>8395</v>
      </c>
      <c r="H379">
        <v>9.5</v>
      </c>
      <c r="I379">
        <v>8148.82</v>
      </c>
      <c r="J379" s="2" t="s">
        <v>1218</v>
      </c>
      <c r="K379">
        <v>810</v>
      </c>
      <c r="L379" s="15" t="s">
        <v>1576</v>
      </c>
    </row>
    <row r="380" spans="1:12" x14ac:dyDescent="0.3">
      <c r="A380" t="s">
        <v>379</v>
      </c>
      <c r="B380" t="s">
        <v>1161</v>
      </c>
      <c r="C380" t="s">
        <v>1183</v>
      </c>
      <c r="D380" s="1">
        <v>43522</v>
      </c>
      <c r="E380" s="1">
        <v>43536</v>
      </c>
      <c r="F380" s="1">
        <v>43548</v>
      </c>
      <c r="G380">
        <v>12116</v>
      </c>
      <c r="H380">
        <v>14.8</v>
      </c>
      <c r="I380">
        <v>8141.88</v>
      </c>
      <c r="J380" s="2" t="s">
        <v>1218</v>
      </c>
      <c r="K380">
        <v>940</v>
      </c>
      <c r="L380" s="15" t="s">
        <v>1576</v>
      </c>
    </row>
    <row r="381" spans="1:12" x14ac:dyDescent="0.3">
      <c r="A381" t="s">
        <v>380</v>
      </c>
      <c r="B381" t="s">
        <v>1161</v>
      </c>
      <c r="C381" t="s">
        <v>1169</v>
      </c>
      <c r="D381" s="1">
        <v>42808</v>
      </c>
      <c r="E381" s="1">
        <v>42814</v>
      </c>
      <c r="F381" s="1">
        <v>42819</v>
      </c>
      <c r="G381">
        <v>15178</v>
      </c>
      <c r="H381">
        <v>18.3</v>
      </c>
      <c r="I381">
        <v>8135.94</v>
      </c>
      <c r="J381" s="2" t="s">
        <v>1218</v>
      </c>
      <c r="K381">
        <v>506</v>
      </c>
      <c r="L381" s="15" t="s">
        <v>1576</v>
      </c>
    </row>
    <row r="382" spans="1:12" x14ac:dyDescent="0.3">
      <c r="A382" t="s">
        <v>381</v>
      </c>
      <c r="B382" t="s">
        <v>1167</v>
      </c>
      <c r="C382" t="s">
        <v>1198</v>
      </c>
      <c r="D382" s="1">
        <v>43354</v>
      </c>
      <c r="E382" s="1">
        <v>43362</v>
      </c>
      <c r="F382" s="1">
        <v>43376</v>
      </c>
      <c r="G382">
        <v>7660</v>
      </c>
      <c r="H382">
        <v>15.8</v>
      </c>
      <c r="I382">
        <v>8131.32</v>
      </c>
      <c r="J382" s="2" t="s">
        <v>1218</v>
      </c>
      <c r="K382">
        <v>467</v>
      </c>
      <c r="L382" s="15" t="s">
        <v>1576</v>
      </c>
    </row>
    <row r="383" spans="1:12" x14ac:dyDescent="0.3">
      <c r="A383" t="s">
        <v>382</v>
      </c>
      <c r="B383" t="s">
        <v>1160</v>
      </c>
      <c r="C383" t="s">
        <v>1189</v>
      </c>
      <c r="D383" s="1">
        <v>42836</v>
      </c>
      <c r="E383" s="1">
        <v>42858</v>
      </c>
      <c r="F383" s="1">
        <v>42868</v>
      </c>
      <c r="G383">
        <v>14616</v>
      </c>
      <c r="H383">
        <v>20.8</v>
      </c>
      <c r="I383">
        <v>8085.79</v>
      </c>
      <c r="J383" s="2" t="s">
        <v>1218</v>
      </c>
      <c r="K383">
        <v>659</v>
      </c>
      <c r="L383" s="15" t="s">
        <v>1576</v>
      </c>
    </row>
    <row r="384" spans="1:12" x14ac:dyDescent="0.3">
      <c r="A384" t="s">
        <v>383</v>
      </c>
      <c r="B384" t="s">
        <v>1161</v>
      </c>
      <c r="C384" t="s">
        <v>1183</v>
      </c>
      <c r="D384" s="1">
        <v>43735</v>
      </c>
      <c r="E384" s="1">
        <v>43756</v>
      </c>
      <c r="F384" s="1">
        <v>43767</v>
      </c>
      <c r="G384">
        <v>12116</v>
      </c>
      <c r="H384">
        <v>14.8</v>
      </c>
      <c r="I384">
        <v>8066.33</v>
      </c>
      <c r="J384" s="2" t="s">
        <v>1218</v>
      </c>
      <c r="K384">
        <v>596</v>
      </c>
      <c r="L384" s="15" t="s">
        <v>1576</v>
      </c>
    </row>
    <row r="385" spans="1:12" x14ac:dyDescent="0.3">
      <c r="A385" t="s">
        <v>384</v>
      </c>
      <c r="B385" t="s">
        <v>1162</v>
      </c>
      <c r="C385" t="s">
        <v>1173</v>
      </c>
      <c r="D385" s="1">
        <v>43642</v>
      </c>
      <c r="E385" s="1">
        <v>43660</v>
      </c>
      <c r="F385" s="1">
        <v>43676</v>
      </c>
      <c r="G385">
        <v>9577</v>
      </c>
      <c r="H385">
        <v>10.7</v>
      </c>
      <c r="I385">
        <v>8034.3</v>
      </c>
      <c r="J385" s="2" t="s">
        <v>1218</v>
      </c>
      <c r="K385">
        <v>422</v>
      </c>
      <c r="L385" s="15" t="s">
        <v>1576</v>
      </c>
    </row>
    <row r="386" spans="1:12" x14ac:dyDescent="0.3">
      <c r="A386" t="s">
        <v>385</v>
      </c>
      <c r="B386" t="s">
        <v>1167</v>
      </c>
      <c r="C386" t="s">
        <v>1201</v>
      </c>
      <c r="D386" s="1">
        <v>43412</v>
      </c>
      <c r="E386" s="1">
        <v>43430</v>
      </c>
      <c r="F386" s="1">
        <v>43444</v>
      </c>
      <c r="G386">
        <v>9634</v>
      </c>
      <c r="H386">
        <v>11.8</v>
      </c>
      <c r="I386">
        <v>8029.68</v>
      </c>
      <c r="J386" s="2" t="s">
        <v>1218</v>
      </c>
      <c r="K386">
        <v>101</v>
      </c>
      <c r="L386" s="15" t="s">
        <v>1576</v>
      </c>
    </row>
    <row r="387" spans="1:12" x14ac:dyDescent="0.3">
      <c r="A387" t="s">
        <v>386</v>
      </c>
      <c r="B387" t="s">
        <v>1167</v>
      </c>
      <c r="C387" t="s">
        <v>1160</v>
      </c>
      <c r="D387" s="1">
        <v>43577</v>
      </c>
      <c r="E387" s="1">
        <v>43588</v>
      </c>
      <c r="F387" s="1">
        <v>43598</v>
      </c>
      <c r="G387">
        <v>10877</v>
      </c>
      <c r="H387">
        <v>13.3</v>
      </c>
      <c r="I387">
        <v>7987.74</v>
      </c>
      <c r="J387" s="2" t="s">
        <v>1218</v>
      </c>
      <c r="K387">
        <v>165</v>
      </c>
      <c r="L387" s="15" t="s">
        <v>1576</v>
      </c>
    </row>
    <row r="388" spans="1:12" x14ac:dyDescent="0.3">
      <c r="A388" t="s">
        <v>387</v>
      </c>
      <c r="B388" t="s">
        <v>1161</v>
      </c>
      <c r="C388" t="s">
        <v>1169</v>
      </c>
      <c r="D388" s="1">
        <v>43354</v>
      </c>
      <c r="E388" s="1">
        <v>43367</v>
      </c>
      <c r="F388" s="1">
        <v>43374</v>
      </c>
      <c r="G388">
        <v>15178</v>
      </c>
      <c r="H388">
        <v>18.3</v>
      </c>
      <c r="I388">
        <v>7967.72</v>
      </c>
      <c r="J388" s="2" t="s">
        <v>1218</v>
      </c>
      <c r="K388">
        <v>177</v>
      </c>
      <c r="L388" s="15" t="s">
        <v>1576</v>
      </c>
    </row>
    <row r="389" spans="1:12" x14ac:dyDescent="0.3">
      <c r="A389" t="s">
        <v>388</v>
      </c>
      <c r="B389" t="s">
        <v>1167</v>
      </c>
      <c r="C389" t="s">
        <v>1186</v>
      </c>
      <c r="D389" s="1">
        <v>43660</v>
      </c>
      <c r="E389" s="1">
        <v>43692</v>
      </c>
      <c r="F389" s="1">
        <v>43699</v>
      </c>
      <c r="G389">
        <v>9597</v>
      </c>
      <c r="H389">
        <v>17.7</v>
      </c>
      <c r="I389">
        <v>7955.95</v>
      </c>
      <c r="J389" s="2" t="s">
        <v>1218</v>
      </c>
      <c r="K389">
        <v>566</v>
      </c>
      <c r="L389" s="15" t="s">
        <v>1576</v>
      </c>
    </row>
    <row r="390" spans="1:12" x14ac:dyDescent="0.3">
      <c r="A390" t="s">
        <v>389</v>
      </c>
      <c r="B390" t="s">
        <v>1161</v>
      </c>
      <c r="C390" t="s">
        <v>1183</v>
      </c>
      <c r="D390" s="1">
        <v>43278</v>
      </c>
      <c r="E390" s="1">
        <v>43288</v>
      </c>
      <c r="F390" s="1">
        <v>43294</v>
      </c>
      <c r="G390">
        <v>12116</v>
      </c>
      <c r="H390">
        <v>14.8</v>
      </c>
      <c r="I390">
        <v>7942.03</v>
      </c>
      <c r="J390" s="2" t="s">
        <v>1218</v>
      </c>
      <c r="K390">
        <v>204</v>
      </c>
      <c r="L390" s="15" t="s">
        <v>1577</v>
      </c>
    </row>
    <row r="391" spans="1:12" x14ac:dyDescent="0.3">
      <c r="A391" t="s">
        <v>390</v>
      </c>
      <c r="B391" t="s">
        <v>1162</v>
      </c>
      <c r="C391" t="s">
        <v>1205</v>
      </c>
      <c r="D391" s="1">
        <v>43725</v>
      </c>
      <c r="E391" s="1">
        <v>43734</v>
      </c>
      <c r="F391" s="1">
        <v>43747</v>
      </c>
      <c r="G391">
        <v>8242</v>
      </c>
      <c r="H391">
        <v>13.4</v>
      </c>
      <c r="I391">
        <v>7924.97</v>
      </c>
      <c r="J391" s="2" t="s">
        <v>1218</v>
      </c>
      <c r="K391">
        <v>417</v>
      </c>
      <c r="L391" s="15" t="s">
        <v>1577</v>
      </c>
    </row>
    <row r="392" spans="1:12" x14ac:dyDescent="0.3">
      <c r="A392" t="s">
        <v>391</v>
      </c>
      <c r="B392" t="s">
        <v>1161</v>
      </c>
      <c r="C392" t="s">
        <v>1176</v>
      </c>
      <c r="D392" s="1">
        <v>42851</v>
      </c>
      <c r="E392" s="1">
        <v>42881</v>
      </c>
      <c r="F392" s="1">
        <v>42889</v>
      </c>
      <c r="G392">
        <v>11115</v>
      </c>
      <c r="H392">
        <v>13.5</v>
      </c>
      <c r="I392">
        <v>7922.59</v>
      </c>
      <c r="J392" s="2" t="s">
        <v>1218</v>
      </c>
      <c r="K392">
        <v>62</v>
      </c>
      <c r="L392" s="15" t="s">
        <v>1576</v>
      </c>
    </row>
    <row r="393" spans="1:12" x14ac:dyDescent="0.3">
      <c r="A393" t="s">
        <v>392</v>
      </c>
      <c r="B393" t="s">
        <v>1162</v>
      </c>
      <c r="C393" t="s">
        <v>1202</v>
      </c>
      <c r="D393" s="1">
        <v>43722</v>
      </c>
      <c r="E393" s="1">
        <v>43728</v>
      </c>
      <c r="F393" s="1">
        <v>43736</v>
      </c>
      <c r="G393">
        <v>9495</v>
      </c>
      <c r="H393">
        <v>10.6</v>
      </c>
      <c r="I393">
        <v>7913.18</v>
      </c>
      <c r="J393" s="2" t="s">
        <v>1218</v>
      </c>
      <c r="K393">
        <v>417</v>
      </c>
      <c r="L393" s="15" t="s">
        <v>1577</v>
      </c>
    </row>
    <row r="394" spans="1:12" x14ac:dyDescent="0.3">
      <c r="A394" t="s">
        <v>393</v>
      </c>
      <c r="B394" t="s">
        <v>1162</v>
      </c>
      <c r="C394" t="s">
        <v>1177</v>
      </c>
      <c r="D394" s="1">
        <v>43695</v>
      </c>
      <c r="E394" s="1">
        <v>43710</v>
      </c>
      <c r="F394" s="1">
        <v>43720</v>
      </c>
      <c r="G394">
        <v>17020</v>
      </c>
      <c r="H394">
        <v>22.2</v>
      </c>
      <c r="I394">
        <v>7896.15</v>
      </c>
      <c r="J394" s="2" t="s">
        <v>1218</v>
      </c>
      <c r="K394">
        <v>198</v>
      </c>
      <c r="L394" s="15" t="s">
        <v>1576</v>
      </c>
    </row>
    <row r="395" spans="1:12" x14ac:dyDescent="0.3">
      <c r="A395" t="s">
        <v>394</v>
      </c>
      <c r="B395" t="s">
        <v>1161</v>
      </c>
      <c r="C395" t="s">
        <v>1160</v>
      </c>
      <c r="D395" s="1">
        <v>43580</v>
      </c>
      <c r="E395" s="1">
        <v>43589</v>
      </c>
      <c r="F395" s="1">
        <v>43595</v>
      </c>
      <c r="G395">
        <v>15349</v>
      </c>
      <c r="H395">
        <v>18.5</v>
      </c>
      <c r="I395">
        <v>7872.07</v>
      </c>
      <c r="J395" s="2" t="s">
        <v>1218</v>
      </c>
      <c r="K395">
        <v>201</v>
      </c>
      <c r="L395" s="15" t="s">
        <v>1576</v>
      </c>
    </row>
    <row r="396" spans="1:12" x14ac:dyDescent="0.3">
      <c r="A396" t="s">
        <v>395</v>
      </c>
      <c r="B396" t="s">
        <v>1167</v>
      </c>
      <c r="C396" t="s">
        <v>1173</v>
      </c>
      <c r="D396" s="1">
        <v>43183</v>
      </c>
      <c r="E396" s="1">
        <v>43205</v>
      </c>
      <c r="F396" s="1">
        <v>43212</v>
      </c>
      <c r="G396">
        <v>9570</v>
      </c>
      <c r="H396">
        <v>18.7</v>
      </c>
      <c r="I396">
        <v>7860.35</v>
      </c>
      <c r="J396" s="2" t="s">
        <v>1218</v>
      </c>
      <c r="K396">
        <v>269</v>
      </c>
      <c r="L396" s="15" t="s">
        <v>1576</v>
      </c>
    </row>
    <row r="397" spans="1:12" x14ac:dyDescent="0.3">
      <c r="A397" t="s">
        <v>396</v>
      </c>
      <c r="B397" t="s">
        <v>1161</v>
      </c>
      <c r="C397" t="s">
        <v>1160</v>
      </c>
      <c r="D397" s="1">
        <v>43613</v>
      </c>
      <c r="E397" s="1">
        <v>43628</v>
      </c>
      <c r="F397" s="1">
        <v>43643</v>
      </c>
      <c r="G397">
        <v>15349</v>
      </c>
      <c r="H397">
        <v>18.5</v>
      </c>
      <c r="I397">
        <v>7858.77</v>
      </c>
      <c r="J397" s="2" t="s">
        <v>1218</v>
      </c>
      <c r="K397">
        <v>228</v>
      </c>
      <c r="L397" s="15" t="s">
        <v>1576</v>
      </c>
    </row>
    <row r="398" spans="1:12" x14ac:dyDescent="0.3">
      <c r="A398" t="s">
        <v>397</v>
      </c>
      <c r="B398" t="s">
        <v>1161</v>
      </c>
      <c r="C398" t="s">
        <v>1187</v>
      </c>
      <c r="D398" s="1">
        <v>43160</v>
      </c>
      <c r="E398" s="1">
        <v>43172</v>
      </c>
      <c r="F398" s="1">
        <v>43184</v>
      </c>
      <c r="G398">
        <v>10789</v>
      </c>
      <c r="H398">
        <v>13.2</v>
      </c>
      <c r="I398">
        <v>7840.66</v>
      </c>
      <c r="J398" s="2" t="s">
        <v>1218</v>
      </c>
      <c r="K398">
        <v>666</v>
      </c>
      <c r="L398" s="15" t="s">
        <v>1576</v>
      </c>
    </row>
    <row r="399" spans="1:12" x14ac:dyDescent="0.3">
      <c r="A399" t="s">
        <v>398</v>
      </c>
      <c r="B399" t="s">
        <v>1161</v>
      </c>
      <c r="C399" t="s">
        <v>1176</v>
      </c>
      <c r="D399" s="1">
        <v>43082</v>
      </c>
      <c r="E399" s="1">
        <v>43115</v>
      </c>
      <c r="F399" s="1">
        <v>43122</v>
      </c>
      <c r="G399">
        <v>11115</v>
      </c>
      <c r="H399">
        <v>13.5</v>
      </c>
      <c r="I399">
        <v>7824.25</v>
      </c>
      <c r="J399" s="2" t="s">
        <v>1218</v>
      </c>
      <c r="K399">
        <v>226</v>
      </c>
      <c r="L399" s="15" t="s">
        <v>1576</v>
      </c>
    </row>
    <row r="400" spans="1:12" x14ac:dyDescent="0.3">
      <c r="A400" t="s">
        <v>399</v>
      </c>
      <c r="B400" t="s">
        <v>1161</v>
      </c>
      <c r="C400" t="s">
        <v>1160</v>
      </c>
      <c r="D400" s="1">
        <v>42772</v>
      </c>
      <c r="E400" s="1">
        <v>42783</v>
      </c>
      <c r="F400" s="1">
        <v>42791</v>
      </c>
      <c r="G400">
        <v>15349</v>
      </c>
      <c r="H400">
        <v>18.5</v>
      </c>
      <c r="I400">
        <v>7808.36</v>
      </c>
      <c r="J400" s="2" t="s">
        <v>1218</v>
      </c>
      <c r="K400">
        <v>228</v>
      </c>
      <c r="L400" s="15" t="s">
        <v>1576</v>
      </c>
    </row>
    <row r="401" spans="1:12" x14ac:dyDescent="0.3">
      <c r="A401" t="s">
        <v>400</v>
      </c>
      <c r="B401" t="s">
        <v>1162</v>
      </c>
      <c r="C401" t="s">
        <v>1169</v>
      </c>
      <c r="D401" s="1">
        <v>43725</v>
      </c>
      <c r="E401" s="1">
        <v>43737</v>
      </c>
      <c r="F401" s="1">
        <v>43749</v>
      </c>
      <c r="G401">
        <v>10605</v>
      </c>
      <c r="H401">
        <v>11.8</v>
      </c>
      <c r="I401">
        <v>7797.61</v>
      </c>
      <c r="J401" s="2" t="s">
        <v>1218</v>
      </c>
      <c r="K401">
        <v>388</v>
      </c>
      <c r="L401" s="15" t="s">
        <v>1576</v>
      </c>
    </row>
    <row r="402" spans="1:12" x14ac:dyDescent="0.3">
      <c r="A402" t="s">
        <v>401</v>
      </c>
      <c r="B402" t="s">
        <v>1161</v>
      </c>
      <c r="C402" t="s">
        <v>1168</v>
      </c>
      <c r="D402" s="1">
        <v>43411</v>
      </c>
      <c r="E402" s="1">
        <v>43421</v>
      </c>
      <c r="F402" s="1">
        <v>43431</v>
      </c>
      <c r="G402">
        <v>10899</v>
      </c>
      <c r="H402">
        <v>13.3</v>
      </c>
      <c r="I402">
        <v>7790.43</v>
      </c>
      <c r="J402" s="2" t="s">
        <v>1218</v>
      </c>
      <c r="K402">
        <v>63</v>
      </c>
      <c r="L402" s="15" t="s">
        <v>1576</v>
      </c>
    </row>
    <row r="403" spans="1:12" x14ac:dyDescent="0.3">
      <c r="A403" t="s">
        <v>402</v>
      </c>
      <c r="B403" t="s">
        <v>1167</v>
      </c>
      <c r="C403" t="s">
        <v>1181</v>
      </c>
      <c r="D403" s="1">
        <v>43756</v>
      </c>
      <c r="E403" s="1">
        <v>43777</v>
      </c>
      <c r="F403" s="1">
        <v>43799</v>
      </c>
      <c r="G403">
        <v>9223</v>
      </c>
      <c r="H403">
        <v>18.399999999999999</v>
      </c>
      <c r="I403">
        <v>7785.03</v>
      </c>
      <c r="J403" s="2" t="s">
        <v>1218</v>
      </c>
      <c r="K403">
        <v>586</v>
      </c>
      <c r="L403" s="15" t="s">
        <v>1576</v>
      </c>
    </row>
    <row r="404" spans="1:12" x14ac:dyDescent="0.3">
      <c r="A404" t="s">
        <v>403</v>
      </c>
      <c r="B404" t="s">
        <v>1167</v>
      </c>
      <c r="C404" t="s">
        <v>1189</v>
      </c>
      <c r="D404" s="1">
        <v>43406</v>
      </c>
      <c r="E404" s="1">
        <v>43406</v>
      </c>
      <c r="F404" s="1">
        <v>43412</v>
      </c>
      <c r="G404">
        <v>8520</v>
      </c>
      <c r="H404">
        <v>10.5</v>
      </c>
      <c r="I404">
        <v>7783.01</v>
      </c>
      <c r="J404" s="2" t="s">
        <v>1218</v>
      </c>
      <c r="K404">
        <v>725</v>
      </c>
      <c r="L404" s="15" t="s">
        <v>1576</v>
      </c>
    </row>
    <row r="405" spans="1:12" x14ac:dyDescent="0.3">
      <c r="A405" t="s">
        <v>404</v>
      </c>
      <c r="B405" t="s">
        <v>1161</v>
      </c>
      <c r="C405" t="s">
        <v>1168</v>
      </c>
      <c r="D405" s="1">
        <v>43581</v>
      </c>
      <c r="E405" s="1">
        <v>43594</v>
      </c>
      <c r="F405" s="1">
        <v>43606</v>
      </c>
      <c r="G405">
        <v>10899</v>
      </c>
      <c r="H405">
        <v>13.3</v>
      </c>
      <c r="I405">
        <v>7770.92</v>
      </c>
      <c r="J405" s="2" t="s">
        <v>1218</v>
      </c>
      <c r="K405">
        <v>708</v>
      </c>
      <c r="L405" s="15" t="s">
        <v>1576</v>
      </c>
    </row>
    <row r="406" spans="1:12" x14ac:dyDescent="0.3">
      <c r="A406" t="s">
        <v>405</v>
      </c>
      <c r="B406" t="s">
        <v>1161</v>
      </c>
      <c r="C406" t="s">
        <v>1173</v>
      </c>
      <c r="D406" s="1">
        <v>42822</v>
      </c>
      <c r="E406" s="1">
        <v>42851</v>
      </c>
      <c r="F406" s="1">
        <v>42866</v>
      </c>
      <c r="G406">
        <v>13964</v>
      </c>
      <c r="H406">
        <v>16.899999999999999</v>
      </c>
      <c r="I406">
        <v>7715.95</v>
      </c>
      <c r="J406" s="2" t="s">
        <v>1218</v>
      </c>
      <c r="K406">
        <v>109</v>
      </c>
      <c r="L406" s="15" t="s">
        <v>1576</v>
      </c>
    </row>
    <row r="407" spans="1:12" x14ac:dyDescent="0.3">
      <c r="A407" t="s">
        <v>406</v>
      </c>
      <c r="B407" t="s">
        <v>1161</v>
      </c>
      <c r="C407" t="s">
        <v>1176</v>
      </c>
      <c r="D407" s="1">
        <v>42988</v>
      </c>
      <c r="E407" s="1">
        <v>43008</v>
      </c>
      <c r="F407" s="1">
        <v>43017</v>
      </c>
      <c r="G407">
        <v>11115</v>
      </c>
      <c r="H407">
        <v>13.5</v>
      </c>
      <c r="I407">
        <v>7702.56</v>
      </c>
      <c r="J407" s="2" t="s">
        <v>1218</v>
      </c>
      <c r="K407">
        <v>428</v>
      </c>
      <c r="L407" s="15" t="s">
        <v>1576</v>
      </c>
    </row>
    <row r="408" spans="1:12" x14ac:dyDescent="0.3">
      <c r="A408" t="s">
        <v>407</v>
      </c>
      <c r="B408" t="s">
        <v>1162</v>
      </c>
      <c r="C408" t="s">
        <v>1203</v>
      </c>
      <c r="D408" s="1">
        <v>42997</v>
      </c>
      <c r="E408" s="1">
        <v>42998</v>
      </c>
      <c r="F408" s="1">
        <v>43006</v>
      </c>
      <c r="G408">
        <v>8615</v>
      </c>
      <c r="H408">
        <v>9.8000000000000007</v>
      </c>
      <c r="I408">
        <v>7669.45</v>
      </c>
      <c r="J408" s="2" t="s">
        <v>1218</v>
      </c>
      <c r="K408">
        <v>15</v>
      </c>
      <c r="L408" s="15" t="s">
        <v>1576</v>
      </c>
    </row>
    <row r="409" spans="1:12" x14ac:dyDescent="0.3">
      <c r="A409" t="s">
        <v>408</v>
      </c>
      <c r="B409" t="s">
        <v>1161</v>
      </c>
      <c r="C409" t="s">
        <v>1160</v>
      </c>
      <c r="D409" s="1">
        <v>42928</v>
      </c>
      <c r="E409" s="1">
        <v>42947</v>
      </c>
      <c r="F409" s="1">
        <v>42953</v>
      </c>
      <c r="G409">
        <v>15349</v>
      </c>
      <c r="H409">
        <v>18.5</v>
      </c>
      <c r="I409">
        <v>7643.32</v>
      </c>
      <c r="J409" s="2" t="s">
        <v>1218</v>
      </c>
      <c r="K409">
        <v>301</v>
      </c>
      <c r="L409" s="15" t="s">
        <v>1576</v>
      </c>
    </row>
    <row r="410" spans="1:12" x14ac:dyDescent="0.3">
      <c r="A410" t="s">
        <v>409</v>
      </c>
      <c r="B410" t="s">
        <v>1161</v>
      </c>
      <c r="C410" t="s">
        <v>1175</v>
      </c>
      <c r="D410" s="1">
        <v>43200</v>
      </c>
      <c r="E410" s="1">
        <v>43220</v>
      </c>
      <c r="F410" s="1">
        <v>43235</v>
      </c>
      <c r="G410">
        <v>11022</v>
      </c>
      <c r="H410">
        <v>13.5</v>
      </c>
      <c r="I410">
        <v>7638.25</v>
      </c>
      <c r="J410" s="2" t="s">
        <v>1218</v>
      </c>
      <c r="K410">
        <v>297</v>
      </c>
      <c r="L410" s="15" t="s">
        <v>1576</v>
      </c>
    </row>
    <row r="411" spans="1:12" x14ac:dyDescent="0.3">
      <c r="A411" t="s">
        <v>410</v>
      </c>
      <c r="B411" t="s">
        <v>1167</v>
      </c>
      <c r="C411" t="s">
        <v>1174</v>
      </c>
      <c r="D411" s="1">
        <v>43589</v>
      </c>
      <c r="E411" s="1">
        <v>43609</v>
      </c>
      <c r="F411" s="1">
        <v>43621</v>
      </c>
      <c r="G411">
        <v>11708</v>
      </c>
      <c r="H411">
        <v>20.9</v>
      </c>
      <c r="I411">
        <v>7633.25</v>
      </c>
      <c r="J411" s="2" t="s">
        <v>1218</v>
      </c>
      <c r="K411">
        <v>601</v>
      </c>
      <c r="L411" s="15" t="s">
        <v>1576</v>
      </c>
    </row>
    <row r="412" spans="1:12" x14ac:dyDescent="0.3">
      <c r="A412" t="s">
        <v>411</v>
      </c>
      <c r="B412" t="s">
        <v>1161</v>
      </c>
      <c r="C412" t="s">
        <v>1176</v>
      </c>
      <c r="D412" s="1">
        <v>43253</v>
      </c>
      <c r="E412" s="1">
        <v>43281</v>
      </c>
      <c r="F412" s="1">
        <v>43295</v>
      </c>
      <c r="G412">
        <v>11115</v>
      </c>
      <c r="H412">
        <v>13.5</v>
      </c>
      <c r="I412">
        <v>7632.96</v>
      </c>
      <c r="J412" s="2" t="s">
        <v>1218</v>
      </c>
      <c r="K412">
        <v>63</v>
      </c>
      <c r="L412" s="15" t="s">
        <v>1576</v>
      </c>
    </row>
    <row r="413" spans="1:12" x14ac:dyDescent="0.3">
      <c r="A413" t="s">
        <v>412</v>
      </c>
      <c r="B413" t="s">
        <v>1161</v>
      </c>
      <c r="C413" t="s">
        <v>1194</v>
      </c>
      <c r="D413" s="1">
        <v>43138</v>
      </c>
      <c r="E413" s="1">
        <v>43171</v>
      </c>
      <c r="F413" s="1">
        <v>43174</v>
      </c>
      <c r="G413">
        <v>6205</v>
      </c>
      <c r="H413">
        <v>7.8</v>
      </c>
      <c r="I413">
        <v>7630.51</v>
      </c>
      <c r="J413" s="2" t="s">
        <v>1218</v>
      </c>
      <c r="K413">
        <v>641</v>
      </c>
      <c r="L413" s="15" t="s">
        <v>1576</v>
      </c>
    </row>
    <row r="414" spans="1:12" x14ac:dyDescent="0.3">
      <c r="A414" t="s">
        <v>413</v>
      </c>
      <c r="B414" t="s">
        <v>1160</v>
      </c>
      <c r="C414" t="s">
        <v>1205</v>
      </c>
      <c r="D414" s="1">
        <v>43158</v>
      </c>
      <c r="E414" s="1">
        <v>43164</v>
      </c>
      <c r="F414" s="1">
        <v>43178</v>
      </c>
      <c r="G414">
        <v>3713</v>
      </c>
      <c r="H414">
        <v>7.9</v>
      </c>
      <c r="I414">
        <v>7618.01</v>
      </c>
      <c r="J414" s="2" t="s">
        <v>1218</v>
      </c>
      <c r="K414">
        <v>874</v>
      </c>
      <c r="L414" s="15" t="s">
        <v>1576</v>
      </c>
    </row>
    <row r="415" spans="1:12" x14ac:dyDescent="0.3">
      <c r="A415" t="s">
        <v>414</v>
      </c>
      <c r="B415" t="s">
        <v>1160</v>
      </c>
      <c r="C415" t="s">
        <v>1161</v>
      </c>
      <c r="D415" s="1">
        <v>43175</v>
      </c>
      <c r="E415" s="1">
        <v>43194</v>
      </c>
      <c r="F415" s="1">
        <v>43205</v>
      </c>
      <c r="G415">
        <v>15340</v>
      </c>
      <c r="H415">
        <v>23.5</v>
      </c>
      <c r="I415">
        <v>7617.01</v>
      </c>
      <c r="J415" s="2" t="s">
        <v>1218</v>
      </c>
      <c r="K415">
        <v>423</v>
      </c>
      <c r="L415" s="15" t="s">
        <v>1576</v>
      </c>
    </row>
    <row r="416" spans="1:12" x14ac:dyDescent="0.3">
      <c r="A416" t="s">
        <v>415</v>
      </c>
      <c r="B416" t="s">
        <v>1161</v>
      </c>
      <c r="C416" t="s">
        <v>1169</v>
      </c>
      <c r="D416" s="1">
        <v>43515</v>
      </c>
      <c r="E416" s="1">
        <v>43530</v>
      </c>
      <c r="F416" s="1">
        <v>43539</v>
      </c>
      <c r="G416">
        <v>15178</v>
      </c>
      <c r="H416">
        <v>18.3</v>
      </c>
      <c r="I416">
        <v>7613.79</v>
      </c>
      <c r="J416" s="2" t="s">
        <v>1218</v>
      </c>
      <c r="K416">
        <v>732</v>
      </c>
      <c r="L416" s="15" t="s">
        <v>1576</v>
      </c>
    </row>
    <row r="417" spans="1:12" x14ac:dyDescent="0.3">
      <c r="A417" t="s">
        <v>416</v>
      </c>
      <c r="B417" t="s">
        <v>1167</v>
      </c>
      <c r="C417" t="s">
        <v>1184</v>
      </c>
      <c r="D417" s="1">
        <v>43629</v>
      </c>
      <c r="E417" s="1">
        <v>43643</v>
      </c>
      <c r="F417" s="1">
        <v>43648</v>
      </c>
      <c r="G417">
        <v>16895</v>
      </c>
      <c r="H417">
        <v>20.3</v>
      </c>
      <c r="I417">
        <v>7567.42</v>
      </c>
      <c r="J417" s="2" t="s">
        <v>1218</v>
      </c>
      <c r="K417">
        <v>858</v>
      </c>
      <c r="L417" s="15" t="s">
        <v>1576</v>
      </c>
    </row>
    <row r="418" spans="1:12" x14ac:dyDescent="0.3">
      <c r="A418" t="s">
        <v>417</v>
      </c>
      <c r="B418" t="s">
        <v>1161</v>
      </c>
      <c r="C418" t="s">
        <v>1171</v>
      </c>
      <c r="D418" s="1">
        <v>43306</v>
      </c>
      <c r="E418" s="1">
        <v>43322</v>
      </c>
      <c r="F418" s="1">
        <v>43331</v>
      </c>
      <c r="G418">
        <v>11004</v>
      </c>
      <c r="H418">
        <v>13.5</v>
      </c>
      <c r="I418">
        <v>7563.19</v>
      </c>
      <c r="J418" s="2" t="s">
        <v>1218</v>
      </c>
      <c r="K418">
        <v>749</v>
      </c>
      <c r="L418" s="15" t="s">
        <v>1576</v>
      </c>
    </row>
    <row r="419" spans="1:12" x14ac:dyDescent="0.3">
      <c r="A419" t="s">
        <v>418</v>
      </c>
      <c r="B419" t="s">
        <v>1167</v>
      </c>
      <c r="C419" t="s">
        <v>1160</v>
      </c>
      <c r="D419" s="1">
        <v>43748</v>
      </c>
      <c r="E419" s="1">
        <v>43756</v>
      </c>
      <c r="F419" s="1">
        <v>43768</v>
      </c>
      <c r="G419">
        <v>10877</v>
      </c>
      <c r="H419">
        <v>13.3</v>
      </c>
      <c r="I419">
        <v>7550.72</v>
      </c>
      <c r="J419" s="2" t="s">
        <v>1218</v>
      </c>
      <c r="K419">
        <v>225</v>
      </c>
      <c r="L419" s="15" t="s">
        <v>1576</v>
      </c>
    </row>
    <row r="420" spans="1:12" x14ac:dyDescent="0.3">
      <c r="A420" t="s">
        <v>419</v>
      </c>
      <c r="B420" t="s">
        <v>1167</v>
      </c>
      <c r="C420" t="s">
        <v>1181</v>
      </c>
      <c r="D420" s="1">
        <v>43633</v>
      </c>
      <c r="E420" s="1">
        <v>43659</v>
      </c>
      <c r="F420" s="1">
        <v>43666</v>
      </c>
      <c r="G420">
        <v>9223</v>
      </c>
      <c r="H420">
        <v>18.399999999999999</v>
      </c>
      <c r="I420">
        <v>7541.36</v>
      </c>
      <c r="J420" s="2" t="s">
        <v>1218</v>
      </c>
      <c r="K420">
        <v>561</v>
      </c>
      <c r="L420" s="15" t="s">
        <v>1576</v>
      </c>
    </row>
    <row r="421" spans="1:12" x14ac:dyDescent="0.3">
      <c r="A421" t="s">
        <v>420</v>
      </c>
      <c r="B421" t="s">
        <v>1161</v>
      </c>
      <c r="C421" t="s">
        <v>1162</v>
      </c>
      <c r="D421" s="1">
        <v>43691</v>
      </c>
      <c r="E421" s="1">
        <v>43733</v>
      </c>
      <c r="F421" s="1">
        <v>43739</v>
      </c>
      <c r="G421">
        <v>5555</v>
      </c>
      <c r="H421">
        <v>7.1</v>
      </c>
      <c r="I421">
        <v>7526.43</v>
      </c>
      <c r="J421" s="2" t="s">
        <v>1218</v>
      </c>
      <c r="K421">
        <v>343</v>
      </c>
      <c r="L421" s="15" t="s">
        <v>1576</v>
      </c>
    </row>
    <row r="422" spans="1:12" x14ac:dyDescent="0.3">
      <c r="A422" t="s">
        <v>421</v>
      </c>
      <c r="B422" t="s">
        <v>1161</v>
      </c>
      <c r="C422" t="s">
        <v>1168</v>
      </c>
      <c r="D422" s="1">
        <v>43615</v>
      </c>
      <c r="E422" s="1">
        <v>43636</v>
      </c>
      <c r="F422" s="1">
        <v>43644</v>
      </c>
      <c r="G422">
        <v>10899</v>
      </c>
      <c r="H422">
        <v>13.3</v>
      </c>
      <c r="I422">
        <v>7518.77</v>
      </c>
      <c r="J422" s="2" t="s">
        <v>1218</v>
      </c>
      <c r="K422">
        <v>13</v>
      </c>
      <c r="L422" s="15" t="s">
        <v>1576</v>
      </c>
    </row>
    <row r="423" spans="1:12" x14ac:dyDescent="0.3">
      <c r="A423" t="s">
        <v>422</v>
      </c>
      <c r="B423" t="s">
        <v>1161</v>
      </c>
      <c r="C423" t="s">
        <v>1168</v>
      </c>
      <c r="D423" s="1">
        <v>43488</v>
      </c>
      <c r="E423" s="1">
        <v>43496</v>
      </c>
      <c r="F423" s="1">
        <v>43502</v>
      </c>
      <c r="G423">
        <v>10899</v>
      </c>
      <c r="H423">
        <v>13.3</v>
      </c>
      <c r="I423">
        <v>7504.4</v>
      </c>
      <c r="J423" s="2" t="s">
        <v>1218</v>
      </c>
      <c r="K423">
        <v>158</v>
      </c>
      <c r="L423" s="15" t="s">
        <v>1576</v>
      </c>
    </row>
    <row r="424" spans="1:12" x14ac:dyDescent="0.3">
      <c r="A424" t="s">
        <v>423</v>
      </c>
      <c r="B424" t="s">
        <v>1161</v>
      </c>
      <c r="C424" t="s">
        <v>1169</v>
      </c>
      <c r="D424" s="1">
        <v>43138</v>
      </c>
      <c r="E424" s="1">
        <v>43155</v>
      </c>
      <c r="F424" s="1">
        <v>43163</v>
      </c>
      <c r="G424">
        <v>15178</v>
      </c>
      <c r="H424">
        <v>18.3</v>
      </c>
      <c r="I424">
        <v>7479.53</v>
      </c>
      <c r="J424" s="2" t="s">
        <v>1218</v>
      </c>
      <c r="K424">
        <v>808</v>
      </c>
      <c r="L424" s="15" t="s">
        <v>1576</v>
      </c>
    </row>
    <row r="425" spans="1:12" x14ac:dyDescent="0.3">
      <c r="A425" t="s">
        <v>424</v>
      </c>
      <c r="B425" t="s">
        <v>1167</v>
      </c>
      <c r="C425" t="s">
        <v>1161</v>
      </c>
      <c r="D425" s="1">
        <v>43750</v>
      </c>
      <c r="E425" s="1">
        <v>43780</v>
      </c>
      <c r="F425" s="1">
        <v>43789</v>
      </c>
      <c r="G425">
        <v>5568</v>
      </c>
      <c r="H425">
        <v>12.7</v>
      </c>
      <c r="I425">
        <v>7469.72</v>
      </c>
      <c r="J425" s="2" t="s">
        <v>1218</v>
      </c>
      <c r="K425">
        <v>41</v>
      </c>
      <c r="L425" s="15" t="s">
        <v>1576</v>
      </c>
    </row>
    <row r="426" spans="1:12" x14ac:dyDescent="0.3">
      <c r="A426" t="s">
        <v>425</v>
      </c>
      <c r="B426" t="s">
        <v>1161</v>
      </c>
      <c r="C426" t="s">
        <v>1176</v>
      </c>
      <c r="D426" s="1">
        <v>43790</v>
      </c>
      <c r="E426" s="1">
        <v>43809</v>
      </c>
      <c r="F426" s="1">
        <v>43815</v>
      </c>
      <c r="G426">
        <v>11115</v>
      </c>
      <c r="H426">
        <v>13.5</v>
      </c>
      <c r="I426">
        <v>7469.95</v>
      </c>
      <c r="J426" s="2" t="s">
        <v>1218</v>
      </c>
      <c r="K426">
        <v>12</v>
      </c>
      <c r="L426" s="15" t="s">
        <v>1576</v>
      </c>
    </row>
    <row r="427" spans="1:12" x14ac:dyDescent="0.3">
      <c r="A427" t="s">
        <v>426</v>
      </c>
      <c r="B427" t="s">
        <v>1161</v>
      </c>
      <c r="C427" t="s">
        <v>1187</v>
      </c>
      <c r="D427" s="1">
        <v>43609</v>
      </c>
      <c r="E427" s="1">
        <v>43617</v>
      </c>
      <c r="F427" s="1">
        <v>43623</v>
      </c>
      <c r="G427">
        <v>10789</v>
      </c>
      <c r="H427">
        <v>13.2</v>
      </c>
      <c r="I427">
        <v>7467.34</v>
      </c>
      <c r="J427" s="2" t="s">
        <v>1218</v>
      </c>
      <c r="K427">
        <v>663</v>
      </c>
      <c r="L427" s="15" t="s">
        <v>1576</v>
      </c>
    </row>
    <row r="428" spans="1:12" x14ac:dyDescent="0.3">
      <c r="A428" t="s">
        <v>427</v>
      </c>
      <c r="B428" t="s">
        <v>1161</v>
      </c>
      <c r="C428" t="s">
        <v>1169</v>
      </c>
      <c r="D428" s="1">
        <v>43507</v>
      </c>
      <c r="E428" s="1">
        <v>43525</v>
      </c>
      <c r="F428" s="1">
        <v>43534</v>
      </c>
      <c r="G428">
        <v>15178</v>
      </c>
      <c r="H428">
        <v>18.3</v>
      </c>
      <c r="I428">
        <v>7434.57</v>
      </c>
      <c r="J428" s="2" t="s">
        <v>1218</v>
      </c>
      <c r="K428">
        <v>650</v>
      </c>
      <c r="L428" s="15" t="s">
        <v>1576</v>
      </c>
    </row>
    <row r="429" spans="1:12" x14ac:dyDescent="0.3">
      <c r="A429" t="s">
        <v>428</v>
      </c>
      <c r="B429" t="s">
        <v>1161</v>
      </c>
      <c r="C429" t="s">
        <v>1183</v>
      </c>
      <c r="D429" s="1">
        <v>43618</v>
      </c>
      <c r="E429" s="1">
        <v>43626</v>
      </c>
      <c r="F429" s="1">
        <v>43631</v>
      </c>
      <c r="G429">
        <v>12116</v>
      </c>
      <c r="H429">
        <v>14.8</v>
      </c>
      <c r="I429">
        <v>7370.39</v>
      </c>
      <c r="J429" s="2" t="s">
        <v>1218</v>
      </c>
      <c r="K429">
        <v>144</v>
      </c>
      <c r="L429" s="15" t="s">
        <v>1576</v>
      </c>
    </row>
    <row r="430" spans="1:12" x14ac:dyDescent="0.3">
      <c r="A430" t="s">
        <v>429</v>
      </c>
      <c r="B430" t="s">
        <v>1160</v>
      </c>
      <c r="C430" t="s">
        <v>1162</v>
      </c>
      <c r="D430" s="1">
        <v>43605</v>
      </c>
      <c r="E430" s="1">
        <v>43649</v>
      </c>
      <c r="F430" s="1">
        <v>43654</v>
      </c>
      <c r="G430">
        <v>10883</v>
      </c>
      <c r="H430">
        <v>12.8</v>
      </c>
      <c r="I430">
        <v>7369.44</v>
      </c>
      <c r="J430" s="2" t="s">
        <v>1218</v>
      </c>
      <c r="K430">
        <v>224</v>
      </c>
      <c r="L430" s="15" t="s">
        <v>1576</v>
      </c>
    </row>
    <row r="431" spans="1:12" x14ac:dyDescent="0.3">
      <c r="A431" t="s">
        <v>430</v>
      </c>
      <c r="B431" t="s">
        <v>1167</v>
      </c>
      <c r="C431" t="s">
        <v>1164</v>
      </c>
      <c r="D431" s="1">
        <v>43596</v>
      </c>
      <c r="E431" s="1">
        <v>43596</v>
      </c>
      <c r="F431" s="1">
        <v>43602</v>
      </c>
      <c r="G431">
        <v>7193</v>
      </c>
      <c r="H431">
        <v>15.3</v>
      </c>
      <c r="I431">
        <v>7367.23</v>
      </c>
      <c r="J431" s="2" t="s">
        <v>1218</v>
      </c>
      <c r="K431">
        <v>636</v>
      </c>
      <c r="L431" s="15" t="s">
        <v>1576</v>
      </c>
    </row>
    <row r="432" spans="1:12" x14ac:dyDescent="0.3">
      <c r="A432" t="s">
        <v>431</v>
      </c>
      <c r="B432" t="s">
        <v>1160</v>
      </c>
      <c r="C432" t="s">
        <v>1161</v>
      </c>
      <c r="D432" s="1">
        <v>43401</v>
      </c>
      <c r="E432" s="1">
        <v>43427</v>
      </c>
      <c r="F432" s="1">
        <v>43440</v>
      </c>
      <c r="G432">
        <v>15340</v>
      </c>
      <c r="H432">
        <v>23.5</v>
      </c>
      <c r="I432">
        <v>7365.11</v>
      </c>
      <c r="J432" s="2" t="s">
        <v>1218</v>
      </c>
      <c r="K432">
        <v>465</v>
      </c>
      <c r="L432" s="15" t="s">
        <v>1576</v>
      </c>
    </row>
    <row r="433" spans="1:12" x14ac:dyDescent="0.3">
      <c r="A433" t="s">
        <v>432</v>
      </c>
      <c r="B433" t="s">
        <v>1162</v>
      </c>
      <c r="C433" t="s">
        <v>1172</v>
      </c>
      <c r="D433" s="1">
        <v>43543</v>
      </c>
      <c r="E433" s="1">
        <v>43550</v>
      </c>
      <c r="F433" s="1">
        <v>43560</v>
      </c>
      <c r="G433">
        <v>7702</v>
      </c>
      <c r="H433">
        <v>8.9</v>
      </c>
      <c r="I433">
        <v>7361.3</v>
      </c>
      <c r="J433" s="2" t="s">
        <v>1218</v>
      </c>
      <c r="K433">
        <v>884</v>
      </c>
      <c r="L433" s="15" t="s">
        <v>1576</v>
      </c>
    </row>
    <row r="434" spans="1:12" x14ac:dyDescent="0.3">
      <c r="A434" t="s">
        <v>433</v>
      </c>
      <c r="B434" t="s">
        <v>1161</v>
      </c>
      <c r="C434" t="s">
        <v>1164</v>
      </c>
      <c r="D434" s="1">
        <v>43693</v>
      </c>
      <c r="E434" s="1">
        <v>43710</v>
      </c>
      <c r="F434" s="1">
        <v>43723</v>
      </c>
      <c r="G434">
        <v>12551</v>
      </c>
      <c r="H434">
        <v>15.3</v>
      </c>
      <c r="I434">
        <v>7344.57</v>
      </c>
      <c r="J434" s="2" t="s">
        <v>1218</v>
      </c>
      <c r="K434">
        <v>384</v>
      </c>
      <c r="L434" s="15" t="s">
        <v>1576</v>
      </c>
    </row>
    <row r="435" spans="1:12" x14ac:dyDescent="0.3">
      <c r="A435" t="s">
        <v>434</v>
      </c>
      <c r="B435" t="s">
        <v>1161</v>
      </c>
      <c r="C435" t="s">
        <v>1173</v>
      </c>
      <c r="D435" s="1">
        <v>43240</v>
      </c>
      <c r="E435" s="1">
        <v>43256</v>
      </c>
      <c r="F435" s="1">
        <v>43264</v>
      </c>
      <c r="G435">
        <v>13964</v>
      </c>
      <c r="H435">
        <v>16.899999999999999</v>
      </c>
      <c r="I435">
        <v>7331.06</v>
      </c>
      <c r="J435" s="2" t="s">
        <v>1218</v>
      </c>
      <c r="K435">
        <v>226</v>
      </c>
      <c r="L435" s="15" t="s">
        <v>1576</v>
      </c>
    </row>
    <row r="436" spans="1:12" x14ac:dyDescent="0.3">
      <c r="A436" t="s">
        <v>435</v>
      </c>
      <c r="B436" t="s">
        <v>1167</v>
      </c>
      <c r="C436" t="s">
        <v>1193</v>
      </c>
      <c r="D436" s="1">
        <v>43747</v>
      </c>
      <c r="E436" s="1">
        <v>43754</v>
      </c>
      <c r="F436" s="1">
        <v>43762</v>
      </c>
      <c r="G436">
        <v>6732</v>
      </c>
      <c r="H436">
        <v>8.5</v>
      </c>
      <c r="I436">
        <v>7320.65</v>
      </c>
      <c r="J436" s="2" t="s">
        <v>1218</v>
      </c>
      <c r="K436">
        <v>15</v>
      </c>
      <c r="L436" s="15" t="s">
        <v>1576</v>
      </c>
    </row>
    <row r="437" spans="1:12" x14ac:dyDescent="0.3">
      <c r="A437" t="s">
        <v>436</v>
      </c>
      <c r="B437" t="s">
        <v>1161</v>
      </c>
      <c r="C437" t="s">
        <v>1171</v>
      </c>
      <c r="D437" s="1">
        <v>43318</v>
      </c>
      <c r="E437" s="1">
        <v>43343</v>
      </c>
      <c r="F437" s="1">
        <v>43351</v>
      </c>
      <c r="G437">
        <v>11004</v>
      </c>
      <c r="H437">
        <v>13.5</v>
      </c>
      <c r="I437">
        <v>7320.54</v>
      </c>
      <c r="J437" s="2" t="s">
        <v>1218</v>
      </c>
      <c r="K437">
        <v>732</v>
      </c>
      <c r="L437" s="15" t="s">
        <v>1576</v>
      </c>
    </row>
    <row r="438" spans="1:12" x14ac:dyDescent="0.3">
      <c r="A438" t="s">
        <v>437</v>
      </c>
      <c r="B438" t="s">
        <v>1161</v>
      </c>
      <c r="C438" t="s">
        <v>1171</v>
      </c>
      <c r="D438" s="1">
        <v>43099</v>
      </c>
      <c r="E438" s="1">
        <v>43114</v>
      </c>
      <c r="F438" s="1">
        <v>43120</v>
      </c>
      <c r="G438">
        <v>11004</v>
      </c>
      <c r="H438">
        <v>13.5</v>
      </c>
      <c r="I438">
        <v>7295.7</v>
      </c>
      <c r="J438" s="2" t="s">
        <v>1218</v>
      </c>
      <c r="K438">
        <v>159</v>
      </c>
      <c r="L438" s="15" t="s">
        <v>1576</v>
      </c>
    </row>
    <row r="439" spans="1:12" x14ac:dyDescent="0.3">
      <c r="A439" t="s">
        <v>438</v>
      </c>
      <c r="B439" t="s">
        <v>1161</v>
      </c>
      <c r="C439" t="s">
        <v>1176</v>
      </c>
      <c r="D439" s="1">
        <v>43779</v>
      </c>
      <c r="E439" s="1">
        <v>43798</v>
      </c>
      <c r="F439" s="1">
        <v>43806</v>
      </c>
      <c r="G439">
        <v>11115</v>
      </c>
      <c r="H439">
        <v>13.5</v>
      </c>
      <c r="I439">
        <v>7291.68</v>
      </c>
      <c r="J439" s="2" t="s">
        <v>1218</v>
      </c>
      <c r="K439">
        <v>638</v>
      </c>
      <c r="L439" s="15" t="s">
        <v>1576</v>
      </c>
    </row>
    <row r="440" spans="1:12" x14ac:dyDescent="0.3">
      <c r="A440" t="s">
        <v>439</v>
      </c>
      <c r="B440" t="s">
        <v>1162</v>
      </c>
      <c r="C440" t="s">
        <v>1202</v>
      </c>
      <c r="D440" s="1">
        <v>43589</v>
      </c>
      <c r="E440" s="1">
        <v>43616</v>
      </c>
      <c r="F440" s="1">
        <v>43621</v>
      </c>
      <c r="G440">
        <v>9495</v>
      </c>
      <c r="H440">
        <v>10.6</v>
      </c>
      <c r="I440">
        <v>7288.39</v>
      </c>
      <c r="J440" s="2" t="s">
        <v>1218</v>
      </c>
      <c r="K440">
        <v>566</v>
      </c>
      <c r="L440" s="15" t="s">
        <v>1576</v>
      </c>
    </row>
    <row r="441" spans="1:12" x14ac:dyDescent="0.3">
      <c r="A441" t="s">
        <v>440</v>
      </c>
      <c r="B441" t="s">
        <v>1161</v>
      </c>
      <c r="C441" t="s">
        <v>1197</v>
      </c>
      <c r="D441" s="1">
        <v>42775</v>
      </c>
      <c r="E441" s="1">
        <v>42782</v>
      </c>
      <c r="F441" s="1">
        <v>42793</v>
      </c>
      <c r="G441">
        <v>6166</v>
      </c>
      <c r="H441">
        <v>7.8</v>
      </c>
      <c r="I441">
        <v>7207.1</v>
      </c>
      <c r="J441" s="2" t="s">
        <v>1218</v>
      </c>
      <c r="K441">
        <v>808</v>
      </c>
      <c r="L441" s="15" t="s">
        <v>1576</v>
      </c>
    </row>
    <row r="442" spans="1:12" x14ac:dyDescent="0.3">
      <c r="A442" t="s">
        <v>441</v>
      </c>
      <c r="B442" t="s">
        <v>1162</v>
      </c>
      <c r="C442" t="s">
        <v>1177</v>
      </c>
      <c r="D442" s="1">
        <v>43610</v>
      </c>
      <c r="E442" s="1">
        <v>43629</v>
      </c>
      <c r="F442" s="1">
        <v>43640</v>
      </c>
      <c r="G442">
        <v>17020</v>
      </c>
      <c r="H442">
        <v>22.2</v>
      </c>
      <c r="I442">
        <v>7199.81</v>
      </c>
      <c r="J442" s="2" t="s">
        <v>1218</v>
      </c>
      <c r="K442">
        <v>89</v>
      </c>
      <c r="L442" s="15" t="s">
        <v>1576</v>
      </c>
    </row>
    <row r="443" spans="1:12" x14ac:dyDescent="0.3">
      <c r="A443" t="s">
        <v>442</v>
      </c>
      <c r="B443" t="s">
        <v>1167</v>
      </c>
      <c r="C443" t="s">
        <v>1201</v>
      </c>
      <c r="D443" s="1">
        <v>43606</v>
      </c>
      <c r="E443" s="1">
        <v>43628</v>
      </c>
      <c r="F443" s="1">
        <v>43631</v>
      </c>
      <c r="G443">
        <v>9634</v>
      </c>
      <c r="H443">
        <v>11.8</v>
      </c>
      <c r="I443">
        <v>7160.81</v>
      </c>
      <c r="J443" s="2" t="s">
        <v>1218</v>
      </c>
      <c r="K443">
        <v>741</v>
      </c>
      <c r="L443" s="15" t="s">
        <v>1576</v>
      </c>
    </row>
    <row r="444" spans="1:12" x14ac:dyDescent="0.3">
      <c r="A444" t="s">
        <v>443</v>
      </c>
      <c r="B444" t="s">
        <v>1167</v>
      </c>
      <c r="C444" t="s">
        <v>1169</v>
      </c>
      <c r="D444" s="1">
        <v>43736</v>
      </c>
      <c r="E444" s="1">
        <v>43751</v>
      </c>
      <c r="F444" s="1">
        <v>43760</v>
      </c>
      <c r="G444">
        <v>10593</v>
      </c>
      <c r="H444">
        <v>17.7</v>
      </c>
      <c r="I444">
        <v>7122.95</v>
      </c>
      <c r="J444" s="2" t="s">
        <v>1218</v>
      </c>
      <c r="K444">
        <v>950</v>
      </c>
      <c r="L444" s="15" t="s">
        <v>1576</v>
      </c>
    </row>
    <row r="445" spans="1:12" x14ac:dyDescent="0.3">
      <c r="A445" t="s">
        <v>444</v>
      </c>
      <c r="B445" t="s">
        <v>1160</v>
      </c>
      <c r="C445" t="s">
        <v>1165</v>
      </c>
      <c r="D445" s="1">
        <v>43453</v>
      </c>
      <c r="E445" s="1">
        <v>43496</v>
      </c>
      <c r="F445" s="1">
        <v>43503</v>
      </c>
      <c r="G445">
        <v>16961</v>
      </c>
      <c r="H445">
        <v>21.1</v>
      </c>
      <c r="I445">
        <v>7098.46</v>
      </c>
      <c r="J445" s="2" t="s">
        <v>1218</v>
      </c>
      <c r="K445">
        <v>403</v>
      </c>
      <c r="L445" s="15" t="s">
        <v>1576</v>
      </c>
    </row>
    <row r="446" spans="1:12" x14ac:dyDescent="0.3">
      <c r="A446" t="s">
        <v>445</v>
      </c>
      <c r="B446" t="s">
        <v>1161</v>
      </c>
      <c r="C446" t="s">
        <v>1184</v>
      </c>
      <c r="D446" s="1">
        <v>43391</v>
      </c>
      <c r="E446" s="1">
        <v>43424</v>
      </c>
      <c r="F446" s="1">
        <v>43431</v>
      </c>
      <c r="G446">
        <v>16695</v>
      </c>
      <c r="H446">
        <v>20.100000000000001</v>
      </c>
      <c r="I446">
        <v>7095.99</v>
      </c>
      <c r="J446" s="2" t="s">
        <v>1218</v>
      </c>
      <c r="K446">
        <v>638</v>
      </c>
      <c r="L446" s="15" t="s">
        <v>1576</v>
      </c>
    </row>
    <row r="447" spans="1:12" x14ac:dyDescent="0.3">
      <c r="A447" t="s">
        <v>446</v>
      </c>
      <c r="B447" t="s">
        <v>1161</v>
      </c>
      <c r="C447" t="s">
        <v>1160</v>
      </c>
      <c r="D447" s="1">
        <v>43647</v>
      </c>
      <c r="E447" s="1">
        <v>43670</v>
      </c>
      <c r="F447" s="1">
        <v>43676</v>
      </c>
      <c r="G447">
        <v>15349</v>
      </c>
      <c r="H447">
        <v>18.5</v>
      </c>
      <c r="I447">
        <v>7091.06</v>
      </c>
      <c r="J447" s="2" t="s">
        <v>1218</v>
      </c>
      <c r="K447">
        <v>792</v>
      </c>
      <c r="L447" s="15" t="s">
        <v>1576</v>
      </c>
    </row>
    <row r="448" spans="1:12" x14ac:dyDescent="0.3">
      <c r="A448" t="s">
        <v>447</v>
      </c>
      <c r="B448" t="s">
        <v>1160</v>
      </c>
      <c r="C448" t="s">
        <v>1180</v>
      </c>
      <c r="D448" s="1">
        <v>43613</v>
      </c>
      <c r="E448" s="1">
        <v>43630</v>
      </c>
      <c r="F448" s="1">
        <v>43640</v>
      </c>
      <c r="G448">
        <v>15336</v>
      </c>
      <c r="H448">
        <v>18.5</v>
      </c>
      <c r="I448">
        <v>7076.95</v>
      </c>
      <c r="J448" s="2" t="s">
        <v>1218</v>
      </c>
      <c r="K448">
        <v>423</v>
      </c>
      <c r="L448" s="15" t="s">
        <v>1576</v>
      </c>
    </row>
    <row r="449" spans="1:12" x14ac:dyDescent="0.3">
      <c r="A449" t="s">
        <v>448</v>
      </c>
      <c r="B449" t="s">
        <v>1161</v>
      </c>
      <c r="C449" t="s">
        <v>1183</v>
      </c>
      <c r="D449" s="1">
        <v>43433</v>
      </c>
      <c r="E449" s="1">
        <v>43449</v>
      </c>
      <c r="F449" s="1">
        <v>43458</v>
      </c>
      <c r="G449">
        <v>12116</v>
      </c>
      <c r="H449">
        <v>14.8</v>
      </c>
      <c r="I449">
        <v>7066.19</v>
      </c>
      <c r="J449" s="2" t="s">
        <v>1218</v>
      </c>
      <c r="K449">
        <v>942</v>
      </c>
      <c r="L449" s="15" t="s">
        <v>1576</v>
      </c>
    </row>
    <row r="450" spans="1:12" x14ac:dyDescent="0.3">
      <c r="A450" t="s">
        <v>449</v>
      </c>
      <c r="B450" t="s">
        <v>1160</v>
      </c>
      <c r="C450" t="s">
        <v>1161</v>
      </c>
      <c r="D450" s="1">
        <v>42921</v>
      </c>
      <c r="E450" s="1">
        <v>42938</v>
      </c>
      <c r="F450" s="1">
        <v>42948</v>
      </c>
      <c r="G450">
        <v>15340</v>
      </c>
      <c r="H450">
        <v>23.5</v>
      </c>
      <c r="I450">
        <v>7046.95</v>
      </c>
      <c r="J450" s="2" t="s">
        <v>1218</v>
      </c>
      <c r="K450">
        <v>659</v>
      </c>
      <c r="L450" s="15" t="s">
        <v>1576</v>
      </c>
    </row>
    <row r="451" spans="1:12" x14ac:dyDescent="0.3">
      <c r="A451" t="s">
        <v>450</v>
      </c>
      <c r="B451" t="s">
        <v>1160</v>
      </c>
      <c r="C451" t="s">
        <v>1161</v>
      </c>
      <c r="D451" s="1">
        <v>43733</v>
      </c>
      <c r="E451" s="1">
        <v>43774</v>
      </c>
      <c r="F451" s="1">
        <v>43788</v>
      </c>
      <c r="G451">
        <v>15340</v>
      </c>
      <c r="H451">
        <v>23.5</v>
      </c>
      <c r="I451">
        <v>7043.83</v>
      </c>
      <c r="J451" s="2" t="s">
        <v>1218</v>
      </c>
      <c r="K451">
        <v>456</v>
      </c>
      <c r="L451" s="15" t="s">
        <v>1576</v>
      </c>
    </row>
    <row r="452" spans="1:12" x14ac:dyDescent="0.3">
      <c r="A452" t="s">
        <v>451</v>
      </c>
      <c r="B452" t="s">
        <v>1162</v>
      </c>
      <c r="C452" t="s">
        <v>1203</v>
      </c>
      <c r="D452" s="1">
        <v>42836</v>
      </c>
      <c r="E452" s="1">
        <v>42852</v>
      </c>
      <c r="F452" s="1">
        <v>42861</v>
      </c>
      <c r="G452">
        <v>8615</v>
      </c>
      <c r="H452">
        <v>9.8000000000000007</v>
      </c>
      <c r="I452">
        <v>7038.42</v>
      </c>
      <c r="J452" s="2" t="s">
        <v>1218</v>
      </c>
      <c r="K452">
        <v>858</v>
      </c>
      <c r="L452" s="15" t="s">
        <v>1576</v>
      </c>
    </row>
    <row r="453" spans="1:12" x14ac:dyDescent="0.3">
      <c r="A453" t="s">
        <v>452</v>
      </c>
      <c r="B453" t="s">
        <v>1161</v>
      </c>
      <c r="C453" t="s">
        <v>1171</v>
      </c>
      <c r="D453" s="1">
        <v>43403</v>
      </c>
      <c r="E453" s="1">
        <v>43416</v>
      </c>
      <c r="F453" s="1">
        <v>43424</v>
      </c>
      <c r="G453">
        <v>11004</v>
      </c>
      <c r="H453">
        <v>13.5</v>
      </c>
      <c r="I453">
        <v>7036.39</v>
      </c>
      <c r="J453" s="2" t="s">
        <v>1218</v>
      </c>
      <c r="K453">
        <v>321</v>
      </c>
      <c r="L453" s="15" t="s">
        <v>1576</v>
      </c>
    </row>
    <row r="454" spans="1:12" x14ac:dyDescent="0.3">
      <c r="A454" t="s">
        <v>453</v>
      </c>
      <c r="B454" t="s">
        <v>1162</v>
      </c>
      <c r="C454" t="s">
        <v>1172</v>
      </c>
      <c r="D454" s="1">
        <v>43256</v>
      </c>
      <c r="E454" s="1">
        <v>43266</v>
      </c>
      <c r="F454" s="1">
        <v>43279</v>
      </c>
      <c r="G454">
        <v>7702</v>
      </c>
      <c r="H454">
        <v>8.9</v>
      </c>
      <c r="I454">
        <v>7022.3</v>
      </c>
      <c r="J454" s="2" t="s">
        <v>1218</v>
      </c>
      <c r="K454">
        <v>105</v>
      </c>
      <c r="L454" s="15" t="s">
        <v>1576</v>
      </c>
    </row>
    <row r="455" spans="1:12" x14ac:dyDescent="0.3">
      <c r="A455" t="s">
        <v>454</v>
      </c>
      <c r="B455" t="s">
        <v>1161</v>
      </c>
      <c r="C455" t="s">
        <v>1169</v>
      </c>
      <c r="D455" s="1">
        <v>43767</v>
      </c>
      <c r="E455" s="1">
        <v>43781</v>
      </c>
      <c r="F455" s="1">
        <v>43790</v>
      </c>
      <c r="G455">
        <v>15178</v>
      </c>
      <c r="H455">
        <v>18.3</v>
      </c>
      <c r="I455">
        <v>6980.66</v>
      </c>
      <c r="J455" s="2" t="s">
        <v>1218</v>
      </c>
      <c r="K455">
        <v>159</v>
      </c>
      <c r="L455" s="15" t="s">
        <v>1576</v>
      </c>
    </row>
    <row r="456" spans="1:12" x14ac:dyDescent="0.3">
      <c r="A456" t="s">
        <v>455</v>
      </c>
      <c r="B456" t="s">
        <v>1161</v>
      </c>
      <c r="C456" t="s">
        <v>1169</v>
      </c>
      <c r="D456" s="1">
        <v>43581</v>
      </c>
      <c r="E456" s="1">
        <v>43596</v>
      </c>
      <c r="F456" s="1">
        <v>43602</v>
      </c>
      <c r="G456">
        <v>15178</v>
      </c>
      <c r="H456">
        <v>18.3</v>
      </c>
      <c r="I456">
        <v>6963.67</v>
      </c>
      <c r="J456" s="2" t="s">
        <v>1218</v>
      </c>
      <c r="K456">
        <v>158</v>
      </c>
      <c r="L456" s="15" t="s">
        <v>1576</v>
      </c>
    </row>
    <row r="457" spans="1:12" x14ac:dyDescent="0.3">
      <c r="A457" t="s">
        <v>456</v>
      </c>
      <c r="B457" t="s">
        <v>1161</v>
      </c>
      <c r="C457" t="s">
        <v>1164</v>
      </c>
      <c r="D457" s="1">
        <v>43226</v>
      </c>
      <c r="E457" s="1">
        <v>43276</v>
      </c>
      <c r="F457" s="1">
        <v>43290</v>
      </c>
      <c r="G457">
        <v>12551</v>
      </c>
      <c r="H457">
        <v>15.3</v>
      </c>
      <c r="I457">
        <v>6958.67</v>
      </c>
      <c r="J457" s="2" t="s">
        <v>1218</v>
      </c>
      <c r="K457">
        <v>158</v>
      </c>
      <c r="L457" s="15" t="s">
        <v>1576</v>
      </c>
    </row>
    <row r="458" spans="1:12" x14ac:dyDescent="0.3">
      <c r="A458" t="s">
        <v>457</v>
      </c>
      <c r="B458" t="s">
        <v>1162</v>
      </c>
      <c r="C458" t="s">
        <v>1161</v>
      </c>
      <c r="D458" s="1">
        <v>42982</v>
      </c>
      <c r="E458" s="1">
        <v>43008</v>
      </c>
      <c r="F458" s="1">
        <v>43017</v>
      </c>
      <c r="G458">
        <v>5539</v>
      </c>
      <c r="H458">
        <v>6.7</v>
      </c>
      <c r="I458">
        <v>6957.4</v>
      </c>
      <c r="J458" s="2" t="s">
        <v>1218</v>
      </c>
      <c r="K458">
        <v>41</v>
      </c>
      <c r="L458" s="15" t="s">
        <v>1576</v>
      </c>
    </row>
    <row r="459" spans="1:12" x14ac:dyDescent="0.3">
      <c r="A459" t="s">
        <v>458</v>
      </c>
      <c r="B459" t="s">
        <v>1167</v>
      </c>
      <c r="C459" t="s">
        <v>1163</v>
      </c>
      <c r="D459" s="1">
        <v>43762</v>
      </c>
      <c r="E459" s="1">
        <v>43779</v>
      </c>
      <c r="F459" s="1">
        <v>43786</v>
      </c>
      <c r="G459">
        <v>8432</v>
      </c>
      <c r="H459">
        <v>9.6</v>
      </c>
      <c r="I459">
        <v>6956.39</v>
      </c>
      <c r="J459" s="2" t="s">
        <v>1218</v>
      </c>
      <c r="K459">
        <v>422</v>
      </c>
      <c r="L459" s="15" t="s">
        <v>1576</v>
      </c>
    </row>
    <row r="460" spans="1:12" x14ac:dyDescent="0.3">
      <c r="A460" t="s">
        <v>459</v>
      </c>
      <c r="B460" t="s">
        <v>1161</v>
      </c>
      <c r="C460" t="s">
        <v>1187</v>
      </c>
      <c r="D460" s="1">
        <v>43757</v>
      </c>
      <c r="E460" s="1">
        <v>43781</v>
      </c>
      <c r="F460" s="1">
        <v>43786</v>
      </c>
      <c r="G460">
        <v>10789</v>
      </c>
      <c r="H460">
        <v>13.2</v>
      </c>
      <c r="I460">
        <v>6941.66</v>
      </c>
      <c r="J460" s="2" t="s">
        <v>1218</v>
      </c>
      <c r="K460">
        <v>451</v>
      </c>
      <c r="L460" s="15" t="s">
        <v>1576</v>
      </c>
    </row>
    <row r="461" spans="1:12" x14ac:dyDescent="0.3">
      <c r="A461" t="s">
        <v>460</v>
      </c>
      <c r="B461" t="s">
        <v>1161</v>
      </c>
      <c r="C461" t="s">
        <v>1183</v>
      </c>
      <c r="D461" s="1">
        <v>43497</v>
      </c>
      <c r="E461" s="1">
        <v>43516</v>
      </c>
      <c r="F461" s="1">
        <v>43521</v>
      </c>
      <c r="G461">
        <v>12116</v>
      </c>
      <c r="H461">
        <v>14.8</v>
      </c>
      <c r="I461">
        <v>6920.11</v>
      </c>
      <c r="J461" s="2" t="s">
        <v>1218</v>
      </c>
      <c r="K461">
        <v>159</v>
      </c>
      <c r="L461" s="15" t="s">
        <v>1576</v>
      </c>
    </row>
    <row r="462" spans="1:12" x14ac:dyDescent="0.3">
      <c r="A462" t="s">
        <v>461</v>
      </c>
      <c r="B462" t="s">
        <v>1190</v>
      </c>
      <c r="C462" t="s">
        <v>1208</v>
      </c>
      <c r="D462" s="1">
        <v>43593</v>
      </c>
      <c r="E462" s="1">
        <v>43601</v>
      </c>
      <c r="F462" s="1">
        <v>43610</v>
      </c>
      <c r="G462">
        <v>7494</v>
      </c>
      <c r="H462">
        <v>9.3000000000000007</v>
      </c>
      <c r="I462">
        <v>6888.94</v>
      </c>
      <c r="J462" s="2" t="s">
        <v>1218</v>
      </c>
      <c r="K462">
        <v>451</v>
      </c>
      <c r="L462" s="15" t="s">
        <v>1576</v>
      </c>
    </row>
    <row r="463" spans="1:12" x14ac:dyDescent="0.3">
      <c r="A463" t="s">
        <v>462</v>
      </c>
      <c r="B463" t="s">
        <v>1162</v>
      </c>
      <c r="C463" t="s">
        <v>1176</v>
      </c>
      <c r="D463" s="1">
        <v>43271</v>
      </c>
      <c r="E463" s="1">
        <v>43273</v>
      </c>
      <c r="F463" s="1">
        <v>43283</v>
      </c>
      <c r="G463">
        <v>8861</v>
      </c>
      <c r="H463">
        <v>10.6</v>
      </c>
      <c r="I463">
        <v>6875.46</v>
      </c>
      <c r="J463" s="2" t="s">
        <v>1218</v>
      </c>
      <c r="K463">
        <v>467</v>
      </c>
      <c r="L463" s="15" t="s">
        <v>1576</v>
      </c>
    </row>
    <row r="464" spans="1:12" x14ac:dyDescent="0.3">
      <c r="A464" t="s">
        <v>463</v>
      </c>
      <c r="B464" t="s">
        <v>1161</v>
      </c>
      <c r="C464" t="s">
        <v>1171</v>
      </c>
      <c r="D464" s="1">
        <v>43139</v>
      </c>
      <c r="E464" s="1">
        <v>43152</v>
      </c>
      <c r="F464" s="1">
        <v>43160</v>
      </c>
      <c r="G464">
        <v>11004</v>
      </c>
      <c r="H464">
        <v>13.5</v>
      </c>
      <c r="I464">
        <v>6863.11</v>
      </c>
      <c r="J464" s="2" t="s">
        <v>1218</v>
      </c>
      <c r="K464">
        <v>666</v>
      </c>
      <c r="L464" s="15" t="s">
        <v>1576</v>
      </c>
    </row>
    <row r="465" spans="1:12" x14ac:dyDescent="0.3">
      <c r="A465" t="s">
        <v>464</v>
      </c>
      <c r="B465" t="s">
        <v>1161</v>
      </c>
      <c r="C465" t="s">
        <v>1187</v>
      </c>
      <c r="D465" s="1">
        <v>42827</v>
      </c>
      <c r="E465" s="1">
        <v>42845</v>
      </c>
      <c r="F465" s="1">
        <v>42857</v>
      </c>
      <c r="G465">
        <v>10789</v>
      </c>
      <c r="H465">
        <v>13.2</v>
      </c>
      <c r="I465">
        <v>6861.85</v>
      </c>
      <c r="J465" s="2" t="s">
        <v>1218</v>
      </c>
      <c r="K465">
        <v>752</v>
      </c>
      <c r="L465" s="15" t="s">
        <v>1576</v>
      </c>
    </row>
    <row r="466" spans="1:12" x14ac:dyDescent="0.3">
      <c r="A466" t="s">
        <v>465</v>
      </c>
      <c r="B466" t="s">
        <v>1161</v>
      </c>
      <c r="C466" t="s">
        <v>1171</v>
      </c>
      <c r="D466" s="1">
        <v>43759</v>
      </c>
      <c r="E466" s="1">
        <v>43784</v>
      </c>
      <c r="F466" s="1">
        <v>43793</v>
      </c>
      <c r="G466">
        <v>11004</v>
      </c>
      <c r="H466">
        <v>13.5</v>
      </c>
      <c r="I466">
        <v>6833.61</v>
      </c>
      <c r="J466" s="2" t="s">
        <v>1218</v>
      </c>
      <c r="K466">
        <v>940</v>
      </c>
      <c r="L466" s="15" t="s">
        <v>1576</v>
      </c>
    </row>
    <row r="467" spans="1:12" x14ac:dyDescent="0.3">
      <c r="A467" t="s">
        <v>466</v>
      </c>
      <c r="B467" t="s">
        <v>1160</v>
      </c>
      <c r="C467" t="s">
        <v>1163</v>
      </c>
      <c r="D467" s="1">
        <v>43169</v>
      </c>
      <c r="E467" s="1">
        <v>43188</v>
      </c>
      <c r="F467" s="1">
        <v>43198</v>
      </c>
      <c r="G467">
        <v>14209</v>
      </c>
      <c r="H467">
        <v>18.399999999999999</v>
      </c>
      <c r="I467">
        <v>6828.95</v>
      </c>
      <c r="J467" s="2" t="s">
        <v>1218</v>
      </c>
      <c r="K467">
        <v>403</v>
      </c>
      <c r="L467" s="15" t="s">
        <v>1576</v>
      </c>
    </row>
    <row r="468" spans="1:12" x14ac:dyDescent="0.3">
      <c r="A468" t="s">
        <v>467</v>
      </c>
      <c r="B468" t="s">
        <v>1161</v>
      </c>
      <c r="C468" t="s">
        <v>1184</v>
      </c>
      <c r="D468" s="1">
        <v>42746</v>
      </c>
      <c r="E468" s="1">
        <v>42757</v>
      </c>
      <c r="F468" s="1">
        <v>42762</v>
      </c>
      <c r="G468">
        <v>16695</v>
      </c>
      <c r="H468">
        <v>20.100000000000001</v>
      </c>
      <c r="I468">
        <v>6802.43</v>
      </c>
      <c r="J468" s="2" t="s">
        <v>1218</v>
      </c>
      <c r="K468">
        <v>131</v>
      </c>
      <c r="L468" s="15" t="s">
        <v>1577</v>
      </c>
    </row>
    <row r="469" spans="1:12" x14ac:dyDescent="0.3">
      <c r="A469" t="s">
        <v>468</v>
      </c>
      <c r="B469" t="s">
        <v>1161</v>
      </c>
      <c r="C469" t="s">
        <v>1173</v>
      </c>
      <c r="D469" s="1">
        <v>43341</v>
      </c>
      <c r="E469" s="1">
        <v>43346</v>
      </c>
      <c r="F469" s="1">
        <v>43352</v>
      </c>
      <c r="G469">
        <v>13964</v>
      </c>
      <c r="H469">
        <v>16.899999999999999</v>
      </c>
      <c r="I469">
        <v>6778.15</v>
      </c>
      <c r="J469" s="2" t="s">
        <v>1218</v>
      </c>
      <c r="K469">
        <v>650</v>
      </c>
      <c r="L469" s="15" t="s">
        <v>1576</v>
      </c>
    </row>
    <row r="470" spans="1:12" x14ac:dyDescent="0.3">
      <c r="A470" t="s">
        <v>469</v>
      </c>
      <c r="B470" t="s">
        <v>1160</v>
      </c>
      <c r="C470" t="s">
        <v>1195</v>
      </c>
      <c r="D470" s="1">
        <v>43454</v>
      </c>
      <c r="E470" s="1">
        <v>43497</v>
      </c>
      <c r="F470" s="1">
        <v>43503</v>
      </c>
      <c r="G470">
        <v>14584</v>
      </c>
      <c r="H470">
        <v>21.7</v>
      </c>
      <c r="I470">
        <v>6776.58</v>
      </c>
      <c r="J470" s="2" t="s">
        <v>1218</v>
      </c>
      <c r="K470">
        <v>465</v>
      </c>
      <c r="L470" s="15" t="s">
        <v>1576</v>
      </c>
    </row>
    <row r="471" spans="1:12" x14ac:dyDescent="0.3">
      <c r="A471" t="s">
        <v>470</v>
      </c>
      <c r="B471" t="s">
        <v>1162</v>
      </c>
      <c r="C471" t="s">
        <v>1201</v>
      </c>
      <c r="D471" s="1">
        <v>43773</v>
      </c>
      <c r="E471" s="1">
        <v>43787</v>
      </c>
      <c r="F471" s="1">
        <v>43792</v>
      </c>
      <c r="G471">
        <v>9630</v>
      </c>
      <c r="H471">
        <v>10.8</v>
      </c>
      <c r="I471">
        <v>6725.17</v>
      </c>
      <c r="J471" s="2" t="s">
        <v>1218</v>
      </c>
      <c r="K471">
        <v>494</v>
      </c>
      <c r="L471" s="15" t="s">
        <v>1576</v>
      </c>
    </row>
    <row r="472" spans="1:12" x14ac:dyDescent="0.3">
      <c r="A472" t="s">
        <v>471</v>
      </c>
      <c r="B472" t="s">
        <v>1161</v>
      </c>
      <c r="C472" t="s">
        <v>1171</v>
      </c>
      <c r="D472" s="1">
        <v>43487</v>
      </c>
      <c r="E472" s="1">
        <v>43489</v>
      </c>
      <c r="F472" s="1">
        <v>43494</v>
      </c>
      <c r="G472">
        <v>11004</v>
      </c>
      <c r="H472">
        <v>13.5</v>
      </c>
      <c r="I472">
        <v>6705.64</v>
      </c>
      <c r="J472" s="2" t="s">
        <v>1218</v>
      </c>
      <c r="K472">
        <v>202</v>
      </c>
      <c r="L472" s="15" t="s">
        <v>1576</v>
      </c>
    </row>
    <row r="473" spans="1:12" x14ac:dyDescent="0.3">
      <c r="A473" t="s">
        <v>472</v>
      </c>
      <c r="B473" t="s">
        <v>1162</v>
      </c>
      <c r="C473" t="s">
        <v>1198</v>
      </c>
      <c r="D473" s="1">
        <v>43351</v>
      </c>
      <c r="E473" s="1">
        <v>43375</v>
      </c>
      <c r="F473" s="1">
        <v>43382</v>
      </c>
      <c r="G473">
        <v>7627</v>
      </c>
      <c r="H473">
        <v>8.8000000000000007</v>
      </c>
      <c r="I473">
        <v>6697.59</v>
      </c>
      <c r="J473" s="2" t="s">
        <v>1218</v>
      </c>
      <c r="K473">
        <v>101</v>
      </c>
      <c r="L473" s="15" t="s">
        <v>1576</v>
      </c>
    </row>
    <row r="474" spans="1:12" x14ac:dyDescent="0.3">
      <c r="A474" t="s">
        <v>473</v>
      </c>
      <c r="B474" t="s">
        <v>1167</v>
      </c>
      <c r="C474" t="s">
        <v>1186</v>
      </c>
      <c r="D474" s="1">
        <v>43662</v>
      </c>
      <c r="E474" s="1">
        <v>43671</v>
      </c>
      <c r="F474" s="1">
        <v>43681</v>
      </c>
      <c r="G474">
        <v>9597</v>
      </c>
      <c r="H474">
        <v>17.7</v>
      </c>
      <c r="I474">
        <v>6697.07</v>
      </c>
      <c r="J474" s="2" t="s">
        <v>1218</v>
      </c>
      <c r="K474">
        <v>950</v>
      </c>
      <c r="L474" s="15" t="s">
        <v>1576</v>
      </c>
    </row>
    <row r="475" spans="1:12" x14ac:dyDescent="0.3">
      <c r="A475" t="s">
        <v>474</v>
      </c>
      <c r="B475" t="s">
        <v>1162</v>
      </c>
      <c r="C475" t="s">
        <v>1173</v>
      </c>
      <c r="D475" s="1">
        <v>43471</v>
      </c>
      <c r="E475" s="1">
        <v>43502</v>
      </c>
      <c r="F475" s="1">
        <v>43519</v>
      </c>
      <c r="G475">
        <v>9577</v>
      </c>
      <c r="H475">
        <v>10.7</v>
      </c>
      <c r="I475">
        <v>6685.95</v>
      </c>
      <c r="J475" s="2" t="s">
        <v>1218</v>
      </c>
      <c r="K475">
        <v>171</v>
      </c>
      <c r="L475" s="15" t="s">
        <v>1576</v>
      </c>
    </row>
    <row r="476" spans="1:12" x14ac:dyDescent="0.3">
      <c r="A476" t="s">
        <v>475</v>
      </c>
      <c r="B476" t="s">
        <v>1161</v>
      </c>
      <c r="C476" t="s">
        <v>1175</v>
      </c>
      <c r="D476" s="1">
        <v>43121</v>
      </c>
      <c r="E476" s="1">
        <v>43145</v>
      </c>
      <c r="F476" s="1">
        <v>43152</v>
      </c>
      <c r="G476">
        <v>11022</v>
      </c>
      <c r="H476">
        <v>13.5</v>
      </c>
      <c r="I476">
        <v>6668.72</v>
      </c>
      <c r="J476" s="2" t="s">
        <v>1218</v>
      </c>
      <c r="K476">
        <v>197</v>
      </c>
      <c r="L476" s="15" t="s">
        <v>1576</v>
      </c>
    </row>
    <row r="477" spans="1:12" x14ac:dyDescent="0.3">
      <c r="A477" t="s">
        <v>476</v>
      </c>
      <c r="B477" t="s">
        <v>1160</v>
      </c>
      <c r="C477" t="s">
        <v>1198</v>
      </c>
      <c r="D477" s="1">
        <v>42947</v>
      </c>
      <c r="E477" s="1">
        <v>42968</v>
      </c>
      <c r="F477" s="1">
        <v>42973</v>
      </c>
      <c r="G477">
        <v>15613</v>
      </c>
      <c r="H477">
        <v>23.8</v>
      </c>
      <c r="I477">
        <v>6666.58</v>
      </c>
      <c r="J477" s="2" t="s">
        <v>1218</v>
      </c>
      <c r="K477">
        <v>655</v>
      </c>
      <c r="L477" s="15" t="s">
        <v>1576</v>
      </c>
    </row>
    <row r="478" spans="1:12" x14ac:dyDescent="0.3">
      <c r="A478" t="s">
        <v>477</v>
      </c>
      <c r="B478" t="s">
        <v>1161</v>
      </c>
      <c r="C478" t="s">
        <v>1164</v>
      </c>
      <c r="D478" s="1">
        <v>43153</v>
      </c>
      <c r="E478" s="1">
        <v>43169</v>
      </c>
      <c r="F478" s="1">
        <v>43178</v>
      </c>
      <c r="G478">
        <v>12551</v>
      </c>
      <c r="H478">
        <v>15.3</v>
      </c>
      <c r="I478">
        <v>6641.32</v>
      </c>
      <c r="J478" s="2" t="s">
        <v>1218</v>
      </c>
      <c r="K478">
        <v>144</v>
      </c>
      <c r="L478" s="15" t="s">
        <v>1576</v>
      </c>
    </row>
    <row r="479" spans="1:12" x14ac:dyDescent="0.3">
      <c r="A479" t="s">
        <v>478</v>
      </c>
      <c r="B479" t="s">
        <v>1161</v>
      </c>
      <c r="C479" t="s">
        <v>1173</v>
      </c>
      <c r="D479" s="1">
        <v>43745</v>
      </c>
      <c r="E479" s="1">
        <v>43761</v>
      </c>
      <c r="F479" s="1">
        <v>43773</v>
      </c>
      <c r="G479">
        <v>13964</v>
      </c>
      <c r="H479">
        <v>16.899999999999999</v>
      </c>
      <c r="I479">
        <v>6625.22</v>
      </c>
      <c r="J479" s="2" t="s">
        <v>1218</v>
      </c>
      <c r="K479">
        <v>513</v>
      </c>
      <c r="L479" s="15" t="s">
        <v>1576</v>
      </c>
    </row>
    <row r="480" spans="1:12" x14ac:dyDescent="0.3">
      <c r="A480" t="s">
        <v>479</v>
      </c>
      <c r="B480" t="s">
        <v>1160</v>
      </c>
      <c r="C480" t="s">
        <v>1162</v>
      </c>
      <c r="D480" s="1">
        <v>43411</v>
      </c>
      <c r="E480" s="1">
        <v>43413</v>
      </c>
      <c r="F480" s="1">
        <v>43419</v>
      </c>
      <c r="G480">
        <v>10883</v>
      </c>
      <c r="H480">
        <v>12.8</v>
      </c>
      <c r="I480">
        <v>6620.02</v>
      </c>
      <c r="J480" s="2" t="s">
        <v>1218</v>
      </c>
      <c r="K480">
        <v>912</v>
      </c>
      <c r="L480" s="15" t="s">
        <v>1576</v>
      </c>
    </row>
    <row r="481" spans="1:12" x14ac:dyDescent="0.3">
      <c r="A481" t="s">
        <v>480</v>
      </c>
      <c r="B481" t="s">
        <v>1161</v>
      </c>
      <c r="C481" t="s">
        <v>1183</v>
      </c>
      <c r="D481" s="1">
        <v>43111</v>
      </c>
      <c r="E481" s="1">
        <v>43135</v>
      </c>
      <c r="F481" s="1">
        <v>43144</v>
      </c>
      <c r="G481">
        <v>12116</v>
      </c>
      <c r="H481">
        <v>14.8</v>
      </c>
      <c r="I481">
        <v>6616.56</v>
      </c>
      <c r="J481" s="2" t="s">
        <v>1218</v>
      </c>
      <c r="K481">
        <v>363</v>
      </c>
      <c r="L481" s="15" t="s">
        <v>1576</v>
      </c>
    </row>
    <row r="482" spans="1:12" x14ac:dyDescent="0.3">
      <c r="A482" t="s">
        <v>481</v>
      </c>
      <c r="B482" t="s">
        <v>1162</v>
      </c>
      <c r="C482" t="s">
        <v>1174</v>
      </c>
      <c r="D482" s="1">
        <v>43019</v>
      </c>
      <c r="E482" s="1">
        <v>43036</v>
      </c>
      <c r="F482" s="1">
        <v>43049</v>
      </c>
      <c r="G482">
        <v>11721</v>
      </c>
      <c r="H482">
        <v>13.9</v>
      </c>
      <c r="I482">
        <v>6590.65</v>
      </c>
      <c r="J482" s="2" t="s">
        <v>1218</v>
      </c>
      <c r="K482">
        <v>269</v>
      </c>
      <c r="L482" s="15" t="s">
        <v>1576</v>
      </c>
    </row>
    <row r="483" spans="1:12" x14ac:dyDescent="0.3">
      <c r="A483" t="s">
        <v>482</v>
      </c>
      <c r="B483" t="s">
        <v>1160</v>
      </c>
      <c r="C483" t="s">
        <v>1185</v>
      </c>
      <c r="D483" s="1">
        <v>43426</v>
      </c>
      <c r="E483" s="1">
        <v>43444</v>
      </c>
      <c r="F483" s="1">
        <v>43449</v>
      </c>
      <c r="G483">
        <v>15971</v>
      </c>
      <c r="H483">
        <v>18.100000000000001</v>
      </c>
      <c r="I483">
        <v>6566.98</v>
      </c>
      <c r="J483" s="2" t="s">
        <v>1218</v>
      </c>
      <c r="K483">
        <v>912</v>
      </c>
      <c r="L483" s="15" t="s">
        <v>1576</v>
      </c>
    </row>
    <row r="484" spans="1:12" x14ac:dyDescent="0.3">
      <c r="A484" t="s">
        <v>483</v>
      </c>
      <c r="B484" t="s">
        <v>1162</v>
      </c>
      <c r="C484" t="s">
        <v>1208</v>
      </c>
      <c r="D484" s="1">
        <v>43417</v>
      </c>
      <c r="E484" s="1">
        <v>43417</v>
      </c>
      <c r="F484" s="1">
        <v>43421</v>
      </c>
      <c r="G484">
        <v>2508</v>
      </c>
      <c r="H484">
        <v>3.7</v>
      </c>
      <c r="I484">
        <v>6554.9</v>
      </c>
      <c r="J484" s="2" t="s">
        <v>1218</v>
      </c>
      <c r="K484">
        <v>52</v>
      </c>
      <c r="L484" s="15" t="s">
        <v>1576</v>
      </c>
    </row>
    <row r="485" spans="1:12" x14ac:dyDescent="0.3">
      <c r="A485" t="s">
        <v>484</v>
      </c>
      <c r="B485" t="s">
        <v>1167</v>
      </c>
      <c r="C485" t="s">
        <v>1173</v>
      </c>
      <c r="D485" s="1">
        <v>43718</v>
      </c>
      <c r="E485" s="1">
        <v>43737</v>
      </c>
      <c r="F485" s="1">
        <v>43756</v>
      </c>
      <c r="G485">
        <v>9570</v>
      </c>
      <c r="H485">
        <v>18.7</v>
      </c>
      <c r="I485">
        <v>6534.01</v>
      </c>
      <c r="J485" s="2" t="s">
        <v>1218</v>
      </c>
      <c r="K485">
        <v>707</v>
      </c>
      <c r="L485" s="15" t="s">
        <v>1576</v>
      </c>
    </row>
    <row r="486" spans="1:12" x14ac:dyDescent="0.3">
      <c r="A486" t="s">
        <v>485</v>
      </c>
      <c r="B486" t="s">
        <v>1161</v>
      </c>
      <c r="C486" t="s">
        <v>1176</v>
      </c>
      <c r="D486" s="1">
        <v>43676</v>
      </c>
      <c r="E486" s="1">
        <v>43692</v>
      </c>
      <c r="F486" s="1">
        <v>43701</v>
      </c>
      <c r="G486">
        <v>11115</v>
      </c>
      <c r="H486">
        <v>13.5</v>
      </c>
      <c r="I486">
        <v>6518.69</v>
      </c>
      <c r="J486" s="2" t="s">
        <v>1218</v>
      </c>
      <c r="K486">
        <v>12</v>
      </c>
      <c r="L486" s="15" t="s">
        <v>1576</v>
      </c>
    </row>
    <row r="487" spans="1:12" x14ac:dyDescent="0.3">
      <c r="A487" t="s">
        <v>486</v>
      </c>
      <c r="B487" t="s">
        <v>1161</v>
      </c>
      <c r="C487" t="s">
        <v>1164</v>
      </c>
      <c r="D487" s="1">
        <v>43179</v>
      </c>
      <c r="E487" s="1">
        <v>43204</v>
      </c>
      <c r="F487" s="1">
        <v>43217</v>
      </c>
      <c r="G487">
        <v>12551</v>
      </c>
      <c r="H487">
        <v>15.3</v>
      </c>
      <c r="I487">
        <v>6486.97</v>
      </c>
      <c r="J487" s="2" t="s">
        <v>1218</v>
      </c>
      <c r="K487">
        <v>252</v>
      </c>
      <c r="L487" s="15" t="s">
        <v>1576</v>
      </c>
    </row>
    <row r="488" spans="1:12" x14ac:dyDescent="0.3">
      <c r="A488" t="s">
        <v>487</v>
      </c>
      <c r="B488" t="s">
        <v>1161</v>
      </c>
      <c r="C488" t="s">
        <v>1171</v>
      </c>
      <c r="D488" s="1">
        <v>42823</v>
      </c>
      <c r="E488" s="1">
        <v>42834</v>
      </c>
      <c r="F488" s="1">
        <v>42845</v>
      </c>
      <c r="G488">
        <v>11004</v>
      </c>
      <c r="H488">
        <v>13.5</v>
      </c>
      <c r="I488">
        <v>6433.76</v>
      </c>
      <c r="J488" s="2" t="s">
        <v>1218</v>
      </c>
      <c r="K488">
        <v>808</v>
      </c>
      <c r="L488" s="15" t="s">
        <v>1576</v>
      </c>
    </row>
    <row r="489" spans="1:12" x14ac:dyDescent="0.3">
      <c r="A489" t="s">
        <v>488</v>
      </c>
      <c r="B489" t="s">
        <v>1161</v>
      </c>
      <c r="C489" t="s">
        <v>1169</v>
      </c>
      <c r="D489" s="1">
        <v>43387</v>
      </c>
      <c r="E489" s="1">
        <v>43404</v>
      </c>
      <c r="F489" s="1">
        <v>43412</v>
      </c>
      <c r="G489">
        <v>15178</v>
      </c>
      <c r="H489">
        <v>18.3</v>
      </c>
      <c r="I489">
        <v>6427.1</v>
      </c>
      <c r="J489" s="2" t="s">
        <v>1218</v>
      </c>
      <c r="K489">
        <v>770</v>
      </c>
      <c r="L489" s="15" t="s">
        <v>1576</v>
      </c>
    </row>
    <row r="490" spans="1:12" x14ac:dyDescent="0.3">
      <c r="A490" t="s">
        <v>489</v>
      </c>
      <c r="B490" t="s">
        <v>1161</v>
      </c>
      <c r="C490" t="s">
        <v>1164</v>
      </c>
      <c r="D490" s="1">
        <v>43478</v>
      </c>
      <c r="E490" s="1">
        <v>43482</v>
      </c>
      <c r="F490" s="1">
        <v>43489</v>
      </c>
      <c r="G490">
        <v>12551</v>
      </c>
      <c r="H490">
        <v>15.3</v>
      </c>
      <c r="I490">
        <v>6424.87</v>
      </c>
      <c r="J490" s="2" t="s">
        <v>1218</v>
      </c>
      <c r="K490">
        <v>711</v>
      </c>
      <c r="L490" s="15" t="s">
        <v>1576</v>
      </c>
    </row>
    <row r="491" spans="1:12" x14ac:dyDescent="0.3">
      <c r="A491" t="s">
        <v>490</v>
      </c>
      <c r="B491" t="s">
        <v>1161</v>
      </c>
      <c r="C491" t="s">
        <v>1169</v>
      </c>
      <c r="D491" s="1">
        <v>42817</v>
      </c>
      <c r="E491" s="1">
        <v>42838</v>
      </c>
      <c r="F491" s="1">
        <v>42844</v>
      </c>
      <c r="G491">
        <v>15178</v>
      </c>
      <c r="H491">
        <v>18.3</v>
      </c>
      <c r="I491">
        <v>6406.97</v>
      </c>
      <c r="J491" s="2" t="s">
        <v>1218</v>
      </c>
      <c r="K491">
        <v>459</v>
      </c>
      <c r="L491" s="15" t="s">
        <v>1576</v>
      </c>
    </row>
    <row r="492" spans="1:12" x14ac:dyDescent="0.3">
      <c r="A492" t="s">
        <v>491</v>
      </c>
      <c r="B492" t="s">
        <v>1162</v>
      </c>
      <c r="C492" t="s">
        <v>1174</v>
      </c>
      <c r="D492" s="1">
        <v>43378</v>
      </c>
      <c r="E492" s="1">
        <v>43396</v>
      </c>
      <c r="F492" s="1">
        <v>43410</v>
      </c>
      <c r="G492">
        <v>11721</v>
      </c>
      <c r="H492">
        <v>13.9</v>
      </c>
      <c r="I492">
        <v>6399.39</v>
      </c>
      <c r="J492" s="2" t="s">
        <v>1218</v>
      </c>
      <c r="K492">
        <v>725</v>
      </c>
      <c r="L492" s="15" t="s">
        <v>1576</v>
      </c>
    </row>
    <row r="493" spans="1:12" x14ac:dyDescent="0.3">
      <c r="A493" t="s">
        <v>492</v>
      </c>
      <c r="B493" t="s">
        <v>1161</v>
      </c>
      <c r="C493" t="s">
        <v>1183</v>
      </c>
      <c r="D493" s="1">
        <v>43202</v>
      </c>
      <c r="E493" s="1">
        <v>43243</v>
      </c>
      <c r="F493" s="1">
        <v>43249</v>
      </c>
      <c r="G493">
        <v>12116</v>
      </c>
      <c r="H493">
        <v>14.8</v>
      </c>
      <c r="I493">
        <v>6396.28</v>
      </c>
      <c r="J493" s="2" t="s">
        <v>1218</v>
      </c>
      <c r="K493">
        <v>284</v>
      </c>
      <c r="L493" s="15" t="s">
        <v>1576</v>
      </c>
    </row>
    <row r="494" spans="1:12" x14ac:dyDescent="0.3">
      <c r="A494" t="s">
        <v>493</v>
      </c>
      <c r="B494" t="s">
        <v>1161</v>
      </c>
      <c r="C494" t="s">
        <v>1187</v>
      </c>
      <c r="D494" s="1">
        <v>43482</v>
      </c>
      <c r="E494" s="1">
        <v>43523</v>
      </c>
      <c r="F494" s="1">
        <v>43529</v>
      </c>
      <c r="G494">
        <v>10789</v>
      </c>
      <c r="H494">
        <v>13.2</v>
      </c>
      <c r="I494">
        <v>6388.8</v>
      </c>
      <c r="J494" s="2" t="s">
        <v>1218</v>
      </c>
      <c r="K494">
        <v>159</v>
      </c>
      <c r="L494" s="15" t="s">
        <v>1576</v>
      </c>
    </row>
    <row r="495" spans="1:12" x14ac:dyDescent="0.3">
      <c r="A495" t="s">
        <v>494</v>
      </c>
      <c r="B495" t="s">
        <v>1161</v>
      </c>
      <c r="C495" t="s">
        <v>1176</v>
      </c>
      <c r="D495" s="1">
        <v>43483</v>
      </c>
      <c r="E495" s="1">
        <v>43499</v>
      </c>
      <c r="F495" s="1">
        <v>43513</v>
      </c>
      <c r="G495">
        <v>11115</v>
      </c>
      <c r="H495">
        <v>13.5</v>
      </c>
      <c r="I495">
        <v>6365.66</v>
      </c>
      <c r="J495" s="2" t="s">
        <v>1218</v>
      </c>
      <c r="K495">
        <v>871</v>
      </c>
      <c r="L495" s="15" t="s">
        <v>1576</v>
      </c>
    </row>
    <row r="496" spans="1:12" x14ac:dyDescent="0.3">
      <c r="A496" t="s">
        <v>495</v>
      </c>
      <c r="B496" t="s">
        <v>1161</v>
      </c>
      <c r="C496" t="s">
        <v>1176</v>
      </c>
      <c r="D496" s="1">
        <v>42886</v>
      </c>
      <c r="E496" s="1">
        <v>42919</v>
      </c>
      <c r="F496" s="1">
        <v>42928</v>
      </c>
      <c r="G496">
        <v>11115</v>
      </c>
      <c r="H496">
        <v>13.5</v>
      </c>
      <c r="I496">
        <v>6348.2</v>
      </c>
      <c r="J496" s="2" t="s">
        <v>1218</v>
      </c>
      <c r="K496">
        <v>479</v>
      </c>
      <c r="L496" s="15" t="s">
        <v>1576</v>
      </c>
    </row>
    <row r="497" spans="1:12" x14ac:dyDescent="0.3">
      <c r="A497" t="s">
        <v>496</v>
      </c>
      <c r="B497" t="s">
        <v>1161</v>
      </c>
      <c r="C497" t="s">
        <v>1176</v>
      </c>
      <c r="D497" s="1">
        <v>43361</v>
      </c>
      <c r="E497" s="1">
        <v>43380</v>
      </c>
      <c r="F497" s="1">
        <v>43386</v>
      </c>
      <c r="G497">
        <v>11115</v>
      </c>
      <c r="H497">
        <v>13.5</v>
      </c>
      <c r="I497">
        <v>6328.44</v>
      </c>
      <c r="J497" s="2" t="s">
        <v>1218</v>
      </c>
      <c r="K497">
        <v>284</v>
      </c>
      <c r="L497" s="15" t="s">
        <v>1576</v>
      </c>
    </row>
    <row r="498" spans="1:12" x14ac:dyDescent="0.3">
      <c r="A498" t="s">
        <v>497</v>
      </c>
      <c r="B498" t="s">
        <v>1160</v>
      </c>
      <c r="C498" t="s">
        <v>1207</v>
      </c>
      <c r="D498" s="1">
        <v>43768</v>
      </c>
      <c r="E498" s="1">
        <v>43796</v>
      </c>
      <c r="F498" s="1">
        <v>43800</v>
      </c>
      <c r="G498">
        <v>10058</v>
      </c>
      <c r="H498">
        <v>11.2</v>
      </c>
      <c r="I498">
        <v>6299.59</v>
      </c>
      <c r="J498" s="2" t="s">
        <v>1218</v>
      </c>
      <c r="K498">
        <v>874</v>
      </c>
      <c r="L498" s="15" t="s">
        <v>1576</v>
      </c>
    </row>
    <row r="499" spans="1:12" x14ac:dyDescent="0.3">
      <c r="A499" t="s">
        <v>498</v>
      </c>
      <c r="B499" t="s">
        <v>1167</v>
      </c>
      <c r="C499" t="s">
        <v>1168</v>
      </c>
      <c r="D499" s="1">
        <v>43796</v>
      </c>
      <c r="E499" s="1">
        <v>43814</v>
      </c>
      <c r="F499" s="1">
        <v>43821</v>
      </c>
      <c r="G499">
        <v>9636</v>
      </c>
      <c r="H499">
        <v>11.9</v>
      </c>
      <c r="I499">
        <v>6298.55</v>
      </c>
      <c r="J499" s="2" t="s">
        <v>1218</v>
      </c>
      <c r="K499">
        <v>884</v>
      </c>
      <c r="L499" s="15" t="s">
        <v>1576</v>
      </c>
    </row>
    <row r="500" spans="1:12" x14ac:dyDescent="0.3">
      <c r="A500" t="s">
        <v>499</v>
      </c>
      <c r="B500" t="s">
        <v>1161</v>
      </c>
      <c r="C500" t="s">
        <v>1175</v>
      </c>
      <c r="D500" s="1">
        <v>43479</v>
      </c>
      <c r="E500" s="1">
        <v>43504</v>
      </c>
      <c r="F500" s="1">
        <v>43509</v>
      </c>
      <c r="G500">
        <v>11022</v>
      </c>
      <c r="H500">
        <v>13.5</v>
      </c>
      <c r="I500">
        <v>6282.11</v>
      </c>
      <c r="J500" s="2" t="s">
        <v>1218</v>
      </c>
      <c r="K500">
        <v>60</v>
      </c>
      <c r="L500" s="15" t="s">
        <v>1576</v>
      </c>
    </row>
    <row r="501" spans="1:12" x14ac:dyDescent="0.3">
      <c r="A501" t="s">
        <v>500</v>
      </c>
      <c r="B501" t="s">
        <v>1162</v>
      </c>
      <c r="C501" t="s">
        <v>1172</v>
      </c>
      <c r="D501" s="1">
        <v>43300</v>
      </c>
      <c r="E501" s="1">
        <v>43311</v>
      </c>
      <c r="F501" s="1">
        <v>43325</v>
      </c>
      <c r="G501">
        <v>7702</v>
      </c>
      <c r="H501">
        <v>8.9</v>
      </c>
      <c r="I501">
        <v>6271.71</v>
      </c>
      <c r="J501" s="2" t="s">
        <v>1218</v>
      </c>
      <c r="K501">
        <v>280</v>
      </c>
      <c r="L501" s="15" t="s">
        <v>1576</v>
      </c>
    </row>
    <row r="502" spans="1:12" x14ac:dyDescent="0.3">
      <c r="A502" t="s">
        <v>501</v>
      </c>
      <c r="B502" t="s">
        <v>1162</v>
      </c>
      <c r="C502" t="s">
        <v>1178</v>
      </c>
      <c r="D502" s="1">
        <v>43522</v>
      </c>
      <c r="E502" s="1">
        <v>43531</v>
      </c>
      <c r="F502" s="1">
        <v>43542</v>
      </c>
      <c r="G502">
        <v>6343</v>
      </c>
      <c r="H502">
        <v>7.5</v>
      </c>
      <c r="I502">
        <v>6264.84</v>
      </c>
      <c r="J502" s="2" t="s">
        <v>1218</v>
      </c>
      <c r="K502">
        <v>102</v>
      </c>
      <c r="L502" s="15" t="s">
        <v>1576</v>
      </c>
    </row>
    <row r="503" spans="1:12" x14ac:dyDescent="0.3">
      <c r="A503" t="s">
        <v>502</v>
      </c>
      <c r="B503" t="s">
        <v>1162</v>
      </c>
      <c r="C503" t="s">
        <v>1182</v>
      </c>
      <c r="D503" s="1">
        <v>43118</v>
      </c>
      <c r="E503" s="1">
        <v>43138</v>
      </c>
      <c r="F503" s="1">
        <v>43141</v>
      </c>
      <c r="G503">
        <v>2488</v>
      </c>
      <c r="H503">
        <v>3.6</v>
      </c>
      <c r="I503">
        <v>6257.68</v>
      </c>
      <c r="J503" s="2" t="s">
        <v>1218</v>
      </c>
      <c r="K503">
        <v>89</v>
      </c>
      <c r="L503" s="15" t="s">
        <v>1576</v>
      </c>
    </row>
    <row r="504" spans="1:12" x14ac:dyDescent="0.3">
      <c r="A504" t="s">
        <v>503</v>
      </c>
      <c r="B504" t="s">
        <v>1162</v>
      </c>
      <c r="C504" t="s">
        <v>1179</v>
      </c>
      <c r="D504" s="1">
        <v>43604</v>
      </c>
      <c r="E504" s="1">
        <v>43613</v>
      </c>
      <c r="F504" s="1">
        <v>43617</v>
      </c>
      <c r="G504">
        <v>1443</v>
      </c>
      <c r="H504">
        <v>2.6</v>
      </c>
      <c r="I504">
        <v>6223.47</v>
      </c>
      <c r="J504" s="2" t="s">
        <v>1218</v>
      </c>
      <c r="K504">
        <v>810</v>
      </c>
      <c r="L504" s="15" t="s">
        <v>1576</v>
      </c>
    </row>
    <row r="505" spans="1:12" x14ac:dyDescent="0.3">
      <c r="A505" t="s">
        <v>504</v>
      </c>
      <c r="B505" t="s">
        <v>1161</v>
      </c>
      <c r="C505" t="s">
        <v>1176</v>
      </c>
      <c r="D505" s="1">
        <v>43414</v>
      </c>
      <c r="E505" s="1">
        <v>43415</v>
      </c>
      <c r="F505" s="1">
        <v>43422</v>
      </c>
      <c r="G505">
        <v>11115</v>
      </c>
      <c r="H505">
        <v>13.5</v>
      </c>
      <c r="I505">
        <v>6186.6</v>
      </c>
      <c r="J505" s="2" t="s">
        <v>1218</v>
      </c>
      <c r="K505">
        <v>895</v>
      </c>
      <c r="L505" s="15" t="s">
        <v>1576</v>
      </c>
    </row>
    <row r="506" spans="1:12" x14ac:dyDescent="0.3">
      <c r="A506" t="s">
        <v>505</v>
      </c>
      <c r="B506" t="s">
        <v>1162</v>
      </c>
      <c r="C506" t="s">
        <v>1188</v>
      </c>
      <c r="D506" s="1">
        <v>43667</v>
      </c>
      <c r="E506" s="1">
        <v>43699</v>
      </c>
      <c r="F506" s="1">
        <v>43706</v>
      </c>
      <c r="G506">
        <v>6965</v>
      </c>
      <c r="H506">
        <v>15.1</v>
      </c>
      <c r="I506">
        <v>6150.69</v>
      </c>
      <c r="J506" s="2" t="s">
        <v>1218</v>
      </c>
      <c r="K506">
        <v>845</v>
      </c>
      <c r="L506" s="15" t="s">
        <v>1576</v>
      </c>
    </row>
    <row r="507" spans="1:12" x14ac:dyDescent="0.3">
      <c r="A507" t="s">
        <v>506</v>
      </c>
      <c r="B507" t="s">
        <v>1161</v>
      </c>
      <c r="C507" t="s">
        <v>1176</v>
      </c>
      <c r="D507" s="1">
        <v>43598</v>
      </c>
      <c r="E507" s="1">
        <v>43624</v>
      </c>
      <c r="F507" s="1">
        <v>43636</v>
      </c>
      <c r="G507">
        <v>11115</v>
      </c>
      <c r="H507">
        <v>13.5</v>
      </c>
      <c r="I507">
        <v>6143.64</v>
      </c>
      <c r="J507" s="2" t="s">
        <v>1218</v>
      </c>
      <c r="K507">
        <v>213</v>
      </c>
      <c r="L507" s="15" t="s">
        <v>1576</v>
      </c>
    </row>
    <row r="508" spans="1:12" x14ac:dyDescent="0.3">
      <c r="A508" t="s">
        <v>507</v>
      </c>
      <c r="B508" t="s">
        <v>1162</v>
      </c>
      <c r="C508" t="s">
        <v>1169</v>
      </c>
      <c r="D508" s="1">
        <v>43520</v>
      </c>
      <c r="E508" s="1">
        <v>43548</v>
      </c>
      <c r="F508" s="1">
        <v>43552</v>
      </c>
      <c r="G508">
        <v>10605</v>
      </c>
      <c r="H508">
        <v>11.8</v>
      </c>
      <c r="I508">
        <v>6131.52</v>
      </c>
      <c r="J508" s="2" t="s">
        <v>1218</v>
      </c>
      <c r="K508">
        <v>15</v>
      </c>
      <c r="L508" s="15" t="s">
        <v>1576</v>
      </c>
    </row>
    <row r="509" spans="1:12" x14ac:dyDescent="0.3">
      <c r="A509" t="s">
        <v>508</v>
      </c>
      <c r="B509" t="s">
        <v>1167</v>
      </c>
      <c r="C509" t="s">
        <v>1178</v>
      </c>
      <c r="D509" s="1">
        <v>43724</v>
      </c>
      <c r="E509" s="1">
        <v>43745</v>
      </c>
      <c r="F509" s="1">
        <v>43749</v>
      </c>
      <c r="G509">
        <v>6377</v>
      </c>
      <c r="H509">
        <v>10.5</v>
      </c>
      <c r="I509">
        <v>6124.15</v>
      </c>
      <c r="J509" s="2" t="s">
        <v>1218</v>
      </c>
      <c r="K509">
        <v>561</v>
      </c>
      <c r="L509" s="15" t="s">
        <v>1576</v>
      </c>
    </row>
    <row r="510" spans="1:12" x14ac:dyDescent="0.3">
      <c r="A510" t="s">
        <v>509</v>
      </c>
      <c r="B510" t="s">
        <v>1161</v>
      </c>
      <c r="C510" t="s">
        <v>1164</v>
      </c>
      <c r="D510" s="1">
        <v>43529</v>
      </c>
      <c r="E510" s="1">
        <v>43554</v>
      </c>
      <c r="F510" s="1">
        <v>43567</v>
      </c>
      <c r="G510">
        <v>12551</v>
      </c>
      <c r="H510">
        <v>15.3</v>
      </c>
      <c r="I510">
        <v>6083.84</v>
      </c>
      <c r="J510" s="2" t="s">
        <v>1218</v>
      </c>
      <c r="K510">
        <v>239</v>
      </c>
      <c r="L510" s="15" t="s">
        <v>1576</v>
      </c>
    </row>
    <row r="511" spans="1:12" x14ac:dyDescent="0.3">
      <c r="A511" t="s">
        <v>510</v>
      </c>
      <c r="B511" t="s">
        <v>1167</v>
      </c>
      <c r="C511" t="s">
        <v>1198</v>
      </c>
      <c r="D511" s="1">
        <v>43713</v>
      </c>
      <c r="E511" s="1">
        <v>43737</v>
      </c>
      <c r="F511" s="1">
        <v>43743</v>
      </c>
      <c r="G511">
        <v>7660</v>
      </c>
      <c r="H511">
        <v>15.8</v>
      </c>
      <c r="I511">
        <v>6033.9</v>
      </c>
      <c r="J511" s="2" t="s">
        <v>1218</v>
      </c>
      <c r="K511">
        <v>467</v>
      </c>
      <c r="L511" s="15" t="s">
        <v>1576</v>
      </c>
    </row>
    <row r="512" spans="1:12" x14ac:dyDescent="0.3">
      <c r="A512" t="s">
        <v>511</v>
      </c>
      <c r="B512" t="s">
        <v>1162</v>
      </c>
      <c r="C512" t="s">
        <v>1165</v>
      </c>
      <c r="D512" s="1">
        <v>42939</v>
      </c>
      <c r="E512" s="1">
        <v>42983</v>
      </c>
      <c r="F512" s="1">
        <v>43102</v>
      </c>
      <c r="G512">
        <v>7108</v>
      </c>
      <c r="H512">
        <v>8.3000000000000007</v>
      </c>
      <c r="I512">
        <v>6031.59</v>
      </c>
      <c r="J512" s="2" t="s">
        <v>1218</v>
      </c>
      <c r="K512">
        <v>198</v>
      </c>
      <c r="L512" s="15" t="s">
        <v>1576</v>
      </c>
    </row>
    <row r="513" spans="1:12" x14ac:dyDescent="0.3">
      <c r="A513" t="s">
        <v>512</v>
      </c>
      <c r="B513" t="s">
        <v>1162</v>
      </c>
      <c r="C513" t="s">
        <v>1198</v>
      </c>
      <c r="D513" s="1">
        <v>42885</v>
      </c>
      <c r="E513" s="1">
        <v>42897</v>
      </c>
      <c r="F513" s="1">
        <v>42916</v>
      </c>
      <c r="G513">
        <v>7627</v>
      </c>
      <c r="H513">
        <v>8.8000000000000007</v>
      </c>
      <c r="I513">
        <v>5988.47</v>
      </c>
      <c r="J513" s="2" t="s">
        <v>1218</v>
      </c>
      <c r="K513">
        <v>120</v>
      </c>
      <c r="L513" s="15" t="s">
        <v>1576</v>
      </c>
    </row>
    <row r="514" spans="1:12" x14ac:dyDescent="0.3">
      <c r="A514" t="s">
        <v>513</v>
      </c>
      <c r="B514" t="s">
        <v>1160</v>
      </c>
      <c r="C514" t="s">
        <v>1166</v>
      </c>
      <c r="D514" s="1">
        <v>43002</v>
      </c>
      <c r="E514" s="1">
        <v>43041</v>
      </c>
      <c r="F514" s="1">
        <v>43054</v>
      </c>
      <c r="G514">
        <v>16026</v>
      </c>
      <c r="H514">
        <v>24.2</v>
      </c>
      <c r="I514">
        <v>5976.36</v>
      </c>
      <c r="J514" s="2" t="s">
        <v>1218</v>
      </c>
      <c r="K514">
        <v>659</v>
      </c>
      <c r="L514" s="15" t="s">
        <v>1576</v>
      </c>
    </row>
    <row r="515" spans="1:12" x14ac:dyDescent="0.3">
      <c r="A515" t="s">
        <v>514</v>
      </c>
      <c r="B515" t="s">
        <v>1161</v>
      </c>
      <c r="C515" t="s">
        <v>1187</v>
      </c>
      <c r="D515" s="1">
        <v>43318</v>
      </c>
      <c r="E515" s="1">
        <v>43339</v>
      </c>
      <c r="F515" s="1">
        <v>43346</v>
      </c>
      <c r="G515">
        <v>10789</v>
      </c>
      <c r="H515">
        <v>13.2</v>
      </c>
      <c r="I515">
        <v>5956.32</v>
      </c>
      <c r="J515" s="2" t="s">
        <v>1218</v>
      </c>
      <c r="K515">
        <v>805</v>
      </c>
      <c r="L515" s="15" t="s">
        <v>1576</v>
      </c>
    </row>
    <row r="516" spans="1:12" x14ac:dyDescent="0.3">
      <c r="A516" t="s">
        <v>515</v>
      </c>
      <c r="B516" t="s">
        <v>1162</v>
      </c>
      <c r="C516" t="s">
        <v>1161</v>
      </c>
      <c r="D516" s="1">
        <v>43545</v>
      </c>
      <c r="E516" s="1">
        <v>43557</v>
      </c>
      <c r="F516" s="1">
        <v>43565</v>
      </c>
      <c r="G516">
        <v>5539</v>
      </c>
      <c r="H516">
        <v>6.7</v>
      </c>
      <c r="I516">
        <v>5929.63</v>
      </c>
      <c r="J516" s="2" t="s">
        <v>1218</v>
      </c>
      <c r="K516">
        <v>165</v>
      </c>
      <c r="L516" s="15" t="s">
        <v>1576</v>
      </c>
    </row>
    <row r="517" spans="1:12" x14ac:dyDescent="0.3">
      <c r="A517" t="s">
        <v>516</v>
      </c>
      <c r="B517" t="s">
        <v>1167</v>
      </c>
      <c r="C517" t="s">
        <v>1172</v>
      </c>
      <c r="D517" s="1">
        <v>43285</v>
      </c>
      <c r="E517" s="1">
        <v>43293</v>
      </c>
      <c r="F517" s="1">
        <v>43303</v>
      </c>
      <c r="G517">
        <v>7741</v>
      </c>
      <c r="H517">
        <v>9.9</v>
      </c>
      <c r="I517">
        <v>5928.35</v>
      </c>
      <c r="J517" s="2" t="s">
        <v>1218</v>
      </c>
      <c r="K517">
        <v>431</v>
      </c>
      <c r="L517" s="15" t="s">
        <v>1576</v>
      </c>
    </row>
    <row r="518" spans="1:12" x14ac:dyDescent="0.3">
      <c r="A518" t="s">
        <v>517</v>
      </c>
      <c r="B518" t="s">
        <v>1161</v>
      </c>
      <c r="C518" t="s">
        <v>1168</v>
      </c>
      <c r="D518" s="1">
        <v>43215</v>
      </c>
      <c r="E518" s="1">
        <v>43253</v>
      </c>
      <c r="F518" s="1">
        <v>43267</v>
      </c>
      <c r="G518">
        <v>10899</v>
      </c>
      <c r="H518">
        <v>13.3</v>
      </c>
      <c r="I518">
        <v>5923.32</v>
      </c>
      <c r="J518" s="2" t="s">
        <v>1218</v>
      </c>
      <c r="K518">
        <v>363</v>
      </c>
      <c r="L518" s="15" t="s">
        <v>1576</v>
      </c>
    </row>
    <row r="519" spans="1:12" x14ac:dyDescent="0.3">
      <c r="A519" t="s">
        <v>518</v>
      </c>
      <c r="B519" t="s">
        <v>1161</v>
      </c>
      <c r="C519" t="s">
        <v>1171</v>
      </c>
      <c r="D519" s="1">
        <v>43544</v>
      </c>
      <c r="E519" s="1">
        <v>43571</v>
      </c>
      <c r="F519" s="1">
        <v>43578</v>
      </c>
      <c r="G519">
        <v>11004</v>
      </c>
      <c r="H519">
        <v>13.5</v>
      </c>
      <c r="I519">
        <v>5905.16</v>
      </c>
      <c r="J519" s="2" t="s">
        <v>1218</v>
      </c>
      <c r="K519">
        <v>272</v>
      </c>
      <c r="L519" s="15" t="s">
        <v>1576</v>
      </c>
    </row>
    <row r="520" spans="1:12" x14ac:dyDescent="0.3">
      <c r="A520" t="s">
        <v>519</v>
      </c>
      <c r="B520" t="s">
        <v>1161</v>
      </c>
      <c r="C520" t="s">
        <v>1173</v>
      </c>
      <c r="D520" s="1">
        <v>43664</v>
      </c>
      <c r="E520" s="1">
        <v>43693</v>
      </c>
      <c r="F520" s="1">
        <v>43698</v>
      </c>
      <c r="G520">
        <v>13964</v>
      </c>
      <c r="H520">
        <v>16.899999999999999</v>
      </c>
      <c r="I520">
        <v>5864.63</v>
      </c>
      <c r="J520" s="2" t="s">
        <v>1218</v>
      </c>
      <c r="K520">
        <v>284</v>
      </c>
      <c r="L520" s="15" t="s">
        <v>1576</v>
      </c>
    </row>
    <row r="521" spans="1:12" x14ac:dyDescent="0.3">
      <c r="A521" t="s">
        <v>520</v>
      </c>
      <c r="B521" t="s">
        <v>1167</v>
      </c>
      <c r="C521" t="s">
        <v>1174</v>
      </c>
      <c r="D521" s="1">
        <v>43104</v>
      </c>
      <c r="E521" s="1">
        <v>43130</v>
      </c>
      <c r="F521" s="1">
        <v>43134</v>
      </c>
      <c r="G521">
        <v>11708</v>
      </c>
      <c r="H521">
        <v>20.9</v>
      </c>
      <c r="I521">
        <v>5856.26</v>
      </c>
      <c r="J521" s="2" t="s">
        <v>1218</v>
      </c>
      <c r="K521">
        <v>549</v>
      </c>
      <c r="L521" s="15" t="s">
        <v>1576</v>
      </c>
    </row>
    <row r="522" spans="1:12" x14ac:dyDescent="0.3">
      <c r="A522" t="s">
        <v>521</v>
      </c>
      <c r="B522" t="s">
        <v>1160</v>
      </c>
      <c r="C522" t="s">
        <v>1179</v>
      </c>
      <c r="D522" s="1">
        <v>43113</v>
      </c>
      <c r="E522" s="1">
        <v>43128</v>
      </c>
      <c r="F522" s="1">
        <v>43136</v>
      </c>
      <c r="G522">
        <v>10052</v>
      </c>
      <c r="H522">
        <v>11.2</v>
      </c>
      <c r="I522">
        <v>5833.45</v>
      </c>
      <c r="J522" s="2" t="s">
        <v>1218</v>
      </c>
      <c r="K522">
        <v>919</v>
      </c>
      <c r="L522" s="15" t="s">
        <v>1576</v>
      </c>
    </row>
    <row r="523" spans="1:12" x14ac:dyDescent="0.3">
      <c r="A523" t="s">
        <v>522</v>
      </c>
      <c r="B523" t="s">
        <v>1161</v>
      </c>
      <c r="C523" t="s">
        <v>1160</v>
      </c>
      <c r="D523" s="1">
        <v>43598</v>
      </c>
      <c r="E523" s="1">
        <v>43617</v>
      </c>
      <c r="F523" s="1">
        <v>43626</v>
      </c>
      <c r="G523">
        <v>15349</v>
      </c>
      <c r="H523">
        <v>18.5</v>
      </c>
      <c r="I523">
        <v>5804.51</v>
      </c>
      <c r="J523" s="2" t="s">
        <v>1218</v>
      </c>
      <c r="K523">
        <v>382</v>
      </c>
      <c r="L523" s="15" t="s">
        <v>1576</v>
      </c>
    </row>
    <row r="524" spans="1:12" x14ac:dyDescent="0.3">
      <c r="A524" t="s">
        <v>523</v>
      </c>
      <c r="B524" t="s">
        <v>1190</v>
      </c>
      <c r="C524" t="s">
        <v>1167</v>
      </c>
      <c r="D524" s="1">
        <v>43147</v>
      </c>
      <c r="E524" s="1">
        <v>43164</v>
      </c>
      <c r="F524" s="1">
        <v>43170</v>
      </c>
      <c r="G524">
        <v>5565</v>
      </c>
      <c r="H524">
        <v>8.6999999999999993</v>
      </c>
      <c r="I524">
        <v>5772.45</v>
      </c>
      <c r="J524" s="2" t="s">
        <v>1218</v>
      </c>
      <c r="K524">
        <v>855</v>
      </c>
      <c r="L524" s="15" t="s">
        <v>1576</v>
      </c>
    </row>
    <row r="525" spans="1:12" x14ac:dyDescent="0.3">
      <c r="A525" t="s">
        <v>524</v>
      </c>
      <c r="B525" t="s">
        <v>1161</v>
      </c>
      <c r="C525" t="s">
        <v>1169</v>
      </c>
      <c r="D525" s="1">
        <v>42852</v>
      </c>
      <c r="E525" s="1">
        <v>42897</v>
      </c>
      <c r="F525" s="1">
        <v>42905</v>
      </c>
      <c r="G525">
        <v>15178</v>
      </c>
      <c r="H525">
        <v>18.3</v>
      </c>
      <c r="I525">
        <v>5737.05</v>
      </c>
      <c r="J525" s="2" t="s">
        <v>1218</v>
      </c>
      <c r="K525">
        <v>760</v>
      </c>
      <c r="L525" s="15" t="s">
        <v>1576</v>
      </c>
    </row>
    <row r="526" spans="1:12" x14ac:dyDescent="0.3">
      <c r="A526" t="s">
        <v>525</v>
      </c>
      <c r="B526" t="s">
        <v>1167</v>
      </c>
      <c r="C526" t="s">
        <v>1202</v>
      </c>
      <c r="D526" s="1">
        <v>43670</v>
      </c>
      <c r="E526" s="1">
        <v>43687</v>
      </c>
      <c r="F526" s="1">
        <v>43691</v>
      </c>
      <c r="G526">
        <v>9499</v>
      </c>
      <c r="H526">
        <v>15.6</v>
      </c>
      <c r="I526">
        <v>5681.92</v>
      </c>
      <c r="J526" s="2" t="s">
        <v>1218</v>
      </c>
      <c r="K526">
        <v>171</v>
      </c>
      <c r="L526" s="15" t="s">
        <v>1576</v>
      </c>
    </row>
    <row r="527" spans="1:12" x14ac:dyDescent="0.3">
      <c r="A527" t="s">
        <v>526</v>
      </c>
      <c r="B527" t="s">
        <v>1161</v>
      </c>
      <c r="C527" t="s">
        <v>1171</v>
      </c>
      <c r="D527" s="1">
        <v>43334</v>
      </c>
      <c r="E527" s="1">
        <v>43376</v>
      </c>
      <c r="F527" s="1">
        <v>43382</v>
      </c>
      <c r="G527">
        <v>11004</v>
      </c>
      <c r="H527">
        <v>13.5</v>
      </c>
      <c r="I527">
        <v>5676.75</v>
      </c>
      <c r="J527" s="2" t="s">
        <v>1218</v>
      </c>
      <c r="K527">
        <v>60</v>
      </c>
      <c r="L527" s="15" t="s">
        <v>1576</v>
      </c>
    </row>
    <row r="528" spans="1:12" x14ac:dyDescent="0.3">
      <c r="A528" t="s">
        <v>527</v>
      </c>
      <c r="B528" t="s">
        <v>1162</v>
      </c>
      <c r="C528" t="s">
        <v>1198</v>
      </c>
      <c r="D528" s="1">
        <v>43295</v>
      </c>
      <c r="E528" s="1">
        <v>43322</v>
      </c>
      <c r="F528" s="1">
        <v>43329</v>
      </c>
      <c r="G528">
        <v>7627</v>
      </c>
      <c r="H528">
        <v>8.8000000000000007</v>
      </c>
      <c r="I528">
        <v>5676.26</v>
      </c>
      <c r="J528" s="2" t="s">
        <v>1218</v>
      </c>
      <c r="K528">
        <v>689</v>
      </c>
      <c r="L528" s="15" t="s">
        <v>1576</v>
      </c>
    </row>
    <row r="529" spans="1:12" x14ac:dyDescent="0.3">
      <c r="A529" t="s">
        <v>528</v>
      </c>
      <c r="B529" t="s">
        <v>1161</v>
      </c>
      <c r="C529" t="s">
        <v>1171</v>
      </c>
      <c r="D529" s="1">
        <v>43333</v>
      </c>
      <c r="E529" s="1">
        <v>43353</v>
      </c>
      <c r="F529" s="1">
        <v>43359</v>
      </c>
      <c r="G529">
        <v>11004</v>
      </c>
      <c r="H529">
        <v>13.5</v>
      </c>
      <c r="I529">
        <v>5664.8</v>
      </c>
      <c r="J529" s="2" t="s">
        <v>1218</v>
      </c>
      <c r="K529">
        <v>808</v>
      </c>
      <c r="L529" s="15" t="s">
        <v>1576</v>
      </c>
    </row>
    <row r="530" spans="1:12" x14ac:dyDescent="0.3">
      <c r="A530" t="s">
        <v>529</v>
      </c>
      <c r="B530" t="s">
        <v>1167</v>
      </c>
      <c r="C530" t="s">
        <v>1183</v>
      </c>
      <c r="D530" s="1">
        <v>43622</v>
      </c>
      <c r="E530" s="1">
        <v>43624</v>
      </c>
      <c r="F530" s="1">
        <v>43633</v>
      </c>
      <c r="G530">
        <v>8303</v>
      </c>
      <c r="H530">
        <v>14.5</v>
      </c>
      <c r="I530">
        <v>5580.65</v>
      </c>
      <c r="J530" s="2" t="s">
        <v>1218</v>
      </c>
      <c r="K530">
        <v>393</v>
      </c>
      <c r="L530" s="15" t="s">
        <v>1576</v>
      </c>
    </row>
    <row r="531" spans="1:12" x14ac:dyDescent="0.3">
      <c r="A531" t="s">
        <v>530</v>
      </c>
      <c r="B531" t="s">
        <v>1161</v>
      </c>
      <c r="C531" t="s">
        <v>1173</v>
      </c>
      <c r="D531" s="1">
        <v>43309</v>
      </c>
      <c r="E531" s="1">
        <v>43335</v>
      </c>
      <c r="F531" s="1">
        <v>43347</v>
      </c>
      <c r="G531">
        <v>13964</v>
      </c>
      <c r="H531">
        <v>16.899999999999999</v>
      </c>
      <c r="I531">
        <v>5564.43</v>
      </c>
      <c r="J531" s="2" t="s">
        <v>1218</v>
      </c>
      <c r="K531">
        <v>638</v>
      </c>
      <c r="L531" s="15" t="s">
        <v>1576</v>
      </c>
    </row>
    <row r="532" spans="1:12" x14ac:dyDescent="0.3">
      <c r="A532" t="s">
        <v>531</v>
      </c>
      <c r="B532" t="s">
        <v>1167</v>
      </c>
      <c r="C532" t="s">
        <v>1193</v>
      </c>
      <c r="D532" s="1">
        <v>43801</v>
      </c>
      <c r="E532" s="1">
        <v>43812</v>
      </c>
      <c r="F532" s="1">
        <v>43820</v>
      </c>
      <c r="G532">
        <v>6732</v>
      </c>
      <c r="H532">
        <v>8.5</v>
      </c>
      <c r="I532">
        <v>5559.43</v>
      </c>
      <c r="J532" s="2" t="s">
        <v>1218</v>
      </c>
      <c r="K532">
        <v>388</v>
      </c>
      <c r="L532" s="15" t="s">
        <v>1576</v>
      </c>
    </row>
    <row r="533" spans="1:12" x14ac:dyDescent="0.3">
      <c r="A533" t="s">
        <v>532</v>
      </c>
      <c r="B533" t="s">
        <v>1162</v>
      </c>
      <c r="C533" t="s">
        <v>1198</v>
      </c>
      <c r="D533" s="1">
        <v>43149</v>
      </c>
      <c r="E533" s="1">
        <v>43170</v>
      </c>
      <c r="F533" s="1">
        <v>43176</v>
      </c>
      <c r="G533">
        <v>7627</v>
      </c>
      <c r="H533">
        <v>8.8000000000000007</v>
      </c>
      <c r="I533">
        <v>5554.56</v>
      </c>
      <c r="J533" s="2" t="s">
        <v>1218</v>
      </c>
      <c r="K533">
        <v>560</v>
      </c>
      <c r="L533" s="15" t="s">
        <v>1576</v>
      </c>
    </row>
    <row r="534" spans="1:12" x14ac:dyDescent="0.3">
      <c r="A534" t="s">
        <v>533</v>
      </c>
      <c r="B534" t="s">
        <v>1161</v>
      </c>
      <c r="C534" t="s">
        <v>1169</v>
      </c>
      <c r="D534" s="1">
        <v>43761</v>
      </c>
      <c r="E534" s="1">
        <v>43800</v>
      </c>
      <c r="F534" s="1">
        <v>43811</v>
      </c>
      <c r="G534">
        <v>15178</v>
      </c>
      <c r="H534">
        <v>18.3</v>
      </c>
      <c r="I534">
        <v>5545.15</v>
      </c>
      <c r="J534" s="2" t="s">
        <v>1218</v>
      </c>
      <c r="K534">
        <v>752</v>
      </c>
      <c r="L534" s="15" t="s">
        <v>1576</v>
      </c>
    </row>
    <row r="535" spans="1:12" x14ac:dyDescent="0.3">
      <c r="A535" t="s">
        <v>534</v>
      </c>
      <c r="B535" t="s">
        <v>1161</v>
      </c>
      <c r="C535" t="s">
        <v>1183</v>
      </c>
      <c r="D535" s="1">
        <v>43446</v>
      </c>
      <c r="E535" s="1">
        <v>43482</v>
      </c>
      <c r="F535" s="1">
        <v>43489</v>
      </c>
      <c r="G535">
        <v>12116</v>
      </c>
      <c r="H535">
        <v>14.8</v>
      </c>
      <c r="I535">
        <v>5539.3</v>
      </c>
      <c r="J535" s="2" t="s">
        <v>1218</v>
      </c>
      <c r="K535">
        <v>663</v>
      </c>
      <c r="L535" s="15" t="s">
        <v>1576</v>
      </c>
    </row>
    <row r="536" spans="1:12" x14ac:dyDescent="0.3">
      <c r="A536" t="s">
        <v>535</v>
      </c>
      <c r="B536" t="s">
        <v>1167</v>
      </c>
      <c r="C536" t="s">
        <v>1177</v>
      </c>
      <c r="D536" s="1">
        <v>43598</v>
      </c>
      <c r="E536" s="1">
        <v>43619</v>
      </c>
      <c r="F536" s="1">
        <v>43636</v>
      </c>
      <c r="G536">
        <v>17017</v>
      </c>
      <c r="H536">
        <v>20.5</v>
      </c>
      <c r="I536">
        <v>5534.39</v>
      </c>
      <c r="J536" s="2" t="s">
        <v>1218</v>
      </c>
      <c r="K536">
        <v>135</v>
      </c>
      <c r="L536" s="15" t="s">
        <v>1576</v>
      </c>
    </row>
    <row r="537" spans="1:12" x14ac:dyDescent="0.3">
      <c r="A537" t="s">
        <v>536</v>
      </c>
      <c r="B537" t="s">
        <v>1162</v>
      </c>
      <c r="C537" t="s">
        <v>1160</v>
      </c>
      <c r="D537" s="1">
        <v>43443</v>
      </c>
      <c r="E537" s="1">
        <v>43488</v>
      </c>
      <c r="F537" s="1">
        <v>43507</v>
      </c>
      <c r="G537">
        <v>10883</v>
      </c>
      <c r="H537">
        <v>12.8</v>
      </c>
      <c r="I537">
        <v>5528.13</v>
      </c>
      <c r="J537" s="2" t="s">
        <v>1218</v>
      </c>
      <c r="K537">
        <v>225</v>
      </c>
      <c r="L537" s="15" t="s">
        <v>1576</v>
      </c>
    </row>
    <row r="538" spans="1:12" x14ac:dyDescent="0.3">
      <c r="A538" t="s">
        <v>537</v>
      </c>
      <c r="B538" t="s">
        <v>1161</v>
      </c>
      <c r="C538" t="s">
        <v>1169</v>
      </c>
      <c r="D538" s="1">
        <v>43327</v>
      </c>
      <c r="E538" s="1">
        <v>43348</v>
      </c>
      <c r="F538" s="1">
        <v>43363</v>
      </c>
      <c r="G538">
        <v>15178</v>
      </c>
      <c r="H538">
        <v>18.3</v>
      </c>
      <c r="I538">
        <v>5509.13</v>
      </c>
      <c r="J538" s="2" t="s">
        <v>1218</v>
      </c>
      <c r="K538">
        <v>770</v>
      </c>
      <c r="L538" s="15" t="s">
        <v>1576</v>
      </c>
    </row>
    <row r="539" spans="1:12" x14ac:dyDescent="0.3">
      <c r="A539" t="s">
        <v>538</v>
      </c>
      <c r="B539" t="s">
        <v>1161</v>
      </c>
      <c r="C539" t="s">
        <v>1160</v>
      </c>
      <c r="D539" s="1">
        <v>43782</v>
      </c>
      <c r="E539" s="1">
        <v>43796</v>
      </c>
      <c r="F539" s="1">
        <v>43802</v>
      </c>
      <c r="G539">
        <v>15349</v>
      </c>
      <c r="H539">
        <v>18.5</v>
      </c>
      <c r="I539">
        <v>5501.84</v>
      </c>
      <c r="J539" s="2" t="s">
        <v>1218</v>
      </c>
      <c r="K539">
        <v>463</v>
      </c>
      <c r="L539" s="15" t="s">
        <v>1576</v>
      </c>
    </row>
    <row r="540" spans="1:12" x14ac:dyDescent="0.3">
      <c r="A540" t="s">
        <v>539</v>
      </c>
      <c r="B540" t="s">
        <v>1167</v>
      </c>
      <c r="C540" t="s">
        <v>1173</v>
      </c>
      <c r="D540" s="1">
        <v>43439</v>
      </c>
      <c r="E540" s="1">
        <v>43478</v>
      </c>
      <c r="F540" s="1">
        <v>43491</v>
      </c>
      <c r="G540">
        <v>9570</v>
      </c>
      <c r="H540">
        <v>18.7</v>
      </c>
      <c r="I540">
        <v>5395.26</v>
      </c>
      <c r="J540" s="2" t="s">
        <v>1218</v>
      </c>
      <c r="K540">
        <v>217</v>
      </c>
      <c r="L540" s="15" t="s">
        <v>1576</v>
      </c>
    </row>
    <row r="541" spans="1:12" x14ac:dyDescent="0.3">
      <c r="A541" t="s">
        <v>540</v>
      </c>
      <c r="B541" t="s">
        <v>1161</v>
      </c>
      <c r="C541" t="s">
        <v>1162</v>
      </c>
      <c r="D541" s="1">
        <v>43231</v>
      </c>
      <c r="E541" s="1">
        <v>43259</v>
      </c>
      <c r="F541" s="1">
        <v>43264</v>
      </c>
      <c r="G541">
        <v>5555</v>
      </c>
      <c r="H541">
        <v>7.1</v>
      </c>
      <c r="I541">
        <v>5388.14</v>
      </c>
      <c r="J541" s="2" t="s">
        <v>1218</v>
      </c>
      <c r="K541">
        <v>343</v>
      </c>
      <c r="L541" s="15" t="s">
        <v>1576</v>
      </c>
    </row>
    <row r="542" spans="1:12" x14ac:dyDescent="0.3">
      <c r="A542" t="s">
        <v>541</v>
      </c>
      <c r="B542" t="s">
        <v>1167</v>
      </c>
      <c r="C542" t="s">
        <v>1208</v>
      </c>
      <c r="D542" s="1">
        <v>43379</v>
      </c>
      <c r="E542" s="1">
        <v>43400</v>
      </c>
      <c r="F542" s="1">
        <v>43403</v>
      </c>
      <c r="G542">
        <v>2507</v>
      </c>
      <c r="H542">
        <v>8.6999999999999993</v>
      </c>
      <c r="I542">
        <v>5368.38</v>
      </c>
      <c r="J542" s="2" t="s">
        <v>1218</v>
      </c>
      <c r="K542">
        <v>135</v>
      </c>
      <c r="L542" s="15" t="s">
        <v>1576</v>
      </c>
    </row>
    <row r="543" spans="1:12" x14ac:dyDescent="0.3">
      <c r="A543" t="s">
        <v>542</v>
      </c>
      <c r="B543" t="s">
        <v>1161</v>
      </c>
      <c r="C543" t="s">
        <v>1168</v>
      </c>
      <c r="D543" s="1">
        <v>43387</v>
      </c>
      <c r="E543" s="1">
        <v>43409</v>
      </c>
      <c r="F543" s="1">
        <v>43420</v>
      </c>
      <c r="G543">
        <v>10899</v>
      </c>
      <c r="H543">
        <v>13.3</v>
      </c>
      <c r="I543">
        <v>5351.19</v>
      </c>
      <c r="J543" s="2" t="s">
        <v>1218</v>
      </c>
      <c r="K543">
        <v>352</v>
      </c>
      <c r="L543" s="15" t="s">
        <v>1576</v>
      </c>
    </row>
    <row r="544" spans="1:12" x14ac:dyDescent="0.3">
      <c r="A544" t="s">
        <v>543</v>
      </c>
      <c r="B544" t="s">
        <v>1161</v>
      </c>
      <c r="C544" t="s">
        <v>1175</v>
      </c>
      <c r="D544" s="1">
        <v>43127</v>
      </c>
      <c r="E544" s="1">
        <v>43153</v>
      </c>
      <c r="F544" s="1">
        <v>43163</v>
      </c>
      <c r="G544">
        <v>11022</v>
      </c>
      <c r="H544">
        <v>13.5</v>
      </c>
      <c r="I544">
        <v>5351.03</v>
      </c>
      <c r="J544" s="2" t="s">
        <v>1218</v>
      </c>
      <c r="K544">
        <v>18</v>
      </c>
      <c r="L544" s="15" t="s">
        <v>1576</v>
      </c>
    </row>
    <row r="545" spans="1:12" x14ac:dyDescent="0.3">
      <c r="A545" t="s">
        <v>544</v>
      </c>
      <c r="B545" t="s">
        <v>1161</v>
      </c>
      <c r="C545" t="s">
        <v>1173</v>
      </c>
      <c r="D545" s="1">
        <v>43582</v>
      </c>
      <c r="E545" s="1">
        <v>43608</v>
      </c>
      <c r="F545" s="1">
        <v>43618</v>
      </c>
      <c r="G545">
        <v>13964</v>
      </c>
      <c r="H545">
        <v>16.899999999999999</v>
      </c>
      <c r="I545">
        <v>5328.38</v>
      </c>
      <c r="J545" s="2" t="s">
        <v>1218</v>
      </c>
      <c r="K545">
        <v>297</v>
      </c>
      <c r="L545" s="15" t="s">
        <v>1576</v>
      </c>
    </row>
    <row r="546" spans="1:12" x14ac:dyDescent="0.3">
      <c r="A546" t="s">
        <v>545</v>
      </c>
      <c r="B546" t="s">
        <v>1162</v>
      </c>
      <c r="C546" t="s">
        <v>1163</v>
      </c>
      <c r="D546" s="1">
        <v>43715</v>
      </c>
      <c r="E546" s="1">
        <v>43741</v>
      </c>
      <c r="F546" s="1">
        <v>43748</v>
      </c>
      <c r="G546">
        <v>8395</v>
      </c>
      <c r="H546">
        <v>9.5</v>
      </c>
      <c r="I546">
        <v>5325.01</v>
      </c>
      <c r="J546" s="2" t="s">
        <v>1218</v>
      </c>
      <c r="K546">
        <v>135</v>
      </c>
      <c r="L546" s="15" t="s">
        <v>1576</v>
      </c>
    </row>
    <row r="547" spans="1:12" x14ac:dyDescent="0.3">
      <c r="A547" t="s">
        <v>546</v>
      </c>
      <c r="B547" t="s">
        <v>1161</v>
      </c>
      <c r="C547" t="s">
        <v>1176</v>
      </c>
      <c r="D547" s="1">
        <v>43186</v>
      </c>
      <c r="E547" s="1">
        <v>43207</v>
      </c>
      <c r="F547" s="1">
        <v>43217</v>
      </c>
      <c r="G547">
        <v>11115</v>
      </c>
      <c r="H547">
        <v>13.5</v>
      </c>
      <c r="I547">
        <v>5310.45</v>
      </c>
      <c r="J547" s="2" t="s">
        <v>1218</v>
      </c>
      <c r="K547">
        <v>916</v>
      </c>
      <c r="L547" s="15" t="s">
        <v>1576</v>
      </c>
    </row>
    <row r="548" spans="1:12" x14ac:dyDescent="0.3">
      <c r="A548" t="s">
        <v>547</v>
      </c>
      <c r="B548" t="s">
        <v>1190</v>
      </c>
      <c r="C548" t="s">
        <v>1196</v>
      </c>
      <c r="D548" s="1">
        <v>43374</v>
      </c>
      <c r="E548" s="1">
        <v>43378</v>
      </c>
      <c r="F548" s="1">
        <v>43382</v>
      </c>
      <c r="G548">
        <v>3974</v>
      </c>
      <c r="H548">
        <v>5.2</v>
      </c>
      <c r="I548">
        <v>5276.74</v>
      </c>
      <c r="J548" s="2" t="s">
        <v>1218</v>
      </c>
      <c r="K548">
        <v>463</v>
      </c>
      <c r="L548" s="15" t="s">
        <v>1576</v>
      </c>
    </row>
    <row r="549" spans="1:12" x14ac:dyDescent="0.3">
      <c r="A549" t="s">
        <v>548</v>
      </c>
      <c r="B549" t="s">
        <v>1167</v>
      </c>
      <c r="C549" t="s">
        <v>1205</v>
      </c>
      <c r="D549" s="1">
        <v>43781</v>
      </c>
      <c r="E549" s="1">
        <v>43796</v>
      </c>
      <c r="F549" s="1">
        <v>43805</v>
      </c>
      <c r="G549">
        <v>8248</v>
      </c>
      <c r="H549">
        <v>12.4</v>
      </c>
      <c r="I549">
        <v>5268</v>
      </c>
      <c r="J549" s="2" t="s">
        <v>1218</v>
      </c>
      <c r="K549">
        <v>267</v>
      </c>
      <c r="L549" s="15" t="s">
        <v>1576</v>
      </c>
    </row>
    <row r="550" spans="1:12" x14ac:dyDescent="0.3">
      <c r="A550" t="s">
        <v>549</v>
      </c>
      <c r="B550" t="s">
        <v>1161</v>
      </c>
      <c r="C550" t="s">
        <v>1171</v>
      </c>
      <c r="D550" s="1">
        <v>43158</v>
      </c>
      <c r="E550" s="1">
        <v>43197</v>
      </c>
      <c r="F550" s="1">
        <v>43211</v>
      </c>
      <c r="G550">
        <v>11004</v>
      </c>
      <c r="H550">
        <v>13.5</v>
      </c>
      <c r="I550">
        <v>5259.34</v>
      </c>
      <c r="J550" s="2" t="s">
        <v>1218</v>
      </c>
      <c r="K550">
        <v>279</v>
      </c>
      <c r="L550" s="15" t="s">
        <v>1576</v>
      </c>
    </row>
    <row r="551" spans="1:12" x14ac:dyDescent="0.3">
      <c r="A551" t="s">
        <v>550</v>
      </c>
      <c r="B551" t="s">
        <v>1190</v>
      </c>
      <c r="C551" t="s">
        <v>1162</v>
      </c>
      <c r="D551" s="1">
        <v>43560</v>
      </c>
      <c r="E551" s="1">
        <v>43583</v>
      </c>
      <c r="F551" s="1">
        <v>43586</v>
      </c>
      <c r="G551">
        <v>5536</v>
      </c>
      <c r="H551">
        <v>11.7</v>
      </c>
      <c r="I551">
        <v>5242.99</v>
      </c>
      <c r="J551" s="2" t="s">
        <v>1218</v>
      </c>
      <c r="K551">
        <v>860</v>
      </c>
      <c r="L551" s="15" t="s">
        <v>1576</v>
      </c>
    </row>
    <row r="552" spans="1:12" x14ac:dyDescent="0.3">
      <c r="A552" t="s">
        <v>551</v>
      </c>
      <c r="B552" t="s">
        <v>1161</v>
      </c>
      <c r="C552" t="s">
        <v>1168</v>
      </c>
      <c r="D552" s="1">
        <v>43153</v>
      </c>
      <c r="E552" s="1">
        <v>43194</v>
      </c>
      <c r="F552" s="1">
        <v>43202</v>
      </c>
      <c r="G552">
        <v>10899</v>
      </c>
      <c r="H552">
        <v>13.3</v>
      </c>
      <c r="I552">
        <v>5216.8100000000004</v>
      </c>
      <c r="J552" s="2" t="s">
        <v>1218</v>
      </c>
      <c r="K552">
        <v>895</v>
      </c>
      <c r="L552" s="15" t="s">
        <v>1576</v>
      </c>
    </row>
    <row r="553" spans="1:12" x14ac:dyDescent="0.3">
      <c r="A553" t="s">
        <v>552</v>
      </c>
      <c r="B553" t="s">
        <v>1161</v>
      </c>
      <c r="C553" t="s">
        <v>1173</v>
      </c>
      <c r="D553" s="1">
        <v>43079</v>
      </c>
      <c r="E553" s="1">
        <v>43102</v>
      </c>
      <c r="F553" s="1">
        <v>43112</v>
      </c>
      <c r="G553">
        <v>13964</v>
      </c>
      <c r="H553">
        <v>16.899999999999999</v>
      </c>
      <c r="I553">
        <v>5157.8100000000004</v>
      </c>
      <c r="J553" s="2" t="s">
        <v>1218</v>
      </c>
      <c r="K553">
        <v>855</v>
      </c>
      <c r="L553" s="15" t="s">
        <v>1576</v>
      </c>
    </row>
    <row r="554" spans="1:12" x14ac:dyDescent="0.3">
      <c r="A554" t="s">
        <v>553</v>
      </c>
      <c r="B554" t="s">
        <v>1160</v>
      </c>
      <c r="C554" t="s">
        <v>1166</v>
      </c>
      <c r="D554" s="1">
        <v>43238</v>
      </c>
      <c r="E554" s="1">
        <v>43253</v>
      </c>
      <c r="F554" s="1">
        <v>43267</v>
      </c>
      <c r="G554">
        <v>16026</v>
      </c>
      <c r="H554">
        <v>24.2</v>
      </c>
      <c r="I554">
        <v>5154.55</v>
      </c>
      <c r="J554" s="2" t="s">
        <v>1218</v>
      </c>
      <c r="K554">
        <v>403</v>
      </c>
      <c r="L554" s="15" t="s">
        <v>1576</v>
      </c>
    </row>
    <row r="555" spans="1:12" x14ac:dyDescent="0.3">
      <c r="A555" t="s">
        <v>554</v>
      </c>
      <c r="B555" t="s">
        <v>1167</v>
      </c>
      <c r="C555" t="s">
        <v>1183</v>
      </c>
      <c r="D555" s="1">
        <v>43619</v>
      </c>
      <c r="E555" s="1">
        <v>43648</v>
      </c>
      <c r="F555" s="1">
        <v>43652</v>
      </c>
      <c r="G555">
        <v>8303</v>
      </c>
      <c r="H555">
        <v>14.5</v>
      </c>
      <c r="I555">
        <v>5133.5600000000004</v>
      </c>
      <c r="J555" s="2" t="s">
        <v>1218</v>
      </c>
      <c r="K555">
        <v>171</v>
      </c>
      <c r="L555" s="15" t="s">
        <v>1576</v>
      </c>
    </row>
    <row r="556" spans="1:12" x14ac:dyDescent="0.3">
      <c r="A556" t="s">
        <v>555</v>
      </c>
      <c r="B556" t="s">
        <v>1161</v>
      </c>
      <c r="C556" t="s">
        <v>1173</v>
      </c>
      <c r="D556" s="1">
        <v>43384</v>
      </c>
      <c r="E556" s="1">
        <v>43392</v>
      </c>
      <c r="F556" s="1">
        <v>43398</v>
      </c>
      <c r="G556">
        <v>13964</v>
      </c>
      <c r="H556">
        <v>16.899999999999999</v>
      </c>
      <c r="I556">
        <v>5115.22</v>
      </c>
      <c r="J556" s="2" t="s">
        <v>1218</v>
      </c>
      <c r="K556">
        <v>962</v>
      </c>
      <c r="L556" s="15" t="s">
        <v>1576</v>
      </c>
    </row>
    <row r="557" spans="1:12" x14ac:dyDescent="0.3">
      <c r="A557" t="s">
        <v>556</v>
      </c>
      <c r="B557" t="s">
        <v>1167</v>
      </c>
      <c r="C557" t="s">
        <v>1178</v>
      </c>
      <c r="D557" s="1">
        <v>42834</v>
      </c>
      <c r="E557" s="1">
        <v>42862</v>
      </c>
      <c r="F557" s="1">
        <v>42867</v>
      </c>
      <c r="G557">
        <v>6377</v>
      </c>
      <c r="H557">
        <v>10.5</v>
      </c>
      <c r="I557">
        <v>5094.95</v>
      </c>
      <c r="J557" s="2" t="s">
        <v>1218</v>
      </c>
      <c r="K557">
        <v>217</v>
      </c>
      <c r="L557" s="15" t="s">
        <v>1576</v>
      </c>
    </row>
    <row r="558" spans="1:12" x14ac:dyDescent="0.3">
      <c r="A558" t="s">
        <v>557</v>
      </c>
      <c r="B558" t="s">
        <v>1162</v>
      </c>
      <c r="C558" t="s">
        <v>1202</v>
      </c>
      <c r="D558" s="1">
        <v>43802</v>
      </c>
      <c r="E558" s="1">
        <v>43812</v>
      </c>
      <c r="F558" s="1">
        <v>43823</v>
      </c>
      <c r="G558">
        <v>9495</v>
      </c>
      <c r="H558">
        <v>10.6</v>
      </c>
      <c r="I558">
        <v>5092.49</v>
      </c>
      <c r="J558" s="2" t="s">
        <v>1218</v>
      </c>
      <c r="K558">
        <v>560</v>
      </c>
      <c r="L558" s="15" t="s">
        <v>1576</v>
      </c>
    </row>
    <row r="559" spans="1:12" x14ac:dyDescent="0.3">
      <c r="A559" t="s">
        <v>558</v>
      </c>
      <c r="B559" t="s">
        <v>1167</v>
      </c>
      <c r="C559" t="s">
        <v>1196</v>
      </c>
      <c r="D559" s="1">
        <v>42960</v>
      </c>
      <c r="E559" s="1">
        <v>42971</v>
      </c>
      <c r="F559" s="1">
        <v>42985</v>
      </c>
      <c r="G559">
        <v>8797</v>
      </c>
      <c r="H559">
        <v>13.9</v>
      </c>
      <c r="I559">
        <v>5078.1499999999996</v>
      </c>
      <c r="J559" s="2" t="s">
        <v>1218</v>
      </c>
      <c r="K559">
        <v>944</v>
      </c>
      <c r="L559" s="15" t="s">
        <v>1576</v>
      </c>
    </row>
    <row r="560" spans="1:12" x14ac:dyDescent="0.3">
      <c r="A560" t="s">
        <v>559</v>
      </c>
      <c r="B560" t="s">
        <v>1167</v>
      </c>
      <c r="C560" t="s">
        <v>1170</v>
      </c>
      <c r="D560" s="1">
        <v>43603</v>
      </c>
      <c r="E560" s="1">
        <v>43625</v>
      </c>
      <c r="F560" s="1">
        <v>43629</v>
      </c>
      <c r="G560">
        <v>9252</v>
      </c>
      <c r="H560">
        <v>13.4</v>
      </c>
      <c r="I560">
        <v>5044.9399999999996</v>
      </c>
      <c r="J560" s="2" t="s">
        <v>1218</v>
      </c>
      <c r="K560">
        <v>884</v>
      </c>
      <c r="L560" s="15" t="s">
        <v>1576</v>
      </c>
    </row>
    <row r="561" spans="1:12" x14ac:dyDescent="0.3">
      <c r="A561" t="s">
        <v>560</v>
      </c>
      <c r="B561" t="s">
        <v>1160</v>
      </c>
      <c r="C561" t="s">
        <v>1180</v>
      </c>
      <c r="D561" s="1">
        <v>43049</v>
      </c>
      <c r="E561" s="1">
        <v>43062</v>
      </c>
      <c r="F561" s="1">
        <v>43070</v>
      </c>
      <c r="G561">
        <v>15336</v>
      </c>
      <c r="H561">
        <v>18.5</v>
      </c>
      <c r="I561">
        <v>5000.22</v>
      </c>
      <c r="J561" s="2" t="s">
        <v>1218</v>
      </c>
      <c r="K561">
        <v>456</v>
      </c>
      <c r="L561" s="15" t="s">
        <v>1576</v>
      </c>
    </row>
    <row r="562" spans="1:12" x14ac:dyDescent="0.3">
      <c r="A562" t="s">
        <v>561</v>
      </c>
      <c r="B562" t="s">
        <v>1161</v>
      </c>
      <c r="C562" t="s">
        <v>1171</v>
      </c>
      <c r="D562" s="1">
        <v>42849</v>
      </c>
      <c r="E562" s="1">
        <v>42872</v>
      </c>
      <c r="F562" s="1">
        <v>42886</v>
      </c>
      <c r="G562">
        <v>11004</v>
      </c>
      <c r="H562">
        <v>13.5</v>
      </c>
      <c r="I562">
        <v>5000.42</v>
      </c>
      <c r="J562" s="2" t="s">
        <v>1218</v>
      </c>
      <c r="K562">
        <v>871</v>
      </c>
      <c r="L562" s="15" t="s">
        <v>1576</v>
      </c>
    </row>
    <row r="563" spans="1:12" x14ac:dyDescent="0.3">
      <c r="A563" t="s">
        <v>562</v>
      </c>
      <c r="B563" t="s">
        <v>1161</v>
      </c>
      <c r="C563" t="s">
        <v>1160</v>
      </c>
      <c r="D563" s="1">
        <v>42897</v>
      </c>
      <c r="E563" s="1">
        <v>42951</v>
      </c>
      <c r="F563" s="1">
        <v>42961</v>
      </c>
      <c r="G563">
        <v>15349</v>
      </c>
      <c r="H563">
        <v>18.5</v>
      </c>
      <c r="I563">
        <v>4996.37</v>
      </c>
      <c r="J563" s="2" t="s">
        <v>1218</v>
      </c>
      <c r="K563">
        <v>195</v>
      </c>
      <c r="L563" s="15" t="s">
        <v>1576</v>
      </c>
    </row>
    <row r="564" spans="1:12" x14ac:dyDescent="0.3">
      <c r="A564" t="s">
        <v>563</v>
      </c>
      <c r="B564" t="s">
        <v>1161</v>
      </c>
      <c r="C564" t="s">
        <v>1173</v>
      </c>
      <c r="D564" s="1">
        <v>43498</v>
      </c>
      <c r="E564" s="1">
        <v>43515</v>
      </c>
      <c r="F564" s="1">
        <v>43524</v>
      </c>
      <c r="G564">
        <v>13964</v>
      </c>
      <c r="H564">
        <v>16.899999999999999</v>
      </c>
      <c r="I564">
        <v>4976.5</v>
      </c>
      <c r="J564" s="2" t="s">
        <v>1218</v>
      </c>
      <c r="K564">
        <v>478</v>
      </c>
      <c r="L564" s="15" t="s">
        <v>1576</v>
      </c>
    </row>
    <row r="565" spans="1:12" x14ac:dyDescent="0.3">
      <c r="A565" t="s">
        <v>564</v>
      </c>
      <c r="B565" t="s">
        <v>1161</v>
      </c>
      <c r="C565" t="s">
        <v>1176</v>
      </c>
      <c r="D565" s="1">
        <v>42767</v>
      </c>
      <c r="E565" s="1">
        <v>42810</v>
      </c>
      <c r="F565" s="1">
        <v>42818</v>
      </c>
      <c r="G565">
        <v>11115</v>
      </c>
      <c r="H565">
        <v>13.5</v>
      </c>
      <c r="I565">
        <v>4931.5600000000004</v>
      </c>
      <c r="J565" s="2" t="s">
        <v>1218</v>
      </c>
      <c r="K565">
        <v>266</v>
      </c>
      <c r="L565" s="15" t="s">
        <v>1576</v>
      </c>
    </row>
    <row r="566" spans="1:12" x14ac:dyDescent="0.3">
      <c r="A566" t="s">
        <v>565</v>
      </c>
      <c r="B566" t="s">
        <v>1162</v>
      </c>
      <c r="C566" t="s">
        <v>1181</v>
      </c>
      <c r="D566" s="1">
        <v>43782</v>
      </c>
      <c r="E566" s="1">
        <v>43806</v>
      </c>
      <c r="F566" s="1">
        <v>43812</v>
      </c>
      <c r="G566">
        <v>9212</v>
      </c>
      <c r="H566">
        <v>12.4</v>
      </c>
      <c r="I566">
        <v>4904.83</v>
      </c>
      <c r="J566" s="2" t="s">
        <v>1218</v>
      </c>
      <c r="K566">
        <v>15</v>
      </c>
      <c r="L566" s="15" t="s">
        <v>1576</v>
      </c>
    </row>
    <row r="567" spans="1:12" x14ac:dyDescent="0.3">
      <c r="A567" t="s">
        <v>566</v>
      </c>
      <c r="B567" t="s">
        <v>1162</v>
      </c>
      <c r="C567" t="s">
        <v>1164</v>
      </c>
      <c r="D567" s="1">
        <v>43484</v>
      </c>
      <c r="E567" s="1">
        <v>43524</v>
      </c>
      <c r="F567" s="1">
        <v>43531</v>
      </c>
      <c r="G567">
        <v>7213</v>
      </c>
      <c r="H567">
        <v>8.4</v>
      </c>
      <c r="I567">
        <v>4867.1400000000003</v>
      </c>
      <c r="J567" s="2" t="s">
        <v>1218</v>
      </c>
      <c r="K567">
        <v>707</v>
      </c>
      <c r="L567" s="15" t="s">
        <v>1576</v>
      </c>
    </row>
    <row r="568" spans="1:12" x14ac:dyDescent="0.3">
      <c r="A568" t="s">
        <v>567</v>
      </c>
      <c r="B568" t="s">
        <v>1161</v>
      </c>
      <c r="C568" t="s">
        <v>1168</v>
      </c>
      <c r="D568" s="1">
        <v>43629</v>
      </c>
      <c r="E568" s="1">
        <v>43671</v>
      </c>
      <c r="F568" s="1">
        <v>43678</v>
      </c>
      <c r="G568">
        <v>10899</v>
      </c>
      <c r="H568">
        <v>13.3</v>
      </c>
      <c r="I568">
        <v>4855.3599999999997</v>
      </c>
      <c r="J568" s="2" t="s">
        <v>1218</v>
      </c>
      <c r="K568">
        <v>63</v>
      </c>
      <c r="L568" s="15" t="s">
        <v>1576</v>
      </c>
    </row>
    <row r="569" spans="1:12" x14ac:dyDescent="0.3">
      <c r="A569" t="s">
        <v>568</v>
      </c>
      <c r="B569" t="s">
        <v>1162</v>
      </c>
      <c r="C569" t="s">
        <v>1172</v>
      </c>
      <c r="D569" s="1">
        <v>43237</v>
      </c>
      <c r="E569" s="1">
        <v>43245</v>
      </c>
      <c r="F569" s="1">
        <v>43258</v>
      </c>
      <c r="G569">
        <v>7702</v>
      </c>
      <c r="H569">
        <v>8.9</v>
      </c>
      <c r="I569">
        <v>4839.03</v>
      </c>
      <c r="J569" s="2" t="s">
        <v>1218</v>
      </c>
      <c r="K569">
        <v>52</v>
      </c>
      <c r="L569" s="15" t="s">
        <v>1576</v>
      </c>
    </row>
    <row r="570" spans="1:12" x14ac:dyDescent="0.3">
      <c r="A570" t="s">
        <v>569</v>
      </c>
      <c r="B570" t="s">
        <v>1190</v>
      </c>
      <c r="C570" t="s">
        <v>1162</v>
      </c>
      <c r="D570" s="1">
        <v>43049</v>
      </c>
      <c r="E570" s="1">
        <v>43123</v>
      </c>
      <c r="F570" s="1">
        <v>43130</v>
      </c>
      <c r="G570">
        <v>5536</v>
      </c>
      <c r="H570">
        <v>11.7</v>
      </c>
      <c r="I570">
        <v>4834.3999999999996</v>
      </c>
      <c r="J570" s="2" t="s">
        <v>1218</v>
      </c>
      <c r="K570">
        <v>158</v>
      </c>
      <c r="L570" s="15" t="s">
        <v>1576</v>
      </c>
    </row>
    <row r="571" spans="1:12" x14ac:dyDescent="0.3">
      <c r="A571" t="s">
        <v>570</v>
      </c>
      <c r="B571" t="s">
        <v>1161</v>
      </c>
      <c r="C571" t="s">
        <v>1187</v>
      </c>
      <c r="D571" s="1">
        <v>42740</v>
      </c>
      <c r="E571" s="1">
        <v>42762</v>
      </c>
      <c r="F571" s="1">
        <v>42773</v>
      </c>
      <c r="G571">
        <v>10789</v>
      </c>
      <c r="H571">
        <v>13.2</v>
      </c>
      <c r="I571">
        <v>4830.6099999999997</v>
      </c>
      <c r="J571" s="2" t="s">
        <v>1218</v>
      </c>
      <c r="K571">
        <v>808</v>
      </c>
      <c r="L571" s="15" t="s">
        <v>1576</v>
      </c>
    </row>
    <row r="572" spans="1:12" x14ac:dyDescent="0.3">
      <c r="A572" t="s">
        <v>571</v>
      </c>
      <c r="B572" t="s">
        <v>1162</v>
      </c>
      <c r="C572" t="s">
        <v>1189</v>
      </c>
      <c r="D572" s="1">
        <v>43428</v>
      </c>
      <c r="E572" s="1">
        <v>43428</v>
      </c>
      <c r="F572" s="1">
        <v>43467</v>
      </c>
      <c r="G572">
        <v>8462</v>
      </c>
      <c r="H572">
        <v>9.6</v>
      </c>
      <c r="I572">
        <v>4822.76</v>
      </c>
      <c r="J572" s="2" t="s">
        <v>1218</v>
      </c>
      <c r="K572">
        <v>996</v>
      </c>
      <c r="L572" s="15" t="s">
        <v>1576</v>
      </c>
    </row>
    <row r="573" spans="1:12" x14ac:dyDescent="0.3">
      <c r="A573" t="s">
        <v>572</v>
      </c>
      <c r="B573" t="s">
        <v>1162</v>
      </c>
      <c r="C573" t="s">
        <v>1164</v>
      </c>
      <c r="D573" s="1">
        <v>43789</v>
      </c>
      <c r="E573" s="1">
        <v>43790</v>
      </c>
      <c r="F573" s="1">
        <v>43802</v>
      </c>
      <c r="G573">
        <v>7213</v>
      </c>
      <c r="H573">
        <v>8.4</v>
      </c>
      <c r="I573">
        <v>4821.99</v>
      </c>
      <c r="J573" s="2" t="s">
        <v>1218</v>
      </c>
      <c r="K573">
        <v>944</v>
      </c>
      <c r="L573" s="15" t="s">
        <v>1576</v>
      </c>
    </row>
    <row r="574" spans="1:12" x14ac:dyDescent="0.3">
      <c r="A574" t="s">
        <v>573</v>
      </c>
      <c r="B574" t="s">
        <v>1161</v>
      </c>
      <c r="C574" t="s">
        <v>1168</v>
      </c>
      <c r="D574" s="1">
        <v>43762</v>
      </c>
      <c r="E574" s="1">
        <v>43781</v>
      </c>
      <c r="F574" s="1">
        <v>43789</v>
      </c>
      <c r="G574">
        <v>10899</v>
      </c>
      <c r="H574">
        <v>13.3</v>
      </c>
      <c r="I574">
        <v>4817.63</v>
      </c>
      <c r="J574" s="2" t="s">
        <v>1218</v>
      </c>
      <c r="K574">
        <v>384</v>
      </c>
      <c r="L574" s="15" t="s">
        <v>1576</v>
      </c>
    </row>
    <row r="575" spans="1:12" x14ac:dyDescent="0.3">
      <c r="A575" t="s">
        <v>574</v>
      </c>
      <c r="B575" t="s">
        <v>1161</v>
      </c>
      <c r="C575" t="s">
        <v>1160</v>
      </c>
      <c r="D575" s="1">
        <v>43105</v>
      </c>
      <c r="E575" s="1">
        <v>43169</v>
      </c>
      <c r="F575" s="1">
        <v>43178</v>
      </c>
      <c r="G575">
        <v>15349</v>
      </c>
      <c r="H575">
        <v>18.5</v>
      </c>
      <c r="I575">
        <v>4807.8599999999997</v>
      </c>
      <c r="J575" s="2" t="s">
        <v>1218</v>
      </c>
      <c r="K575">
        <v>792</v>
      </c>
      <c r="L575" s="15" t="s">
        <v>1576</v>
      </c>
    </row>
    <row r="576" spans="1:12" x14ac:dyDescent="0.3">
      <c r="A576" t="s">
        <v>575</v>
      </c>
      <c r="B576" t="s">
        <v>1161</v>
      </c>
      <c r="C576" t="s">
        <v>1160</v>
      </c>
      <c r="D576" s="1">
        <v>43568</v>
      </c>
      <c r="E576" s="1">
        <v>43654</v>
      </c>
      <c r="F576" s="1">
        <v>43660</v>
      </c>
      <c r="G576">
        <v>15349</v>
      </c>
      <c r="H576">
        <v>18.5</v>
      </c>
      <c r="I576">
        <v>4807.2700000000004</v>
      </c>
      <c r="J576" s="2" t="s">
        <v>1218</v>
      </c>
      <c r="K576">
        <v>463</v>
      </c>
      <c r="L576" s="15" t="s">
        <v>1576</v>
      </c>
    </row>
    <row r="577" spans="1:12" x14ac:dyDescent="0.3">
      <c r="A577" t="s">
        <v>576</v>
      </c>
      <c r="B577" t="s">
        <v>1162</v>
      </c>
      <c r="C577" t="s">
        <v>1198</v>
      </c>
      <c r="D577" s="1">
        <v>43047</v>
      </c>
      <c r="E577" s="1">
        <v>43047</v>
      </c>
      <c r="F577" s="1">
        <v>43053</v>
      </c>
      <c r="G577">
        <v>7627</v>
      </c>
      <c r="H577">
        <v>8.8000000000000007</v>
      </c>
      <c r="I577">
        <v>4793</v>
      </c>
      <c r="J577" s="2" t="s">
        <v>1218</v>
      </c>
      <c r="K577">
        <v>31</v>
      </c>
      <c r="L577" s="15" t="s">
        <v>1576</v>
      </c>
    </row>
    <row r="578" spans="1:12" x14ac:dyDescent="0.3">
      <c r="A578" t="s">
        <v>577</v>
      </c>
      <c r="B578" t="s">
        <v>1162</v>
      </c>
      <c r="C578" t="s">
        <v>1160</v>
      </c>
      <c r="D578" s="1">
        <v>43462</v>
      </c>
      <c r="E578" s="1">
        <v>43480</v>
      </c>
      <c r="F578" s="1">
        <v>43495</v>
      </c>
      <c r="G578">
        <v>10883</v>
      </c>
      <c r="H578">
        <v>12.8</v>
      </c>
      <c r="I578">
        <v>4785.83</v>
      </c>
      <c r="J578" s="2" t="s">
        <v>1218</v>
      </c>
      <c r="K578">
        <v>225</v>
      </c>
      <c r="L578" s="15" t="s">
        <v>1576</v>
      </c>
    </row>
    <row r="579" spans="1:12" x14ac:dyDescent="0.3">
      <c r="A579" t="s">
        <v>578</v>
      </c>
      <c r="B579" t="s">
        <v>1162</v>
      </c>
      <c r="C579" t="s">
        <v>1173</v>
      </c>
      <c r="D579" s="1">
        <v>43517</v>
      </c>
      <c r="E579" s="1">
        <v>43544</v>
      </c>
      <c r="F579" s="1">
        <v>43547</v>
      </c>
      <c r="G579">
        <v>9577</v>
      </c>
      <c r="H579">
        <v>10.7</v>
      </c>
      <c r="I579">
        <v>4768.42</v>
      </c>
      <c r="J579" s="2" t="s">
        <v>1218</v>
      </c>
      <c r="K579">
        <v>393</v>
      </c>
      <c r="L579" s="15" t="s">
        <v>1576</v>
      </c>
    </row>
    <row r="580" spans="1:12" x14ac:dyDescent="0.3">
      <c r="A580" t="s">
        <v>579</v>
      </c>
      <c r="B580" t="s">
        <v>1161</v>
      </c>
      <c r="C580" t="s">
        <v>1164</v>
      </c>
      <c r="D580" s="1">
        <v>43237</v>
      </c>
      <c r="E580" s="1">
        <v>43268</v>
      </c>
      <c r="F580" s="1">
        <v>43273</v>
      </c>
      <c r="G580">
        <v>12551</v>
      </c>
      <c r="H580">
        <v>15.3</v>
      </c>
      <c r="I580">
        <v>4734.2</v>
      </c>
      <c r="J580" s="2" t="s">
        <v>1218</v>
      </c>
      <c r="K580">
        <v>131</v>
      </c>
      <c r="L580" s="15" t="s">
        <v>1577</v>
      </c>
    </row>
    <row r="581" spans="1:12" x14ac:dyDescent="0.3">
      <c r="A581" t="s">
        <v>580</v>
      </c>
      <c r="B581" t="s">
        <v>1167</v>
      </c>
      <c r="C581" t="s">
        <v>1201</v>
      </c>
      <c r="D581" s="1">
        <v>43782</v>
      </c>
      <c r="E581" s="1">
        <v>43806</v>
      </c>
      <c r="F581" s="1">
        <v>43812</v>
      </c>
      <c r="G581">
        <v>9634</v>
      </c>
      <c r="H581">
        <v>11.8</v>
      </c>
      <c r="I581">
        <v>4733.3900000000003</v>
      </c>
      <c r="J581" s="2" t="s">
        <v>1218</v>
      </c>
      <c r="K581">
        <v>435</v>
      </c>
      <c r="L581" s="15" t="s">
        <v>1576</v>
      </c>
    </row>
    <row r="582" spans="1:12" x14ac:dyDescent="0.3">
      <c r="A582" t="s">
        <v>581</v>
      </c>
      <c r="B582" t="s">
        <v>1162</v>
      </c>
      <c r="C582" t="s">
        <v>1174</v>
      </c>
      <c r="D582" s="1">
        <v>43751</v>
      </c>
      <c r="E582" s="1">
        <v>43777</v>
      </c>
      <c r="F582" s="1">
        <v>43790</v>
      </c>
      <c r="G582">
        <v>11721</v>
      </c>
      <c r="H582">
        <v>13.9</v>
      </c>
      <c r="I582">
        <v>4695.16</v>
      </c>
      <c r="J582" s="2" t="s">
        <v>1218</v>
      </c>
      <c r="K582">
        <v>171</v>
      </c>
      <c r="L582" s="15" t="s">
        <v>1576</v>
      </c>
    </row>
    <row r="583" spans="1:12" x14ac:dyDescent="0.3">
      <c r="A583" t="s">
        <v>582</v>
      </c>
      <c r="B583" t="s">
        <v>1161</v>
      </c>
      <c r="C583" t="s">
        <v>1162</v>
      </c>
      <c r="D583" s="1">
        <v>43424</v>
      </c>
      <c r="E583" s="1">
        <v>43486</v>
      </c>
      <c r="F583" s="1">
        <v>43492</v>
      </c>
      <c r="G583">
        <v>5555</v>
      </c>
      <c r="H583">
        <v>7.1</v>
      </c>
      <c r="I583">
        <v>4691.6899999999996</v>
      </c>
      <c r="J583" s="2" t="s">
        <v>1218</v>
      </c>
      <c r="K583">
        <v>228</v>
      </c>
      <c r="L583" s="15" t="s">
        <v>1576</v>
      </c>
    </row>
    <row r="584" spans="1:12" x14ac:dyDescent="0.3">
      <c r="A584" t="s">
        <v>583</v>
      </c>
      <c r="B584" t="s">
        <v>1190</v>
      </c>
      <c r="C584" t="s">
        <v>1162</v>
      </c>
      <c r="D584" s="1">
        <v>42770</v>
      </c>
      <c r="E584" s="1">
        <v>42887</v>
      </c>
      <c r="F584" s="1">
        <v>42895</v>
      </c>
      <c r="G584">
        <v>5536</v>
      </c>
      <c r="H584">
        <v>11.7</v>
      </c>
      <c r="I584">
        <v>4690.04</v>
      </c>
      <c r="J584" s="2" t="s">
        <v>1218</v>
      </c>
      <c r="K584">
        <v>13</v>
      </c>
      <c r="L584" s="15" t="s">
        <v>1576</v>
      </c>
    </row>
    <row r="585" spans="1:12" x14ac:dyDescent="0.3">
      <c r="A585" t="s">
        <v>584</v>
      </c>
      <c r="B585" t="s">
        <v>1161</v>
      </c>
      <c r="C585" t="s">
        <v>1173</v>
      </c>
      <c r="D585" s="1">
        <v>42986</v>
      </c>
      <c r="E585" s="1">
        <v>43006</v>
      </c>
      <c r="F585" s="1">
        <v>43017</v>
      </c>
      <c r="G585">
        <v>13964</v>
      </c>
      <c r="H585">
        <v>16.899999999999999</v>
      </c>
      <c r="I585">
        <v>4684.3500000000004</v>
      </c>
      <c r="J585" s="2" t="s">
        <v>1218</v>
      </c>
      <c r="K585">
        <v>252</v>
      </c>
      <c r="L585" s="15" t="s">
        <v>1576</v>
      </c>
    </row>
    <row r="586" spans="1:12" x14ac:dyDescent="0.3">
      <c r="A586" t="s">
        <v>585</v>
      </c>
      <c r="B586" t="s">
        <v>1162</v>
      </c>
      <c r="C586" t="s">
        <v>1171</v>
      </c>
      <c r="D586" s="1">
        <v>43543</v>
      </c>
      <c r="E586" s="1">
        <v>43561</v>
      </c>
      <c r="F586" s="1">
        <v>43564</v>
      </c>
      <c r="G586">
        <v>8153</v>
      </c>
      <c r="H586">
        <v>9.3000000000000007</v>
      </c>
      <c r="I586">
        <v>4674.91</v>
      </c>
      <c r="J586" s="2" t="s">
        <v>1218</v>
      </c>
      <c r="K586">
        <v>52</v>
      </c>
      <c r="L586" s="15" t="s">
        <v>1576</v>
      </c>
    </row>
    <row r="587" spans="1:12" x14ac:dyDescent="0.3">
      <c r="A587" t="s">
        <v>586</v>
      </c>
      <c r="B587" t="s">
        <v>1162</v>
      </c>
      <c r="C587" t="s">
        <v>1198</v>
      </c>
      <c r="D587" s="1">
        <v>43132</v>
      </c>
      <c r="E587" s="1">
        <v>43154</v>
      </c>
      <c r="F587" s="1">
        <v>43161</v>
      </c>
      <c r="G587">
        <v>7627</v>
      </c>
      <c r="H587">
        <v>8.8000000000000007</v>
      </c>
      <c r="I587">
        <v>4673.2700000000004</v>
      </c>
      <c r="J587" s="2" t="s">
        <v>1218</v>
      </c>
      <c r="K587">
        <v>636</v>
      </c>
      <c r="L587" s="15" t="s">
        <v>1576</v>
      </c>
    </row>
    <row r="588" spans="1:12" x14ac:dyDescent="0.3">
      <c r="A588" t="s">
        <v>587</v>
      </c>
      <c r="B588" t="s">
        <v>1167</v>
      </c>
      <c r="C588" t="s">
        <v>1202</v>
      </c>
      <c r="D588" s="1">
        <v>43529</v>
      </c>
      <c r="E588" s="1">
        <v>43532</v>
      </c>
      <c r="F588" s="1">
        <v>43539</v>
      </c>
      <c r="G588">
        <v>9499</v>
      </c>
      <c r="H588">
        <v>15.6</v>
      </c>
      <c r="I588">
        <v>4671.76</v>
      </c>
      <c r="J588" s="2" t="s">
        <v>1218</v>
      </c>
      <c r="K588">
        <v>11</v>
      </c>
      <c r="L588" s="15" t="s">
        <v>1576</v>
      </c>
    </row>
    <row r="589" spans="1:12" x14ac:dyDescent="0.3">
      <c r="A589" t="s">
        <v>588</v>
      </c>
      <c r="B589" t="s">
        <v>1161</v>
      </c>
      <c r="C589" t="s">
        <v>1160</v>
      </c>
      <c r="D589" s="1">
        <v>42810</v>
      </c>
      <c r="E589" s="1">
        <v>42848</v>
      </c>
      <c r="F589" s="1">
        <v>42853</v>
      </c>
      <c r="G589">
        <v>15349</v>
      </c>
      <c r="H589">
        <v>18.5</v>
      </c>
      <c r="I589">
        <v>4634.1000000000004</v>
      </c>
      <c r="J589" s="2" t="s">
        <v>1218</v>
      </c>
      <c r="K589">
        <v>563</v>
      </c>
      <c r="L589" s="15" t="s">
        <v>1576</v>
      </c>
    </row>
    <row r="590" spans="1:12" x14ac:dyDescent="0.3">
      <c r="A590" t="s">
        <v>589</v>
      </c>
      <c r="B590" t="s">
        <v>1167</v>
      </c>
      <c r="C590" t="s">
        <v>1186</v>
      </c>
      <c r="D590" s="1">
        <v>43706</v>
      </c>
      <c r="E590" s="1">
        <v>43733</v>
      </c>
      <c r="F590" s="1">
        <v>43842</v>
      </c>
      <c r="G590">
        <v>9597</v>
      </c>
      <c r="H590">
        <v>17.7</v>
      </c>
      <c r="I590">
        <v>4628.42</v>
      </c>
      <c r="J590" s="2" t="s">
        <v>1218</v>
      </c>
      <c r="K590">
        <v>512</v>
      </c>
      <c r="L590" s="15" t="s">
        <v>1576</v>
      </c>
    </row>
    <row r="591" spans="1:12" x14ac:dyDescent="0.3">
      <c r="A591" t="s">
        <v>590</v>
      </c>
      <c r="B591" t="s">
        <v>1161</v>
      </c>
      <c r="C591" t="s">
        <v>1171</v>
      </c>
      <c r="D591" s="1">
        <v>43477</v>
      </c>
      <c r="E591" s="1">
        <v>43500</v>
      </c>
      <c r="F591" s="1">
        <v>43509</v>
      </c>
      <c r="G591">
        <v>11004</v>
      </c>
      <c r="H591">
        <v>13.5</v>
      </c>
      <c r="I591">
        <v>4627.1400000000003</v>
      </c>
      <c r="J591" s="2" t="s">
        <v>1218</v>
      </c>
      <c r="K591">
        <v>13</v>
      </c>
      <c r="L591" s="15" t="s">
        <v>1576</v>
      </c>
    </row>
    <row r="592" spans="1:12" x14ac:dyDescent="0.3">
      <c r="A592" t="s">
        <v>591</v>
      </c>
      <c r="B592" t="s">
        <v>1161</v>
      </c>
      <c r="C592" t="s">
        <v>1160</v>
      </c>
      <c r="D592" s="1">
        <v>42929</v>
      </c>
      <c r="E592" s="1">
        <v>43024</v>
      </c>
      <c r="F592" s="1">
        <v>43032</v>
      </c>
      <c r="G592">
        <v>15349</v>
      </c>
      <c r="H592">
        <v>18.5</v>
      </c>
      <c r="I592">
        <v>4616.78</v>
      </c>
      <c r="J592" s="2" t="s">
        <v>1218</v>
      </c>
      <c r="K592">
        <v>463</v>
      </c>
      <c r="L592" s="15" t="s">
        <v>1576</v>
      </c>
    </row>
    <row r="593" spans="1:12" x14ac:dyDescent="0.3">
      <c r="A593" t="s">
        <v>592</v>
      </c>
      <c r="B593" t="s">
        <v>1162</v>
      </c>
      <c r="C593" t="s">
        <v>1198</v>
      </c>
      <c r="D593" s="1">
        <v>43002</v>
      </c>
      <c r="E593" s="1">
        <v>43024</v>
      </c>
      <c r="F593" s="1">
        <v>43030</v>
      </c>
      <c r="G593">
        <v>7627</v>
      </c>
      <c r="H593">
        <v>8.8000000000000007</v>
      </c>
      <c r="I593">
        <v>4569.7</v>
      </c>
      <c r="J593" s="2" t="s">
        <v>1218</v>
      </c>
      <c r="K593">
        <v>212</v>
      </c>
      <c r="L593" s="15" t="s">
        <v>1576</v>
      </c>
    </row>
    <row r="594" spans="1:12" x14ac:dyDescent="0.3">
      <c r="A594" t="s">
        <v>593</v>
      </c>
      <c r="B594" t="s">
        <v>1162</v>
      </c>
      <c r="C594" t="s">
        <v>1200</v>
      </c>
      <c r="D594" s="1">
        <v>43367</v>
      </c>
      <c r="E594" s="1">
        <v>43390</v>
      </c>
      <c r="F594" s="1">
        <v>43398</v>
      </c>
      <c r="G594">
        <v>6409</v>
      </c>
      <c r="H594">
        <v>7.6</v>
      </c>
      <c r="I594">
        <v>4558.41</v>
      </c>
      <c r="J594" s="2" t="s">
        <v>1218</v>
      </c>
      <c r="K594">
        <v>549</v>
      </c>
      <c r="L594" s="15" t="s">
        <v>1576</v>
      </c>
    </row>
    <row r="595" spans="1:12" x14ac:dyDescent="0.3">
      <c r="A595" t="s">
        <v>594</v>
      </c>
      <c r="B595" t="s">
        <v>1167</v>
      </c>
      <c r="C595" t="s">
        <v>1160</v>
      </c>
      <c r="D595" s="1">
        <v>43477</v>
      </c>
      <c r="E595" s="1">
        <v>43513</v>
      </c>
      <c r="F595" s="1">
        <v>43516</v>
      </c>
      <c r="G595">
        <v>10877</v>
      </c>
      <c r="H595">
        <v>13.3</v>
      </c>
      <c r="I595">
        <v>4553.74</v>
      </c>
      <c r="J595" s="2" t="s">
        <v>1218</v>
      </c>
      <c r="K595">
        <v>41</v>
      </c>
      <c r="L595" s="15" t="s">
        <v>1576</v>
      </c>
    </row>
    <row r="596" spans="1:12" x14ac:dyDescent="0.3">
      <c r="A596" t="s">
        <v>595</v>
      </c>
      <c r="B596" t="s">
        <v>1190</v>
      </c>
      <c r="C596" t="s">
        <v>1203</v>
      </c>
      <c r="D596" s="1">
        <v>43040</v>
      </c>
      <c r="E596" s="1">
        <v>43042</v>
      </c>
      <c r="F596" s="1">
        <v>43044</v>
      </c>
      <c r="G596">
        <v>4151</v>
      </c>
      <c r="H596">
        <v>4.5</v>
      </c>
      <c r="I596">
        <v>4547.46</v>
      </c>
      <c r="J596" s="2" t="s">
        <v>1218</v>
      </c>
      <c r="K596">
        <v>596</v>
      </c>
      <c r="L596" s="15" t="s">
        <v>1576</v>
      </c>
    </row>
    <row r="597" spans="1:12" x14ac:dyDescent="0.3">
      <c r="A597" t="s">
        <v>596</v>
      </c>
      <c r="B597" t="s">
        <v>1161</v>
      </c>
      <c r="C597" t="s">
        <v>1171</v>
      </c>
      <c r="D597" s="1">
        <v>42928</v>
      </c>
      <c r="E597" s="1">
        <v>42957</v>
      </c>
      <c r="F597" s="1">
        <v>42962</v>
      </c>
      <c r="G597">
        <v>11004</v>
      </c>
      <c r="H597">
        <v>13.5</v>
      </c>
      <c r="I597">
        <v>4545.66</v>
      </c>
      <c r="J597" s="2" t="s">
        <v>1218</v>
      </c>
      <c r="K597">
        <v>352</v>
      </c>
      <c r="L597" s="15" t="s">
        <v>1576</v>
      </c>
    </row>
    <row r="598" spans="1:12" x14ac:dyDescent="0.3">
      <c r="A598" t="s">
        <v>597</v>
      </c>
      <c r="B598" t="s">
        <v>1162</v>
      </c>
      <c r="C598" t="s">
        <v>1161</v>
      </c>
      <c r="D598" s="1">
        <v>43003</v>
      </c>
      <c r="E598" s="1">
        <v>43030</v>
      </c>
      <c r="F598" s="1">
        <v>43039</v>
      </c>
      <c r="G598">
        <v>5539</v>
      </c>
      <c r="H598">
        <v>6.7</v>
      </c>
      <c r="I598">
        <v>4530.62</v>
      </c>
      <c r="J598" s="2" t="s">
        <v>1218</v>
      </c>
      <c r="K598">
        <v>165</v>
      </c>
      <c r="L598" s="15" t="s">
        <v>1576</v>
      </c>
    </row>
    <row r="599" spans="1:12" x14ac:dyDescent="0.3">
      <c r="A599" t="s">
        <v>598</v>
      </c>
      <c r="B599" t="s">
        <v>1161</v>
      </c>
      <c r="C599" t="s">
        <v>1210</v>
      </c>
      <c r="D599" s="1">
        <v>43523</v>
      </c>
      <c r="E599" s="1">
        <v>43566</v>
      </c>
      <c r="F599" s="1">
        <v>43573</v>
      </c>
      <c r="G599">
        <v>5863</v>
      </c>
      <c r="H599">
        <v>7.4</v>
      </c>
      <c r="I599">
        <v>4504.26</v>
      </c>
      <c r="J599" s="2" t="s">
        <v>1218</v>
      </c>
      <c r="K599">
        <v>478</v>
      </c>
      <c r="L599" s="15" t="s">
        <v>1576</v>
      </c>
    </row>
    <row r="600" spans="1:12" x14ac:dyDescent="0.3">
      <c r="A600" t="s">
        <v>599</v>
      </c>
      <c r="B600" t="s">
        <v>1160</v>
      </c>
      <c r="C600" t="s">
        <v>1172</v>
      </c>
      <c r="D600" s="1">
        <v>43200</v>
      </c>
      <c r="E600" s="1">
        <v>43206</v>
      </c>
      <c r="F600" s="1">
        <v>43211</v>
      </c>
      <c r="G600">
        <v>12979</v>
      </c>
      <c r="H600">
        <v>21.1</v>
      </c>
      <c r="I600">
        <v>4502.1400000000003</v>
      </c>
      <c r="J600" s="2" t="s">
        <v>1218</v>
      </c>
      <c r="K600">
        <v>77</v>
      </c>
      <c r="L600" s="15" t="s">
        <v>1576</v>
      </c>
    </row>
    <row r="601" spans="1:12" x14ac:dyDescent="0.3">
      <c r="A601" t="s">
        <v>600</v>
      </c>
      <c r="B601" t="s">
        <v>1162</v>
      </c>
      <c r="C601" t="s">
        <v>1198</v>
      </c>
      <c r="D601" s="1">
        <v>43107</v>
      </c>
      <c r="E601" s="1">
        <v>43136</v>
      </c>
      <c r="F601" s="1">
        <v>43143</v>
      </c>
      <c r="G601">
        <v>7627</v>
      </c>
      <c r="H601">
        <v>8.8000000000000007</v>
      </c>
      <c r="I601">
        <v>4465.28</v>
      </c>
      <c r="J601" s="2" t="s">
        <v>1218</v>
      </c>
      <c r="K601">
        <v>636</v>
      </c>
      <c r="L601" s="15" t="s">
        <v>1576</v>
      </c>
    </row>
    <row r="602" spans="1:12" x14ac:dyDescent="0.3">
      <c r="A602" t="s">
        <v>601</v>
      </c>
      <c r="B602" t="s">
        <v>1167</v>
      </c>
      <c r="C602" t="s">
        <v>1160</v>
      </c>
      <c r="D602" s="1">
        <v>43704</v>
      </c>
      <c r="E602" s="1">
        <v>43717</v>
      </c>
      <c r="F602" s="1">
        <v>43727</v>
      </c>
      <c r="G602">
        <v>10877</v>
      </c>
      <c r="H602">
        <v>13.3</v>
      </c>
      <c r="I602">
        <v>4408.13</v>
      </c>
      <c r="J602" s="2" t="s">
        <v>1218</v>
      </c>
      <c r="K602">
        <v>165</v>
      </c>
      <c r="L602" s="15" t="s">
        <v>1576</v>
      </c>
    </row>
    <row r="603" spans="1:12" x14ac:dyDescent="0.3">
      <c r="A603" t="s">
        <v>602</v>
      </c>
      <c r="B603" t="s">
        <v>1162</v>
      </c>
      <c r="C603" t="s">
        <v>1163</v>
      </c>
      <c r="D603" s="1">
        <v>42772</v>
      </c>
      <c r="E603" s="1">
        <v>42784</v>
      </c>
      <c r="F603" s="1">
        <v>42801</v>
      </c>
      <c r="G603">
        <v>8395</v>
      </c>
      <c r="H603">
        <v>9.5</v>
      </c>
      <c r="I603">
        <v>4407.74</v>
      </c>
      <c r="J603" s="2" t="s">
        <v>1218</v>
      </c>
      <c r="K603">
        <v>269</v>
      </c>
      <c r="L603" s="15" t="s">
        <v>1576</v>
      </c>
    </row>
    <row r="604" spans="1:12" x14ac:dyDescent="0.3">
      <c r="A604" t="s">
        <v>603</v>
      </c>
      <c r="B604" t="s">
        <v>1161</v>
      </c>
      <c r="C604" t="s">
        <v>1167</v>
      </c>
      <c r="D604" s="1">
        <v>43125</v>
      </c>
      <c r="E604" s="1">
        <v>43139</v>
      </c>
      <c r="F604" s="1">
        <v>43153</v>
      </c>
      <c r="G604">
        <v>5584</v>
      </c>
      <c r="H604">
        <v>7.1</v>
      </c>
      <c r="I604">
        <v>4397.57</v>
      </c>
      <c r="J604" s="2" t="s">
        <v>1218</v>
      </c>
      <c r="K604">
        <v>7</v>
      </c>
      <c r="L604" s="15" t="s">
        <v>1576</v>
      </c>
    </row>
    <row r="605" spans="1:12" x14ac:dyDescent="0.3">
      <c r="A605" t="s">
        <v>604</v>
      </c>
      <c r="B605" t="s">
        <v>1162</v>
      </c>
      <c r="C605" t="s">
        <v>1180</v>
      </c>
      <c r="D605" s="1">
        <v>43022</v>
      </c>
      <c r="E605" s="1">
        <v>43032</v>
      </c>
      <c r="F605" s="1">
        <v>43040</v>
      </c>
      <c r="G605">
        <v>5561</v>
      </c>
      <c r="H605">
        <v>6.7</v>
      </c>
      <c r="I605">
        <v>4394.03</v>
      </c>
      <c r="J605" s="2" t="s">
        <v>1218</v>
      </c>
      <c r="K605">
        <v>751</v>
      </c>
      <c r="L605" s="15" t="s">
        <v>1576</v>
      </c>
    </row>
    <row r="606" spans="1:12" x14ac:dyDescent="0.3">
      <c r="A606" t="s">
        <v>605</v>
      </c>
      <c r="B606" t="s">
        <v>1167</v>
      </c>
      <c r="C606" t="s">
        <v>1169</v>
      </c>
      <c r="D606" s="1">
        <v>43781</v>
      </c>
      <c r="E606" s="1">
        <v>43796</v>
      </c>
      <c r="F606" s="1">
        <v>43797</v>
      </c>
      <c r="G606">
        <v>10593</v>
      </c>
      <c r="H606">
        <v>17.7</v>
      </c>
      <c r="I606">
        <v>4380.07</v>
      </c>
      <c r="J606" s="2" t="s">
        <v>1218</v>
      </c>
      <c r="K606">
        <v>845</v>
      </c>
      <c r="L606" s="15" t="s">
        <v>1576</v>
      </c>
    </row>
    <row r="607" spans="1:12" x14ac:dyDescent="0.3">
      <c r="A607" t="s">
        <v>606</v>
      </c>
      <c r="B607" t="s">
        <v>1190</v>
      </c>
      <c r="C607" t="s">
        <v>1167</v>
      </c>
      <c r="D607" s="1">
        <v>43225</v>
      </c>
      <c r="E607" s="1">
        <v>43255</v>
      </c>
      <c r="F607" s="1">
        <v>43262</v>
      </c>
      <c r="G607">
        <v>5565</v>
      </c>
      <c r="H607">
        <v>8.6999999999999993</v>
      </c>
      <c r="I607">
        <v>4363.24</v>
      </c>
      <c r="J607" s="2" t="s">
        <v>1218</v>
      </c>
      <c r="K607">
        <v>530</v>
      </c>
      <c r="L607" s="15" t="s">
        <v>1576</v>
      </c>
    </row>
    <row r="608" spans="1:12" x14ac:dyDescent="0.3">
      <c r="A608" t="s">
        <v>607</v>
      </c>
      <c r="B608" t="s">
        <v>1162</v>
      </c>
      <c r="C608" t="s">
        <v>1173</v>
      </c>
      <c r="D608" s="1">
        <v>43274</v>
      </c>
      <c r="E608" s="1">
        <v>43310</v>
      </c>
      <c r="F608" s="1">
        <v>43317</v>
      </c>
      <c r="G608">
        <v>9577</v>
      </c>
      <c r="H608">
        <v>10.7</v>
      </c>
      <c r="I608">
        <v>4362.49</v>
      </c>
      <c r="J608" s="2" t="s">
        <v>1218</v>
      </c>
      <c r="K608">
        <v>280</v>
      </c>
      <c r="L608" s="15" t="s">
        <v>1576</v>
      </c>
    </row>
    <row r="609" spans="1:12" x14ac:dyDescent="0.3">
      <c r="A609" t="s">
        <v>608</v>
      </c>
      <c r="B609" t="s">
        <v>1190</v>
      </c>
      <c r="C609" t="s">
        <v>1167</v>
      </c>
      <c r="D609" s="1">
        <v>42792</v>
      </c>
      <c r="E609" s="1">
        <v>42874</v>
      </c>
      <c r="F609" s="1">
        <v>42886</v>
      </c>
      <c r="G609">
        <v>5565</v>
      </c>
      <c r="H609">
        <v>8.6999999999999993</v>
      </c>
      <c r="I609">
        <v>4314.32</v>
      </c>
      <c r="J609" s="2" t="s">
        <v>1218</v>
      </c>
      <c r="K609">
        <v>301</v>
      </c>
      <c r="L609" s="15" t="s">
        <v>1576</v>
      </c>
    </row>
    <row r="610" spans="1:12" x14ac:dyDescent="0.3">
      <c r="A610" t="s">
        <v>609</v>
      </c>
      <c r="B610" t="s">
        <v>1162</v>
      </c>
      <c r="C610" t="s">
        <v>1180</v>
      </c>
      <c r="D610" s="1">
        <v>42881</v>
      </c>
      <c r="E610" s="1">
        <v>42889</v>
      </c>
      <c r="F610" s="1">
        <v>42897</v>
      </c>
      <c r="G610">
        <v>5561</v>
      </c>
      <c r="H610">
        <v>6.7</v>
      </c>
      <c r="I610">
        <v>4296.3</v>
      </c>
      <c r="J610" s="2" t="s">
        <v>1218</v>
      </c>
      <c r="K610">
        <v>741</v>
      </c>
      <c r="L610" s="15" t="s">
        <v>1576</v>
      </c>
    </row>
    <row r="611" spans="1:12" x14ac:dyDescent="0.3">
      <c r="A611" t="s">
        <v>610</v>
      </c>
      <c r="B611" t="s">
        <v>1161</v>
      </c>
      <c r="C611" t="s">
        <v>1171</v>
      </c>
      <c r="D611" s="1">
        <v>43375</v>
      </c>
      <c r="E611" s="1">
        <v>43392</v>
      </c>
      <c r="F611" s="1">
        <v>43401</v>
      </c>
      <c r="G611">
        <v>11004</v>
      </c>
      <c r="H611">
        <v>13.5</v>
      </c>
      <c r="I611">
        <v>4276.0600000000004</v>
      </c>
      <c r="J611" s="2" t="s">
        <v>1218</v>
      </c>
      <c r="K611">
        <v>266</v>
      </c>
      <c r="L611" s="15" t="s">
        <v>1576</v>
      </c>
    </row>
    <row r="612" spans="1:12" x14ac:dyDescent="0.3">
      <c r="A612" t="s">
        <v>611</v>
      </c>
      <c r="B612" t="s">
        <v>1162</v>
      </c>
      <c r="C612" t="s">
        <v>1211</v>
      </c>
      <c r="D612" s="1">
        <v>43182</v>
      </c>
      <c r="E612" s="1">
        <v>43191</v>
      </c>
      <c r="F612" s="1">
        <v>43199</v>
      </c>
      <c r="G612">
        <v>5707</v>
      </c>
      <c r="H612">
        <v>6.9</v>
      </c>
      <c r="I612">
        <v>4273.6499999999996</v>
      </c>
      <c r="J612" s="2" t="s">
        <v>1218</v>
      </c>
      <c r="K612">
        <v>388</v>
      </c>
      <c r="L612" s="15" t="s">
        <v>1576</v>
      </c>
    </row>
    <row r="613" spans="1:12" x14ac:dyDescent="0.3">
      <c r="A613" t="s">
        <v>612</v>
      </c>
      <c r="B613" t="s">
        <v>1167</v>
      </c>
      <c r="C613" t="s">
        <v>1161</v>
      </c>
      <c r="D613" s="1">
        <v>43660</v>
      </c>
      <c r="E613" s="1">
        <v>43674</v>
      </c>
      <c r="F613" s="1">
        <v>43681</v>
      </c>
      <c r="G613">
        <v>5568</v>
      </c>
      <c r="H613">
        <v>12.7</v>
      </c>
      <c r="I613">
        <v>4244.68</v>
      </c>
      <c r="J613" s="2" t="s">
        <v>1218</v>
      </c>
      <c r="K613">
        <v>707</v>
      </c>
      <c r="L613" s="15" t="s">
        <v>1576</v>
      </c>
    </row>
    <row r="614" spans="1:12" x14ac:dyDescent="0.3">
      <c r="A614" t="s">
        <v>613</v>
      </c>
      <c r="B614" t="s">
        <v>1162</v>
      </c>
      <c r="C614" t="s">
        <v>1180</v>
      </c>
      <c r="D614" s="1">
        <v>43816</v>
      </c>
      <c r="E614" s="1">
        <v>43821</v>
      </c>
      <c r="F614" s="1">
        <v>43829</v>
      </c>
      <c r="G614">
        <v>5561</v>
      </c>
      <c r="H614">
        <v>6.7</v>
      </c>
      <c r="I614">
        <v>4244.45</v>
      </c>
      <c r="J614" s="2" t="s">
        <v>1218</v>
      </c>
      <c r="K614">
        <v>460</v>
      </c>
      <c r="L614" s="15" t="s">
        <v>1576</v>
      </c>
    </row>
    <row r="615" spans="1:12" x14ac:dyDescent="0.3">
      <c r="A615" t="s">
        <v>614</v>
      </c>
      <c r="B615" t="s">
        <v>1161</v>
      </c>
      <c r="C615" t="s">
        <v>1176</v>
      </c>
      <c r="D615" s="1">
        <v>43621</v>
      </c>
      <c r="E615" s="1">
        <v>43645</v>
      </c>
      <c r="F615" s="1">
        <v>43656</v>
      </c>
      <c r="G615">
        <v>11115</v>
      </c>
      <c r="H615">
        <v>13.5</v>
      </c>
      <c r="I615">
        <v>4237.75</v>
      </c>
      <c r="J615" s="2" t="s">
        <v>1218</v>
      </c>
      <c r="K615">
        <v>962</v>
      </c>
      <c r="L615" s="15" t="s">
        <v>1576</v>
      </c>
    </row>
    <row r="616" spans="1:12" x14ac:dyDescent="0.3">
      <c r="A616" t="s">
        <v>615</v>
      </c>
      <c r="B616" t="s">
        <v>1161</v>
      </c>
      <c r="C616" t="s">
        <v>1167</v>
      </c>
      <c r="D616" s="1">
        <v>43577</v>
      </c>
      <c r="E616" s="1">
        <v>43592</v>
      </c>
      <c r="F616" s="1">
        <v>43605</v>
      </c>
      <c r="G616">
        <v>5584</v>
      </c>
      <c r="H616">
        <v>7.1</v>
      </c>
      <c r="I616">
        <v>4231.05</v>
      </c>
      <c r="J616" s="2" t="s">
        <v>1218</v>
      </c>
      <c r="K616">
        <v>499</v>
      </c>
      <c r="L616" s="15" t="s">
        <v>1576</v>
      </c>
    </row>
    <row r="617" spans="1:12" x14ac:dyDescent="0.3">
      <c r="A617" t="s">
        <v>616</v>
      </c>
      <c r="B617" t="s">
        <v>1162</v>
      </c>
      <c r="C617" t="s">
        <v>1185</v>
      </c>
      <c r="D617" s="1">
        <v>43577</v>
      </c>
      <c r="E617" s="1">
        <v>43595</v>
      </c>
      <c r="F617" s="1">
        <v>43601</v>
      </c>
      <c r="G617">
        <v>7762</v>
      </c>
      <c r="H617">
        <v>8.9</v>
      </c>
      <c r="I617">
        <v>4217.79</v>
      </c>
      <c r="J617" s="2" t="s">
        <v>1218</v>
      </c>
      <c r="K617">
        <v>212</v>
      </c>
      <c r="L617" s="15" t="s">
        <v>1576</v>
      </c>
    </row>
    <row r="618" spans="1:12" x14ac:dyDescent="0.3">
      <c r="A618" t="s">
        <v>617</v>
      </c>
      <c r="B618" t="s">
        <v>1167</v>
      </c>
      <c r="C618" t="s">
        <v>1160</v>
      </c>
      <c r="D618" s="1">
        <v>43200</v>
      </c>
      <c r="E618" s="1">
        <v>43219</v>
      </c>
      <c r="F618" s="1">
        <v>43234</v>
      </c>
      <c r="G618">
        <v>10877</v>
      </c>
      <c r="H618">
        <v>13.3</v>
      </c>
      <c r="I618">
        <v>4205.0200000000004</v>
      </c>
      <c r="J618" s="2" t="s">
        <v>1218</v>
      </c>
      <c r="K618">
        <v>165</v>
      </c>
      <c r="L618" s="15" t="s">
        <v>1576</v>
      </c>
    </row>
    <row r="619" spans="1:12" x14ac:dyDescent="0.3">
      <c r="A619" t="s">
        <v>618</v>
      </c>
      <c r="B619" t="s">
        <v>1161</v>
      </c>
      <c r="C619" t="s">
        <v>1171</v>
      </c>
      <c r="D619" s="1">
        <v>43149</v>
      </c>
      <c r="E619" s="1">
        <v>43171</v>
      </c>
      <c r="F619" s="1">
        <v>43177</v>
      </c>
      <c r="G619">
        <v>11004</v>
      </c>
      <c r="H619">
        <v>13.5</v>
      </c>
      <c r="I619">
        <v>4096.01</v>
      </c>
      <c r="J619" s="2" t="s">
        <v>1218</v>
      </c>
      <c r="K619">
        <v>479</v>
      </c>
      <c r="L619" s="15" t="s">
        <v>1576</v>
      </c>
    </row>
    <row r="620" spans="1:12" x14ac:dyDescent="0.3">
      <c r="A620" t="s">
        <v>619</v>
      </c>
      <c r="B620" t="s">
        <v>1161</v>
      </c>
      <c r="C620" t="s">
        <v>1169</v>
      </c>
      <c r="D620" s="1">
        <v>43445</v>
      </c>
      <c r="E620" s="1">
        <v>43473</v>
      </c>
      <c r="F620" s="1">
        <v>43483</v>
      </c>
      <c r="G620">
        <v>15178</v>
      </c>
      <c r="H620">
        <v>18.3</v>
      </c>
      <c r="I620">
        <v>4076.85</v>
      </c>
      <c r="J620" s="2" t="s">
        <v>1218</v>
      </c>
      <c r="K620">
        <v>728</v>
      </c>
      <c r="L620" s="15" t="s">
        <v>1576</v>
      </c>
    </row>
    <row r="621" spans="1:12" x14ac:dyDescent="0.3">
      <c r="A621" t="s">
        <v>620</v>
      </c>
      <c r="B621" t="s">
        <v>1190</v>
      </c>
      <c r="C621" t="s">
        <v>1209</v>
      </c>
      <c r="D621" s="1">
        <v>43028</v>
      </c>
      <c r="E621" s="1">
        <v>43044</v>
      </c>
      <c r="F621" s="1">
        <v>43059</v>
      </c>
      <c r="G621">
        <v>5830</v>
      </c>
      <c r="H621">
        <v>11.3</v>
      </c>
      <c r="I621">
        <v>4062.32</v>
      </c>
      <c r="J621" s="2" t="s">
        <v>1218</v>
      </c>
      <c r="K621">
        <v>728</v>
      </c>
      <c r="L621" s="15" t="s">
        <v>1576</v>
      </c>
    </row>
    <row r="622" spans="1:12" x14ac:dyDescent="0.3">
      <c r="A622" t="s">
        <v>621</v>
      </c>
      <c r="B622" t="s">
        <v>1162</v>
      </c>
      <c r="C622" t="s">
        <v>1161</v>
      </c>
      <c r="D622" s="1">
        <v>43514</v>
      </c>
      <c r="E622" s="1">
        <v>43564</v>
      </c>
      <c r="F622" s="1">
        <v>43835</v>
      </c>
      <c r="G622">
        <v>5539</v>
      </c>
      <c r="H622">
        <v>6.7</v>
      </c>
      <c r="I622">
        <v>4050.09</v>
      </c>
      <c r="J622" s="2" t="s">
        <v>1218</v>
      </c>
      <c r="K622">
        <v>454</v>
      </c>
      <c r="L622" s="15" t="s">
        <v>1576</v>
      </c>
    </row>
    <row r="623" spans="1:12" x14ac:dyDescent="0.3">
      <c r="A623" t="s">
        <v>622</v>
      </c>
      <c r="B623" t="s">
        <v>1162</v>
      </c>
      <c r="C623" t="s">
        <v>1160</v>
      </c>
      <c r="D623" s="1">
        <v>43099</v>
      </c>
      <c r="E623" s="1">
        <v>43135</v>
      </c>
      <c r="F623" s="1">
        <v>43140</v>
      </c>
      <c r="G623">
        <v>10883</v>
      </c>
      <c r="H623">
        <v>12.8</v>
      </c>
      <c r="I623">
        <v>4050.79</v>
      </c>
      <c r="J623" s="2" t="s">
        <v>1218</v>
      </c>
      <c r="K623">
        <v>41</v>
      </c>
      <c r="L623" s="15" t="s">
        <v>1576</v>
      </c>
    </row>
    <row r="624" spans="1:12" x14ac:dyDescent="0.3">
      <c r="A624" t="s">
        <v>623</v>
      </c>
      <c r="B624" t="s">
        <v>1162</v>
      </c>
      <c r="C624" t="s">
        <v>1174</v>
      </c>
      <c r="D624" s="1">
        <v>43472</v>
      </c>
      <c r="E624" s="1">
        <v>43472</v>
      </c>
      <c r="F624" s="1">
        <v>43484</v>
      </c>
      <c r="G624">
        <v>11721</v>
      </c>
      <c r="H624">
        <v>13.9</v>
      </c>
      <c r="I624">
        <v>4033.11</v>
      </c>
      <c r="J624" s="2" t="s">
        <v>1218</v>
      </c>
      <c r="K624">
        <v>139</v>
      </c>
      <c r="L624" s="15" t="s">
        <v>1576</v>
      </c>
    </row>
    <row r="625" spans="1:12" x14ac:dyDescent="0.3">
      <c r="A625" t="s">
        <v>624</v>
      </c>
      <c r="B625" t="s">
        <v>1161</v>
      </c>
      <c r="C625" t="s">
        <v>1169</v>
      </c>
      <c r="D625" s="1">
        <v>43312</v>
      </c>
      <c r="E625" s="1">
        <v>43352</v>
      </c>
      <c r="F625" s="1">
        <v>43367</v>
      </c>
      <c r="G625">
        <v>15178</v>
      </c>
      <c r="H625">
        <v>18.3</v>
      </c>
      <c r="I625">
        <v>4027.18</v>
      </c>
      <c r="J625" s="2" t="s">
        <v>1218</v>
      </c>
      <c r="K625">
        <v>201</v>
      </c>
      <c r="L625" s="15" t="s">
        <v>1576</v>
      </c>
    </row>
    <row r="626" spans="1:12" x14ac:dyDescent="0.3">
      <c r="A626" t="s">
        <v>625</v>
      </c>
      <c r="B626" t="s">
        <v>1167</v>
      </c>
      <c r="C626" t="s">
        <v>1188</v>
      </c>
      <c r="D626" s="1">
        <v>43100</v>
      </c>
      <c r="E626" s="1">
        <v>43107</v>
      </c>
      <c r="F626" s="1">
        <v>43113</v>
      </c>
      <c r="G626">
        <v>7005</v>
      </c>
      <c r="H626">
        <v>8.8000000000000007</v>
      </c>
      <c r="I626">
        <v>4026.11</v>
      </c>
      <c r="J626" s="2" t="s">
        <v>1218</v>
      </c>
      <c r="K626">
        <v>431</v>
      </c>
      <c r="L626" s="15" t="s">
        <v>1576</v>
      </c>
    </row>
    <row r="627" spans="1:12" x14ac:dyDescent="0.3">
      <c r="A627" t="s">
        <v>626</v>
      </c>
      <c r="B627" t="s">
        <v>1162</v>
      </c>
      <c r="C627" t="s">
        <v>1161</v>
      </c>
      <c r="D627" s="1">
        <v>43442</v>
      </c>
      <c r="E627" s="1">
        <v>43449</v>
      </c>
      <c r="F627" s="1">
        <v>43457</v>
      </c>
      <c r="G627">
        <v>5539</v>
      </c>
      <c r="H627">
        <v>6.7</v>
      </c>
      <c r="I627">
        <v>4007.2</v>
      </c>
      <c r="J627" s="2" t="s">
        <v>1218</v>
      </c>
      <c r="K627">
        <v>225</v>
      </c>
      <c r="L627" s="15" t="s">
        <v>1576</v>
      </c>
    </row>
    <row r="628" spans="1:12" x14ac:dyDescent="0.3">
      <c r="A628" t="s">
        <v>627</v>
      </c>
      <c r="B628" t="s">
        <v>1161</v>
      </c>
      <c r="C628" t="s">
        <v>1160</v>
      </c>
      <c r="D628" s="1">
        <v>43511</v>
      </c>
      <c r="E628" s="1">
        <v>43624</v>
      </c>
      <c r="F628" s="1">
        <v>43631</v>
      </c>
      <c r="G628">
        <v>15349</v>
      </c>
      <c r="H628">
        <v>18.5</v>
      </c>
      <c r="I628">
        <v>4006.59</v>
      </c>
      <c r="J628" s="2" t="s">
        <v>1218</v>
      </c>
      <c r="K628">
        <v>463</v>
      </c>
      <c r="L628" s="15" t="s">
        <v>1576</v>
      </c>
    </row>
    <row r="629" spans="1:12" x14ac:dyDescent="0.3">
      <c r="A629" t="s">
        <v>628</v>
      </c>
      <c r="B629" t="s">
        <v>1161</v>
      </c>
      <c r="C629" t="s">
        <v>1173</v>
      </c>
      <c r="D629" s="1">
        <v>43357</v>
      </c>
      <c r="E629" s="1">
        <v>43384</v>
      </c>
      <c r="F629" s="1">
        <v>43390</v>
      </c>
      <c r="G629">
        <v>13964</v>
      </c>
      <c r="H629">
        <v>16.899999999999999</v>
      </c>
      <c r="I629">
        <v>3974.61</v>
      </c>
      <c r="J629" s="2" t="s">
        <v>1218</v>
      </c>
      <c r="K629">
        <v>201</v>
      </c>
      <c r="L629" s="15" t="s">
        <v>1576</v>
      </c>
    </row>
    <row r="630" spans="1:12" x14ac:dyDescent="0.3">
      <c r="A630" t="s">
        <v>629</v>
      </c>
      <c r="B630" t="s">
        <v>1161</v>
      </c>
      <c r="C630" t="s">
        <v>1168</v>
      </c>
      <c r="D630" s="1">
        <v>42886</v>
      </c>
      <c r="E630" s="1">
        <v>42932</v>
      </c>
      <c r="F630" s="1">
        <v>42940</v>
      </c>
      <c r="G630">
        <v>10899</v>
      </c>
      <c r="H630">
        <v>13.3</v>
      </c>
      <c r="I630">
        <v>3972.06</v>
      </c>
      <c r="J630" s="2" t="s">
        <v>1218</v>
      </c>
      <c r="K630">
        <v>506</v>
      </c>
      <c r="L630" s="15" t="s">
        <v>1576</v>
      </c>
    </row>
    <row r="631" spans="1:12" x14ac:dyDescent="0.3">
      <c r="A631" t="s">
        <v>630</v>
      </c>
      <c r="B631" t="s">
        <v>1161</v>
      </c>
      <c r="C631" t="s">
        <v>1169</v>
      </c>
      <c r="D631" s="1">
        <v>43230</v>
      </c>
      <c r="E631" s="1">
        <v>43258</v>
      </c>
      <c r="F631" s="1">
        <v>43271</v>
      </c>
      <c r="G631">
        <v>15178</v>
      </c>
      <c r="H631">
        <v>18.3</v>
      </c>
      <c r="I631">
        <v>3956.9</v>
      </c>
      <c r="J631" s="2" t="s">
        <v>1218</v>
      </c>
      <c r="K631">
        <v>201</v>
      </c>
      <c r="L631" s="15" t="s">
        <v>1576</v>
      </c>
    </row>
    <row r="632" spans="1:12" x14ac:dyDescent="0.3">
      <c r="A632" t="s">
        <v>631</v>
      </c>
      <c r="B632" t="s">
        <v>1167</v>
      </c>
      <c r="C632" t="s">
        <v>1208</v>
      </c>
      <c r="D632" s="1">
        <v>43401</v>
      </c>
      <c r="E632" s="1">
        <v>43409</v>
      </c>
      <c r="F632" s="1">
        <v>43413</v>
      </c>
      <c r="G632">
        <v>2507</v>
      </c>
      <c r="H632">
        <v>8.6999999999999993</v>
      </c>
      <c r="I632">
        <v>3911.21</v>
      </c>
      <c r="J632" s="2" t="s">
        <v>1218</v>
      </c>
      <c r="K632">
        <v>460</v>
      </c>
      <c r="L632" s="15" t="s">
        <v>1576</v>
      </c>
    </row>
    <row r="633" spans="1:12" x14ac:dyDescent="0.3">
      <c r="A633" t="s">
        <v>632</v>
      </c>
      <c r="B633" t="s">
        <v>1190</v>
      </c>
      <c r="C633" t="s">
        <v>1162</v>
      </c>
      <c r="D633" s="1">
        <v>43314</v>
      </c>
      <c r="E633" s="1">
        <v>43424</v>
      </c>
      <c r="F633" s="1">
        <v>43432</v>
      </c>
      <c r="G633">
        <v>5536</v>
      </c>
      <c r="H633">
        <v>11.7</v>
      </c>
      <c r="I633">
        <v>3890.31</v>
      </c>
      <c r="J633" s="2" t="s">
        <v>1218</v>
      </c>
      <c r="K633">
        <v>805</v>
      </c>
      <c r="L633" s="15" t="s">
        <v>1576</v>
      </c>
    </row>
    <row r="634" spans="1:12" x14ac:dyDescent="0.3">
      <c r="A634" t="s">
        <v>633</v>
      </c>
      <c r="B634" t="s">
        <v>1161</v>
      </c>
      <c r="C634" t="s">
        <v>1173</v>
      </c>
      <c r="D634" s="1">
        <v>42899</v>
      </c>
      <c r="E634" s="1">
        <v>42933</v>
      </c>
      <c r="F634" s="1">
        <v>42940</v>
      </c>
      <c r="G634">
        <v>13964</v>
      </c>
      <c r="H634">
        <v>16.899999999999999</v>
      </c>
      <c r="I634">
        <v>3875.29</v>
      </c>
      <c r="J634" s="2" t="s">
        <v>1218</v>
      </c>
      <c r="K634">
        <v>239</v>
      </c>
      <c r="L634" s="15" t="s">
        <v>1576</v>
      </c>
    </row>
    <row r="635" spans="1:12" x14ac:dyDescent="0.3">
      <c r="A635" t="s">
        <v>634</v>
      </c>
      <c r="B635" t="s">
        <v>1161</v>
      </c>
      <c r="C635" t="s">
        <v>1176</v>
      </c>
      <c r="D635" s="1">
        <v>43225</v>
      </c>
      <c r="E635" s="1">
        <v>43250</v>
      </c>
      <c r="F635" s="1">
        <v>43256</v>
      </c>
      <c r="G635">
        <v>11115</v>
      </c>
      <c r="H635">
        <v>13.5</v>
      </c>
      <c r="I635">
        <v>3870.87</v>
      </c>
      <c r="J635" s="2" t="s">
        <v>1218</v>
      </c>
      <c r="K635">
        <v>496</v>
      </c>
      <c r="L635" s="15" t="s">
        <v>1576</v>
      </c>
    </row>
    <row r="636" spans="1:12" x14ac:dyDescent="0.3">
      <c r="A636" t="s">
        <v>635</v>
      </c>
      <c r="B636" t="s">
        <v>1162</v>
      </c>
      <c r="C636" t="s">
        <v>1161</v>
      </c>
      <c r="D636" s="1">
        <v>43097</v>
      </c>
      <c r="E636" s="1">
        <v>43144</v>
      </c>
      <c r="F636" s="1">
        <v>43153</v>
      </c>
      <c r="G636">
        <v>5539</v>
      </c>
      <c r="H636">
        <v>6.7</v>
      </c>
      <c r="I636">
        <v>3855.95</v>
      </c>
      <c r="J636" s="2" t="s">
        <v>1218</v>
      </c>
      <c r="K636">
        <v>165</v>
      </c>
      <c r="L636" s="15" t="s">
        <v>1576</v>
      </c>
    </row>
    <row r="637" spans="1:12" x14ac:dyDescent="0.3">
      <c r="A637" t="s">
        <v>636</v>
      </c>
      <c r="B637" t="s">
        <v>1161</v>
      </c>
      <c r="C637" t="s">
        <v>1182</v>
      </c>
      <c r="D637" s="1">
        <v>43584</v>
      </c>
      <c r="E637" s="1">
        <v>43608</v>
      </c>
      <c r="F637" s="1">
        <v>43616</v>
      </c>
      <c r="G637">
        <v>8047</v>
      </c>
      <c r="H637">
        <v>10</v>
      </c>
      <c r="I637">
        <v>3854.52</v>
      </c>
      <c r="J637" s="2" t="s">
        <v>1218</v>
      </c>
      <c r="K637">
        <v>202</v>
      </c>
      <c r="L637" s="15" t="s">
        <v>1576</v>
      </c>
    </row>
    <row r="638" spans="1:12" x14ac:dyDescent="0.3">
      <c r="A638" t="s">
        <v>637</v>
      </c>
      <c r="B638" t="s">
        <v>1162</v>
      </c>
      <c r="C638" t="s">
        <v>1161</v>
      </c>
      <c r="D638" s="1">
        <v>43817</v>
      </c>
      <c r="E638" s="1">
        <v>43817</v>
      </c>
      <c r="F638" s="1">
        <v>43833</v>
      </c>
      <c r="G638">
        <v>5539</v>
      </c>
      <c r="H638">
        <v>6.7</v>
      </c>
      <c r="I638">
        <v>3840.11</v>
      </c>
      <c r="J638" s="2" t="s">
        <v>1218</v>
      </c>
      <c r="K638">
        <v>41</v>
      </c>
      <c r="L638" s="15" t="s">
        <v>1576</v>
      </c>
    </row>
    <row r="639" spans="1:12" x14ac:dyDescent="0.3">
      <c r="A639" t="s">
        <v>638</v>
      </c>
      <c r="B639" t="s">
        <v>1161</v>
      </c>
      <c r="C639" t="s">
        <v>1168</v>
      </c>
      <c r="D639" s="1">
        <v>43539</v>
      </c>
      <c r="E639" s="1">
        <v>43562</v>
      </c>
      <c r="F639" s="1">
        <v>43574</v>
      </c>
      <c r="G639">
        <v>10899</v>
      </c>
      <c r="H639">
        <v>13.3</v>
      </c>
      <c r="I639">
        <v>3835.96</v>
      </c>
      <c r="J639" s="2" t="s">
        <v>1218</v>
      </c>
      <c r="K639">
        <v>158</v>
      </c>
      <c r="L639" s="15" t="s">
        <v>1576</v>
      </c>
    </row>
    <row r="640" spans="1:12" x14ac:dyDescent="0.3">
      <c r="A640" t="s">
        <v>639</v>
      </c>
      <c r="B640" t="s">
        <v>1162</v>
      </c>
      <c r="C640" t="s">
        <v>1188</v>
      </c>
      <c r="D640" s="1">
        <v>43252</v>
      </c>
      <c r="E640" s="1">
        <v>43302</v>
      </c>
      <c r="F640" s="1">
        <v>43306</v>
      </c>
      <c r="G640">
        <v>6965</v>
      </c>
      <c r="H640">
        <v>15.1</v>
      </c>
      <c r="I640">
        <v>3831.23</v>
      </c>
      <c r="J640" s="2" t="s">
        <v>1218</v>
      </c>
      <c r="K640">
        <v>217</v>
      </c>
      <c r="L640" s="15" t="s">
        <v>1576</v>
      </c>
    </row>
    <row r="641" spans="1:12" x14ac:dyDescent="0.3">
      <c r="A641" t="s">
        <v>640</v>
      </c>
      <c r="B641" t="s">
        <v>1167</v>
      </c>
      <c r="C641" t="s">
        <v>1163</v>
      </c>
      <c r="D641" s="1">
        <v>43717</v>
      </c>
      <c r="E641" s="1">
        <v>43732</v>
      </c>
      <c r="F641" s="1">
        <v>43745</v>
      </c>
      <c r="G641">
        <v>8432</v>
      </c>
      <c r="H641">
        <v>9.6</v>
      </c>
      <c r="I641">
        <v>3829.57</v>
      </c>
      <c r="J641" s="2" t="s">
        <v>1218</v>
      </c>
      <c r="K641">
        <v>810</v>
      </c>
      <c r="L641" s="15" t="s">
        <v>1576</v>
      </c>
    </row>
    <row r="642" spans="1:12" x14ac:dyDescent="0.3">
      <c r="A642" t="s">
        <v>641</v>
      </c>
      <c r="B642" t="s">
        <v>1162</v>
      </c>
      <c r="C642" t="s">
        <v>1181</v>
      </c>
      <c r="D642" s="1">
        <v>43515</v>
      </c>
      <c r="E642" s="1">
        <v>43546</v>
      </c>
      <c r="F642" s="1">
        <v>43553</v>
      </c>
      <c r="G642">
        <v>9212</v>
      </c>
      <c r="H642">
        <v>12.4</v>
      </c>
      <c r="I642">
        <v>3818.95</v>
      </c>
      <c r="J642" s="2" t="s">
        <v>1218</v>
      </c>
      <c r="K642">
        <v>689</v>
      </c>
      <c r="L642" s="15" t="s">
        <v>1576</v>
      </c>
    </row>
    <row r="643" spans="1:12" x14ac:dyDescent="0.3">
      <c r="A643" t="s">
        <v>642</v>
      </c>
      <c r="B643" t="s">
        <v>1167</v>
      </c>
      <c r="C643" t="s">
        <v>1185</v>
      </c>
      <c r="D643" s="1">
        <v>43524</v>
      </c>
      <c r="E643" s="1">
        <v>43544</v>
      </c>
      <c r="F643" s="1">
        <v>43566</v>
      </c>
      <c r="G643">
        <v>7794</v>
      </c>
      <c r="H643">
        <v>12.9</v>
      </c>
      <c r="I643">
        <v>3816.15</v>
      </c>
      <c r="J643" s="2" t="s">
        <v>1218</v>
      </c>
      <c r="K643">
        <v>703</v>
      </c>
      <c r="L643" s="15" t="s">
        <v>1576</v>
      </c>
    </row>
    <row r="644" spans="1:12" x14ac:dyDescent="0.3">
      <c r="A644" t="s">
        <v>643</v>
      </c>
      <c r="B644" t="s">
        <v>1167</v>
      </c>
      <c r="C644" t="s">
        <v>1161</v>
      </c>
      <c r="D644" s="1">
        <v>43785</v>
      </c>
      <c r="E644" s="1">
        <v>43785</v>
      </c>
      <c r="F644" s="1">
        <v>43792</v>
      </c>
      <c r="G644">
        <v>5568</v>
      </c>
      <c r="H644">
        <v>12.7</v>
      </c>
      <c r="I644">
        <v>3802.03</v>
      </c>
      <c r="J644" s="2" t="s">
        <v>1218</v>
      </c>
      <c r="K644">
        <v>165</v>
      </c>
      <c r="L644" s="15" t="s">
        <v>1576</v>
      </c>
    </row>
    <row r="645" spans="1:12" x14ac:dyDescent="0.3">
      <c r="A645" t="s">
        <v>644</v>
      </c>
      <c r="B645" t="s">
        <v>1161</v>
      </c>
      <c r="C645" t="s">
        <v>1179</v>
      </c>
      <c r="D645" s="1">
        <v>42921</v>
      </c>
      <c r="E645" s="1">
        <v>42935</v>
      </c>
      <c r="F645" s="1">
        <v>42944</v>
      </c>
      <c r="G645">
        <v>6884</v>
      </c>
      <c r="H645">
        <v>8.6</v>
      </c>
      <c r="I645">
        <v>3794.88</v>
      </c>
      <c r="J645" s="2" t="s">
        <v>1218</v>
      </c>
      <c r="K645">
        <v>442</v>
      </c>
      <c r="L645" s="15" t="s">
        <v>1576</v>
      </c>
    </row>
    <row r="646" spans="1:12" x14ac:dyDescent="0.3">
      <c r="A646" t="s">
        <v>645</v>
      </c>
      <c r="B646" t="s">
        <v>1161</v>
      </c>
      <c r="C646" t="s">
        <v>1169</v>
      </c>
      <c r="D646" s="1">
        <v>43195</v>
      </c>
      <c r="E646" s="1">
        <v>43211</v>
      </c>
      <c r="F646" s="1">
        <v>43225</v>
      </c>
      <c r="G646">
        <v>15178</v>
      </c>
      <c r="H646">
        <v>18.3</v>
      </c>
      <c r="I646">
        <v>3770.1</v>
      </c>
      <c r="J646" s="2" t="s">
        <v>1218</v>
      </c>
      <c r="K646">
        <v>239</v>
      </c>
      <c r="L646" s="15" t="s">
        <v>1576</v>
      </c>
    </row>
    <row r="647" spans="1:12" x14ac:dyDescent="0.3">
      <c r="A647" t="s">
        <v>646</v>
      </c>
      <c r="B647" t="s">
        <v>1167</v>
      </c>
      <c r="C647" t="s">
        <v>1161</v>
      </c>
      <c r="D647" s="1">
        <v>43541</v>
      </c>
      <c r="E647" s="1">
        <v>43546</v>
      </c>
      <c r="F647" s="1">
        <v>43554</v>
      </c>
      <c r="G647">
        <v>5568</v>
      </c>
      <c r="H647">
        <v>12.7</v>
      </c>
      <c r="I647">
        <v>3763.68</v>
      </c>
      <c r="J647" s="2" t="s">
        <v>1218</v>
      </c>
      <c r="K647">
        <v>165</v>
      </c>
      <c r="L647" s="15" t="s">
        <v>1576</v>
      </c>
    </row>
    <row r="648" spans="1:12" x14ac:dyDescent="0.3">
      <c r="A648" t="s">
        <v>647</v>
      </c>
      <c r="B648" t="s">
        <v>1161</v>
      </c>
      <c r="C648" t="s">
        <v>1160</v>
      </c>
      <c r="D648" s="1">
        <v>42783</v>
      </c>
      <c r="E648" s="1">
        <v>42842</v>
      </c>
      <c r="F648" s="1">
        <v>42849</v>
      </c>
      <c r="G648">
        <v>15349</v>
      </c>
      <c r="H648">
        <v>18.5</v>
      </c>
      <c r="I648">
        <v>3739.08</v>
      </c>
      <c r="J648" s="2" t="s">
        <v>1218</v>
      </c>
      <c r="K648">
        <v>382</v>
      </c>
      <c r="L648" s="15" t="s">
        <v>1576</v>
      </c>
    </row>
    <row r="649" spans="1:12" x14ac:dyDescent="0.3">
      <c r="A649" t="s">
        <v>648</v>
      </c>
      <c r="B649" t="s">
        <v>1190</v>
      </c>
      <c r="C649" t="s">
        <v>1172</v>
      </c>
      <c r="D649" s="1">
        <v>43013</v>
      </c>
      <c r="E649" s="1">
        <v>43022</v>
      </c>
      <c r="F649" s="1">
        <v>43026</v>
      </c>
      <c r="G649">
        <v>3883</v>
      </c>
      <c r="H649">
        <v>5.0999999999999996</v>
      </c>
      <c r="I649">
        <v>3719.14</v>
      </c>
      <c r="J649" s="2" t="s">
        <v>1218</v>
      </c>
      <c r="K649">
        <v>202</v>
      </c>
      <c r="L649" s="15" t="s">
        <v>1576</v>
      </c>
    </row>
    <row r="650" spans="1:12" x14ac:dyDescent="0.3">
      <c r="A650" t="s">
        <v>649</v>
      </c>
      <c r="B650" t="s">
        <v>1190</v>
      </c>
      <c r="C650" t="s">
        <v>1162</v>
      </c>
      <c r="D650" s="1">
        <v>42796</v>
      </c>
      <c r="E650" s="1">
        <v>42889</v>
      </c>
      <c r="F650" s="1">
        <v>42899</v>
      </c>
      <c r="G650">
        <v>5536</v>
      </c>
      <c r="H650">
        <v>11.7</v>
      </c>
      <c r="I650">
        <v>3712.74</v>
      </c>
      <c r="J650" s="2" t="s">
        <v>1218</v>
      </c>
      <c r="K650">
        <v>62</v>
      </c>
      <c r="L650" s="15" t="s">
        <v>1576</v>
      </c>
    </row>
    <row r="651" spans="1:12" x14ac:dyDescent="0.3">
      <c r="A651" t="s">
        <v>650</v>
      </c>
      <c r="B651" t="s">
        <v>1161</v>
      </c>
      <c r="C651" t="s">
        <v>1177</v>
      </c>
      <c r="D651" s="1">
        <v>43245</v>
      </c>
      <c r="E651" s="1">
        <v>43266</v>
      </c>
      <c r="F651" s="1">
        <v>43275</v>
      </c>
      <c r="G651">
        <v>16013</v>
      </c>
      <c r="H651">
        <v>19.3</v>
      </c>
      <c r="I651">
        <v>3701.89</v>
      </c>
      <c r="J651" s="2" t="s">
        <v>1218</v>
      </c>
      <c r="K651">
        <v>805</v>
      </c>
      <c r="L651" s="15" t="s">
        <v>1576</v>
      </c>
    </row>
    <row r="652" spans="1:12" x14ac:dyDescent="0.3">
      <c r="A652" t="s">
        <v>651</v>
      </c>
      <c r="B652" t="s">
        <v>1167</v>
      </c>
      <c r="C652" t="s">
        <v>1171</v>
      </c>
      <c r="D652" s="1">
        <v>43572</v>
      </c>
      <c r="E652" s="1">
        <v>43610</v>
      </c>
      <c r="F652" s="1">
        <v>43616</v>
      </c>
      <c r="G652">
        <v>8187</v>
      </c>
      <c r="H652">
        <v>10.1</v>
      </c>
      <c r="I652">
        <v>3683.13</v>
      </c>
      <c r="J652" s="2" t="s">
        <v>1218</v>
      </c>
      <c r="K652">
        <v>566</v>
      </c>
      <c r="L652" s="15" t="s">
        <v>1576</v>
      </c>
    </row>
    <row r="653" spans="1:12" x14ac:dyDescent="0.3">
      <c r="A653" t="s">
        <v>652</v>
      </c>
      <c r="B653" t="s">
        <v>1167</v>
      </c>
      <c r="C653" t="s">
        <v>1180</v>
      </c>
      <c r="D653" s="1">
        <v>43330</v>
      </c>
      <c r="E653" s="1">
        <v>43351</v>
      </c>
      <c r="F653" s="1">
        <v>43361</v>
      </c>
      <c r="G653">
        <v>5606</v>
      </c>
      <c r="H653">
        <v>7.1</v>
      </c>
      <c r="I653">
        <v>3681.99</v>
      </c>
      <c r="J653" s="2" t="s">
        <v>1218</v>
      </c>
      <c r="K653">
        <v>120</v>
      </c>
      <c r="L653" s="15" t="s">
        <v>1576</v>
      </c>
    </row>
    <row r="654" spans="1:12" x14ac:dyDescent="0.3">
      <c r="A654" t="s">
        <v>653</v>
      </c>
      <c r="B654" t="s">
        <v>1162</v>
      </c>
      <c r="C654" t="s">
        <v>1198</v>
      </c>
      <c r="D654" s="1">
        <v>43521</v>
      </c>
      <c r="E654" s="1">
        <v>43538</v>
      </c>
      <c r="F654" s="1">
        <v>43544</v>
      </c>
      <c r="G654">
        <v>7627</v>
      </c>
      <c r="H654">
        <v>8.8000000000000007</v>
      </c>
      <c r="I654">
        <v>3672.76</v>
      </c>
      <c r="J654" s="2" t="s">
        <v>1218</v>
      </c>
      <c r="K654">
        <v>235</v>
      </c>
      <c r="L654" s="15" t="s">
        <v>1576</v>
      </c>
    </row>
    <row r="655" spans="1:12" x14ac:dyDescent="0.3">
      <c r="A655" t="s">
        <v>654</v>
      </c>
      <c r="B655" t="s">
        <v>1161</v>
      </c>
      <c r="C655" t="s">
        <v>1176</v>
      </c>
      <c r="D655" s="1">
        <v>42776</v>
      </c>
      <c r="E655" s="1">
        <v>42793</v>
      </c>
      <c r="F655" s="1">
        <v>42801</v>
      </c>
      <c r="G655">
        <v>11115</v>
      </c>
      <c r="H655">
        <v>13.5</v>
      </c>
      <c r="I655">
        <v>3667.96</v>
      </c>
      <c r="J655" s="2" t="s">
        <v>1218</v>
      </c>
      <c r="K655">
        <v>200</v>
      </c>
      <c r="L655" s="15" t="s">
        <v>1576</v>
      </c>
    </row>
    <row r="656" spans="1:12" x14ac:dyDescent="0.3">
      <c r="A656" t="s">
        <v>655</v>
      </c>
      <c r="B656" t="s">
        <v>1162</v>
      </c>
      <c r="C656" t="s">
        <v>1186</v>
      </c>
      <c r="D656" s="1">
        <v>43562</v>
      </c>
      <c r="E656" s="1">
        <v>43589</v>
      </c>
      <c r="F656" s="1">
        <v>43600</v>
      </c>
      <c r="G656">
        <v>9594</v>
      </c>
      <c r="H656">
        <v>16.7</v>
      </c>
      <c r="I656">
        <v>3654.36</v>
      </c>
      <c r="J656" s="2" t="s">
        <v>1218</v>
      </c>
      <c r="K656">
        <v>89</v>
      </c>
      <c r="L656" s="15" t="s">
        <v>1576</v>
      </c>
    </row>
    <row r="657" spans="1:12" x14ac:dyDescent="0.3">
      <c r="A657" t="s">
        <v>656</v>
      </c>
      <c r="B657" t="s">
        <v>1160</v>
      </c>
      <c r="C657" t="s">
        <v>1177</v>
      </c>
      <c r="D657" s="1">
        <v>43767</v>
      </c>
      <c r="E657" s="1">
        <v>43776</v>
      </c>
      <c r="F657" s="1">
        <v>43784</v>
      </c>
      <c r="G657">
        <v>6293</v>
      </c>
      <c r="H657">
        <v>7.4</v>
      </c>
      <c r="I657">
        <v>3651.22</v>
      </c>
      <c r="J657" s="2" t="s">
        <v>1218</v>
      </c>
      <c r="K657">
        <v>403</v>
      </c>
      <c r="L657" s="15" t="s">
        <v>1576</v>
      </c>
    </row>
    <row r="658" spans="1:12" x14ac:dyDescent="0.3">
      <c r="A658" t="s">
        <v>657</v>
      </c>
      <c r="B658" t="s">
        <v>1167</v>
      </c>
      <c r="C658" t="s">
        <v>1172</v>
      </c>
      <c r="D658" s="1">
        <v>43099</v>
      </c>
      <c r="E658" s="1">
        <v>43133</v>
      </c>
      <c r="F658" s="1">
        <v>43140</v>
      </c>
      <c r="G658">
        <v>7741</v>
      </c>
      <c r="H658">
        <v>9.9</v>
      </c>
      <c r="I658">
        <v>3642.66</v>
      </c>
      <c r="J658" s="2" t="s">
        <v>1218</v>
      </c>
      <c r="K658">
        <v>212</v>
      </c>
      <c r="L658" s="15" t="s">
        <v>1576</v>
      </c>
    </row>
    <row r="659" spans="1:12" x14ac:dyDescent="0.3">
      <c r="A659" t="s">
        <v>658</v>
      </c>
      <c r="B659" t="s">
        <v>1167</v>
      </c>
      <c r="C659" t="s">
        <v>1165</v>
      </c>
      <c r="D659" s="1">
        <v>42760</v>
      </c>
      <c r="E659" s="1">
        <v>42785</v>
      </c>
      <c r="F659" s="1">
        <v>42792</v>
      </c>
      <c r="G659">
        <v>7146</v>
      </c>
      <c r="H659">
        <v>8.9</v>
      </c>
      <c r="I659">
        <v>3574.17</v>
      </c>
      <c r="J659" s="2" t="s">
        <v>1218</v>
      </c>
      <c r="K659">
        <v>235</v>
      </c>
      <c r="L659" s="15" t="s">
        <v>1576</v>
      </c>
    </row>
    <row r="660" spans="1:12" x14ac:dyDescent="0.3">
      <c r="A660" t="s">
        <v>659</v>
      </c>
      <c r="B660" t="s">
        <v>1161</v>
      </c>
      <c r="C660" t="s">
        <v>1209</v>
      </c>
      <c r="D660" s="1">
        <v>43197</v>
      </c>
      <c r="E660" s="1">
        <v>43223</v>
      </c>
      <c r="F660" s="1">
        <v>43224</v>
      </c>
      <c r="G660">
        <v>5849</v>
      </c>
      <c r="H660">
        <v>7.3</v>
      </c>
      <c r="I660">
        <v>3541.13</v>
      </c>
      <c r="J660" s="2" t="s">
        <v>1218</v>
      </c>
      <c r="K660">
        <v>749</v>
      </c>
      <c r="L660" s="15" t="s">
        <v>1576</v>
      </c>
    </row>
    <row r="661" spans="1:12" x14ac:dyDescent="0.3">
      <c r="A661" t="s">
        <v>660</v>
      </c>
      <c r="B661" t="s">
        <v>1161</v>
      </c>
      <c r="C661" t="s">
        <v>1162</v>
      </c>
      <c r="D661" s="1">
        <v>43468</v>
      </c>
      <c r="E661" s="1">
        <v>43551</v>
      </c>
      <c r="F661" s="1">
        <v>43565</v>
      </c>
      <c r="G661">
        <v>5555</v>
      </c>
      <c r="H661">
        <v>7.1</v>
      </c>
      <c r="I661">
        <v>3532.2</v>
      </c>
      <c r="J661" s="2" t="s">
        <v>1218</v>
      </c>
      <c r="K661">
        <v>7</v>
      </c>
      <c r="L661" s="15" t="s">
        <v>1577</v>
      </c>
    </row>
    <row r="662" spans="1:12" x14ac:dyDescent="0.3">
      <c r="A662" t="s">
        <v>661</v>
      </c>
      <c r="B662" t="s">
        <v>1167</v>
      </c>
      <c r="C662" t="s">
        <v>1195</v>
      </c>
      <c r="D662" s="1">
        <v>42920</v>
      </c>
      <c r="E662" s="1">
        <v>42944</v>
      </c>
      <c r="F662" s="1">
        <v>42956</v>
      </c>
      <c r="G662">
        <v>7553</v>
      </c>
      <c r="H662">
        <v>9.4</v>
      </c>
      <c r="I662">
        <v>3494.73</v>
      </c>
      <c r="J662" s="2" t="s">
        <v>1218</v>
      </c>
      <c r="K662">
        <v>460</v>
      </c>
      <c r="L662" s="15" t="s">
        <v>1577</v>
      </c>
    </row>
    <row r="663" spans="1:12" x14ac:dyDescent="0.3">
      <c r="A663" t="s">
        <v>662</v>
      </c>
      <c r="B663" t="s">
        <v>1162</v>
      </c>
      <c r="C663" t="s">
        <v>1183</v>
      </c>
      <c r="D663" s="1">
        <v>43384</v>
      </c>
      <c r="E663" s="1">
        <v>43393</v>
      </c>
      <c r="F663" s="1">
        <v>43406</v>
      </c>
      <c r="G663">
        <v>8302</v>
      </c>
      <c r="H663">
        <v>9.5</v>
      </c>
      <c r="I663">
        <v>3440.39</v>
      </c>
      <c r="J663" s="2" t="s">
        <v>1218</v>
      </c>
      <c r="K663">
        <v>494</v>
      </c>
      <c r="L663" s="15" t="s">
        <v>1577</v>
      </c>
    </row>
    <row r="664" spans="1:12" x14ac:dyDescent="0.3">
      <c r="A664" t="s">
        <v>663</v>
      </c>
      <c r="B664" t="s">
        <v>1162</v>
      </c>
      <c r="C664" t="s">
        <v>1196</v>
      </c>
      <c r="D664" s="1">
        <v>43135</v>
      </c>
      <c r="E664" s="1">
        <v>43156</v>
      </c>
      <c r="F664" s="1">
        <v>43163</v>
      </c>
      <c r="G664">
        <v>8759</v>
      </c>
      <c r="H664">
        <v>9.9</v>
      </c>
      <c r="I664">
        <v>3438.85</v>
      </c>
      <c r="J664" s="2" t="s">
        <v>1218</v>
      </c>
      <c r="K664">
        <v>280</v>
      </c>
      <c r="L664" s="15" t="s">
        <v>1577</v>
      </c>
    </row>
    <row r="665" spans="1:12" x14ac:dyDescent="0.3">
      <c r="A665" t="s">
        <v>664</v>
      </c>
      <c r="B665" t="s">
        <v>1161</v>
      </c>
      <c r="C665" t="s">
        <v>1167</v>
      </c>
      <c r="D665" s="1">
        <v>43681</v>
      </c>
      <c r="E665" s="1">
        <v>43724</v>
      </c>
      <c r="F665" s="1">
        <v>43726</v>
      </c>
      <c r="G665">
        <v>5584</v>
      </c>
      <c r="H665">
        <v>7.1</v>
      </c>
      <c r="I665">
        <v>3391.85</v>
      </c>
      <c r="J665" s="2" t="s">
        <v>1218</v>
      </c>
      <c r="K665">
        <v>343</v>
      </c>
      <c r="L665" s="15" t="s">
        <v>1577</v>
      </c>
    </row>
    <row r="666" spans="1:12" x14ac:dyDescent="0.3">
      <c r="A666" t="s">
        <v>665</v>
      </c>
      <c r="B666" t="s">
        <v>1160</v>
      </c>
      <c r="C666" t="s">
        <v>1182</v>
      </c>
      <c r="D666" s="1">
        <v>42791</v>
      </c>
      <c r="E666" s="1">
        <v>42827</v>
      </c>
      <c r="F666" s="1">
        <v>42832</v>
      </c>
      <c r="G666">
        <v>8679</v>
      </c>
      <c r="H666">
        <v>9.8000000000000007</v>
      </c>
      <c r="I666">
        <v>3384.85</v>
      </c>
      <c r="J666" s="2" t="s">
        <v>1218</v>
      </c>
      <c r="K666">
        <v>952</v>
      </c>
      <c r="L666" s="15" t="s">
        <v>1577</v>
      </c>
    </row>
    <row r="667" spans="1:12" x14ac:dyDescent="0.3">
      <c r="A667" t="s">
        <v>666</v>
      </c>
      <c r="B667" t="s">
        <v>1161</v>
      </c>
      <c r="C667" t="s">
        <v>1160</v>
      </c>
      <c r="D667" s="1">
        <v>43147</v>
      </c>
      <c r="E667" s="1">
        <v>43250</v>
      </c>
      <c r="F667" s="1">
        <v>43271</v>
      </c>
      <c r="G667">
        <v>15349</v>
      </c>
      <c r="H667">
        <v>18.5</v>
      </c>
      <c r="I667">
        <v>3338.17</v>
      </c>
      <c r="J667" s="2" t="s">
        <v>1218</v>
      </c>
      <c r="K667">
        <v>854</v>
      </c>
      <c r="L667" s="15" t="s">
        <v>1577</v>
      </c>
    </row>
    <row r="668" spans="1:12" x14ac:dyDescent="0.3">
      <c r="A668" t="s">
        <v>667</v>
      </c>
      <c r="B668" t="s">
        <v>1167</v>
      </c>
      <c r="C668" t="s">
        <v>1161</v>
      </c>
      <c r="D668" s="1">
        <v>43598</v>
      </c>
      <c r="E668" s="1">
        <v>43622</v>
      </c>
      <c r="F668" s="1">
        <v>43631</v>
      </c>
      <c r="G668">
        <v>5568</v>
      </c>
      <c r="H668">
        <v>12.7</v>
      </c>
      <c r="I668">
        <v>3313.8</v>
      </c>
      <c r="J668" s="2" t="s">
        <v>1218</v>
      </c>
      <c r="K668">
        <v>636</v>
      </c>
      <c r="L668" s="15" t="s">
        <v>1577</v>
      </c>
    </row>
    <row r="669" spans="1:12" x14ac:dyDescent="0.3">
      <c r="A669" t="s">
        <v>668</v>
      </c>
      <c r="B669" t="s">
        <v>1162</v>
      </c>
      <c r="C669" t="s">
        <v>1164</v>
      </c>
      <c r="D669" s="1">
        <v>43628</v>
      </c>
      <c r="E669" s="1">
        <v>43628</v>
      </c>
      <c r="F669" s="1">
        <v>43635</v>
      </c>
      <c r="G669">
        <v>7213</v>
      </c>
      <c r="H669">
        <v>8.4</v>
      </c>
      <c r="I669">
        <v>3311.05</v>
      </c>
      <c r="J669" s="2" t="s">
        <v>1218</v>
      </c>
      <c r="K669">
        <v>725</v>
      </c>
      <c r="L669" s="15" t="s">
        <v>1577</v>
      </c>
    </row>
    <row r="670" spans="1:12" x14ac:dyDescent="0.3">
      <c r="A670" t="s">
        <v>669</v>
      </c>
      <c r="B670" t="s">
        <v>1167</v>
      </c>
      <c r="C670" t="s">
        <v>1182</v>
      </c>
      <c r="D670" s="1">
        <v>43208</v>
      </c>
      <c r="E670" s="1">
        <v>43216</v>
      </c>
      <c r="F670" s="1">
        <v>43220</v>
      </c>
      <c r="G670">
        <v>2461</v>
      </c>
      <c r="H670">
        <v>3.6</v>
      </c>
      <c r="I670">
        <v>3303.74</v>
      </c>
      <c r="J670" s="2" t="s">
        <v>1218</v>
      </c>
      <c r="K670">
        <v>422</v>
      </c>
      <c r="L670" s="15" t="s">
        <v>1577</v>
      </c>
    </row>
    <row r="671" spans="1:12" x14ac:dyDescent="0.3">
      <c r="A671" t="s">
        <v>670</v>
      </c>
      <c r="B671" t="s">
        <v>1167</v>
      </c>
      <c r="C671" t="s">
        <v>1196</v>
      </c>
      <c r="D671" s="1">
        <v>42999</v>
      </c>
      <c r="E671" s="1">
        <v>43027</v>
      </c>
      <c r="F671" s="1">
        <v>43045</v>
      </c>
      <c r="G671">
        <v>8797</v>
      </c>
      <c r="H671">
        <v>13.9</v>
      </c>
      <c r="I671">
        <v>3293.89</v>
      </c>
      <c r="J671" s="2" t="s">
        <v>1218</v>
      </c>
      <c r="K671">
        <v>549</v>
      </c>
      <c r="L671" s="15" t="s">
        <v>1576</v>
      </c>
    </row>
    <row r="672" spans="1:12" x14ac:dyDescent="0.3">
      <c r="A672" t="s">
        <v>671</v>
      </c>
      <c r="B672" t="s">
        <v>1167</v>
      </c>
      <c r="C672" t="s">
        <v>1163</v>
      </c>
      <c r="D672" s="1">
        <v>43560</v>
      </c>
      <c r="E672" s="1">
        <v>43582</v>
      </c>
      <c r="F672" s="1">
        <v>43588</v>
      </c>
      <c r="G672">
        <v>8432</v>
      </c>
      <c r="H672">
        <v>9.6</v>
      </c>
      <c r="I672">
        <v>3272.93</v>
      </c>
      <c r="J672" s="2" t="s">
        <v>1218</v>
      </c>
      <c r="K672">
        <v>586</v>
      </c>
      <c r="L672" s="15" t="s">
        <v>1576</v>
      </c>
    </row>
    <row r="673" spans="1:12" x14ac:dyDescent="0.3">
      <c r="A673" t="s">
        <v>672</v>
      </c>
      <c r="B673" t="s">
        <v>1162</v>
      </c>
      <c r="C673" t="s">
        <v>1193</v>
      </c>
      <c r="D673" s="1">
        <v>43126</v>
      </c>
      <c r="E673" s="1">
        <v>43159</v>
      </c>
      <c r="F673" s="1">
        <v>43167</v>
      </c>
      <c r="G673">
        <v>6731</v>
      </c>
      <c r="H673">
        <v>7.9</v>
      </c>
      <c r="I673">
        <v>3269.67</v>
      </c>
      <c r="J673" s="2" t="s">
        <v>1218</v>
      </c>
      <c r="K673">
        <v>460</v>
      </c>
      <c r="L673" s="15" t="s">
        <v>1576</v>
      </c>
    </row>
    <row r="674" spans="1:12" x14ac:dyDescent="0.3">
      <c r="A674" t="s">
        <v>673</v>
      </c>
      <c r="B674" t="s">
        <v>1161</v>
      </c>
      <c r="C674" t="s">
        <v>1179</v>
      </c>
      <c r="D674" s="1">
        <v>43501</v>
      </c>
      <c r="E674" s="1">
        <v>43539</v>
      </c>
      <c r="F674" s="1">
        <v>43545</v>
      </c>
      <c r="G674">
        <v>6884</v>
      </c>
      <c r="H674">
        <v>8.6</v>
      </c>
      <c r="I674">
        <v>3217.61</v>
      </c>
      <c r="J674" s="2" t="s">
        <v>1218</v>
      </c>
      <c r="K674">
        <v>478</v>
      </c>
      <c r="L674" s="15" t="s">
        <v>1576</v>
      </c>
    </row>
    <row r="675" spans="1:12" x14ac:dyDescent="0.3">
      <c r="A675" t="s">
        <v>674</v>
      </c>
      <c r="B675" t="s">
        <v>1162</v>
      </c>
      <c r="C675" t="s">
        <v>1168</v>
      </c>
      <c r="D675" s="1">
        <v>43775</v>
      </c>
      <c r="E675" s="1">
        <v>43796</v>
      </c>
      <c r="F675" s="1">
        <v>43813</v>
      </c>
      <c r="G675">
        <v>9591</v>
      </c>
      <c r="H675">
        <v>10.7</v>
      </c>
      <c r="I675">
        <v>3216.13</v>
      </c>
      <c r="J675" s="2" t="s">
        <v>1218</v>
      </c>
      <c r="K675">
        <v>102</v>
      </c>
      <c r="L675" s="15" t="s">
        <v>1576</v>
      </c>
    </row>
    <row r="676" spans="1:12" x14ac:dyDescent="0.3">
      <c r="A676" t="s">
        <v>675</v>
      </c>
      <c r="B676" t="s">
        <v>1167</v>
      </c>
      <c r="C676" t="s">
        <v>1164</v>
      </c>
      <c r="D676" s="1">
        <v>43507</v>
      </c>
      <c r="E676" s="1">
        <v>43528</v>
      </c>
      <c r="F676" s="1">
        <v>43546</v>
      </c>
      <c r="G676">
        <v>7193</v>
      </c>
      <c r="H676">
        <v>15.3</v>
      </c>
      <c r="I676">
        <v>3203.28</v>
      </c>
      <c r="J676" s="2" t="s">
        <v>1218</v>
      </c>
      <c r="K676">
        <v>725</v>
      </c>
      <c r="L676" s="15" t="s">
        <v>1576</v>
      </c>
    </row>
    <row r="677" spans="1:12" x14ac:dyDescent="0.3">
      <c r="A677" t="s">
        <v>676</v>
      </c>
      <c r="B677" t="s">
        <v>1162</v>
      </c>
      <c r="C677" t="s">
        <v>1161</v>
      </c>
      <c r="D677" s="1">
        <v>42910</v>
      </c>
      <c r="E677" s="1">
        <v>42960</v>
      </c>
      <c r="F677" s="1">
        <v>42969</v>
      </c>
      <c r="G677">
        <v>5539</v>
      </c>
      <c r="H677">
        <v>6.7</v>
      </c>
      <c r="I677">
        <v>3202.05</v>
      </c>
      <c r="J677" s="2" t="s">
        <v>1218</v>
      </c>
      <c r="K677">
        <v>165</v>
      </c>
      <c r="L677" s="15" t="s">
        <v>1576</v>
      </c>
    </row>
    <row r="678" spans="1:12" x14ac:dyDescent="0.3">
      <c r="A678" t="s">
        <v>677</v>
      </c>
      <c r="B678" t="s">
        <v>1162</v>
      </c>
      <c r="C678" t="s">
        <v>1170</v>
      </c>
      <c r="D678" s="1">
        <v>43640</v>
      </c>
      <c r="E678" s="1">
        <v>43640</v>
      </c>
      <c r="F678" s="1">
        <v>43643</v>
      </c>
      <c r="G678">
        <v>9241</v>
      </c>
      <c r="H678">
        <v>10.4</v>
      </c>
      <c r="I678">
        <v>3192.76</v>
      </c>
      <c r="J678" s="2" t="s">
        <v>1218</v>
      </c>
      <c r="K678">
        <v>636</v>
      </c>
      <c r="L678" s="15" t="s">
        <v>1576</v>
      </c>
    </row>
    <row r="679" spans="1:12" x14ac:dyDescent="0.3">
      <c r="A679" t="s">
        <v>678</v>
      </c>
      <c r="B679" t="s">
        <v>1162</v>
      </c>
      <c r="C679" t="s">
        <v>1180</v>
      </c>
      <c r="D679" s="1">
        <v>42977</v>
      </c>
      <c r="E679" s="1">
        <v>42998</v>
      </c>
      <c r="F679" s="1">
        <v>43007</v>
      </c>
      <c r="G679">
        <v>5561</v>
      </c>
      <c r="H679">
        <v>6.7</v>
      </c>
      <c r="I679">
        <v>3192.93</v>
      </c>
      <c r="J679" s="2" t="s">
        <v>1218</v>
      </c>
      <c r="K679">
        <v>212</v>
      </c>
      <c r="L679" s="15" t="s">
        <v>1576</v>
      </c>
    </row>
    <row r="680" spans="1:12" x14ac:dyDescent="0.3">
      <c r="A680" t="s">
        <v>679</v>
      </c>
      <c r="B680" t="s">
        <v>1162</v>
      </c>
      <c r="C680" t="s">
        <v>1170</v>
      </c>
      <c r="D680" s="1">
        <v>43526</v>
      </c>
      <c r="E680" s="1">
        <v>43543</v>
      </c>
      <c r="F680" s="1">
        <v>43556</v>
      </c>
      <c r="G680">
        <v>9241</v>
      </c>
      <c r="H680">
        <v>10.4</v>
      </c>
      <c r="I680">
        <v>3149.31</v>
      </c>
      <c r="J680" s="2" t="s">
        <v>1218</v>
      </c>
      <c r="K680">
        <v>950</v>
      </c>
      <c r="L680" s="15" t="s">
        <v>1576</v>
      </c>
    </row>
    <row r="681" spans="1:12" x14ac:dyDescent="0.3">
      <c r="A681" t="s">
        <v>680</v>
      </c>
      <c r="B681" t="s">
        <v>1160</v>
      </c>
      <c r="C681" t="s">
        <v>1162</v>
      </c>
      <c r="D681" s="1">
        <v>42854</v>
      </c>
      <c r="E681" s="1">
        <v>42875</v>
      </c>
      <c r="F681" s="1">
        <v>42890</v>
      </c>
      <c r="G681">
        <v>10883</v>
      </c>
      <c r="H681">
        <v>12.8</v>
      </c>
      <c r="I681">
        <v>3141.85</v>
      </c>
      <c r="J681" s="2" t="s">
        <v>1218</v>
      </c>
      <c r="K681">
        <v>912</v>
      </c>
      <c r="L681" s="15" t="s">
        <v>1576</v>
      </c>
    </row>
    <row r="682" spans="1:12" x14ac:dyDescent="0.3">
      <c r="A682" t="s">
        <v>681</v>
      </c>
      <c r="B682" t="s">
        <v>1190</v>
      </c>
      <c r="C682" t="s">
        <v>1167</v>
      </c>
      <c r="D682" s="1">
        <v>42994</v>
      </c>
      <c r="E682" s="1">
        <v>43054</v>
      </c>
      <c r="F682" s="1">
        <v>43059</v>
      </c>
      <c r="G682">
        <v>5565</v>
      </c>
      <c r="H682">
        <v>8.6999999999999993</v>
      </c>
      <c r="I682">
        <v>3126.85</v>
      </c>
      <c r="J682" s="2" t="s">
        <v>1218</v>
      </c>
      <c r="K682">
        <v>301</v>
      </c>
      <c r="L682" s="15" t="s">
        <v>1576</v>
      </c>
    </row>
    <row r="683" spans="1:12" x14ac:dyDescent="0.3">
      <c r="A683" t="s">
        <v>682</v>
      </c>
      <c r="B683" t="s">
        <v>1162</v>
      </c>
      <c r="C683" t="s">
        <v>1164</v>
      </c>
      <c r="D683" s="1">
        <v>43438</v>
      </c>
      <c r="E683" s="1">
        <v>43487</v>
      </c>
      <c r="F683" s="1">
        <v>43495</v>
      </c>
      <c r="G683">
        <v>7213</v>
      </c>
      <c r="H683">
        <v>8.4</v>
      </c>
      <c r="I683">
        <v>3122.11</v>
      </c>
      <c r="J683" s="2" t="s">
        <v>1218</v>
      </c>
      <c r="K683">
        <v>393</v>
      </c>
      <c r="L683" s="15" t="s">
        <v>1576</v>
      </c>
    </row>
    <row r="684" spans="1:12" x14ac:dyDescent="0.3">
      <c r="A684" t="s">
        <v>683</v>
      </c>
      <c r="B684" t="s">
        <v>1161</v>
      </c>
      <c r="C684" t="s">
        <v>1162</v>
      </c>
      <c r="D684" s="1">
        <v>43035</v>
      </c>
      <c r="E684" s="1">
        <v>43112</v>
      </c>
      <c r="F684" s="1">
        <v>43127</v>
      </c>
      <c r="G684">
        <v>5555</v>
      </c>
      <c r="H684">
        <v>7.1</v>
      </c>
      <c r="I684">
        <v>3112.37</v>
      </c>
      <c r="J684" s="2" t="s">
        <v>1218</v>
      </c>
      <c r="K684">
        <v>228</v>
      </c>
      <c r="L684" s="15" t="s">
        <v>1576</v>
      </c>
    </row>
    <row r="685" spans="1:12" x14ac:dyDescent="0.3">
      <c r="A685" t="s">
        <v>684</v>
      </c>
      <c r="B685" t="s">
        <v>1190</v>
      </c>
      <c r="C685" t="s">
        <v>1209</v>
      </c>
      <c r="D685" s="1">
        <v>42994</v>
      </c>
      <c r="E685" s="1">
        <v>43038</v>
      </c>
      <c r="F685" s="1">
        <v>43044</v>
      </c>
      <c r="G685">
        <v>5830</v>
      </c>
      <c r="H685">
        <v>11.3</v>
      </c>
      <c r="I685">
        <v>3097.2</v>
      </c>
      <c r="J685" s="2" t="s">
        <v>1218</v>
      </c>
      <c r="K685">
        <v>352</v>
      </c>
      <c r="L685" s="15" t="s">
        <v>1576</v>
      </c>
    </row>
    <row r="686" spans="1:12" x14ac:dyDescent="0.3">
      <c r="A686" t="s">
        <v>685</v>
      </c>
      <c r="B686" t="s">
        <v>1160</v>
      </c>
      <c r="C686" t="s">
        <v>1181</v>
      </c>
      <c r="D686" s="1">
        <v>43194</v>
      </c>
      <c r="E686" s="1">
        <v>43215</v>
      </c>
      <c r="F686" s="1">
        <v>43222</v>
      </c>
      <c r="G686">
        <v>3786</v>
      </c>
      <c r="H686">
        <v>6.9</v>
      </c>
      <c r="I686">
        <v>3074.48</v>
      </c>
      <c r="J686" s="2" t="s">
        <v>1218</v>
      </c>
      <c r="K686">
        <v>425</v>
      </c>
      <c r="L686" s="15" t="s">
        <v>1576</v>
      </c>
    </row>
    <row r="687" spans="1:12" x14ac:dyDescent="0.3">
      <c r="A687" t="s">
        <v>686</v>
      </c>
      <c r="B687" t="s">
        <v>1167</v>
      </c>
      <c r="C687" t="s">
        <v>1181</v>
      </c>
      <c r="D687" s="1">
        <v>43517</v>
      </c>
      <c r="E687" s="1">
        <v>43546</v>
      </c>
      <c r="F687" s="1">
        <v>43562</v>
      </c>
      <c r="G687">
        <v>9223</v>
      </c>
      <c r="H687">
        <v>18.399999999999999</v>
      </c>
      <c r="I687">
        <v>3066.39</v>
      </c>
      <c r="J687" s="2" t="s">
        <v>1218</v>
      </c>
      <c r="K687">
        <v>710</v>
      </c>
      <c r="L687" s="15" t="s">
        <v>1576</v>
      </c>
    </row>
    <row r="688" spans="1:12" x14ac:dyDescent="0.3">
      <c r="A688" t="s">
        <v>687</v>
      </c>
      <c r="B688" t="s">
        <v>1167</v>
      </c>
      <c r="C688" t="s">
        <v>1172</v>
      </c>
      <c r="D688" s="1">
        <v>42728</v>
      </c>
      <c r="E688" s="1">
        <v>42767</v>
      </c>
      <c r="F688" s="1">
        <v>42775</v>
      </c>
      <c r="G688">
        <v>7741</v>
      </c>
      <c r="H688">
        <v>9.9</v>
      </c>
      <c r="I688">
        <v>3036.68</v>
      </c>
      <c r="J688" s="2" t="s">
        <v>1218</v>
      </c>
      <c r="K688">
        <v>393</v>
      </c>
      <c r="L688" s="15" t="s">
        <v>1576</v>
      </c>
    </row>
    <row r="689" spans="1:12" x14ac:dyDescent="0.3">
      <c r="A689" t="s">
        <v>688</v>
      </c>
      <c r="B689" t="s">
        <v>1162</v>
      </c>
      <c r="C689" t="s">
        <v>1192</v>
      </c>
      <c r="D689" s="1">
        <v>43528</v>
      </c>
      <c r="E689" s="1">
        <v>43646</v>
      </c>
      <c r="F689" s="1">
        <v>43649</v>
      </c>
      <c r="G689">
        <v>8716</v>
      </c>
      <c r="H689">
        <v>16.899999999999999</v>
      </c>
      <c r="I689">
        <v>3028.44</v>
      </c>
      <c r="J689" s="2" t="s">
        <v>1218</v>
      </c>
      <c r="K689">
        <v>967</v>
      </c>
      <c r="L689" s="15" t="s">
        <v>1576</v>
      </c>
    </row>
    <row r="690" spans="1:12" x14ac:dyDescent="0.3">
      <c r="A690" t="s">
        <v>689</v>
      </c>
      <c r="B690" t="s">
        <v>1161</v>
      </c>
      <c r="C690" t="s">
        <v>1167</v>
      </c>
      <c r="D690" s="1">
        <v>43752</v>
      </c>
      <c r="E690" s="1">
        <v>43801</v>
      </c>
      <c r="F690" s="1">
        <v>43808</v>
      </c>
      <c r="G690">
        <v>5584</v>
      </c>
      <c r="H690">
        <v>7.1</v>
      </c>
      <c r="I690">
        <v>3026.81</v>
      </c>
      <c r="J690" s="2" t="s">
        <v>1218</v>
      </c>
      <c r="K690">
        <v>7</v>
      </c>
      <c r="L690" s="15" t="s">
        <v>1577</v>
      </c>
    </row>
    <row r="691" spans="1:12" x14ac:dyDescent="0.3">
      <c r="A691" t="s">
        <v>690</v>
      </c>
      <c r="B691" t="s">
        <v>1167</v>
      </c>
      <c r="C691" t="s">
        <v>1182</v>
      </c>
      <c r="D691" s="1">
        <v>43482</v>
      </c>
      <c r="E691" s="1">
        <v>43482</v>
      </c>
      <c r="F691" s="1">
        <v>43486</v>
      </c>
      <c r="G691">
        <v>2461</v>
      </c>
      <c r="H691">
        <v>3.6</v>
      </c>
      <c r="I691">
        <v>3007.36</v>
      </c>
      <c r="J691" s="2" t="s">
        <v>1218</v>
      </c>
      <c r="K691">
        <v>393</v>
      </c>
      <c r="L691" s="15" t="s">
        <v>1576</v>
      </c>
    </row>
    <row r="692" spans="1:12" x14ac:dyDescent="0.3">
      <c r="A692" t="s">
        <v>691</v>
      </c>
      <c r="B692" t="s">
        <v>1161</v>
      </c>
      <c r="C692" t="s">
        <v>1176</v>
      </c>
      <c r="D692" s="1">
        <v>43440</v>
      </c>
      <c r="E692" s="1">
        <v>43467</v>
      </c>
      <c r="F692" s="1">
        <v>43482</v>
      </c>
      <c r="G692">
        <v>11115</v>
      </c>
      <c r="H692">
        <v>13.5</v>
      </c>
      <c r="I692">
        <v>2997.61</v>
      </c>
      <c r="J692" s="2" t="s">
        <v>1218</v>
      </c>
      <c r="K692">
        <v>808</v>
      </c>
      <c r="L692" s="15" t="s">
        <v>1576</v>
      </c>
    </row>
    <row r="693" spans="1:12" x14ac:dyDescent="0.3">
      <c r="A693" t="s">
        <v>692</v>
      </c>
      <c r="B693" t="s">
        <v>1167</v>
      </c>
      <c r="C693" t="s">
        <v>1161</v>
      </c>
      <c r="D693" s="1">
        <v>43518</v>
      </c>
      <c r="E693" s="1">
        <v>43542</v>
      </c>
      <c r="F693" s="1">
        <v>43550</v>
      </c>
      <c r="G693">
        <v>5568</v>
      </c>
      <c r="H693">
        <v>12.7</v>
      </c>
      <c r="I693">
        <v>2990.74</v>
      </c>
      <c r="J693" s="2" t="s">
        <v>1218</v>
      </c>
      <c r="K693">
        <v>225</v>
      </c>
      <c r="L693" s="15" t="s">
        <v>1576</v>
      </c>
    </row>
    <row r="694" spans="1:12" x14ac:dyDescent="0.3">
      <c r="A694" t="s">
        <v>693</v>
      </c>
      <c r="B694" t="s">
        <v>1167</v>
      </c>
      <c r="C694" t="s">
        <v>1161</v>
      </c>
      <c r="D694" s="1">
        <v>43072</v>
      </c>
      <c r="E694" s="1">
        <v>43082</v>
      </c>
      <c r="F694" s="1">
        <v>43093</v>
      </c>
      <c r="G694">
        <v>5568</v>
      </c>
      <c r="H694">
        <v>12.7</v>
      </c>
      <c r="I694">
        <v>2979.97</v>
      </c>
      <c r="J694" s="2" t="s">
        <v>1218</v>
      </c>
      <c r="K694">
        <v>41</v>
      </c>
      <c r="L694" s="15" t="s">
        <v>1576</v>
      </c>
    </row>
    <row r="695" spans="1:12" x14ac:dyDescent="0.3">
      <c r="A695" t="s">
        <v>694</v>
      </c>
      <c r="B695" t="s">
        <v>1160</v>
      </c>
      <c r="C695" t="s">
        <v>1176</v>
      </c>
      <c r="D695" s="1">
        <v>43600</v>
      </c>
      <c r="E695" s="1">
        <v>43610</v>
      </c>
      <c r="F695" s="1">
        <v>43619</v>
      </c>
      <c r="G695">
        <v>4627</v>
      </c>
      <c r="H695">
        <v>5.8</v>
      </c>
      <c r="I695">
        <v>2924.43</v>
      </c>
      <c r="J695" s="2" t="s">
        <v>1218</v>
      </c>
      <c r="K695">
        <v>659</v>
      </c>
      <c r="L695" s="15" t="s">
        <v>1576</v>
      </c>
    </row>
    <row r="696" spans="1:12" x14ac:dyDescent="0.3">
      <c r="A696" t="s">
        <v>695</v>
      </c>
      <c r="B696" t="s">
        <v>1160</v>
      </c>
      <c r="C696" t="s">
        <v>1164</v>
      </c>
      <c r="D696" s="1">
        <v>43615</v>
      </c>
      <c r="E696" s="1">
        <v>43634</v>
      </c>
      <c r="F696" s="1">
        <v>43643</v>
      </c>
      <c r="G696">
        <v>3921</v>
      </c>
      <c r="H696">
        <v>5.0999999999999996</v>
      </c>
      <c r="I696">
        <v>2902.02</v>
      </c>
      <c r="J696" s="2" t="s">
        <v>1218</v>
      </c>
      <c r="K696">
        <v>912</v>
      </c>
      <c r="L696" s="15" t="s">
        <v>1576</v>
      </c>
    </row>
    <row r="697" spans="1:12" x14ac:dyDescent="0.3">
      <c r="A697" t="s">
        <v>696</v>
      </c>
      <c r="B697" t="s">
        <v>1167</v>
      </c>
      <c r="C697" t="s">
        <v>1182</v>
      </c>
      <c r="D697" s="1">
        <v>43531</v>
      </c>
      <c r="E697" s="1">
        <v>43715</v>
      </c>
      <c r="F697" s="1">
        <v>43719</v>
      </c>
      <c r="G697">
        <v>2461</v>
      </c>
      <c r="H697">
        <v>3.6</v>
      </c>
      <c r="I697">
        <v>2894.18</v>
      </c>
      <c r="J697" s="2" t="s">
        <v>1218</v>
      </c>
      <c r="K697">
        <v>417</v>
      </c>
      <c r="L697" s="15" t="s">
        <v>1577</v>
      </c>
    </row>
    <row r="698" spans="1:12" x14ac:dyDescent="0.3">
      <c r="A698" t="s">
        <v>697</v>
      </c>
      <c r="B698" t="s">
        <v>1162</v>
      </c>
      <c r="C698" t="s">
        <v>1207</v>
      </c>
      <c r="D698" s="1">
        <v>42925</v>
      </c>
      <c r="E698" s="1">
        <v>42944</v>
      </c>
      <c r="F698" s="1">
        <v>42947</v>
      </c>
      <c r="G698">
        <v>941</v>
      </c>
      <c r="H698">
        <v>2.1</v>
      </c>
      <c r="I698">
        <v>2882.19</v>
      </c>
      <c r="J698" s="2" t="s">
        <v>1218</v>
      </c>
      <c r="K698">
        <v>858</v>
      </c>
      <c r="L698" s="15" t="s">
        <v>1576</v>
      </c>
    </row>
    <row r="699" spans="1:12" x14ac:dyDescent="0.3">
      <c r="A699" t="s">
        <v>698</v>
      </c>
      <c r="B699" t="s">
        <v>1190</v>
      </c>
      <c r="C699" t="s">
        <v>1207</v>
      </c>
      <c r="D699" s="1">
        <v>43682</v>
      </c>
      <c r="E699" s="1">
        <v>43732</v>
      </c>
      <c r="F699" s="1">
        <v>43741</v>
      </c>
      <c r="G699">
        <v>6495</v>
      </c>
      <c r="H699">
        <v>8.1999999999999993</v>
      </c>
      <c r="I699">
        <v>2868.52</v>
      </c>
      <c r="J699" s="2" t="s">
        <v>1218</v>
      </c>
      <c r="K699">
        <v>860</v>
      </c>
      <c r="L699" s="15" t="s">
        <v>1576</v>
      </c>
    </row>
    <row r="700" spans="1:12" x14ac:dyDescent="0.3">
      <c r="A700" t="s">
        <v>699</v>
      </c>
      <c r="B700" t="s">
        <v>1167</v>
      </c>
      <c r="C700" t="s">
        <v>1170</v>
      </c>
      <c r="D700" s="1">
        <v>43722</v>
      </c>
      <c r="E700" s="1">
        <v>43729</v>
      </c>
      <c r="F700" s="1">
        <v>43737</v>
      </c>
      <c r="G700">
        <v>9252</v>
      </c>
      <c r="H700">
        <v>13.4</v>
      </c>
      <c r="I700">
        <v>2840.03</v>
      </c>
      <c r="J700" s="2" t="s">
        <v>1218</v>
      </c>
      <c r="K700">
        <v>435</v>
      </c>
      <c r="L700" s="15" t="s">
        <v>1576</v>
      </c>
    </row>
    <row r="701" spans="1:12" x14ac:dyDescent="0.3">
      <c r="A701" t="s">
        <v>700</v>
      </c>
      <c r="B701" t="s">
        <v>1190</v>
      </c>
      <c r="C701" t="s">
        <v>1172</v>
      </c>
      <c r="D701" s="1">
        <v>43588</v>
      </c>
      <c r="E701" s="1">
        <v>43596</v>
      </c>
      <c r="F701" s="1">
        <v>43600</v>
      </c>
      <c r="G701">
        <v>3883</v>
      </c>
      <c r="H701">
        <v>5.0999999999999996</v>
      </c>
      <c r="I701">
        <v>2799.83</v>
      </c>
      <c r="J701" s="2" t="s">
        <v>1218</v>
      </c>
      <c r="K701">
        <v>942</v>
      </c>
      <c r="L701" s="15" t="s">
        <v>1576</v>
      </c>
    </row>
    <row r="702" spans="1:12" x14ac:dyDescent="0.3">
      <c r="A702" t="s">
        <v>701</v>
      </c>
      <c r="B702" t="s">
        <v>1190</v>
      </c>
      <c r="C702" t="s">
        <v>1195</v>
      </c>
      <c r="D702" s="1">
        <v>43390</v>
      </c>
      <c r="E702" s="1">
        <v>43395</v>
      </c>
      <c r="F702" s="1">
        <v>43399</v>
      </c>
      <c r="G702">
        <v>2606</v>
      </c>
      <c r="H702">
        <v>3.6</v>
      </c>
      <c r="I702">
        <v>2761.16</v>
      </c>
      <c r="J702" s="2" t="s">
        <v>1218</v>
      </c>
      <c r="K702">
        <v>749</v>
      </c>
      <c r="L702" s="15" t="s">
        <v>1576</v>
      </c>
    </row>
    <row r="703" spans="1:12" x14ac:dyDescent="0.3">
      <c r="A703" t="s">
        <v>702</v>
      </c>
      <c r="B703" t="s">
        <v>1162</v>
      </c>
      <c r="C703" t="s">
        <v>1161</v>
      </c>
      <c r="D703" s="1">
        <v>43115</v>
      </c>
      <c r="E703" s="1">
        <v>43137</v>
      </c>
      <c r="F703" s="1">
        <v>43143</v>
      </c>
      <c r="G703">
        <v>5539</v>
      </c>
      <c r="H703">
        <v>6.7</v>
      </c>
      <c r="I703">
        <v>2721.33</v>
      </c>
      <c r="J703" s="2" t="s">
        <v>1218</v>
      </c>
      <c r="K703">
        <v>41</v>
      </c>
      <c r="L703" s="15" t="s">
        <v>1576</v>
      </c>
    </row>
    <row r="704" spans="1:12" x14ac:dyDescent="0.3">
      <c r="A704" t="s">
        <v>703</v>
      </c>
      <c r="B704" t="s">
        <v>1162</v>
      </c>
      <c r="C704" t="s">
        <v>1203</v>
      </c>
      <c r="D704" s="1">
        <v>43498</v>
      </c>
      <c r="E704" s="1">
        <v>43519</v>
      </c>
      <c r="F704" s="1">
        <v>43533</v>
      </c>
      <c r="G704">
        <v>8615</v>
      </c>
      <c r="H704">
        <v>9.8000000000000007</v>
      </c>
      <c r="I704">
        <v>2716.77</v>
      </c>
      <c r="J704" s="2" t="s">
        <v>1218</v>
      </c>
      <c r="K704">
        <v>549</v>
      </c>
      <c r="L704" s="15" t="s">
        <v>1576</v>
      </c>
    </row>
    <row r="705" spans="1:12" x14ac:dyDescent="0.3">
      <c r="A705" t="s">
        <v>704</v>
      </c>
      <c r="B705" t="s">
        <v>1167</v>
      </c>
      <c r="C705" t="s">
        <v>1194</v>
      </c>
      <c r="D705" s="1">
        <v>43416</v>
      </c>
      <c r="E705" s="1">
        <v>43426</v>
      </c>
      <c r="F705" s="1">
        <v>43430</v>
      </c>
      <c r="G705">
        <v>630</v>
      </c>
      <c r="H705">
        <v>8.8000000000000007</v>
      </c>
      <c r="I705">
        <v>2712.36</v>
      </c>
      <c r="J705" s="2" t="s">
        <v>1218</v>
      </c>
      <c r="K705">
        <v>120</v>
      </c>
      <c r="L705" s="15" t="s">
        <v>1576</v>
      </c>
    </row>
    <row r="706" spans="1:12" x14ac:dyDescent="0.3">
      <c r="A706" t="s">
        <v>705</v>
      </c>
      <c r="B706" t="s">
        <v>1161</v>
      </c>
      <c r="C706" t="s">
        <v>1176</v>
      </c>
      <c r="D706" s="1">
        <v>42815</v>
      </c>
      <c r="E706" s="1">
        <v>42838</v>
      </c>
      <c r="F706" s="1">
        <v>42847</v>
      </c>
      <c r="G706">
        <v>11115</v>
      </c>
      <c r="H706">
        <v>13.5</v>
      </c>
      <c r="I706">
        <v>2697.3</v>
      </c>
      <c r="J706" s="2" t="s">
        <v>1218</v>
      </c>
      <c r="K706">
        <v>478</v>
      </c>
      <c r="L706" s="15" t="s">
        <v>1576</v>
      </c>
    </row>
    <row r="707" spans="1:12" x14ac:dyDescent="0.3">
      <c r="A707" t="s">
        <v>706</v>
      </c>
      <c r="B707" t="s">
        <v>1162</v>
      </c>
      <c r="C707" t="s">
        <v>1207</v>
      </c>
      <c r="D707" s="1">
        <v>43511</v>
      </c>
      <c r="E707" s="1">
        <v>43522</v>
      </c>
      <c r="F707" s="1">
        <v>43525</v>
      </c>
      <c r="G707">
        <v>941</v>
      </c>
      <c r="H707">
        <v>2.1</v>
      </c>
      <c r="I707">
        <v>2687.69</v>
      </c>
      <c r="J707" s="2" t="s">
        <v>1218</v>
      </c>
      <c r="K707">
        <v>561</v>
      </c>
      <c r="L707" s="15" t="s">
        <v>1576</v>
      </c>
    </row>
    <row r="708" spans="1:12" x14ac:dyDescent="0.3">
      <c r="A708" t="s">
        <v>707</v>
      </c>
      <c r="B708" t="s">
        <v>1161</v>
      </c>
      <c r="C708" t="s">
        <v>1167</v>
      </c>
      <c r="D708" s="1">
        <v>42951</v>
      </c>
      <c r="E708" s="1">
        <v>43023</v>
      </c>
      <c r="F708" s="1">
        <v>43032</v>
      </c>
      <c r="G708">
        <v>5584</v>
      </c>
      <c r="H708">
        <v>7.1</v>
      </c>
      <c r="I708">
        <v>2683.75</v>
      </c>
      <c r="J708" s="2" t="s">
        <v>1218</v>
      </c>
      <c r="K708">
        <v>228</v>
      </c>
      <c r="L708" s="15" t="s">
        <v>1576</v>
      </c>
    </row>
    <row r="709" spans="1:12" x14ac:dyDescent="0.3">
      <c r="A709" t="s">
        <v>708</v>
      </c>
      <c r="B709" t="s">
        <v>1161</v>
      </c>
      <c r="C709" t="s">
        <v>1173</v>
      </c>
      <c r="D709" s="1">
        <v>43106</v>
      </c>
      <c r="E709" s="1">
        <v>43143</v>
      </c>
      <c r="F709" s="1">
        <v>43151</v>
      </c>
      <c r="G709">
        <v>13964</v>
      </c>
      <c r="H709">
        <v>16.899999999999999</v>
      </c>
      <c r="I709">
        <v>2661.24</v>
      </c>
      <c r="J709" s="2" t="s">
        <v>1218</v>
      </c>
      <c r="K709">
        <v>760</v>
      </c>
      <c r="L709" s="15" t="s">
        <v>1576</v>
      </c>
    </row>
    <row r="710" spans="1:12" x14ac:dyDescent="0.3">
      <c r="A710" t="s">
        <v>709</v>
      </c>
      <c r="B710" t="s">
        <v>1190</v>
      </c>
      <c r="C710" t="s">
        <v>1179</v>
      </c>
      <c r="D710" s="1">
        <v>43117</v>
      </c>
      <c r="E710" s="1">
        <v>43141</v>
      </c>
      <c r="F710" s="1">
        <v>43147</v>
      </c>
      <c r="G710">
        <v>6864</v>
      </c>
      <c r="H710">
        <v>13.6</v>
      </c>
      <c r="I710">
        <v>2657.14</v>
      </c>
      <c r="J710" s="2" t="s">
        <v>1218</v>
      </c>
      <c r="K710">
        <v>752</v>
      </c>
      <c r="L710" s="15" t="s">
        <v>1576</v>
      </c>
    </row>
    <row r="711" spans="1:12" x14ac:dyDescent="0.3">
      <c r="A711" t="s">
        <v>710</v>
      </c>
      <c r="B711" t="s">
        <v>1190</v>
      </c>
      <c r="C711" t="s">
        <v>1203</v>
      </c>
      <c r="D711" s="1">
        <v>43336</v>
      </c>
      <c r="E711" s="1">
        <v>43504</v>
      </c>
      <c r="F711" s="1">
        <v>43509</v>
      </c>
      <c r="G711">
        <v>4151</v>
      </c>
      <c r="H711">
        <v>4.5</v>
      </c>
      <c r="I711">
        <v>2646.91</v>
      </c>
      <c r="J711" s="2" t="s">
        <v>1218</v>
      </c>
      <c r="K711">
        <v>739</v>
      </c>
      <c r="L711" s="15" t="s">
        <v>1576</v>
      </c>
    </row>
    <row r="712" spans="1:12" x14ac:dyDescent="0.3">
      <c r="A712" t="s">
        <v>711</v>
      </c>
      <c r="B712" t="s">
        <v>1190</v>
      </c>
      <c r="C712" t="s">
        <v>1196</v>
      </c>
      <c r="D712" s="1">
        <v>42886</v>
      </c>
      <c r="E712" s="1">
        <v>42896</v>
      </c>
      <c r="F712" s="1">
        <v>42905</v>
      </c>
      <c r="G712">
        <v>3974</v>
      </c>
      <c r="H712">
        <v>5.2</v>
      </c>
      <c r="I712">
        <v>2624.34</v>
      </c>
      <c r="J712" s="2" t="s">
        <v>1218</v>
      </c>
      <c r="K712">
        <v>708</v>
      </c>
      <c r="L712" s="15" t="s">
        <v>1576</v>
      </c>
    </row>
    <row r="713" spans="1:12" x14ac:dyDescent="0.3">
      <c r="A713" t="s">
        <v>712</v>
      </c>
      <c r="B713" t="s">
        <v>1167</v>
      </c>
      <c r="C713" t="s">
        <v>1161</v>
      </c>
      <c r="D713" s="1">
        <v>42941</v>
      </c>
      <c r="E713" s="1">
        <v>42988</v>
      </c>
      <c r="F713" s="1">
        <v>42997</v>
      </c>
      <c r="G713">
        <v>5568</v>
      </c>
      <c r="H713">
        <v>12.7</v>
      </c>
      <c r="I713">
        <v>2606.88</v>
      </c>
      <c r="J713" s="2" t="s">
        <v>1218</v>
      </c>
      <c r="K713">
        <v>165</v>
      </c>
      <c r="L713" s="15" t="s">
        <v>1576</v>
      </c>
    </row>
    <row r="714" spans="1:12" x14ac:dyDescent="0.3">
      <c r="A714" t="s">
        <v>713</v>
      </c>
      <c r="B714" t="s">
        <v>1167</v>
      </c>
      <c r="C714" t="s">
        <v>1178</v>
      </c>
      <c r="D714" s="1">
        <v>43477</v>
      </c>
      <c r="E714" s="1">
        <v>43478</v>
      </c>
      <c r="F714" s="1">
        <v>43486</v>
      </c>
      <c r="G714">
        <v>6377</v>
      </c>
      <c r="H714">
        <v>10.5</v>
      </c>
      <c r="I714">
        <v>2510.12</v>
      </c>
      <c r="J714" s="2" t="s">
        <v>1218</v>
      </c>
      <c r="K714">
        <v>217</v>
      </c>
      <c r="L714" s="15" t="s">
        <v>1576</v>
      </c>
    </row>
    <row r="715" spans="1:12" x14ac:dyDescent="0.3">
      <c r="A715" t="s">
        <v>714</v>
      </c>
      <c r="B715" t="s">
        <v>1162</v>
      </c>
      <c r="C715" t="s">
        <v>1165</v>
      </c>
      <c r="D715" s="1">
        <v>43672</v>
      </c>
      <c r="E715" s="1">
        <v>43804</v>
      </c>
      <c r="F715" s="1">
        <v>43811</v>
      </c>
      <c r="G715">
        <v>7108</v>
      </c>
      <c r="H715">
        <v>8.3000000000000007</v>
      </c>
      <c r="I715">
        <v>2509.88</v>
      </c>
      <c r="J715" s="2" t="s">
        <v>1218</v>
      </c>
      <c r="K715">
        <v>267</v>
      </c>
      <c r="L715" s="15" t="s">
        <v>1576</v>
      </c>
    </row>
    <row r="716" spans="1:12" x14ac:dyDescent="0.3">
      <c r="A716" t="s">
        <v>715</v>
      </c>
      <c r="B716" t="s">
        <v>1160</v>
      </c>
      <c r="C716" t="s">
        <v>1195</v>
      </c>
      <c r="D716" s="1">
        <v>42971</v>
      </c>
      <c r="E716" s="1">
        <v>42978</v>
      </c>
      <c r="F716" s="1">
        <v>42983</v>
      </c>
      <c r="G716">
        <v>14584</v>
      </c>
      <c r="H716">
        <v>21.7</v>
      </c>
      <c r="I716">
        <v>2506.59</v>
      </c>
      <c r="J716" s="2" t="s">
        <v>1218</v>
      </c>
      <c r="K716">
        <v>77</v>
      </c>
      <c r="L716" s="15" t="s">
        <v>1576</v>
      </c>
    </row>
    <row r="717" spans="1:12" x14ac:dyDescent="0.3">
      <c r="A717" t="s">
        <v>716</v>
      </c>
      <c r="B717" t="s">
        <v>1167</v>
      </c>
      <c r="C717" t="s">
        <v>1186</v>
      </c>
      <c r="D717" s="1">
        <v>43329</v>
      </c>
      <c r="E717" s="1">
        <v>43432</v>
      </c>
      <c r="F717" s="1">
        <v>43437</v>
      </c>
      <c r="G717">
        <v>9597</v>
      </c>
      <c r="H717">
        <v>17.7</v>
      </c>
      <c r="I717">
        <v>2479.9499999999998</v>
      </c>
      <c r="J717" s="2" t="s">
        <v>1218</v>
      </c>
      <c r="K717">
        <v>198</v>
      </c>
      <c r="L717" s="15" t="s">
        <v>1576</v>
      </c>
    </row>
    <row r="718" spans="1:12" x14ac:dyDescent="0.3">
      <c r="A718" t="s">
        <v>717</v>
      </c>
      <c r="B718" t="s">
        <v>1162</v>
      </c>
      <c r="C718" t="s">
        <v>1161</v>
      </c>
      <c r="D718" s="1">
        <v>43228</v>
      </c>
      <c r="E718" s="1">
        <v>43265</v>
      </c>
      <c r="F718" s="1">
        <v>43274</v>
      </c>
      <c r="G718">
        <v>5539</v>
      </c>
      <c r="H718">
        <v>6.7</v>
      </c>
      <c r="I718">
        <v>2439.21</v>
      </c>
      <c r="J718" s="2" t="s">
        <v>1218</v>
      </c>
      <c r="K718">
        <v>41</v>
      </c>
      <c r="L718" s="15" t="s">
        <v>1576</v>
      </c>
    </row>
    <row r="719" spans="1:12" x14ac:dyDescent="0.3">
      <c r="A719" t="s">
        <v>718</v>
      </c>
      <c r="B719" t="s">
        <v>1162</v>
      </c>
      <c r="C719" t="s">
        <v>1185</v>
      </c>
      <c r="D719" s="1">
        <v>43666</v>
      </c>
      <c r="E719" s="1">
        <v>43765</v>
      </c>
      <c r="F719" s="1">
        <v>43772</v>
      </c>
      <c r="G719">
        <v>7762</v>
      </c>
      <c r="H719">
        <v>8.9</v>
      </c>
      <c r="I719">
        <v>2436.4299999999998</v>
      </c>
      <c r="J719" s="2" t="s">
        <v>1218</v>
      </c>
      <c r="K719">
        <v>105</v>
      </c>
      <c r="L719" s="15" t="s">
        <v>1576</v>
      </c>
    </row>
    <row r="720" spans="1:12" x14ac:dyDescent="0.3">
      <c r="A720" t="s">
        <v>719</v>
      </c>
      <c r="B720" t="s">
        <v>1162</v>
      </c>
      <c r="C720" t="s">
        <v>1195</v>
      </c>
      <c r="D720" s="1">
        <v>42973</v>
      </c>
      <c r="E720" s="1">
        <v>42994</v>
      </c>
      <c r="F720" s="1">
        <v>43000</v>
      </c>
      <c r="G720">
        <v>7496</v>
      </c>
      <c r="H720">
        <v>8.6</v>
      </c>
      <c r="I720">
        <v>2424.5</v>
      </c>
      <c r="J720" s="2" t="s">
        <v>1218</v>
      </c>
      <c r="K720">
        <v>586</v>
      </c>
      <c r="L720" s="15" t="s">
        <v>1576</v>
      </c>
    </row>
    <row r="721" spans="1:12" x14ac:dyDescent="0.3">
      <c r="A721" t="s">
        <v>720</v>
      </c>
      <c r="B721" t="s">
        <v>1161</v>
      </c>
      <c r="C721" t="s">
        <v>1162</v>
      </c>
      <c r="D721" s="1">
        <v>43141</v>
      </c>
      <c r="E721" s="1">
        <v>43226</v>
      </c>
      <c r="F721" s="1">
        <v>43234</v>
      </c>
      <c r="G721">
        <v>5555</v>
      </c>
      <c r="H721">
        <v>7.1</v>
      </c>
      <c r="I721">
        <v>2418.35</v>
      </c>
      <c r="J721" s="2" t="s">
        <v>1218</v>
      </c>
      <c r="K721">
        <v>228</v>
      </c>
      <c r="L721" s="15" t="s">
        <v>1576</v>
      </c>
    </row>
    <row r="722" spans="1:12" x14ac:dyDescent="0.3">
      <c r="A722" t="s">
        <v>721</v>
      </c>
      <c r="B722" t="s">
        <v>1162</v>
      </c>
      <c r="C722" t="s">
        <v>1164</v>
      </c>
      <c r="D722" s="1">
        <v>43537</v>
      </c>
      <c r="E722" s="1">
        <v>43597</v>
      </c>
      <c r="F722" s="1">
        <v>43604</v>
      </c>
      <c r="G722">
        <v>7213</v>
      </c>
      <c r="H722">
        <v>8.4</v>
      </c>
      <c r="I722">
        <v>2414.54</v>
      </c>
      <c r="J722" s="2" t="s">
        <v>1218</v>
      </c>
      <c r="K722">
        <v>601</v>
      </c>
      <c r="L722" s="15" t="s">
        <v>1576</v>
      </c>
    </row>
    <row r="723" spans="1:12" x14ac:dyDescent="0.3">
      <c r="A723" t="s">
        <v>722</v>
      </c>
      <c r="B723" t="s">
        <v>1190</v>
      </c>
      <c r="C723" t="s">
        <v>1179</v>
      </c>
      <c r="D723" s="1">
        <v>43450</v>
      </c>
      <c r="E723" s="1">
        <v>43475</v>
      </c>
      <c r="F723" s="1">
        <v>43480</v>
      </c>
      <c r="G723">
        <v>6864</v>
      </c>
      <c r="H723">
        <v>13.6</v>
      </c>
      <c r="I723">
        <v>2391.62</v>
      </c>
      <c r="J723" s="2" t="s">
        <v>1218</v>
      </c>
      <c r="K723">
        <v>202</v>
      </c>
      <c r="L723" s="15" t="s">
        <v>1576</v>
      </c>
    </row>
    <row r="724" spans="1:12" x14ac:dyDescent="0.3">
      <c r="A724" t="s">
        <v>723</v>
      </c>
      <c r="B724" t="s">
        <v>1161</v>
      </c>
      <c r="C724" t="s">
        <v>1179</v>
      </c>
      <c r="D724" s="1">
        <v>43391</v>
      </c>
      <c r="E724" s="1">
        <v>43411</v>
      </c>
      <c r="F724" s="1">
        <v>43417</v>
      </c>
      <c r="G724">
        <v>6884</v>
      </c>
      <c r="H724">
        <v>8.6</v>
      </c>
      <c r="I724">
        <v>2389.36</v>
      </c>
      <c r="J724" s="2" t="s">
        <v>1218</v>
      </c>
      <c r="K724">
        <v>16</v>
      </c>
      <c r="L724" s="15" t="s">
        <v>1576</v>
      </c>
    </row>
    <row r="725" spans="1:12" x14ac:dyDescent="0.3">
      <c r="A725" t="s">
        <v>724</v>
      </c>
      <c r="B725" t="s">
        <v>1167</v>
      </c>
      <c r="C725" t="s">
        <v>1169</v>
      </c>
      <c r="D725" s="1">
        <v>43782</v>
      </c>
      <c r="E725" s="1">
        <v>43808</v>
      </c>
      <c r="F725" s="1">
        <v>43812</v>
      </c>
      <c r="G725">
        <v>10593</v>
      </c>
      <c r="H725">
        <v>17.7</v>
      </c>
      <c r="I725">
        <v>2293.42</v>
      </c>
      <c r="J725" s="2" t="s">
        <v>1218</v>
      </c>
      <c r="K725">
        <v>561</v>
      </c>
      <c r="L725" s="15" t="s">
        <v>1576</v>
      </c>
    </row>
    <row r="726" spans="1:12" x14ac:dyDescent="0.3">
      <c r="A726" t="s">
        <v>725</v>
      </c>
      <c r="B726" t="s">
        <v>1162</v>
      </c>
      <c r="C726" t="s">
        <v>1200</v>
      </c>
      <c r="D726" s="1">
        <v>43143</v>
      </c>
      <c r="E726" s="1">
        <v>43143</v>
      </c>
      <c r="F726" s="1">
        <v>43154</v>
      </c>
      <c r="G726">
        <v>6409</v>
      </c>
      <c r="H726">
        <v>7.6</v>
      </c>
      <c r="I726">
        <v>2241.91</v>
      </c>
      <c r="J726" s="2" t="s">
        <v>1219</v>
      </c>
      <c r="K726">
        <v>845</v>
      </c>
      <c r="L726" s="15" t="s">
        <v>1576</v>
      </c>
    </row>
    <row r="727" spans="1:12" x14ac:dyDescent="0.3">
      <c r="A727" t="s">
        <v>726</v>
      </c>
      <c r="B727" t="s">
        <v>1167</v>
      </c>
      <c r="C727" t="s">
        <v>1185</v>
      </c>
      <c r="D727" s="1">
        <v>43404</v>
      </c>
      <c r="E727" s="1">
        <v>43405</v>
      </c>
      <c r="F727" s="1">
        <v>43419</v>
      </c>
      <c r="G727">
        <v>7794</v>
      </c>
      <c r="H727">
        <v>12.9</v>
      </c>
      <c r="I727">
        <v>2209.6</v>
      </c>
      <c r="J727" s="2" t="s">
        <v>1218</v>
      </c>
      <c r="K727">
        <v>101</v>
      </c>
      <c r="L727" s="15" t="s">
        <v>1576</v>
      </c>
    </row>
    <row r="728" spans="1:12" x14ac:dyDescent="0.3">
      <c r="A728" t="s">
        <v>727</v>
      </c>
      <c r="B728" t="s">
        <v>1162</v>
      </c>
      <c r="C728" t="s">
        <v>1160</v>
      </c>
      <c r="D728" s="1">
        <v>43585</v>
      </c>
      <c r="E728" s="1">
        <v>43605</v>
      </c>
      <c r="F728" s="1">
        <v>43616</v>
      </c>
      <c r="G728">
        <v>10883</v>
      </c>
      <c r="H728">
        <v>12.8</v>
      </c>
      <c r="I728">
        <v>2206.56</v>
      </c>
      <c r="J728" s="2" t="s">
        <v>1218</v>
      </c>
      <c r="K728">
        <v>41</v>
      </c>
      <c r="L728" s="15" t="s">
        <v>1576</v>
      </c>
    </row>
    <row r="729" spans="1:12" x14ac:dyDescent="0.3">
      <c r="A729" t="s">
        <v>728</v>
      </c>
      <c r="B729" t="s">
        <v>1190</v>
      </c>
      <c r="C729" t="s">
        <v>1172</v>
      </c>
      <c r="D729" s="1">
        <v>42758</v>
      </c>
      <c r="E729" s="1">
        <v>42812</v>
      </c>
      <c r="F729" s="1">
        <v>42832</v>
      </c>
      <c r="G729">
        <v>3883</v>
      </c>
      <c r="H729">
        <v>5.0999999999999996</v>
      </c>
      <c r="I729">
        <v>2177.62</v>
      </c>
      <c r="J729" s="2" t="s">
        <v>1218</v>
      </c>
      <c r="K729">
        <v>325</v>
      </c>
      <c r="L729" s="15" t="s">
        <v>1576</v>
      </c>
    </row>
    <row r="730" spans="1:12" x14ac:dyDescent="0.3">
      <c r="A730" t="s">
        <v>729</v>
      </c>
      <c r="B730" t="s">
        <v>1190</v>
      </c>
      <c r="C730" t="s">
        <v>1191</v>
      </c>
      <c r="D730" s="1">
        <v>43059</v>
      </c>
      <c r="E730" s="1">
        <v>43072</v>
      </c>
      <c r="F730" s="1">
        <v>43079</v>
      </c>
      <c r="G730">
        <v>5763</v>
      </c>
      <c r="H730">
        <v>8.9</v>
      </c>
      <c r="I730">
        <v>2172.08</v>
      </c>
      <c r="J730" s="2" t="s">
        <v>1218</v>
      </c>
      <c r="K730">
        <v>39</v>
      </c>
      <c r="L730" s="15" t="s">
        <v>1576</v>
      </c>
    </row>
    <row r="731" spans="1:12" x14ac:dyDescent="0.3">
      <c r="A731" t="s">
        <v>730</v>
      </c>
      <c r="B731" t="s">
        <v>1167</v>
      </c>
      <c r="C731" t="s">
        <v>1186</v>
      </c>
      <c r="D731" s="1">
        <v>43654</v>
      </c>
      <c r="E731" s="1">
        <v>43723</v>
      </c>
      <c r="F731" s="1">
        <v>43729</v>
      </c>
      <c r="G731">
        <v>9597</v>
      </c>
      <c r="H731">
        <v>17.7</v>
      </c>
      <c r="I731">
        <v>2152.71</v>
      </c>
      <c r="J731" s="2" t="s">
        <v>1218</v>
      </c>
      <c r="K731">
        <v>188</v>
      </c>
      <c r="L731" s="15" t="s">
        <v>1576</v>
      </c>
    </row>
    <row r="732" spans="1:12" x14ac:dyDescent="0.3">
      <c r="A732" t="s">
        <v>731</v>
      </c>
      <c r="B732" t="s">
        <v>1167</v>
      </c>
      <c r="C732" t="s">
        <v>1160</v>
      </c>
      <c r="D732" s="1">
        <v>43380</v>
      </c>
      <c r="E732" s="1">
        <v>43521</v>
      </c>
      <c r="F732" s="1">
        <v>43526</v>
      </c>
      <c r="G732">
        <v>10877</v>
      </c>
      <c r="H732">
        <v>13.3</v>
      </c>
      <c r="I732">
        <v>2125.96</v>
      </c>
      <c r="J732" s="2" t="s">
        <v>1218</v>
      </c>
      <c r="K732">
        <v>165</v>
      </c>
      <c r="L732" s="15" t="s">
        <v>1576</v>
      </c>
    </row>
    <row r="733" spans="1:12" x14ac:dyDescent="0.3">
      <c r="A733" t="s">
        <v>732</v>
      </c>
      <c r="B733" t="s">
        <v>1161</v>
      </c>
      <c r="C733" t="s">
        <v>1191</v>
      </c>
      <c r="D733" s="1">
        <v>42790</v>
      </c>
      <c r="E733" s="1">
        <v>42806</v>
      </c>
      <c r="F733" s="1">
        <v>42809</v>
      </c>
      <c r="G733">
        <v>5775</v>
      </c>
      <c r="H733">
        <v>7.3</v>
      </c>
      <c r="I733">
        <v>2114.9499999999998</v>
      </c>
      <c r="J733" s="2" t="s">
        <v>1218</v>
      </c>
      <c r="K733">
        <v>506</v>
      </c>
      <c r="L733" s="15" t="s">
        <v>1576</v>
      </c>
    </row>
    <row r="734" spans="1:12" x14ac:dyDescent="0.3">
      <c r="A734" t="s">
        <v>733</v>
      </c>
      <c r="B734" t="s">
        <v>1160</v>
      </c>
      <c r="C734" t="s">
        <v>1171</v>
      </c>
      <c r="D734" s="1">
        <v>43568</v>
      </c>
      <c r="E734" s="1">
        <v>43587</v>
      </c>
      <c r="F734" s="1">
        <v>43596</v>
      </c>
      <c r="G734">
        <v>4490</v>
      </c>
      <c r="H734">
        <v>5.6</v>
      </c>
      <c r="I734">
        <v>2101.8200000000002</v>
      </c>
      <c r="J734" s="2" t="s">
        <v>1218</v>
      </c>
      <c r="K734">
        <v>952</v>
      </c>
      <c r="L734" s="15" t="s">
        <v>1576</v>
      </c>
    </row>
    <row r="735" spans="1:12" x14ac:dyDescent="0.3">
      <c r="A735" t="s">
        <v>734</v>
      </c>
      <c r="B735" t="s">
        <v>1162</v>
      </c>
      <c r="C735" t="s">
        <v>1182</v>
      </c>
      <c r="D735" s="1">
        <v>43687</v>
      </c>
      <c r="E735" s="1">
        <v>43703</v>
      </c>
      <c r="F735" s="1">
        <v>43706</v>
      </c>
      <c r="G735">
        <v>2488</v>
      </c>
      <c r="H735">
        <v>3.6</v>
      </c>
      <c r="I735">
        <v>2058.62</v>
      </c>
      <c r="J735" s="2" t="s">
        <v>1218</v>
      </c>
      <c r="K735">
        <v>188</v>
      </c>
      <c r="L735" s="15" t="s">
        <v>1576</v>
      </c>
    </row>
    <row r="736" spans="1:12" x14ac:dyDescent="0.3">
      <c r="A736" t="s">
        <v>735</v>
      </c>
      <c r="B736" t="s">
        <v>1160</v>
      </c>
      <c r="C736" t="s">
        <v>1181</v>
      </c>
      <c r="D736" s="1">
        <v>43102</v>
      </c>
      <c r="E736" s="1">
        <v>43108</v>
      </c>
      <c r="F736" s="1">
        <v>43116</v>
      </c>
      <c r="G736">
        <v>3786</v>
      </c>
      <c r="H736">
        <v>6.9</v>
      </c>
      <c r="I736">
        <v>1984.79</v>
      </c>
      <c r="J736" s="2" t="s">
        <v>1218</v>
      </c>
      <c r="K736">
        <v>403</v>
      </c>
      <c r="L736" s="15" t="s">
        <v>1576</v>
      </c>
    </row>
    <row r="737" spans="1:12" x14ac:dyDescent="0.3">
      <c r="A737" t="s">
        <v>736</v>
      </c>
      <c r="B737" t="s">
        <v>1167</v>
      </c>
      <c r="C737" t="s">
        <v>1208</v>
      </c>
      <c r="D737" s="1">
        <v>42789</v>
      </c>
      <c r="E737" s="1">
        <v>42813</v>
      </c>
      <c r="F737" s="1">
        <v>42816</v>
      </c>
      <c r="G737">
        <v>2507</v>
      </c>
      <c r="H737">
        <v>8.6999999999999993</v>
      </c>
      <c r="I737">
        <v>1975.6</v>
      </c>
      <c r="J737" s="2" t="s">
        <v>1218</v>
      </c>
      <c r="K737">
        <v>15</v>
      </c>
      <c r="L737" s="15" t="s">
        <v>1576</v>
      </c>
    </row>
    <row r="738" spans="1:12" x14ac:dyDescent="0.3">
      <c r="A738" t="s">
        <v>737</v>
      </c>
      <c r="B738" t="s">
        <v>1167</v>
      </c>
      <c r="C738" t="s">
        <v>1173</v>
      </c>
      <c r="D738" s="1">
        <v>43569</v>
      </c>
      <c r="E738" s="1">
        <v>43625</v>
      </c>
      <c r="F738" s="1">
        <v>43629</v>
      </c>
      <c r="G738">
        <v>9570</v>
      </c>
      <c r="H738">
        <v>18.7</v>
      </c>
      <c r="I738">
        <v>1939.7</v>
      </c>
      <c r="J738" s="2" t="s">
        <v>1218</v>
      </c>
      <c r="K738">
        <v>636</v>
      </c>
      <c r="L738" s="15" t="s">
        <v>1576</v>
      </c>
    </row>
    <row r="739" spans="1:12" x14ac:dyDescent="0.3">
      <c r="A739" t="s">
        <v>738</v>
      </c>
      <c r="B739" t="s">
        <v>1167</v>
      </c>
      <c r="C739" t="s">
        <v>1183</v>
      </c>
      <c r="D739" s="1">
        <v>42789</v>
      </c>
      <c r="E739" s="1">
        <v>42789</v>
      </c>
      <c r="F739" s="1">
        <v>42803</v>
      </c>
      <c r="G739">
        <v>8303</v>
      </c>
      <c r="H739">
        <v>14.5</v>
      </c>
      <c r="I739">
        <v>1931.45</v>
      </c>
      <c r="J739" s="2" t="s">
        <v>1219</v>
      </c>
      <c r="K739">
        <v>31</v>
      </c>
      <c r="L739" s="15" t="s">
        <v>1576</v>
      </c>
    </row>
    <row r="740" spans="1:12" x14ac:dyDescent="0.3">
      <c r="A740" t="s">
        <v>739</v>
      </c>
      <c r="B740" t="s">
        <v>1161</v>
      </c>
      <c r="C740" t="s">
        <v>1210</v>
      </c>
      <c r="D740" s="1">
        <v>43205</v>
      </c>
      <c r="E740" s="1">
        <v>43302</v>
      </c>
      <c r="F740" s="1">
        <v>43311</v>
      </c>
      <c r="G740">
        <v>5863</v>
      </c>
      <c r="H740">
        <v>7.4</v>
      </c>
      <c r="I740">
        <v>1913.61</v>
      </c>
      <c r="J740" s="2" t="s">
        <v>1218</v>
      </c>
      <c r="K740">
        <v>200</v>
      </c>
      <c r="L740" s="15" t="s">
        <v>1576</v>
      </c>
    </row>
    <row r="741" spans="1:12" x14ac:dyDescent="0.3">
      <c r="A741" t="s">
        <v>740</v>
      </c>
      <c r="B741" t="s">
        <v>1162</v>
      </c>
      <c r="C741" t="s">
        <v>1165</v>
      </c>
      <c r="D741" s="1">
        <v>43366</v>
      </c>
      <c r="E741" s="1">
        <v>43373</v>
      </c>
      <c r="F741" s="1">
        <v>43379</v>
      </c>
      <c r="G741">
        <v>7108</v>
      </c>
      <c r="H741">
        <v>8.3000000000000007</v>
      </c>
      <c r="I741">
        <v>1886.43</v>
      </c>
      <c r="J741" s="2" t="s">
        <v>1219</v>
      </c>
      <c r="K741">
        <v>905</v>
      </c>
      <c r="L741" s="15" t="s">
        <v>1576</v>
      </c>
    </row>
    <row r="742" spans="1:12" x14ac:dyDescent="0.3">
      <c r="A742" t="s">
        <v>741</v>
      </c>
      <c r="B742" t="s">
        <v>1167</v>
      </c>
      <c r="C742" t="s">
        <v>1191</v>
      </c>
      <c r="D742" s="1">
        <v>43665</v>
      </c>
      <c r="E742" s="1">
        <v>43751</v>
      </c>
      <c r="F742" s="1">
        <v>43755</v>
      </c>
      <c r="G742">
        <v>1215</v>
      </c>
      <c r="H742">
        <v>2.4</v>
      </c>
      <c r="I742">
        <v>1859.59</v>
      </c>
      <c r="J742" s="2" t="s">
        <v>1218</v>
      </c>
      <c r="K742">
        <v>967</v>
      </c>
      <c r="L742" s="15" t="s">
        <v>1576</v>
      </c>
    </row>
    <row r="743" spans="1:12" x14ac:dyDescent="0.3">
      <c r="A743" t="s">
        <v>742</v>
      </c>
      <c r="B743" t="s">
        <v>1190</v>
      </c>
      <c r="C743" t="s">
        <v>1197</v>
      </c>
      <c r="D743" s="1">
        <v>43286</v>
      </c>
      <c r="E743" s="1">
        <v>43307</v>
      </c>
      <c r="F743" s="1">
        <v>43325</v>
      </c>
      <c r="G743">
        <v>6150</v>
      </c>
      <c r="H743">
        <v>14.3</v>
      </c>
      <c r="I743">
        <v>1816.66</v>
      </c>
      <c r="J743" s="2" t="s">
        <v>1218</v>
      </c>
      <c r="K743">
        <v>448</v>
      </c>
      <c r="L743" s="15" t="s">
        <v>1576</v>
      </c>
    </row>
    <row r="744" spans="1:12" x14ac:dyDescent="0.3">
      <c r="A744" t="s">
        <v>743</v>
      </c>
      <c r="B744" t="s">
        <v>1167</v>
      </c>
      <c r="C744" t="s">
        <v>1180</v>
      </c>
      <c r="D744" s="1">
        <v>43698</v>
      </c>
      <c r="E744" s="1">
        <v>43700</v>
      </c>
      <c r="F744" s="1">
        <v>43708</v>
      </c>
      <c r="G744">
        <v>5606</v>
      </c>
      <c r="H744">
        <v>7.1</v>
      </c>
      <c r="I744">
        <v>1790.05</v>
      </c>
      <c r="J744" s="2" t="s">
        <v>1218</v>
      </c>
      <c r="K744">
        <v>549</v>
      </c>
      <c r="L744" s="15" t="s">
        <v>1576</v>
      </c>
    </row>
    <row r="745" spans="1:12" x14ac:dyDescent="0.3">
      <c r="A745" t="s">
        <v>744</v>
      </c>
      <c r="B745" t="s">
        <v>1161</v>
      </c>
      <c r="C745" t="s">
        <v>1162</v>
      </c>
      <c r="D745" s="1">
        <v>42919</v>
      </c>
      <c r="E745" s="1">
        <v>42998</v>
      </c>
      <c r="F745" s="1">
        <v>43007</v>
      </c>
      <c r="G745">
        <v>5555</v>
      </c>
      <c r="H745">
        <v>7.1</v>
      </c>
      <c r="I745">
        <v>1764.57</v>
      </c>
      <c r="J745" s="2" t="s">
        <v>1218</v>
      </c>
      <c r="K745">
        <v>211</v>
      </c>
      <c r="L745" s="15" t="s">
        <v>1576</v>
      </c>
    </row>
    <row r="746" spans="1:12" x14ac:dyDescent="0.3">
      <c r="A746" t="s">
        <v>745</v>
      </c>
      <c r="B746" t="s">
        <v>1162</v>
      </c>
      <c r="C746" t="s">
        <v>1198</v>
      </c>
      <c r="D746" s="1">
        <v>43519</v>
      </c>
      <c r="E746" s="1">
        <v>43530</v>
      </c>
      <c r="F746" s="1">
        <v>43532</v>
      </c>
      <c r="G746">
        <v>7627</v>
      </c>
      <c r="H746">
        <v>8.8000000000000007</v>
      </c>
      <c r="I746">
        <v>1759.77</v>
      </c>
      <c r="J746" s="2" t="s">
        <v>1219</v>
      </c>
      <c r="K746">
        <v>280</v>
      </c>
      <c r="L746" s="15" t="s">
        <v>1576</v>
      </c>
    </row>
    <row r="747" spans="1:12" x14ac:dyDescent="0.3">
      <c r="A747" t="s">
        <v>746</v>
      </c>
      <c r="B747" t="s">
        <v>1162</v>
      </c>
      <c r="C747" t="s">
        <v>1202</v>
      </c>
      <c r="D747" s="1">
        <v>43664</v>
      </c>
      <c r="E747" s="1">
        <v>43684</v>
      </c>
      <c r="F747" s="1">
        <v>43689</v>
      </c>
      <c r="G747">
        <v>9495</v>
      </c>
      <c r="H747">
        <v>10.6</v>
      </c>
      <c r="I747">
        <v>1703.19</v>
      </c>
      <c r="J747" s="2" t="s">
        <v>1218</v>
      </c>
      <c r="K747">
        <v>171</v>
      </c>
      <c r="L747" s="15" t="s">
        <v>1576</v>
      </c>
    </row>
    <row r="748" spans="1:12" x14ac:dyDescent="0.3">
      <c r="A748" t="s">
        <v>747</v>
      </c>
      <c r="B748" t="s">
        <v>1160</v>
      </c>
      <c r="C748" t="s">
        <v>1170</v>
      </c>
      <c r="D748" s="1">
        <v>43548</v>
      </c>
      <c r="E748" s="1">
        <v>43573</v>
      </c>
      <c r="F748" s="1">
        <v>43582</v>
      </c>
      <c r="G748">
        <v>3805</v>
      </c>
      <c r="H748">
        <v>5.5</v>
      </c>
      <c r="I748">
        <v>1636.05</v>
      </c>
      <c r="J748" s="2" t="s">
        <v>1218</v>
      </c>
      <c r="K748">
        <v>952</v>
      </c>
      <c r="L748" s="15" t="s">
        <v>1576</v>
      </c>
    </row>
    <row r="749" spans="1:12" x14ac:dyDescent="0.3">
      <c r="A749" t="s">
        <v>748</v>
      </c>
      <c r="B749" t="s">
        <v>1160</v>
      </c>
      <c r="C749" t="s">
        <v>1205</v>
      </c>
      <c r="D749" s="1">
        <v>43559</v>
      </c>
      <c r="E749" s="1">
        <v>43607</v>
      </c>
      <c r="F749" s="1">
        <v>43612</v>
      </c>
      <c r="G749">
        <v>3713</v>
      </c>
      <c r="H749">
        <v>7.9</v>
      </c>
      <c r="I749">
        <v>1624.24</v>
      </c>
      <c r="J749" s="2" t="s">
        <v>1218</v>
      </c>
      <c r="K749">
        <v>436</v>
      </c>
      <c r="L749" s="15" t="s">
        <v>1576</v>
      </c>
    </row>
    <row r="750" spans="1:12" x14ac:dyDescent="0.3">
      <c r="A750" t="s">
        <v>749</v>
      </c>
      <c r="B750" t="s">
        <v>1167</v>
      </c>
      <c r="C750" t="s">
        <v>1174</v>
      </c>
      <c r="D750" s="1">
        <v>43698</v>
      </c>
      <c r="E750" s="1">
        <v>43714</v>
      </c>
      <c r="F750" s="1">
        <v>43722</v>
      </c>
      <c r="G750">
        <v>11708</v>
      </c>
      <c r="H750">
        <v>20.9</v>
      </c>
      <c r="I750">
        <v>1617.68</v>
      </c>
      <c r="J750" s="2" t="s">
        <v>1218</v>
      </c>
      <c r="K750">
        <v>89</v>
      </c>
      <c r="L750" s="15" t="s">
        <v>1576</v>
      </c>
    </row>
    <row r="751" spans="1:12" x14ac:dyDescent="0.3">
      <c r="A751" t="s">
        <v>750</v>
      </c>
      <c r="B751" t="s">
        <v>1162</v>
      </c>
      <c r="C751" t="s">
        <v>1173</v>
      </c>
      <c r="D751" s="1">
        <v>43411</v>
      </c>
      <c r="E751" s="1">
        <v>43435</v>
      </c>
      <c r="F751" s="1">
        <v>43439</v>
      </c>
      <c r="G751">
        <v>9577</v>
      </c>
      <c r="H751">
        <v>10.7</v>
      </c>
      <c r="I751">
        <v>1615.59</v>
      </c>
      <c r="J751" s="2" t="s">
        <v>1218</v>
      </c>
      <c r="K751">
        <v>512</v>
      </c>
      <c r="L751" s="15" t="s">
        <v>1576</v>
      </c>
    </row>
    <row r="752" spans="1:12" x14ac:dyDescent="0.3">
      <c r="A752" t="s">
        <v>751</v>
      </c>
      <c r="B752" t="s">
        <v>1190</v>
      </c>
      <c r="C752" t="s">
        <v>1163</v>
      </c>
      <c r="D752" s="1">
        <v>43742</v>
      </c>
      <c r="E752" s="1">
        <v>43766</v>
      </c>
      <c r="F752" s="1">
        <v>43785</v>
      </c>
      <c r="G752">
        <v>3608</v>
      </c>
      <c r="H752">
        <v>4.8</v>
      </c>
      <c r="I752">
        <v>1589.87</v>
      </c>
      <c r="J752" s="2" t="s">
        <v>1218</v>
      </c>
      <c r="K752">
        <v>805</v>
      </c>
      <c r="L752" s="15" t="s">
        <v>1576</v>
      </c>
    </row>
    <row r="753" spans="1:12" x14ac:dyDescent="0.3">
      <c r="A753" t="s">
        <v>752</v>
      </c>
      <c r="B753" t="s">
        <v>1162</v>
      </c>
      <c r="C753" t="s">
        <v>1178</v>
      </c>
      <c r="D753" s="1">
        <v>43039</v>
      </c>
      <c r="E753" s="1">
        <v>43049</v>
      </c>
      <c r="F753" s="1">
        <v>43051</v>
      </c>
      <c r="G753">
        <v>6343</v>
      </c>
      <c r="H753">
        <v>7.5</v>
      </c>
      <c r="I753">
        <v>1574.62</v>
      </c>
      <c r="J753" s="2" t="s">
        <v>1219</v>
      </c>
      <c r="K753">
        <v>135</v>
      </c>
      <c r="L753" s="15" t="s">
        <v>1576</v>
      </c>
    </row>
    <row r="754" spans="1:12" x14ac:dyDescent="0.3">
      <c r="A754" t="s">
        <v>753</v>
      </c>
      <c r="B754" t="s">
        <v>1190</v>
      </c>
      <c r="C754" t="s">
        <v>1203</v>
      </c>
      <c r="D754" s="1">
        <v>43789</v>
      </c>
      <c r="E754" s="1">
        <v>43791</v>
      </c>
      <c r="F754" s="1">
        <v>43794</v>
      </c>
      <c r="G754">
        <v>4151</v>
      </c>
      <c r="H754">
        <v>4.5</v>
      </c>
      <c r="I754">
        <v>1563.84</v>
      </c>
      <c r="J754" s="2" t="s">
        <v>1218</v>
      </c>
      <c r="K754">
        <v>428</v>
      </c>
      <c r="L754" s="15" t="s">
        <v>1576</v>
      </c>
    </row>
    <row r="755" spans="1:12" x14ac:dyDescent="0.3">
      <c r="A755" t="s">
        <v>754</v>
      </c>
      <c r="B755" t="s">
        <v>1162</v>
      </c>
      <c r="C755" t="s">
        <v>1179</v>
      </c>
      <c r="D755" s="1">
        <v>42980</v>
      </c>
      <c r="E755" s="1">
        <v>43003</v>
      </c>
      <c r="F755" s="1">
        <v>43007</v>
      </c>
      <c r="G755">
        <v>1443</v>
      </c>
      <c r="H755">
        <v>2.6</v>
      </c>
      <c r="I755">
        <v>1537.51</v>
      </c>
      <c r="J755" s="2" t="s">
        <v>1218</v>
      </c>
      <c r="K755">
        <v>601</v>
      </c>
      <c r="L755" s="15" t="s">
        <v>1576</v>
      </c>
    </row>
    <row r="756" spans="1:12" x14ac:dyDescent="0.3">
      <c r="A756" t="s">
        <v>755</v>
      </c>
      <c r="B756" t="s">
        <v>1167</v>
      </c>
      <c r="C756" t="s">
        <v>1161</v>
      </c>
      <c r="D756" s="1">
        <v>42805</v>
      </c>
      <c r="E756" s="1">
        <v>42826</v>
      </c>
      <c r="F756" s="1">
        <v>42832</v>
      </c>
      <c r="G756">
        <v>5568</v>
      </c>
      <c r="H756">
        <v>12.7</v>
      </c>
      <c r="I756">
        <v>1478.04</v>
      </c>
      <c r="J756" s="2" t="s">
        <v>1218</v>
      </c>
      <c r="K756">
        <v>41</v>
      </c>
      <c r="L756" s="15" t="s">
        <v>1576</v>
      </c>
    </row>
    <row r="757" spans="1:12" x14ac:dyDescent="0.3">
      <c r="A757" t="s">
        <v>756</v>
      </c>
      <c r="B757" t="s">
        <v>1160</v>
      </c>
      <c r="C757" t="s">
        <v>1171</v>
      </c>
      <c r="D757" s="1">
        <v>43477</v>
      </c>
      <c r="E757" s="1">
        <v>43501</v>
      </c>
      <c r="F757" s="1">
        <v>43510</v>
      </c>
      <c r="G757">
        <v>4490</v>
      </c>
      <c r="H757">
        <v>5.6</v>
      </c>
      <c r="I757">
        <v>1471.88</v>
      </c>
      <c r="J757" s="2" t="s">
        <v>1218</v>
      </c>
      <c r="K757">
        <v>874</v>
      </c>
      <c r="L757" s="15" t="s">
        <v>1576</v>
      </c>
    </row>
    <row r="758" spans="1:12" x14ac:dyDescent="0.3">
      <c r="A758" t="s">
        <v>757</v>
      </c>
      <c r="B758" t="s">
        <v>1167</v>
      </c>
      <c r="C758" t="s">
        <v>1170</v>
      </c>
      <c r="D758" s="1">
        <v>43458</v>
      </c>
      <c r="E758" s="1">
        <v>43485</v>
      </c>
      <c r="F758" s="1">
        <v>43488</v>
      </c>
      <c r="G758">
        <v>9252</v>
      </c>
      <c r="H758">
        <v>13.4</v>
      </c>
      <c r="I758">
        <v>1459.61</v>
      </c>
      <c r="J758" s="2" t="s">
        <v>1218</v>
      </c>
      <c r="K758">
        <v>967</v>
      </c>
      <c r="L758" s="15" t="s">
        <v>1576</v>
      </c>
    </row>
    <row r="759" spans="1:12" x14ac:dyDescent="0.3">
      <c r="A759" t="s">
        <v>758</v>
      </c>
      <c r="B759" t="s">
        <v>1190</v>
      </c>
      <c r="C759" t="s">
        <v>1163</v>
      </c>
      <c r="D759" s="1">
        <v>43133</v>
      </c>
      <c r="E759" s="1">
        <v>43157</v>
      </c>
      <c r="F759" s="1">
        <v>43162</v>
      </c>
      <c r="G759">
        <v>3608</v>
      </c>
      <c r="H759">
        <v>4.8</v>
      </c>
      <c r="I759">
        <v>1443.93</v>
      </c>
      <c r="J759" s="2" t="s">
        <v>1218</v>
      </c>
      <c r="K759">
        <v>25</v>
      </c>
      <c r="L759" s="15" t="s">
        <v>1576</v>
      </c>
    </row>
    <row r="760" spans="1:12" x14ac:dyDescent="0.3">
      <c r="A760" t="s">
        <v>759</v>
      </c>
      <c r="B760" t="s">
        <v>1167</v>
      </c>
      <c r="C760" t="s">
        <v>1198</v>
      </c>
      <c r="D760" s="1">
        <v>43682</v>
      </c>
      <c r="E760" s="1">
        <v>43703</v>
      </c>
      <c r="F760" s="1">
        <v>43708</v>
      </c>
      <c r="G760">
        <v>7660</v>
      </c>
      <c r="H760">
        <v>15.8</v>
      </c>
      <c r="I760">
        <v>1417.19</v>
      </c>
      <c r="J760" s="2" t="s">
        <v>1218</v>
      </c>
      <c r="K760">
        <v>454</v>
      </c>
      <c r="L760" s="15" t="s">
        <v>1576</v>
      </c>
    </row>
    <row r="761" spans="1:12" x14ac:dyDescent="0.3">
      <c r="A761" t="s">
        <v>760</v>
      </c>
      <c r="B761" t="s">
        <v>1167</v>
      </c>
      <c r="C761" t="s">
        <v>1183</v>
      </c>
      <c r="D761" s="1">
        <v>42876</v>
      </c>
      <c r="E761" s="1">
        <v>42906</v>
      </c>
      <c r="F761" s="1">
        <v>42909</v>
      </c>
      <c r="G761">
        <v>8303</v>
      </c>
      <c r="H761">
        <v>14.5</v>
      </c>
      <c r="I761">
        <v>1414.25</v>
      </c>
      <c r="J761" s="2" t="s">
        <v>1218</v>
      </c>
      <c r="K761">
        <v>417</v>
      </c>
      <c r="L761" s="15" t="s">
        <v>1576</v>
      </c>
    </row>
    <row r="762" spans="1:12" x14ac:dyDescent="0.3">
      <c r="A762" t="s">
        <v>761</v>
      </c>
      <c r="B762" t="s">
        <v>1190</v>
      </c>
      <c r="C762" t="s">
        <v>1163</v>
      </c>
      <c r="D762" s="1">
        <v>43756</v>
      </c>
      <c r="E762" s="1">
        <v>43759</v>
      </c>
      <c r="F762" s="1">
        <v>43761</v>
      </c>
      <c r="G762">
        <v>3608</v>
      </c>
      <c r="H762">
        <v>4.8</v>
      </c>
      <c r="I762">
        <v>1387.03</v>
      </c>
      <c r="J762" s="2" t="s">
        <v>1218</v>
      </c>
      <c r="K762">
        <v>596</v>
      </c>
      <c r="L762" s="15" t="s">
        <v>1576</v>
      </c>
    </row>
    <row r="763" spans="1:12" x14ac:dyDescent="0.3">
      <c r="A763" t="s">
        <v>762</v>
      </c>
      <c r="B763" t="s">
        <v>1161</v>
      </c>
      <c r="C763" t="s">
        <v>1162</v>
      </c>
      <c r="D763" s="1">
        <v>43001</v>
      </c>
      <c r="E763" s="1">
        <v>43088</v>
      </c>
      <c r="F763" s="1">
        <v>43094</v>
      </c>
      <c r="G763">
        <v>5555</v>
      </c>
      <c r="H763">
        <v>7.1</v>
      </c>
      <c r="I763">
        <v>1383.58</v>
      </c>
      <c r="J763" s="2" t="s">
        <v>1218</v>
      </c>
      <c r="K763">
        <v>463</v>
      </c>
      <c r="L763" s="15" t="s">
        <v>1576</v>
      </c>
    </row>
    <row r="764" spans="1:12" x14ac:dyDescent="0.3">
      <c r="A764" t="s">
        <v>763</v>
      </c>
      <c r="B764" t="s">
        <v>1190</v>
      </c>
      <c r="C764" t="s">
        <v>1203</v>
      </c>
      <c r="D764" s="1">
        <v>43321</v>
      </c>
      <c r="E764" s="1">
        <v>43322</v>
      </c>
      <c r="F764" s="1">
        <v>43324</v>
      </c>
      <c r="G764">
        <v>4151</v>
      </c>
      <c r="H764">
        <v>4.5</v>
      </c>
      <c r="I764">
        <v>1382.11</v>
      </c>
      <c r="J764" s="2" t="s">
        <v>1219</v>
      </c>
      <c r="K764">
        <v>382</v>
      </c>
      <c r="L764" s="15" t="s">
        <v>1576</v>
      </c>
    </row>
    <row r="765" spans="1:12" x14ac:dyDescent="0.3">
      <c r="A765" t="s">
        <v>764</v>
      </c>
      <c r="B765" t="s">
        <v>1160</v>
      </c>
      <c r="C765" t="s">
        <v>1205</v>
      </c>
      <c r="D765" s="1">
        <v>43728</v>
      </c>
      <c r="E765" s="1">
        <v>43771</v>
      </c>
      <c r="F765" s="1">
        <v>43777</v>
      </c>
      <c r="G765">
        <v>3713</v>
      </c>
      <c r="H765">
        <v>7.9</v>
      </c>
      <c r="I765">
        <v>1373.32</v>
      </c>
      <c r="J765" s="2" t="s">
        <v>1218</v>
      </c>
      <c r="K765">
        <v>912</v>
      </c>
      <c r="L765" s="15" t="s">
        <v>1576</v>
      </c>
    </row>
    <row r="766" spans="1:12" x14ac:dyDescent="0.3">
      <c r="A766" t="s">
        <v>765</v>
      </c>
      <c r="B766" t="s">
        <v>1190</v>
      </c>
      <c r="C766" t="s">
        <v>1172</v>
      </c>
      <c r="D766" s="1">
        <v>43437</v>
      </c>
      <c r="E766" s="1">
        <v>43451</v>
      </c>
      <c r="F766" s="1">
        <v>43454</v>
      </c>
      <c r="G766">
        <v>3883</v>
      </c>
      <c r="H766">
        <v>5.0999999999999996</v>
      </c>
      <c r="I766">
        <v>1352.87</v>
      </c>
      <c r="J766" s="2" t="s">
        <v>1218</v>
      </c>
      <c r="K766">
        <v>252</v>
      </c>
      <c r="L766" s="15" t="s">
        <v>1576</v>
      </c>
    </row>
    <row r="767" spans="1:12" x14ac:dyDescent="0.3">
      <c r="A767" t="s">
        <v>766</v>
      </c>
      <c r="B767" t="s">
        <v>1190</v>
      </c>
      <c r="C767" t="s">
        <v>1196</v>
      </c>
      <c r="D767" s="1">
        <v>43415</v>
      </c>
      <c r="E767" s="1">
        <v>43452</v>
      </c>
      <c r="F767" s="1">
        <v>43454</v>
      </c>
      <c r="G767">
        <v>3974</v>
      </c>
      <c r="H767">
        <v>5.2</v>
      </c>
      <c r="I767">
        <v>1327.34</v>
      </c>
      <c r="J767" s="2" t="s">
        <v>1218</v>
      </c>
      <c r="K767">
        <v>204</v>
      </c>
      <c r="L767" s="15" t="s">
        <v>1577</v>
      </c>
    </row>
    <row r="768" spans="1:12" x14ac:dyDescent="0.3">
      <c r="A768" t="s">
        <v>767</v>
      </c>
      <c r="B768" t="s">
        <v>1162</v>
      </c>
      <c r="C768" t="s">
        <v>1207</v>
      </c>
      <c r="D768" s="1">
        <v>42744</v>
      </c>
      <c r="E768" s="1">
        <v>42765</v>
      </c>
      <c r="F768" s="1">
        <v>42769</v>
      </c>
      <c r="G768">
        <v>941</v>
      </c>
      <c r="H768">
        <v>2.1</v>
      </c>
      <c r="I768">
        <v>1309.23</v>
      </c>
      <c r="J768" s="2" t="s">
        <v>1218</v>
      </c>
      <c r="K768">
        <v>967</v>
      </c>
      <c r="L768" s="15" t="s">
        <v>1576</v>
      </c>
    </row>
    <row r="769" spans="1:12" x14ac:dyDescent="0.3">
      <c r="A769" t="s">
        <v>768</v>
      </c>
      <c r="B769" t="s">
        <v>1190</v>
      </c>
      <c r="C769" t="s">
        <v>1172</v>
      </c>
      <c r="D769" s="1">
        <v>43527</v>
      </c>
      <c r="E769" s="1">
        <v>43528</v>
      </c>
      <c r="F769" s="1">
        <v>43531</v>
      </c>
      <c r="G769">
        <v>3883</v>
      </c>
      <c r="H769">
        <v>5.0999999999999996</v>
      </c>
      <c r="I769">
        <v>1264.54</v>
      </c>
      <c r="J769" s="2" t="s">
        <v>1219</v>
      </c>
      <c r="K769">
        <v>650</v>
      </c>
      <c r="L769" s="15" t="s">
        <v>1576</v>
      </c>
    </row>
    <row r="770" spans="1:12" x14ac:dyDescent="0.3">
      <c r="A770" t="s">
        <v>769</v>
      </c>
      <c r="B770" t="s">
        <v>1162</v>
      </c>
      <c r="C770" t="s">
        <v>1198</v>
      </c>
      <c r="D770" s="1">
        <v>43639</v>
      </c>
      <c r="E770" s="1">
        <v>43665</v>
      </c>
      <c r="F770" s="1">
        <v>43666</v>
      </c>
      <c r="G770">
        <v>7627</v>
      </c>
      <c r="H770">
        <v>8.8000000000000007</v>
      </c>
      <c r="I770">
        <v>1255.81</v>
      </c>
      <c r="J770" s="2" t="s">
        <v>1219</v>
      </c>
      <c r="K770">
        <v>858</v>
      </c>
      <c r="L770" s="15" t="s">
        <v>1576</v>
      </c>
    </row>
    <row r="771" spans="1:12" x14ac:dyDescent="0.3">
      <c r="A771" t="s">
        <v>770</v>
      </c>
      <c r="B771" t="s">
        <v>1190</v>
      </c>
      <c r="C771" t="s">
        <v>1162</v>
      </c>
      <c r="D771" s="1">
        <v>43281</v>
      </c>
      <c r="E771" s="1">
        <v>43339</v>
      </c>
      <c r="F771" s="1">
        <v>43347</v>
      </c>
      <c r="G771">
        <v>5536</v>
      </c>
      <c r="H771">
        <v>11.7</v>
      </c>
      <c r="I771">
        <v>1237.49</v>
      </c>
      <c r="J771" s="2" t="s">
        <v>1218</v>
      </c>
      <c r="K771">
        <v>451</v>
      </c>
      <c r="L771" s="15" t="s">
        <v>1576</v>
      </c>
    </row>
    <row r="772" spans="1:12" x14ac:dyDescent="0.3">
      <c r="A772" t="s">
        <v>771</v>
      </c>
      <c r="B772" t="s">
        <v>1190</v>
      </c>
      <c r="C772" t="s">
        <v>1172</v>
      </c>
      <c r="D772" s="1">
        <v>43048</v>
      </c>
      <c r="E772" s="1">
        <v>43054</v>
      </c>
      <c r="F772" s="1">
        <v>43057</v>
      </c>
      <c r="G772">
        <v>3883</v>
      </c>
      <c r="H772">
        <v>5.0999999999999996</v>
      </c>
      <c r="I772">
        <v>1220.5</v>
      </c>
      <c r="J772" s="2" t="s">
        <v>1219</v>
      </c>
      <c r="K772">
        <v>159</v>
      </c>
      <c r="L772" s="15" t="s">
        <v>1576</v>
      </c>
    </row>
    <row r="773" spans="1:12" x14ac:dyDescent="0.3">
      <c r="A773" t="s">
        <v>772</v>
      </c>
      <c r="B773" t="s">
        <v>1167</v>
      </c>
      <c r="C773" t="s">
        <v>1208</v>
      </c>
      <c r="D773" s="1">
        <v>43462</v>
      </c>
      <c r="E773" s="1">
        <v>43535</v>
      </c>
      <c r="F773" s="1">
        <v>43834</v>
      </c>
      <c r="G773">
        <v>2507</v>
      </c>
      <c r="H773">
        <v>8.6999999999999993</v>
      </c>
      <c r="I773">
        <v>1199.52</v>
      </c>
      <c r="J773" s="2" t="s">
        <v>1218</v>
      </c>
      <c r="K773">
        <v>212</v>
      </c>
      <c r="L773" s="15" t="s">
        <v>1576</v>
      </c>
    </row>
    <row r="774" spans="1:12" x14ac:dyDescent="0.3">
      <c r="A774" t="s">
        <v>773</v>
      </c>
      <c r="B774" t="s">
        <v>1190</v>
      </c>
      <c r="C774" t="s">
        <v>1208</v>
      </c>
      <c r="D774" s="1">
        <v>42776</v>
      </c>
      <c r="E774" s="1">
        <v>42856</v>
      </c>
      <c r="F774" s="1">
        <v>42865</v>
      </c>
      <c r="G774">
        <v>7494</v>
      </c>
      <c r="H774">
        <v>9.3000000000000007</v>
      </c>
      <c r="I774">
        <v>1193.6300000000001</v>
      </c>
      <c r="J774" s="2" t="s">
        <v>1218</v>
      </c>
      <c r="K774">
        <v>297</v>
      </c>
      <c r="L774" s="15" t="s">
        <v>1576</v>
      </c>
    </row>
    <row r="775" spans="1:12" x14ac:dyDescent="0.3">
      <c r="A775" t="s">
        <v>774</v>
      </c>
      <c r="B775" t="s">
        <v>1162</v>
      </c>
      <c r="C775" t="s">
        <v>1208</v>
      </c>
      <c r="D775" s="1">
        <v>43196</v>
      </c>
      <c r="E775" s="1">
        <v>43212</v>
      </c>
      <c r="F775" s="1">
        <v>43217</v>
      </c>
      <c r="G775">
        <v>2508</v>
      </c>
      <c r="H775">
        <v>3.7</v>
      </c>
      <c r="I775">
        <v>1193.96</v>
      </c>
      <c r="J775" s="2" t="s">
        <v>1218</v>
      </c>
      <c r="K775">
        <v>422</v>
      </c>
      <c r="L775" s="15" t="s">
        <v>1576</v>
      </c>
    </row>
    <row r="776" spans="1:12" x14ac:dyDescent="0.3">
      <c r="A776" t="s">
        <v>775</v>
      </c>
      <c r="B776" t="s">
        <v>1160</v>
      </c>
      <c r="C776" t="s">
        <v>1193</v>
      </c>
      <c r="D776" s="1">
        <v>43647</v>
      </c>
      <c r="E776" s="1">
        <v>43659</v>
      </c>
      <c r="F776" s="1">
        <v>43668</v>
      </c>
      <c r="G776">
        <v>4159</v>
      </c>
      <c r="H776">
        <v>5.3</v>
      </c>
      <c r="I776">
        <v>1185.48</v>
      </c>
      <c r="J776" s="2" t="s">
        <v>1219</v>
      </c>
      <c r="K776">
        <v>436</v>
      </c>
      <c r="L776" s="15" t="s">
        <v>1576</v>
      </c>
    </row>
    <row r="777" spans="1:12" x14ac:dyDescent="0.3">
      <c r="A777" t="s">
        <v>776</v>
      </c>
      <c r="B777" t="s">
        <v>1162</v>
      </c>
      <c r="C777" t="s">
        <v>1178</v>
      </c>
      <c r="D777" s="1">
        <v>43008</v>
      </c>
      <c r="E777" s="1">
        <v>43008</v>
      </c>
      <c r="F777" s="1">
        <v>43015</v>
      </c>
      <c r="G777">
        <v>6343</v>
      </c>
      <c r="H777">
        <v>7.5</v>
      </c>
      <c r="I777">
        <v>1184.33</v>
      </c>
      <c r="J777" s="2" t="s">
        <v>1219</v>
      </c>
      <c r="K777">
        <v>105</v>
      </c>
      <c r="L777" s="15" t="s">
        <v>1576</v>
      </c>
    </row>
    <row r="778" spans="1:12" x14ac:dyDescent="0.3">
      <c r="A778" t="s">
        <v>777</v>
      </c>
      <c r="B778" t="s">
        <v>1190</v>
      </c>
      <c r="C778" t="s">
        <v>1196</v>
      </c>
      <c r="D778" s="1">
        <v>42891</v>
      </c>
      <c r="E778" s="1">
        <v>42896</v>
      </c>
      <c r="F778" s="1">
        <v>42911</v>
      </c>
      <c r="G778">
        <v>3974</v>
      </c>
      <c r="H778">
        <v>5.2</v>
      </c>
      <c r="I778">
        <v>1183.1199999999999</v>
      </c>
      <c r="J778" s="2" t="s">
        <v>1219</v>
      </c>
      <c r="K778">
        <v>16</v>
      </c>
      <c r="L778" s="15" t="s">
        <v>1576</v>
      </c>
    </row>
    <row r="779" spans="1:12" x14ac:dyDescent="0.3">
      <c r="A779" t="s">
        <v>778</v>
      </c>
      <c r="B779" t="s">
        <v>1162</v>
      </c>
      <c r="C779" t="s">
        <v>1161</v>
      </c>
      <c r="D779" s="1">
        <v>43163</v>
      </c>
      <c r="E779" s="1">
        <v>43171</v>
      </c>
      <c r="F779" s="1">
        <v>43181</v>
      </c>
      <c r="G779">
        <v>5539</v>
      </c>
      <c r="H779">
        <v>6.7</v>
      </c>
      <c r="I779">
        <v>1171.48</v>
      </c>
      <c r="J779" s="2" t="s">
        <v>1219</v>
      </c>
      <c r="K779">
        <v>41</v>
      </c>
      <c r="L779" s="15" t="s">
        <v>1576</v>
      </c>
    </row>
    <row r="780" spans="1:12" x14ac:dyDescent="0.3">
      <c r="A780" t="s">
        <v>779</v>
      </c>
      <c r="B780" t="s">
        <v>1167</v>
      </c>
      <c r="C780" t="s">
        <v>1198</v>
      </c>
      <c r="D780" s="1">
        <v>43438</v>
      </c>
      <c r="E780" s="1">
        <v>43438</v>
      </c>
      <c r="F780" s="1">
        <v>43445</v>
      </c>
      <c r="G780">
        <v>7660</v>
      </c>
      <c r="H780">
        <v>15.8</v>
      </c>
      <c r="I780">
        <v>1161.82</v>
      </c>
      <c r="J780" s="2" t="s">
        <v>1219</v>
      </c>
      <c r="K780">
        <v>705</v>
      </c>
      <c r="L780" s="15" t="s">
        <v>1576</v>
      </c>
    </row>
    <row r="781" spans="1:12" x14ac:dyDescent="0.3">
      <c r="A781" t="s">
        <v>780</v>
      </c>
      <c r="B781" t="s">
        <v>1161</v>
      </c>
      <c r="C781" t="s">
        <v>1191</v>
      </c>
      <c r="D781" s="1">
        <v>43793</v>
      </c>
      <c r="E781" s="1">
        <v>43800</v>
      </c>
      <c r="F781" s="1">
        <v>43809</v>
      </c>
      <c r="G781">
        <v>5775</v>
      </c>
      <c r="H781">
        <v>7.3</v>
      </c>
      <c r="I781">
        <v>1161.8</v>
      </c>
      <c r="J781" s="2" t="s">
        <v>1219</v>
      </c>
      <c r="K781">
        <v>201</v>
      </c>
      <c r="L781" s="15" t="s">
        <v>1576</v>
      </c>
    </row>
    <row r="782" spans="1:12" x14ac:dyDescent="0.3">
      <c r="A782" t="s">
        <v>781</v>
      </c>
      <c r="B782" t="s">
        <v>1161</v>
      </c>
      <c r="C782" t="s">
        <v>1179</v>
      </c>
      <c r="D782" s="1">
        <v>43731</v>
      </c>
      <c r="E782" s="1">
        <v>43746</v>
      </c>
      <c r="F782" s="1">
        <v>43752</v>
      </c>
      <c r="G782">
        <v>6884</v>
      </c>
      <c r="H782">
        <v>8.6</v>
      </c>
      <c r="I782">
        <v>1154.8</v>
      </c>
      <c r="J782" s="2" t="s">
        <v>1218</v>
      </c>
      <c r="K782">
        <v>871</v>
      </c>
      <c r="L782" s="15" t="s">
        <v>1576</v>
      </c>
    </row>
    <row r="783" spans="1:12" x14ac:dyDescent="0.3">
      <c r="A783" t="s">
        <v>782</v>
      </c>
      <c r="B783" t="s">
        <v>1162</v>
      </c>
      <c r="C783" t="s">
        <v>1161</v>
      </c>
      <c r="D783" s="1">
        <v>42848</v>
      </c>
      <c r="E783" s="1">
        <v>42855</v>
      </c>
      <c r="F783" s="1">
        <v>42864</v>
      </c>
      <c r="G783">
        <v>5539</v>
      </c>
      <c r="H783">
        <v>6.7</v>
      </c>
      <c r="I783">
        <v>1134.23</v>
      </c>
      <c r="J783" s="2" t="s">
        <v>1219</v>
      </c>
      <c r="K783">
        <v>41</v>
      </c>
      <c r="L783" s="15" t="s">
        <v>1576</v>
      </c>
    </row>
    <row r="784" spans="1:12" x14ac:dyDescent="0.3">
      <c r="A784" t="s">
        <v>783</v>
      </c>
      <c r="B784" t="s">
        <v>1162</v>
      </c>
      <c r="C784" t="s">
        <v>1198</v>
      </c>
      <c r="D784" s="1">
        <v>43015</v>
      </c>
      <c r="E784" s="1">
        <v>43040</v>
      </c>
      <c r="F784" s="1">
        <v>43047</v>
      </c>
      <c r="G784">
        <v>7627</v>
      </c>
      <c r="H784">
        <v>8.8000000000000007</v>
      </c>
      <c r="I784">
        <v>1120.19</v>
      </c>
      <c r="J784" s="2" t="s">
        <v>1219</v>
      </c>
      <c r="K784">
        <v>393</v>
      </c>
      <c r="L784" s="15" t="s">
        <v>1576</v>
      </c>
    </row>
    <row r="785" spans="1:12" x14ac:dyDescent="0.3">
      <c r="A785" t="s">
        <v>784</v>
      </c>
      <c r="B785" t="s">
        <v>1167</v>
      </c>
      <c r="C785" t="s">
        <v>1208</v>
      </c>
      <c r="D785" s="1">
        <v>43534</v>
      </c>
      <c r="E785" s="1">
        <v>43682</v>
      </c>
      <c r="F785" s="1">
        <v>43690</v>
      </c>
      <c r="G785">
        <v>2507</v>
      </c>
      <c r="H785">
        <v>8.6999999999999993</v>
      </c>
      <c r="I785">
        <v>1110.92</v>
      </c>
      <c r="J785" s="2" t="s">
        <v>1218</v>
      </c>
      <c r="K785">
        <v>705</v>
      </c>
      <c r="L785" s="15" t="s">
        <v>1576</v>
      </c>
    </row>
    <row r="786" spans="1:12" x14ac:dyDescent="0.3">
      <c r="A786" t="s">
        <v>785</v>
      </c>
      <c r="B786" t="s">
        <v>1190</v>
      </c>
      <c r="C786" t="s">
        <v>1203</v>
      </c>
      <c r="D786" s="1">
        <v>43726</v>
      </c>
      <c r="E786" s="1">
        <v>43734</v>
      </c>
      <c r="F786" s="1">
        <v>43737</v>
      </c>
      <c r="G786">
        <v>4151</v>
      </c>
      <c r="H786">
        <v>4.5</v>
      </c>
      <c r="I786">
        <v>1108.1500000000001</v>
      </c>
      <c r="J786" s="2" t="s">
        <v>1219</v>
      </c>
      <c r="K786">
        <v>451</v>
      </c>
      <c r="L786" s="15" t="s">
        <v>1576</v>
      </c>
    </row>
    <row r="787" spans="1:12" x14ac:dyDescent="0.3">
      <c r="A787" t="s">
        <v>786</v>
      </c>
      <c r="B787" t="s">
        <v>1167</v>
      </c>
      <c r="C787" t="s">
        <v>1166</v>
      </c>
      <c r="D787" s="1">
        <v>42848</v>
      </c>
      <c r="E787" s="1">
        <v>42848</v>
      </c>
      <c r="F787" s="1">
        <v>42856</v>
      </c>
      <c r="G787">
        <v>6790</v>
      </c>
      <c r="H787">
        <v>8.9</v>
      </c>
      <c r="I787">
        <v>1105.3599999999999</v>
      </c>
      <c r="J787" s="2" t="s">
        <v>1219</v>
      </c>
      <c r="K787">
        <v>120</v>
      </c>
      <c r="L787" s="15" t="s">
        <v>1576</v>
      </c>
    </row>
    <row r="788" spans="1:12" x14ac:dyDescent="0.3">
      <c r="A788" t="s">
        <v>787</v>
      </c>
      <c r="B788" t="s">
        <v>1190</v>
      </c>
      <c r="C788" t="s">
        <v>1203</v>
      </c>
      <c r="D788" s="1">
        <v>43658</v>
      </c>
      <c r="E788" s="1">
        <v>43669</v>
      </c>
      <c r="F788" s="1">
        <v>43670</v>
      </c>
      <c r="G788">
        <v>4151</v>
      </c>
      <c r="H788">
        <v>4.5</v>
      </c>
      <c r="I788">
        <v>1104.04</v>
      </c>
      <c r="J788" s="2" t="s">
        <v>1219</v>
      </c>
      <c r="K788">
        <v>749</v>
      </c>
      <c r="L788" s="15" t="s">
        <v>1576</v>
      </c>
    </row>
    <row r="789" spans="1:12" x14ac:dyDescent="0.3">
      <c r="A789" t="s">
        <v>788</v>
      </c>
      <c r="B789" t="s">
        <v>1190</v>
      </c>
      <c r="C789" t="s">
        <v>1203</v>
      </c>
      <c r="D789" s="1">
        <v>42732</v>
      </c>
      <c r="E789" s="1">
        <v>42744</v>
      </c>
      <c r="F789" s="1">
        <v>42749</v>
      </c>
      <c r="G789">
        <v>4151</v>
      </c>
      <c r="H789">
        <v>4.5</v>
      </c>
      <c r="I789">
        <v>1087.73</v>
      </c>
      <c r="J789" s="2" t="s">
        <v>1219</v>
      </c>
      <c r="K789">
        <v>382</v>
      </c>
      <c r="L789" s="15" t="s">
        <v>1576</v>
      </c>
    </row>
    <row r="790" spans="1:12" x14ac:dyDescent="0.3">
      <c r="A790" t="s">
        <v>789</v>
      </c>
      <c r="B790" t="s">
        <v>1167</v>
      </c>
      <c r="C790" t="s">
        <v>1208</v>
      </c>
      <c r="D790" s="1">
        <v>43091</v>
      </c>
      <c r="E790" s="1">
        <v>43114</v>
      </c>
      <c r="F790" s="1">
        <v>43105</v>
      </c>
      <c r="G790">
        <v>2507</v>
      </c>
      <c r="H790">
        <v>8.6999999999999993</v>
      </c>
      <c r="I790">
        <v>1066.03</v>
      </c>
      <c r="J790" s="2" t="s">
        <v>1218</v>
      </c>
      <c r="K790">
        <v>586</v>
      </c>
      <c r="L790" s="15" t="s">
        <v>1576</v>
      </c>
    </row>
    <row r="791" spans="1:12" x14ac:dyDescent="0.3">
      <c r="A791" t="s">
        <v>790</v>
      </c>
      <c r="B791" t="s">
        <v>1162</v>
      </c>
      <c r="C791" t="s">
        <v>1191</v>
      </c>
      <c r="D791" s="1">
        <v>43568</v>
      </c>
      <c r="E791" s="1">
        <v>43574</v>
      </c>
      <c r="F791" s="1">
        <v>43578</v>
      </c>
      <c r="G791">
        <v>1245</v>
      </c>
      <c r="H791">
        <v>2.4</v>
      </c>
      <c r="I791">
        <v>1061.77</v>
      </c>
      <c r="J791" s="2" t="s">
        <v>1219</v>
      </c>
      <c r="K791">
        <v>198</v>
      </c>
      <c r="L791" s="15" t="s">
        <v>1576</v>
      </c>
    </row>
    <row r="792" spans="1:12" x14ac:dyDescent="0.3">
      <c r="A792" t="s">
        <v>791</v>
      </c>
      <c r="B792" t="s">
        <v>1162</v>
      </c>
      <c r="C792" t="s">
        <v>1179</v>
      </c>
      <c r="D792" s="1">
        <v>43671</v>
      </c>
      <c r="E792" s="1">
        <v>43686</v>
      </c>
      <c r="F792" s="1">
        <v>43690</v>
      </c>
      <c r="G792">
        <v>1443</v>
      </c>
      <c r="H792">
        <v>2.6</v>
      </c>
      <c r="I792">
        <v>1052.49</v>
      </c>
      <c r="J792" s="2" t="s">
        <v>1218</v>
      </c>
      <c r="K792">
        <v>601</v>
      </c>
      <c r="L792" s="15" t="s">
        <v>1576</v>
      </c>
    </row>
    <row r="793" spans="1:12" x14ac:dyDescent="0.3">
      <c r="A793" t="s">
        <v>792</v>
      </c>
      <c r="B793" t="s">
        <v>1160</v>
      </c>
      <c r="C793" t="s">
        <v>1168</v>
      </c>
      <c r="D793" s="1">
        <v>43331</v>
      </c>
      <c r="E793" s="1">
        <v>43338</v>
      </c>
      <c r="F793" s="1">
        <v>43348</v>
      </c>
      <c r="G793">
        <v>5299</v>
      </c>
      <c r="H793">
        <v>6.4</v>
      </c>
      <c r="I793">
        <v>1041.69</v>
      </c>
      <c r="J793" s="2" t="s">
        <v>1219</v>
      </c>
      <c r="K793">
        <v>465</v>
      </c>
      <c r="L793" s="15" t="s">
        <v>1576</v>
      </c>
    </row>
    <row r="794" spans="1:12" x14ac:dyDescent="0.3">
      <c r="A794" t="s">
        <v>793</v>
      </c>
      <c r="B794" t="s">
        <v>1160</v>
      </c>
      <c r="C794" t="s">
        <v>1176</v>
      </c>
      <c r="D794" s="1">
        <v>43608</v>
      </c>
      <c r="E794" s="1">
        <v>43616</v>
      </c>
      <c r="F794" s="1">
        <v>43626</v>
      </c>
      <c r="G794">
        <v>4627</v>
      </c>
      <c r="H794">
        <v>5.8</v>
      </c>
      <c r="I794">
        <v>1029.28</v>
      </c>
      <c r="J794" s="2" t="s">
        <v>1219</v>
      </c>
      <c r="K794">
        <v>465</v>
      </c>
      <c r="L794" s="15" t="s">
        <v>1576</v>
      </c>
    </row>
    <row r="795" spans="1:12" x14ac:dyDescent="0.3">
      <c r="A795" t="s">
        <v>794</v>
      </c>
      <c r="B795" t="s">
        <v>1190</v>
      </c>
      <c r="C795" t="s">
        <v>1163</v>
      </c>
      <c r="D795" s="1">
        <v>42951</v>
      </c>
      <c r="E795" s="1">
        <v>42957</v>
      </c>
      <c r="F795" s="1">
        <v>42971</v>
      </c>
      <c r="G795">
        <v>3608</v>
      </c>
      <c r="H795">
        <v>4.8</v>
      </c>
      <c r="I795">
        <v>1017.84</v>
      </c>
      <c r="J795" s="2" t="s">
        <v>1219</v>
      </c>
      <c r="K795">
        <v>479</v>
      </c>
      <c r="L795" s="15" t="s">
        <v>1576</v>
      </c>
    </row>
    <row r="796" spans="1:12" x14ac:dyDescent="0.3">
      <c r="A796" t="s">
        <v>795</v>
      </c>
      <c r="B796" t="s">
        <v>1161</v>
      </c>
      <c r="C796" t="s">
        <v>1182</v>
      </c>
      <c r="D796" s="1">
        <v>42942</v>
      </c>
      <c r="E796" s="1">
        <v>42966</v>
      </c>
      <c r="F796" s="1">
        <v>42968</v>
      </c>
      <c r="G796">
        <v>8047</v>
      </c>
      <c r="H796">
        <v>10</v>
      </c>
      <c r="I796">
        <v>1009.83</v>
      </c>
      <c r="J796" s="2" t="s">
        <v>1218</v>
      </c>
      <c r="K796">
        <v>513</v>
      </c>
      <c r="L796" s="15" t="s">
        <v>1576</v>
      </c>
    </row>
    <row r="797" spans="1:12" x14ac:dyDescent="0.3">
      <c r="A797" t="s">
        <v>796</v>
      </c>
      <c r="B797" t="s">
        <v>1160</v>
      </c>
      <c r="C797" t="s">
        <v>1170</v>
      </c>
      <c r="D797" s="1">
        <v>43209</v>
      </c>
      <c r="E797" s="1">
        <v>43219</v>
      </c>
      <c r="F797" s="1">
        <v>43231</v>
      </c>
      <c r="G797">
        <v>3805</v>
      </c>
      <c r="H797">
        <v>5.5</v>
      </c>
      <c r="I797">
        <v>1009.07</v>
      </c>
      <c r="J797" s="2" t="s">
        <v>1219</v>
      </c>
      <c r="K797">
        <v>874</v>
      </c>
      <c r="L797" s="15" t="s">
        <v>1576</v>
      </c>
    </row>
    <row r="798" spans="1:12" x14ac:dyDescent="0.3">
      <c r="A798" t="s">
        <v>797</v>
      </c>
      <c r="B798" t="s">
        <v>1167</v>
      </c>
      <c r="C798" t="s">
        <v>1188</v>
      </c>
      <c r="D798" s="1">
        <v>43576</v>
      </c>
      <c r="E798" s="1">
        <v>43592</v>
      </c>
      <c r="F798" s="1">
        <v>43604</v>
      </c>
      <c r="G798">
        <v>7005</v>
      </c>
      <c r="H798">
        <v>8.8000000000000007</v>
      </c>
      <c r="I798">
        <v>1007.68</v>
      </c>
      <c r="J798" s="2" t="s">
        <v>1218</v>
      </c>
      <c r="K798">
        <v>703</v>
      </c>
      <c r="L798" s="15" t="s">
        <v>1576</v>
      </c>
    </row>
    <row r="799" spans="1:12" x14ac:dyDescent="0.3">
      <c r="A799" t="s">
        <v>798</v>
      </c>
      <c r="B799" t="s">
        <v>1162</v>
      </c>
      <c r="C799" t="s">
        <v>1195</v>
      </c>
      <c r="D799" s="1">
        <v>42738</v>
      </c>
      <c r="E799" s="1">
        <v>42752</v>
      </c>
      <c r="F799" s="1">
        <v>42754</v>
      </c>
      <c r="G799">
        <v>7496</v>
      </c>
      <c r="H799">
        <v>8.6</v>
      </c>
      <c r="I799">
        <v>1004.76</v>
      </c>
      <c r="J799" s="2" t="s">
        <v>1219</v>
      </c>
      <c r="K799">
        <v>393</v>
      </c>
      <c r="L799" s="15" t="s">
        <v>1576</v>
      </c>
    </row>
    <row r="800" spans="1:12" x14ac:dyDescent="0.3">
      <c r="A800" t="s">
        <v>799</v>
      </c>
      <c r="B800" t="s">
        <v>1160</v>
      </c>
      <c r="C800" t="s">
        <v>1183</v>
      </c>
      <c r="D800" s="1">
        <v>43780</v>
      </c>
      <c r="E800" s="1">
        <v>43801</v>
      </c>
      <c r="F800" s="1">
        <v>43810</v>
      </c>
      <c r="G800">
        <v>3250</v>
      </c>
      <c r="H800">
        <v>4.4000000000000004</v>
      </c>
      <c r="I800">
        <v>991.72</v>
      </c>
      <c r="J800" s="2" t="s">
        <v>1218</v>
      </c>
      <c r="K800">
        <v>655</v>
      </c>
      <c r="L800" s="15" t="s">
        <v>1576</v>
      </c>
    </row>
    <row r="801" spans="1:12" x14ac:dyDescent="0.3">
      <c r="A801" t="s">
        <v>800</v>
      </c>
      <c r="B801" t="s">
        <v>1167</v>
      </c>
      <c r="C801" t="s">
        <v>1161</v>
      </c>
      <c r="D801" s="1">
        <v>43502</v>
      </c>
      <c r="E801" s="1">
        <v>43527</v>
      </c>
      <c r="F801" s="1">
        <v>43535</v>
      </c>
      <c r="G801">
        <v>5568</v>
      </c>
      <c r="H801">
        <v>12.7</v>
      </c>
      <c r="I801">
        <v>986.26</v>
      </c>
      <c r="J801" s="2" t="s">
        <v>1218</v>
      </c>
      <c r="K801">
        <v>165</v>
      </c>
      <c r="L801" s="15" t="s">
        <v>1576</v>
      </c>
    </row>
    <row r="802" spans="1:12" x14ac:dyDescent="0.3">
      <c r="A802" t="s">
        <v>801</v>
      </c>
      <c r="B802" t="s">
        <v>1162</v>
      </c>
      <c r="C802" t="s">
        <v>1185</v>
      </c>
      <c r="D802" s="1">
        <v>42857</v>
      </c>
      <c r="E802" s="1">
        <v>42913</v>
      </c>
      <c r="F802" s="1">
        <v>42915</v>
      </c>
      <c r="G802">
        <v>7762</v>
      </c>
      <c r="H802">
        <v>8.9</v>
      </c>
      <c r="I802">
        <v>955.04</v>
      </c>
      <c r="J802" s="2" t="s">
        <v>1219</v>
      </c>
      <c r="K802">
        <v>217</v>
      </c>
      <c r="L802" s="15" t="s">
        <v>1576</v>
      </c>
    </row>
    <row r="803" spans="1:12" x14ac:dyDescent="0.3">
      <c r="A803" t="s">
        <v>802</v>
      </c>
      <c r="B803" t="s">
        <v>1167</v>
      </c>
      <c r="C803" t="s">
        <v>1179</v>
      </c>
      <c r="D803" s="1">
        <v>42851</v>
      </c>
      <c r="E803" s="1">
        <v>42862</v>
      </c>
      <c r="F803" s="1">
        <v>42865</v>
      </c>
      <c r="G803">
        <v>1405</v>
      </c>
      <c r="H803">
        <v>2.6</v>
      </c>
      <c r="I803">
        <v>954.31</v>
      </c>
      <c r="J803" s="2" t="s">
        <v>1219</v>
      </c>
      <c r="K803">
        <v>105</v>
      </c>
      <c r="L803" s="15" t="s">
        <v>1576</v>
      </c>
    </row>
    <row r="804" spans="1:12" x14ac:dyDescent="0.3">
      <c r="A804" t="s">
        <v>803</v>
      </c>
      <c r="B804" t="s">
        <v>1190</v>
      </c>
      <c r="C804" t="s">
        <v>1163</v>
      </c>
      <c r="D804" s="1">
        <v>42950</v>
      </c>
      <c r="E804" s="1">
        <v>42959</v>
      </c>
      <c r="F804" s="1">
        <v>42963</v>
      </c>
      <c r="G804">
        <v>3608</v>
      </c>
      <c r="H804">
        <v>4.8</v>
      </c>
      <c r="I804">
        <v>951.68</v>
      </c>
      <c r="J804" s="2" t="s">
        <v>1219</v>
      </c>
      <c r="K804">
        <v>871</v>
      </c>
      <c r="L804" s="15" t="s">
        <v>1576</v>
      </c>
    </row>
    <row r="805" spans="1:12" x14ac:dyDescent="0.3">
      <c r="A805" t="s">
        <v>804</v>
      </c>
      <c r="B805" t="s">
        <v>1167</v>
      </c>
      <c r="C805" t="s">
        <v>1200</v>
      </c>
      <c r="D805" s="1">
        <v>42729</v>
      </c>
      <c r="E805" s="1">
        <v>42758</v>
      </c>
      <c r="F805" s="1">
        <v>42764</v>
      </c>
      <c r="G805">
        <v>6453</v>
      </c>
      <c r="H805">
        <v>8.1</v>
      </c>
      <c r="I805">
        <v>942.21</v>
      </c>
      <c r="J805" s="2" t="s">
        <v>1219</v>
      </c>
      <c r="K805">
        <v>561</v>
      </c>
      <c r="L805" s="15" t="s">
        <v>1576</v>
      </c>
    </row>
    <row r="806" spans="1:12" x14ac:dyDescent="0.3">
      <c r="A806" t="s">
        <v>805</v>
      </c>
      <c r="B806" t="s">
        <v>1167</v>
      </c>
      <c r="C806" t="s">
        <v>1207</v>
      </c>
      <c r="D806" s="1">
        <v>43159</v>
      </c>
      <c r="E806" s="1">
        <v>43171</v>
      </c>
      <c r="F806" s="1">
        <v>43174</v>
      </c>
      <c r="G806">
        <v>913</v>
      </c>
      <c r="H806">
        <v>2.1</v>
      </c>
      <c r="I806">
        <v>930.98</v>
      </c>
      <c r="J806" s="2" t="s">
        <v>1218</v>
      </c>
      <c r="K806">
        <v>31</v>
      </c>
      <c r="L806" s="15" t="s">
        <v>1576</v>
      </c>
    </row>
    <row r="807" spans="1:12" x14ac:dyDescent="0.3">
      <c r="A807" t="s">
        <v>806</v>
      </c>
      <c r="B807" t="s">
        <v>1162</v>
      </c>
      <c r="C807" t="s">
        <v>1194</v>
      </c>
      <c r="D807" s="1">
        <v>42889</v>
      </c>
      <c r="E807" s="1">
        <v>42900</v>
      </c>
      <c r="F807" s="1">
        <v>42904</v>
      </c>
      <c r="G807">
        <v>654</v>
      </c>
      <c r="H807">
        <v>1.8</v>
      </c>
      <c r="I807">
        <v>930.79</v>
      </c>
      <c r="J807" s="2" t="s">
        <v>1219</v>
      </c>
      <c r="K807">
        <v>884</v>
      </c>
      <c r="L807" s="15" t="s">
        <v>1576</v>
      </c>
    </row>
    <row r="808" spans="1:12" x14ac:dyDescent="0.3">
      <c r="A808" t="s">
        <v>807</v>
      </c>
      <c r="B808" t="s">
        <v>1162</v>
      </c>
      <c r="C808" t="s">
        <v>1191</v>
      </c>
      <c r="D808" s="1">
        <v>43508</v>
      </c>
      <c r="E808" s="1">
        <v>43516</v>
      </c>
      <c r="F808" s="1">
        <v>43519</v>
      </c>
      <c r="G808">
        <v>1245</v>
      </c>
      <c r="H808">
        <v>2.4</v>
      </c>
      <c r="I808">
        <v>923.03</v>
      </c>
      <c r="J808" s="2" t="s">
        <v>1218</v>
      </c>
      <c r="K808">
        <v>267</v>
      </c>
      <c r="L808" s="15" t="s">
        <v>1576</v>
      </c>
    </row>
    <row r="809" spans="1:12" x14ac:dyDescent="0.3">
      <c r="A809" t="s">
        <v>808</v>
      </c>
      <c r="B809" t="s">
        <v>1190</v>
      </c>
      <c r="C809" t="s">
        <v>1172</v>
      </c>
      <c r="D809" s="1">
        <v>42949</v>
      </c>
      <c r="E809" s="1">
        <v>42952</v>
      </c>
      <c r="F809" s="1">
        <v>42954</v>
      </c>
      <c r="G809">
        <v>3883</v>
      </c>
      <c r="H809">
        <v>5.0999999999999996</v>
      </c>
      <c r="I809">
        <v>919.62</v>
      </c>
      <c r="J809" s="2" t="s">
        <v>1219</v>
      </c>
      <c r="K809">
        <v>18</v>
      </c>
      <c r="L809" s="15" t="s">
        <v>1576</v>
      </c>
    </row>
    <row r="810" spans="1:12" x14ac:dyDescent="0.3">
      <c r="A810" t="s">
        <v>809</v>
      </c>
      <c r="B810" t="s">
        <v>1162</v>
      </c>
      <c r="C810" t="s">
        <v>1194</v>
      </c>
      <c r="D810" s="1">
        <v>43123</v>
      </c>
      <c r="E810" s="1">
        <v>43125</v>
      </c>
      <c r="F810" s="1">
        <v>43128</v>
      </c>
      <c r="G810">
        <v>654</v>
      </c>
      <c r="H810">
        <v>1.8</v>
      </c>
      <c r="I810">
        <v>910.32</v>
      </c>
      <c r="J810" s="2" t="s">
        <v>1219</v>
      </c>
      <c r="K810">
        <v>586</v>
      </c>
      <c r="L810" s="15" t="s">
        <v>1576</v>
      </c>
    </row>
    <row r="811" spans="1:12" x14ac:dyDescent="0.3">
      <c r="A811" t="s">
        <v>810</v>
      </c>
      <c r="B811" t="s">
        <v>1190</v>
      </c>
      <c r="C811" t="s">
        <v>1172</v>
      </c>
      <c r="D811" s="1">
        <v>42791</v>
      </c>
      <c r="E811" s="1">
        <v>42804</v>
      </c>
      <c r="F811" s="1">
        <v>42808</v>
      </c>
      <c r="G811">
        <v>3883</v>
      </c>
      <c r="H811">
        <v>5.0999999999999996</v>
      </c>
      <c r="I811">
        <v>908.27</v>
      </c>
      <c r="J811" s="2" t="s">
        <v>1219</v>
      </c>
      <c r="K811">
        <v>885</v>
      </c>
      <c r="L811" s="15" t="s">
        <v>1576</v>
      </c>
    </row>
    <row r="812" spans="1:12" x14ac:dyDescent="0.3">
      <c r="A812" t="s">
        <v>811</v>
      </c>
      <c r="B812" t="s">
        <v>1190</v>
      </c>
      <c r="C812" t="s">
        <v>1196</v>
      </c>
      <c r="D812" s="1">
        <v>42742</v>
      </c>
      <c r="E812" s="1">
        <v>42770</v>
      </c>
      <c r="F812" s="1">
        <v>42778</v>
      </c>
      <c r="G812">
        <v>3974</v>
      </c>
      <c r="H812">
        <v>5.2</v>
      </c>
      <c r="I812">
        <v>898.38</v>
      </c>
      <c r="J812" s="2" t="s">
        <v>1219</v>
      </c>
      <c r="K812">
        <v>16</v>
      </c>
      <c r="L812" s="15" t="s">
        <v>1576</v>
      </c>
    </row>
    <row r="813" spans="1:12" x14ac:dyDescent="0.3">
      <c r="A813" t="s">
        <v>812</v>
      </c>
      <c r="B813" t="s">
        <v>1162</v>
      </c>
      <c r="C813" t="s">
        <v>1163</v>
      </c>
      <c r="D813" s="1">
        <v>42722</v>
      </c>
      <c r="E813" s="1">
        <v>42752</v>
      </c>
      <c r="F813" s="1">
        <v>42765</v>
      </c>
      <c r="G813">
        <v>8395</v>
      </c>
      <c r="H813">
        <v>9.5</v>
      </c>
      <c r="I813">
        <v>894.63</v>
      </c>
      <c r="J813" s="2" t="s">
        <v>1219</v>
      </c>
      <c r="K813">
        <v>171</v>
      </c>
      <c r="L813" s="15" t="s">
        <v>1576</v>
      </c>
    </row>
    <row r="814" spans="1:12" x14ac:dyDescent="0.3">
      <c r="A814" t="s">
        <v>813</v>
      </c>
      <c r="B814" t="s">
        <v>1190</v>
      </c>
      <c r="C814" t="s">
        <v>1172</v>
      </c>
      <c r="D814" s="1">
        <v>43179</v>
      </c>
      <c r="E814" s="1">
        <v>43193</v>
      </c>
      <c r="F814" s="1">
        <v>43196</v>
      </c>
      <c r="G814">
        <v>3883</v>
      </c>
      <c r="H814">
        <v>5.0999999999999996</v>
      </c>
      <c r="I814">
        <v>891.62</v>
      </c>
      <c r="J814" s="2" t="s">
        <v>1218</v>
      </c>
      <c r="K814">
        <v>352</v>
      </c>
      <c r="L814" s="15" t="s">
        <v>1576</v>
      </c>
    </row>
    <row r="815" spans="1:12" x14ac:dyDescent="0.3">
      <c r="A815" t="s">
        <v>814</v>
      </c>
      <c r="B815" t="s">
        <v>1160</v>
      </c>
      <c r="C815" t="s">
        <v>1205</v>
      </c>
      <c r="D815" s="1">
        <v>43095</v>
      </c>
      <c r="E815" s="1">
        <v>43139</v>
      </c>
      <c r="F815" s="1">
        <v>43145</v>
      </c>
      <c r="G815">
        <v>3713</v>
      </c>
      <c r="H815">
        <v>7.9</v>
      </c>
      <c r="I815">
        <v>888.83</v>
      </c>
      <c r="J815" s="2" t="s">
        <v>1219</v>
      </c>
      <c r="K815">
        <v>952</v>
      </c>
      <c r="L815" s="15" t="s">
        <v>1576</v>
      </c>
    </row>
    <row r="816" spans="1:12" x14ac:dyDescent="0.3">
      <c r="A816" t="s">
        <v>815</v>
      </c>
      <c r="B816" t="s">
        <v>1162</v>
      </c>
      <c r="C816" t="s">
        <v>1197</v>
      </c>
      <c r="D816" s="1">
        <v>43611</v>
      </c>
      <c r="E816" s="1">
        <v>43611</v>
      </c>
      <c r="F816" s="1">
        <v>43615</v>
      </c>
      <c r="G816">
        <v>1147</v>
      </c>
      <c r="H816">
        <v>2.2999999999999998</v>
      </c>
      <c r="I816">
        <v>885.06</v>
      </c>
      <c r="J816" s="2" t="s">
        <v>1219</v>
      </c>
      <c r="K816">
        <v>858</v>
      </c>
      <c r="L816" s="15" t="s">
        <v>1576</v>
      </c>
    </row>
    <row r="817" spans="1:12" x14ac:dyDescent="0.3">
      <c r="A817" t="s">
        <v>816</v>
      </c>
      <c r="B817" t="s">
        <v>1160</v>
      </c>
      <c r="C817" t="s">
        <v>1176</v>
      </c>
      <c r="D817" s="1">
        <v>43218</v>
      </c>
      <c r="E817" s="1">
        <v>43227</v>
      </c>
      <c r="F817" s="1">
        <v>43237</v>
      </c>
      <c r="G817">
        <v>4627</v>
      </c>
      <c r="H817">
        <v>5.8</v>
      </c>
      <c r="I817">
        <v>874.39</v>
      </c>
      <c r="J817" s="2" t="s">
        <v>1219</v>
      </c>
      <c r="K817">
        <v>425</v>
      </c>
      <c r="L817" s="15" t="s">
        <v>1576</v>
      </c>
    </row>
    <row r="818" spans="1:12" x14ac:dyDescent="0.3">
      <c r="A818" t="s">
        <v>817</v>
      </c>
      <c r="B818" t="s">
        <v>1162</v>
      </c>
      <c r="C818" t="s">
        <v>1182</v>
      </c>
      <c r="D818" s="1">
        <v>43474</v>
      </c>
      <c r="E818" s="1">
        <v>43488</v>
      </c>
      <c r="F818" s="1">
        <v>43491</v>
      </c>
      <c r="G818">
        <v>2488</v>
      </c>
      <c r="H818">
        <v>3.6</v>
      </c>
      <c r="I818">
        <v>866.77</v>
      </c>
      <c r="J818" s="2" t="s">
        <v>1218</v>
      </c>
      <c r="K818">
        <v>212</v>
      </c>
      <c r="L818" s="15" t="s">
        <v>1576</v>
      </c>
    </row>
    <row r="819" spans="1:12" x14ac:dyDescent="0.3">
      <c r="A819" t="s">
        <v>818</v>
      </c>
      <c r="B819" t="s">
        <v>1161</v>
      </c>
      <c r="C819" t="s">
        <v>1162</v>
      </c>
      <c r="D819" s="1">
        <v>43137</v>
      </c>
      <c r="E819" s="1">
        <v>43194</v>
      </c>
      <c r="F819" s="1">
        <v>43205</v>
      </c>
      <c r="G819">
        <v>5555</v>
      </c>
      <c r="H819">
        <v>7.1</v>
      </c>
      <c r="I819">
        <v>866.58</v>
      </c>
      <c r="J819" s="2" t="s">
        <v>1219</v>
      </c>
      <c r="K819">
        <v>343</v>
      </c>
      <c r="L819" s="15" t="s">
        <v>1576</v>
      </c>
    </row>
    <row r="820" spans="1:12" x14ac:dyDescent="0.3">
      <c r="A820" t="s">
        <v>819</v>
      </c>
      <c r="B820" t="s">
        <v>1160</v>
      </c>
      <c r="C820" t="s">
        <v>1205</v>
      </c>
      <c r="D820" s="1">
        <v>43329</v>
      </c>
      <c r="E820" s="1">
        <v>43358</v>
      </c>
      <c r="F820" s="1">
        <v>43374</v>
      </c>
      <c r="G820">
        <v>3713</v>
      </c>
      <c r="H820">
        <v>7.9</v>
      </c>
      <c r="I820">
        <v>865.22</v>
      </c>
      <c r="J820" s="2" t="s">
        <v>1219</v>
      </c>
      <c r="K820">
        <v>700</v>
      </c>
      <c r="L820" s="15" t="s">
        <v>1576</v>
      </c>
    </row>
    <row r="821" spans="1:12" x14ac:dyDescent="0.3">
      <c r="A821" t="s">
        <v>820</v>
      </c>
      <c r="B821" t="s">
        <v>1161</v>
      </c>
      <c r="C821" t="s">
        <v>1204</v>
      </c>
      <c r="D821" s="1">
        <v>42930</v>
      </c>
      <c r="E821" s="1">
        <v>43170</v>
      </c>
      <c r="F821" s="1">
        <v>43173</v>
      </c>
      <c r="G821">
        <v>4359</v>
      </c>
      <c r="H821">
        <v>4.5</v>
      </c>
      <c r="I821">
        <v>856.67</v>
      </c>
      <c r="J821" s="2" t="s">
        <v>1219</v>
      </c>
      <c r="K821">
        <v>197</v>
      </c>
      <c r="L821" s="15" t="s">
        <v>1576</v>
      </c>
    </row>
    <row r="822" spans="1:12" x14ac:dyDescent="0.3">
      <c r="A822" t="s">
        <v>821</v>
      </c>
      <c r="B822" t="s">
        <v>1162</v>
      </c>
      <c r="C822" t="s">
        <v>1194</v>
      </c>
      <c r="D822" s="1">
        <v>43465</v>
      </c>
      <c r="E822" s="1">
        <v>43484</v>
      </c>
      <c r="F822" s="1">
        <v>43488</v>
      </c>
      <c r="G822">
        <v>654</v>
      </c>
      <c r="H822">
        <v>1.8</v>
      </c>
      <c r="I822">
        <v>854.59</v>
      </c>
      <c r="J822" s="2" t="s">
        <v>1218</v>
      </c>
      <c r="K822">
        <v>560</v>
      </c>
      <c r="L822" s="15" t="s">
        <v>1576</v>
      </c>
    </row>
    <row r="823" spans="1:12" x14ac:dyDescent="0.3">
      <c r="A823" t="s">
        <v>822</v>
      </c>
      <c r="B823" t="s">
        <v>1162</v>
      </c>
      <c r="C823" t="s">
        <v>1207</v>
      </c>
      <c r="D823" s="1">
        <v>43780</v>
      </c>
      <c r="E823" s="1">
        <v>43793</v>
      </c>
      <c r="F823" s="1">
        <v>43796</v>
      </c>
      <c r="G823">
        <v>941</v>
      </c>
      <c r="H823">
        <v>2.1</v>
      </c>
      <c r="I823">
        <v>844.36</v>
      </c>
      <c r="J823" s="2" t="s">
        <v>1219</v>
      </c>
      <c r="K823">
        <v>944</v>
      </c>
      <c r="L823" s="15" t="s">
        <v>1576</v>
      </c>
    </row>
    <row r="824" spans="1:12" x14ac:dyDescent="0.3">
      <c r="A824" t="s">
        <v>823</v>
      </c>
      <c r="B824" t="s">
        <v>1160</v>
      </c>
      <c r="C824" t="s">
        <v>1193</v>
      </c>
      <c r="D824" s="1">
        <v>43495</v>
      </c>
      <c r="E824" s="1">
        <v>43541</v>
      </c>
      <c r="F824" s="1">
        <v>43556</v>
      </c>
      <c r="G824">
        <v>4159</v>
      </c>
      <c r="H824">
        <v>5.3</v>
      </c>
      <c r="I824">
        <v>843.27</v>
      </c>
      <c r="J824" s="2" t="s">
        <v>1219</v>
      </c>
      <c r="K824">
        <v>952</v>
      </c>
      <c r="L824" s="15" t="s">
        <v>1576</v>
      </c>
    </row>
    <row r="825" spans="1:12" x14ac:dyDescent="0.3">
      <c r="A825" t="s">
        <v>824</v>
      </c>
      <c r="B825" t="s">
        <v>1160</v>
      </c>
      <c r="C825" t="s">
        <v>1170</v>
      </c>
      <c r="D825" s="1">
        <v>43306</v>
      </c>
      <c r="E825" s="1">
        <v>43479</v>
      </c>
      <c r="F825" s="1">
        <v>43484</v>
      </c>
      <c r="G825">
        <v>3805</v>
      </c>
      <c r="H825">
        <v>5.5</v>
      </c>
      <c r="I825">
        <v>838.79</v>
      </c>
      <c r="J825" s="2" t="s">
        <v>1219</v>
      </c>
      <c r="K825">
        <v>952</v>
      </c>
      <c r="L825" s="15" t="s">
        <v>1576</v>
      </c>
    </row>
    <row r="826" spans="1:12" x14ac:dyDescent="0.3">
      <c r="A826" t="s">
        <v>825</v>
      </c>
      <c r="B826" t="s">
        <v>1167</v>
      </c>
      <c r="C826" t="s">
        <v>1200</v>
      </c>
      <c r="D826" s="1">
        <v>43556</v>
      </c>
      <c r="E826" s="1">
        <v>43575</v>
      </c>
      <c r="F826" s="1">
        <v>43583</v>
      </c>
      <c r="G826">
        <v>6453</v>
      </c>
      <c r="H826">
        <v>8.1</v>
      </c>
      <c r="I826">
        <v>836.68</v>
      </c>
      <c r="J826" s="2" t="s">
        <v>1219</v>
      </c>
      <c r="K826">
        <v>435</v>
      </c>
      <c r="L826" s="15" t="s">
        <v>1576</v>
      </c>
    </row>
    <row r="827" spans="1:12" x14ac:dyDescent="0.3">
      <c r="A827" t="s">
        <v>826</v>
      </c>
      <c r="B827" t="s">
        <v>1161</v>
      </c>
      <c r="C827" t="s">
        <v>1162</v>
      </c>
      <c r="D827" s="1">
        <v>42973</v>
      </c>
      <c r="E827" s="1">
        <v>43053</v>
      </c>
      <c r="F827" s="1">
        <v>43067</v>
      </c>
      <c r="G827">
        <v>5555</v>
      </c>
      <c r="H827">
        <v>7.1</v>
      </c>
      <c r="I827">
        <v>831.98</v>
      </c>
      <c r="J827" s="2" t="s">
        <v>1219</v>
      </c>
      <c r="K827">
        <v>343</v>
      </c>
      <c r="L827" s="15" t="s">
        <v>1576</v>
      </c>
    </row>
    <row r="828" spans="1:12" x14ac:dyDescent="0.3">
      <c r="A828" t="s">
        <v>827</v>
      </c>
      <c r="B828" t="s">
        <v>1162</v>
      </c>
      <c r="C828" t="s">
        <v>1208</v>
      </c>
      <c r="D828" s="1">
        <v>43663</v>
      </c>
      <c r="E828" s="1">
        <v>43672</v>
      </c>
      <c r="F828" s="1">
        <v>43676</v>
      </c>
      <c r="G828">
        <v>2508</v>
      </c>
      <c r="H828">
        <v>3.7</v>
      </c>
      <c r="I828">
        <v>826.94</v>
      </c>
      <c r="J828" s="2" t="s">
        <v>1219</v>
      </c>
      <c r="K828">
        <v>52</v>
      </c>
      <c r="L828" s="15" t="s">
        <v>1576</v>
      </c>
    </row>
    <row r="829" spans="1:12" x14ac:dyDescent="0.3">
      <c r="A829" t="s">
        <v>828</v>
      </c>
      <c r="B829" t="s">
        <v>1162</v>
      </c>
      <c r="C829" t="s">
        <v>1180</v>
      </c>
      <c r="D829" s="1">
        <v>42856</v>
      </c>
      <c r="E829" s="1">
        <v>42863</v>
      </c>
      <c r="F829" s="1">
        <v>42873</v>
      </c>
      <c r="G829">
        <v>5561</v>
      </c>
      <c r="H829">
        <v>6.7</v>
      </c>
      <c r="I829">
        <v>826.69</v>
      </c>
      <c r="J829" s="2" t="s">
        <v>1219</v>
      </c>
      <c r="K829">
        <v>560</v>
      </c>
      <c r="L829" s="15" t="s">
        <v>1576</v>
      </c>
    </row>
    <row r="830" spans="1:12" x14ac:dyDescent="0.3">
      <c r="A830" t="s">
        <v>829</v>
      </c>
      <c r="B830" t="s">
        <v>1167</v>
      </c>
      <c r="C830" t="s">
        <v>1179</v>
      </c>
      <c r="D830" s="1">
        <v>43508</v>
      </c>
      <c r="E830" s="1">
        <v>43521</v>
      </c>
      <c r="F830" s="1">
        <v>43524</v>
      </c>
      <c r="G830">
        <v>1405</v>
      </c>
      <c r="H830">
        <v>2.6</v>
      </c>
      <c r="I830">
        <v>823.06</v>
      </c>
      <c r="J830" s="2" t="s">
        <v>1219</v>
      </c>
      <c r="K830">
        <v>967</v>
      </c>
      <c r="L830" s="15" t="s">
        <v>1576</v>
      </c>
    </row>
    <row r="831" spans="1:12" x14ac:dyDescent="0.3">
      <c r="A831" t="s">
        <v>830</v>
      </c>
      <c r="B831" t="s">
        <v>1162</v>
      </c>
      <c r="C831" t="s">
        <v>1194</v>
      </c>
      <c r="D831" s="1">
        <v>43564</v>
      </c>
      <c r="E831" s="1">
        <v>43566</v>
      </c>
      <c r="F831" s="1">
        <v>43569</v>
      </c>
      <c r="G831">
        <v>654</v>
      </c>
      <c r="H831">
        <v>1.8</v>
      </c>
      <c r="I831">
        <v>821.54</v>
      </c>
      <c r="J831" s="2" t="s">
        <v>1219</v>
      </c>
      <c r="K831">
        <v>235</v>
      </c>
      <c r="L831" s="15" t="s">
        <v>1576</v>
      </c>
    </row>
    <row r="832" spans="1:12" x14ac:dyDescent="0.3">
      <c r="A832" t="s">
        <v>831</v>
      </c>
      <c r="B832" t="s">
        <v>1162</v>
      </c>
      <c r="C832" t="s">
        <v>1161</v>
      </c>
      <c r="D832" s="1">
        <v>43307</v>
      </c>
      <c r="E832" s="1">
        <v>43336</v>
      </c>
      <c r="F832" s="1">
        <v>43349</v>
      </c>
      <c r="G832">
        <v>5539</v>
      </c>
      <c r="H832">
        <v>6.7</v>
      </c>
      <c r="I832">
        <v>821.49</v>
      </c>
      <c r="J832" s="2" t="s">
        <v>1219</v>
      </c>
      <c r="K832">
        <v>225</v>
      </c>
      <c r="L832" s="15" t="s">
        <v>1576</v>
      </c>
    </row>
    <row r="833" spans="1:12" x14ac:dyDescent="0.3">
      <c r="A833" t="s">
        <v>832</v>
      </c>
      <c r="B833" t="s">
        <v>1190</v>
      </c>
      <c r="C833" t="s">
        <v>1162</v>
      </c>
      <c r="D833" s="1">
        <v>42772</v>
      </c>
      <c r="E833" s="1">
        <v>42817</v>
      </c>
      <c r="F833" s="1">
        <v>42830</v>
      </c>
      <c r="G833">
        <v>5536</v>
      </c>
      <c r="H833">
        <v>11.7</v>
      </c>
      <c r="I833">
        <v>819.03</v>
      </c>
      <c r="J833" s="2" t="s">
        <v>1219</v>
      </c>
      <c r="K833">
        <v>213</v>
      </c>
      <c r="L833" s="15" t="s">
        <v>1576</v>
      </c>
    </row>
    <row r="834" spans="1:12" x14ac:dyDescent="0.3">
      <c r="A834" t="s">
        <v>833</v>
      </c>
      <c r="B834" t="s">
        <v>1161</v>
      </c>
      <c r="C834" t="s">
        <v>1167</v>
      </c>
      <c r="D834" s="1">
        <v>43126</v>
      </c>
      <c r="E834" s="1">
        <v>43195</v>
      </c>
      <c r="F834" s="1">
        <v>43205</v>
      </c>
      <c r="G834">
        <v>5584</v>
      </c>
      <c r="H834">
        <v>7.1</v>
      </c>
      <c r="I834">
        <v>818.46</v>
      </c>
      <c r="J834" s="2" t="s">
        <v>1219</v>
      </c>
      <c r="K834">
        <v>7</v>
      </c>
      <c r="L834" s="15" t="s">
        <v>1577</v>
      </c>
    </row>
    <row r="835" spans="1:12" x14ac:dyDescent="0.3">
      <c r="A835" t="s">
        <v>834</v>
      </c>
      <c r="B835" t="s">
        <v>1167</v>
      </c>
      <c r="C835" t="s">
        <v>1178</v>
      </c>
      <c r="D835" s="1">
        <v>43029</v>
      </c>
      <c r="E835" s="1">
        <v>43037</v>
      </c>
      <c r="F835" s="1">
        <v>43043</v>
      </c>
      <c r="G835">
        <v>6377</v>
      </c>
      <c r="H835">
        <v>10.5</v>
      </c>
      <c r="I835">
        <v>807.16</v>
      </c>
      <c r="J835" s="2" t="s">
        <v>1219</v>
      </c>
      <c r="K835">
        <v>267</v>
      </c>
      <c r="L835" s="15" t="s">
        <v>1576</v>
      </c>
    </row>
    <row r="836" spans="1:12" x14ac:dyDescent="0.3">
      <c r="A836" t="s">
        <v>835</v>
      </c>
      <c r="B836" t="s">
        <v>1160</v>
      </c>
      <c r="C836" t="s">
        <v>1193</v>
      </c>
      <c r="D836" s="1">
        <v>43725</v>
      </c>
      <c r="E836" s="1">
        <v>43738</v>
      </c>
      <c r="F836" s="1">
        <v>43750</v>
      </c>
      <c r="G836">
        <v>4159</v>
      </c>
      <c r="H836">
        <v>5.3</v>
      </c>
      <c r="I836">
        <v>806.5</v>
      </c>
      <c r="J836" s="2" t="s">
        <v>1219</v>
      </c>
      <c r="K836">
        <v>425</v>
      </c>
      <c r="L836" s="15" t="s">
        <v>1576</v>
      </c>
    </row>
    <row r="837" spans="1:12" x14ac:dyDescent="0.3">
      <c r="A837" t="s">
        <v>836</v>
      </c>
      <c r="B837" t="s">
        <v>1190</v>
      </c>
      <c r="C837" t="s">
        <v>1163</v>
      </c>
      <c r="D837" s="1">
        <v>43012</v>
      </c>
      <c r="E837" s="1">
        <v>43024</v>
      </c>
      <c r="F837" s="1">
        <v>43038</v>
      </c>
      <c r="G837">
        <v>3608</v>
      </c>
      <c r="H837">
        <v>4.8</v>
      </c>
      <c r="I837">
        <v>800.97</v>
      </c>
      <c r="J837" s="2" t="s">
        <v>1218</v>
      </c>
      <c r="K837">
        <v>463</v>
      </c>
      <c r="L837" s="15" t="s">
        <v>1576</v>
      </c>
    </row>
    <row r="838" spans="1:12" x14ac:dyDescent="0.3">
      <c r="A838" t="s">
        <v>837</v>
      </c>
      <c r="B838" t="s">
        <v>1167</v>
      </c>
      <c r="C838" t="s">
        <v>1194</v>
      </c>
      <c r="D838" s="1">
        <v>43731</v>
      </c>
      <c r="E838" s="1">
        <v>43740</v>
      </c>
      <c r="F838" s="1">
        <v>43744</v>
      </c>
      <c r="G838">
        <v>630</v>
      </c>
      <c r="H838">
        <v>8.8000000000000007</v>
      </c>
      <c r="I838">
        <v>799.22</v>
      </c>
      <c r="J838" s="2" t="s">
        <v>1219</v>
      </c>
      <c r="K838">
        <v>417</v>
      </c>
      <c r="L838" s="15" t="s">
        <v>1576</v>
      </c>
    </row>
    <row r="839" spans="1:12" x14ac:dyDescent="0.3">
      <c r="A839" t="s">
        <v>838</v>
      </c>
      <c r="B839" t="s">
        <v>1160</v>
      </c>
      <c r="C839" t="s">
        <v>1164</v>
      </c>
      <c r="D839" s="1">
        <v>43635</v>
      </c>
      <c r="E839" s="1">
        <v>43660</v>
      </c>
      <c r="F839" s="1">
        <v>43674</v>
      </c>
      <c r="G839">
        <v>3921</v>
      </c>
      <c r="H839">
        <v>5.0999999999999996</v>
      </c>
      <c r="I839">
        <v>787.13</v>
      </c>
      <c r="J839" s="2" t="s">
        <v>1219</v>
      </c>
      <c r="K839">
        <v>436</v>
      </c>
      <c r="L839" s="15" t="s">
        <v>1576</v>
      </c>
    </row>
    <row r="840" spans="1:12" x14ac:dyDescent="0.3">
      <c r="A840" t="s">
        <v>839</v>
      </c>
      <c r="B840" t="s">
        <v>1190</v>
      </c>
      <c r="C840" t="s">
        <v>1172</v>
      </c>
      <c r="D840" s="1">
        <v>43347</v>
      </c>
      <c r="E840" s="1">
        <v>43394</v>
      </c>
      <c r="F840" s="1">
        <v>43398</v>
      </c>
      <c r="G840">
        <v>3883</v>
      </c>
      <c r="H840">
        <v>5.0999999999999996</v>
      </c>
      <c r="I840">
        <v>786.51</v>
      </c>
      <c r="J840" s="2" t="s">
        <v>1219</v>
      </c>
      <c r="K840">
        <v>158</v>
      </c>
      <c r="L840" s="15" t="s">
        <v>1576</v>
      </c>
    </row>
    <row r="841" spans="1:12" x14ac:dyDescent="0.3">
      <c r="A841" t="s">
        <v>840</v>
      </c>
      <c r="B841" t="s">
        <v>1160</v>
      </c>
      <c r="C841" t="s">
        <v>1184</v>
      </c>
      <c r="D841" s="1">
        <v>43780</v>
      </c>
      <c r="E841" s="1">
        <v>43809</v>
      </c>
      <c r="F841" s="1">
        <v>43822</v>
      </c>
      <c r="G841">
        <v>6033</v>
      </c>
      <c r="H841">
        <v>7.2</v>
      </c>
      <c r="I841">
        <v>785.47</v>
      </c>
      <c r="J841" s="2" t="s">
        <v>1219</v>
      </c>
      <c r="K841">
        <v>655</v>
      </c>
      <c r="L841" s="15" t="s">
        <v>1576</v>
      </c>
    </row>
    <row r="842" spans="1:12" x14ac:dyDescent="0.3">
      <c r="A842" t="s">
        <v>841</v>
      </c>
      <c r="B842" t="s">
        <v>1160</v>
      </c>
      <c r="C842" t="s">
        <v>1184</v>
      </c>
      <c r="D842" s="1">
        <v>43603</v>
      </c>
      <c r="E842" s="1">
        <v>43637</v>
      </c>
      <c r="F842" s="1">
        <v>43644</v>
      </c>
      <c r="G842">
        <v>6033</v>
      </c>
      <c r="H842">
        <v>7.2</v>
      </c>
      <c r="I842">
        <v>785.08</v>
      </c>
      <c r="J842" s="2" t="s">
        <v>1219</v>
      </c>
      <c r="K842">
        <v>952</v>
      </c>
      <c r="L842" s="15" t="s">
        <v>1576</v>
      </c>
    </row>
    <row r="843" spans="1:12" x14ac:dyDescent="0.3">
      <c r="A843" t="s">
        <v>842</v>
      </c>
      <c r="B843" t="s">
        <v>1160</v>
      </c>
      <c r="C843" t="s">
        <v>1184</v>
      </c>
      <c r="D843" s="1">
        <v>43560</v>
      </c>
      <c r="E843" s="1">
        <v>43743</v>
      </c>
      <c r="F843" s="1">
        <v>43757</v>
      </c>
      <c r="G843">
        <v>6033</v>
      </c>
      <c r="H843">
        <v>7.2</v>
      </c>
      <c r="I843">
        <v>785.13</v>
      </c>
      <c r="J843" s="2" t="s">
        <v>1219</v>
      </c>
      <c r="K843">
        <v>425</v>
      </c>
      <c r="L843" s="15" t="s">
        <v>1576</v>
      </c>
    </row>
    <row r="844" spans="1:12" x14ac:dyDescent="0.3">
      <c r="A844" t="s">
        <v>843</v>
      </c>
      <c r="B844" t="s">
        <v>1190</v>
      </c>
      <c r="C844" t="s">
        <v>1162</v>
      </c>
      <c r="D844" s="1">
        <v>43073</v>
      </c>
      <c r="E844" s="1">
        <v>43147</v>
      </c>
      <c r="F844" s="1">
        <v>43157</v>
      </c>
      <c r="G844">
        <v>5536</v>
      </c>
      <c r="H844">
        <v>11.7</v>
      </c>
      <c r="I844">
        <v>785.13</v>
      </c>
      <c r="J844" s="2" t="s">
        <v>1219</v>
      </c>
      <c r="K844">
        <v>197</v>
      </c>
      <c r="L844" s="15" t="s">
        <v>1576</v>
      </c>
    </row>
    <row r="845" spans="1:12" x14ac:dyDescent="0.3">
      <c r="A845" t="s">
        <v>844</v>
      </c>
      <c r="B845" t="s">
        <v>1162</v>
      </c>
      <c r="C845" t="s">
        <v>1197</v>
      </c>
      <c r="D845" s="1">
        <v>43240</v>
      </c>
      <c r="E845" s="1">
        <v>43249</v>
      </c>
      <c r="F845" s="1">
        <v>43255</v>
      </c>
      <c r="G845">
        <v>1147</v>
      </c>
      <c r="H845">
        <v>2.2999999999999998</v>
      </c>
      <c r="I845">
        <v>781.01</v>
      </c>
      <c r="J845" s="2" t="s">
        <v>1218</v>
      </c>
      <c r="K845">
        <v>467</v>
      </c>
      <c r="L845" s="15" t="s">
        <v>1576</v>
      </c>
    </row>
    <row r="846" spans="1:12" x14ac:dyDescent="0.3">
      <c r="A846" t="s">
        <v>845</v>
      </c>
      <c r="B846" t="s">
        <v>1161</v>
      </c>
      <c r="C846" t="s">
        <v>1162</v>
      </c>
      <c r="D846" s="1">
        <v>43636</v>
      </c>
      <c r="E846" s="1">
        <v>43740</v>
      </c>
      <c r="F846" s="1">
        <v>43750</v>
      </c>
      <c r="G846">
        <v>5555</v>
      </c>
      <c r="H846">
        <v>7.1</v>
      </c>
      <c r="I846">
        <v>781.87</v>
      </c>
      <c r="J846" s="2" t="s">
        <v>1219</v>
      </c>
      <c r="K846">
        <v>343</v>
      </c>
      <c r="L846" s="15" t="s">
        <v>1576</v>
      </c>
    </row>
    <row r="847" spans="1:12" x14ac:dyDescent="0.3">
      <c r="A847" t="s">
        <v>846</v>
      </c>
      <c r="B847" t="s">
        <v>1190</v>
      </c>
      <c r="C847" t="s">
        <v>1162</v>
      </c>
      <c r="D847" s="1">
        <v>43490</v>
      </c>
      <c r="E847" s="1">
        <v>43522</v>
      </c>
      <c r="F847" s="1">
        <v>43534</v>
      </c>
      <c r="G847">
        <v>5536</v>
      </c>
      <c r="H847">
        <v>11.7</v>
      </c>
      <c r="I847">
        <v>778.84</v>
      </c>
      <c r="J847" s="2" t="s">
        <v>1219</v>
      </c>
      <c r="K847">
        <v>663</v>
      </c>
      <c r="L847" s="15" t="s">
        <v>1576</v>
      </c>
    </row>
    <row r="848" spans="1:12" x14ac:dyDescent="0.3">
      <c r="A848" t="s">
        <v>847</v>
      </c>
      <c r="B848" t="s">
        <v>1167</v>
      </c>
      <c r="C848" t="s">
        <v>1198</v>
      </c>
      <c r="D848" s="1">
        <v>43788</v>
      </c>
      <c r="E848" s="1">
        <v>43801</v>
      </c>
      <c r="F848" s="1">
        <v>43802</v>
      </c>
      <c r="G848">
        <v>7660</v>
      </c>
      <c r="H848">
        <v>15.8</v>
      </c>
      <c r="I848">
        <v>777.2</v>
      </c>
      <c r="J848" s="2" t="s">
        <v>1219</v>
      </c>
      <c r="K848">
        <v>135</v>
      </c>
      <c r="L848" s="15" t="s">
        <v>1576</v>
      </c>
    </row>
    <row r="849" spans="1:12" x14ac:dyDescent="0.3">
      <c r="A849" t="s">
        <v>848</v>
      </c>
      <c r="B849" t="s">
        <v>1162</v>
      </c>
      <c r="C849" t="s">
        <v>1185</v>
      </c>
      <c r="D849" s="1">
        <v>43190</v>
      </c>
      <c r="E849" s="1">
        <v>43288</v>
      </c>
      <c r="F849" s="1">
        <v>43300</v>
      </c>
      <c r="G849">
        <v>7762</v>
      </c>
      <c r="H849">
        <v>8.9</v>
      </c>
      <c r="I849">
        <v>777.67</v>
      </c>
      <c r="J849" s="2" t="s">
        <v>1219</v>
      </c>
      <c r="K849">
        <v>996</v>
      </c>
      <c r="L849" s="15" t="s">
        <v>1576</v>
      </c>
    </row>
    <row r="850" spans="1:12" x14ac:dyDescent="0.3">
      <c r="A850" t="s">
        <v>849</v>
      </c>
      <c r="B850" t="s">
        <v>1190</v>
      </c>
      <c r="C850" t="s">
        <v>1172</v>
      </c>
      <c r="D850" s="1">
        <v>43383</v>
      </c>
      <c r="E850" s="1">
        <v>43414</v>
      </c>
      <c r="F850" s="1">
        <v>43425</v>
      </c>
      <c r="G850">
        <v>3883</v>
      </c>
      <c r="H850">
        <v>5.0999999999999996</v>
      </c>
      <c r="I850">
        <v>768.88</v>
      </c>
      <c r="J850" s="2" t="s">
        <v>1219</v>
      </c>
      <c r="K850">
        <v>144</v>
      </c>
      <c r="L850" s="15" t="s">
        <v>1576</v>
      </c>
    </row>
    <row r="851" spans="1:12" x14ac:dyDescent="0.3">
      <c r="A851" t="s">
        <v>850</v>
      </c>
      <c r="B851" t="s">
        <v>1190</v>
      </c>
      <c r="C851" t="s">
        <v>1198</v>
      </c>
      <c r="D851" s="1">
        <v>43709</v>
      </c>
      <c r="E851" s="1">
        <v>43719</v>
      </c>
      <c r="F851" s="1">
        <v>43727</v>
      </c>
      <c r="G851">
        <v>2235</v>
      </c>
      <c r="H851">
        <v>3.2</v>
      </c>
      <c r="I851">
        <v>757.5</v>
      </c>
      <c r="J851" s="2" t="s">
        <v>1219</v>
      </c>
      <c r="K851">
        <v>109</v>
      </c>
      <c r="L851" s="15" t="s">
        <v>1576</v>
      </c>
    </row>
    <row r="852" spans="1:12" x14ac:dyDescent="0.3">
      <c r="A852" t="s">
        <v>851</v>
      </c>
      <c r="B852" t="s">
        <v>1190</v>
      </c>
      <c r="C852" t="s">
        <v>1198</v>
      </c>
      <c r="D852" s="1">
        <v>43530</v>
      </c>
      <c r="E852" s="1">
        <v>43542</v>
      </c>
      <c r="F852" s="1">
        <v>43547</v>
      </c>
      <c r="G852">
        <v>2235</v>
      </c>
      <c r="H852">
        <v>3.2</v>
      </c>
      <c r="I852">
        <v>756.61</v>
      </c>
      <c r="J852" s="2" t="s">
        <v>1219</v>
      </c>
      <c r="K852">
        <v>496</v>
      </c>
      <c r="L852" s="15" t="s">
        <v>1576</v>
      </c>
    </row>
    <row r="853" spans="1:12" x14ac:dyDescent="0.3">
      <c r="A853" t="s">
        <v>852</v>
      </c>
      <c r="B853" t="s">
        <v>1160</v>
      </c>
      <c r="C853" t="s">
        <v>1164</v>
      </c>
      <c r="D853" s="1">
        <v>43354</v>
      </c>
      <c r="E853" s="1">
        <v>43530</v>
      </c>
      <c r="F853" s="1">
        <v>43538</v>
      </c>
      <c r="G853">
        <v>3921</v>
      </c>
      <c r="H853">
        <v>5.0999999999999996</v>
      </c>
      <c r="I853">
        <v>755.85</v>
      </c>
      <c r="J853" s="2" t="s">
        <v>1219</v>
      </c>
      <c r="K853">
        <v>958</v>
      </c>
      <c r="L853" s="15" t="s">
        <v>1576</v>
      </c>
    </row>
    <row r="854" spans="1:12" x14ac:dyDescent="0.3">
      <c r="A854" t="s">
        <v>853</v>
      </c>
      <c r="B854" t="s">
        <v>1190</v>
      </c>
      <c r="C854" t="s">
        <v>1209</v>
      </c>
      <c r="D854" s="1">
        <v>42830</v>
      </c>
      <c r="E854" s="1">
        <v>42853</v>
      </c>
      <c r="F854" s="1">
        <v>42864</v>
      </c>
      <c r="G854">
        <v>5830</v>
      </c>
      <c r="H854">
        <v>11.3</v>
      </c>
      <c r="I854">
        <v>749.52</v>
      </c>
      <c r="J854" s="2" t="s">
        <v>1219</v>
      </c>
      <c r="K854">
        <v>297</v>
      </c>
      <c r="L854" s="15" t="s">
        <v>1576</v>
      </c>
    </row>
    <row r="855" spans="1:12" x14ac:dyDescent="0.3">
      <c r="A855" t="s">
        <v>854</v>
      </c>
      <c r="B855" t="s">
        <v>1167</v>
      </c>
      <c r="C855" t="s">
        <v>1197</v>
      </c>
      <c r="D855" s="1">
        <v>43183</v>
      </c>
      <c r="E855" s="1">
        <v>43292</v>
      </c>
      <c r="F855" s="1">
        <v>43296</v>
      </c>
      <c r="G855">
        <v>1109</v>
      </c>
      <c r="H855">
        <v>2.2999999999999998</v>
      </c>
      <c r="I855">
        <v>749.33</v>
      </c>
      <c r="J855" s="2" t="s">
        <v>1218</v>
      </c>
      <c r="K855">
        <v>710</v>
      </c>
      <c r="L855" s="15" t="s">
        <v>1576</v>
      </c>
    </row>
    <row r="856" spans="1:12" x14ac:dyDescent="0.3">
      <c r="A856" t="s">
        <v>855</v>
      </c>
      <c r="B856" t="s">
        <v>1160</v>
      </c>
      <c r="C856" t="s">
        <v>1177</v>
      </c>
      <c r="D856" s="1">
        <v>43688</v>
      </c>
      <c r="E856" s="1">
        <v>43695</v>
      </c>
      <c r="F856" s="1">
        <v>43704</v>
      </c>
      <c r="G856">
        <v>6293</v>
      </c>
      <c r="H856">
        <v>7.4</v>
      </c>
      <c r="I856">
        <v>743.74</v>
      </c>
      <c r="J856" s="2" t="s">
        <v>1219</v>
      </c>
      <c r="K856">
        <v>425</v>
      </c>
      <c r="L856" s="15" t="s">
        <v>1576</v>
      </c>
    </row>
    <row r="857" spans="1:12" x14ac:dyDescent="0.3">
      <c r="A857" t="s">
        <v>856</v>
      </c>
      <c r="B857" t="s">
        <v>1162</v>
      </c>
      <c r="C857" t="s">
        <v>1191</v>
      </c>
      <c r="D857" s="1">
        <v>43397</v>
      </c>
      <c r="E857" s="1">
        <v>43401</v>
      </c>
      <c r="F857" s="1">
        <v>43405</v>
      </c>
      <c r="G857">
        <v>1245</v>
      </c>
      <c r="H857">
        <v>2.4</v>
      </c>
      <c r="I857">
        <v>741.46</v>
      </c>
      <c r="J857" s="2" t="s">
        <v>1219</v>
      </c>
      <c r="K857">
        <v>11</v>
      </c>
      <c r="L857" s="15" t="s">
        <v>1576</v>
      </c>
    </row>
    <row r="858" spans="1:12" x14ac:dyDescent="0.3">
      <c r="A858" t="s">
        <v>857</v>
      </c>
      <c r="B858" t="s">
        <v>1190</v>
      </c>
      <c r="C858" t="s">
        <v>1172</v>
      </c>
      <c r="D858" s="1">
        <v>42833</v>
      </c>
      <c r="E858" s="1">
        <v>42864</v>
      </c>
      <c r="F858" s="1">
        <v>42866</v>
      </c>
      <c r="G858">
        <v>3883</v>
      </c>
      <c r="H858">
        <v>5.0999999999999996</v>
      </c>
      <c r="I858">
        <v>737.66</v>
      </c>
      <c r="J858" s="2" t="s">
        <v>1219</v>
      </c>
      <c r="K858">
        <v>865</v>
      </c>
      <c r="L858" s="15" t="s">
        <v>1576</v>
      </c>
    </row>
    <row r="859" spans="1:12" x14ac:dyDescent="0.3">
      <c r="A859" t="s">
        <v>858</v>
      </c>
      <c r="B859" t="s">
        <v>1167</v>
      </c>
      <c r="C859" t="s">
        <v>1208</v>
      </c>
      <c r="D859" s="1">
        <v>43278</v>
      </c>
      <c r="E859" s="1">
        <v>43278</v>
      </c>
      <c r="F859" s="1">
        <v>43285</v>
      </c>
      <c r="G859">
        <v>2507</v>
      </c>
      <c r="H859">
        <v>8.6999999999999993</v>
      </c>
      <c r="I859">
        <v>728.51</v>
      </c>
      <c r="J859" s="2" t="s">
        <v>1219</v>
      </c>
      <c r="K859">
        <v>417</v>
      </c>
      <c r="L859" s="15" t="s">
        <v>1577</v>
      </c>
    </row>
    <row r="860" spans="1:12" x14ac:dyDescent="0.3">
      <c r="A860" t="s">
        <v>859</v>
      </c>
      <c r="B860" t="s">
        <v>1190</v>
      </c>
      <c r="C860" t="s">
        <v>1172</v>
      </c>
      <c r="D860" s="1">
        <v>43661</v>
      </c>
      <c r="E860" s="1">
        <v>43691</v>
      </c>
      <c r="F860" s="1">
        <v>43708</v>
      </c>
      <c r="G860">
        <v>3883</v>
      </c>
      <c r="H860">
        <v>5.0999999999999996</v>
      </c>
      <c r="I860">
        <v>714.24</v>
      </c>
      <c r="J860" s="2" t="s">
        <v>1218</v>
      </c>
      <c r="K860">
        <v>739</v>
      </c>
      <c r="L860" s="15" t="s">
        <v>1576</v>
      </c>
    </row>
    <row r="861" spans="1:12" x14ac:dyDescent="0.3">
      <c r="A861" t="s">
        <v>860</v>
      </c>
      <c r="B861" t="s">
        <v>1161</v>
      </c>
      <c r="C861" t="s">
        <v>1162</v>
      </c>
      <c r="D861" s="1">
        <v>43434</v>
      </c>
      <c r="E861" s="1">
        <v>43511</v>
      </c>
      <c r="F861" s="1">
        <v>43521</v>
      </c>
      <c r="G861">
        <v>5555</v>
      </c>
      <c r="H861">
        <v>7.1</v>
      </c>
      <c r="I861">
        <v>713.19</v>
      </c>
      <c r="J861" s="2" t="s">
        <v>1219</v>
      </c>
      <c r="K861">
        <v>343</v>
      </c>
      <c r="L861" s="15" t="s">
        <v>1576</v>
      </c>
    </row>
    <row r="862" spans="1:12" x14ac:dyDescent="0.3">
      <c r="A862" t="s">
        <v>861</v>
      </c>
      <c r="B862" t="s">
        <v>1161</v>
      </c>
      <c r="C862" t="s">
        <v>1162</v>
      </c>
      <c r="D862" s="1">
        <v>43298</v>
      </c>
      <c r="E862" s="1">
        <v>43417</v>
      </c>
      <c r="F862" s="1">
        <v>43427</v>
      </c>
      <c r="G862">
        <v>5555</v>
      </c>
      <c r="H862">
        <v>7.1</v>
      </c>
      <c r="I862">
        <v>713.19</v>
      </c>
      <c r="J862" s="2" t="s">
        <v>1219</v>
      </c>
      <c r="K862">
        <v>7</v>
      </c>
      <c r="L862" s="15" t="s">
        <v>1577</v>
      </c>
    </row>
    <row r="863" spans="1:12" x14ac:dyDescent="0.3">
      <c r="A863" t="s">
        <v>862</v>
      </c>
      <c r="B863" t="s">
        <v>1167</v>
      </c>
      <c r="C863" t="s">
        <v>1191</v>
      </c>
      <c r="D863" s="1">
        <v>43608</v>
      </c>
      <c r="E863" s="1">
        <v>43653</v>
      </c>
      <c r="F863" s="1">
        <v>43657</v>
      </c>
      <c r="G863">
        <v>1215</v>
      </c>
      <c r="H863">
        <v>2.4</v>
      </c>
      <c r="I863">
        <v>711.37</v>
      </c>
      <c r="J863" s="2" t="s">
        <v>1218</v>
      </c>
      <c r="K863">
        <v>198</v>
      </c>
      <c r="L863" s="15" t="s">
        <v>1576</v>
      </c>
    </row>
    <row r="864" spans="1:12" x14ac:dyDescent="0.3">
      <c r="A864" t="s">
        <v>863</v>
      </c>
      <c r="B864" t="s">
        <v>1162</v>
      </c>
      <c r="C864" t="s">
        <v>1210</v>
      </c>
      <c r="D864" s="1">
        <v>43646</v>
      </c>
      <c r="E864" s="1">
        <v>43652</v>
      </c>
      <c r="F864" s="1">
        <v>43655</v>
      </c>
      <c r="G864">
        <v>370</v>
      </c>
      <c r="H864">
        <v>1.5</v>
      </c>
      <c r="I864">
        <v>710.46</v>
      </c>
      <c r="J864" s="2" t="s">
        <v>1219</v>
      </c>
      <c r="K864">
        <v>705</v>
      </c>
      <c r="L864" s="15" t="s">
        <v>1576</v>
      </c>
    </row>
    <row r="865" spans="1:12" x14ac:dyDescent="0.3">
      <c r="A865" t="s">
        <v>864</v>
      </c>
      <c r="B865" t="s">
        <v>1190</v>
      </c>
      <c r="C865" t="s">
        <v>1162</v>
      </c>
      <c r="D865" s="1">
        <v>43069</v>
      </c>
      <c r="E865" s="1">
        <v>43171</v>
      </c>
      <c r="F865" s="1">
        <v>43182</v>
      </c>
      <c r="G865">
        <v>5536</v>
      </c>
      <c r="H865">
        <v>11.7</v>
      </c>
      <c r="I865">
        <v>707.59</v>
      </c>
      <c r="J865" s="2" t="s">
        <v>1219</v>
      </c>
      <c r="K865">
        <v>109</v>
      </c>
      <c r="L865" s="15" t="s">
        <v>1576</v>
      </c>
    </row>
    <row r="866" spans="1:12" x14ac:dyDescent="0.3">
      <c r="A866" t="s">
        <v>865</v>
      </c>
      <c r="B866" t="s">
        <v>1167</v>
      </c>
      <c r="C866" t="s">
        <v>1178</v>
      </c>
      <c r="D866" s="1">
        <v>42738</v>
      </c>
      <c r="E866" s="1">
        <v>42753</v>
      </c>
      <c r="F866" s="1">
        <v>42760</v>
      </c>
      <c r="G866">
        <v>6377</v>
      </c>
      <c r="H866">
        <v>10.5</v>
      </c>
      <c r="I866">
        <v>705.68</v>
      </c>
      <c r="J866" s="2" t="s">
        <v>1219</v>
      </c>
      <c r="K866">
        <v>601</v>
      </c>
      <c r="L866" s="15" t="s">
        <v>1576</v>
      </c>
    </row>
    <row r="867" spans="1:12" x14ac:dyDescent="0.3">
      <c r="A867" t="s">
        <v>866</v>
      </c>
      <c r="B867" t="s">
        <v>1167</v>
      </c>
      <c r="C867" t="s">
        <v>1209</v>
      </c>
      <c r="D867" s="1">
        <v>42597</v>
      </c>
      <c r="E867" s="1">
        <v>42781</v>
      </c>
      <c r="F867" s="1">
        <v>42785</v>
      </c>
      <c r="G867">
        <v>307</v>
      </c>
      <c r="H867">
        <v>1.5</v>
      </c>
      <c r="I867">
        <v>702.02</v>
      </c>
      <c r="J867" s="2" t="s">
        <v>1219</v>
      </c>
      <c r="K867">
        <v>705</v>
      </c>
      <c r="L867" s="15" t="s">
        <v>1576</v>
      </c>
    </row>
    <row r="868" spans="1:12" x14ac:dyDescent="0.3">
      <c r="A868" t="s">
        <v>867</v>
      </c>
      <c r="B868" t="s">
        <v>1167</v>
      </c>
      <c r="C868" t="s">
        <v>1191</v>
      </c>
      <c r="D868" s="1">
        <v>42829</v>
      </c>
      <c r="E868" s="1">
        <v>42830</v>
      </c>
      <c r="F868" s="1">
        <v>42837</v>
      </c>
      <c r="G868">
        <v>1215</v>
      </c>
      <c r="H868">
        <v>2.4</v>
      </c>
      <c r="I868">
        <v>700.93</v>
      </c>
      <c r="J868" s="2" t="s">
        <v>1219</v>
      </c>
      <c r="K868">
        <v>549</v>
      </c>
      <c r="L868" s="15" t="s">
        <v>1576</v>
      </c>
    </row>
    <row r="869" spans="1:12" x14ac:dyDescent="0.3">
      <c r="A869" t="s">
        <v>868</v>
      </c>
      <c r="B869" t="s">
        <v>1162</v>
      </c>
      <c r="C869" t="s">
        <v>1210</v>
      </c>
      <c r="D869" s="1">
        <v>43414</v>
      </c>
      <c r="E869" s="1">
        <v>43422</v>
      </c>
      <c r="F869" s="1">
        <v>43426</v>
      </c>
      <c r="G869">
        <v>370</v>
      </c>
      <c r="H869">
        <v>1.5</v>
      </c>
      <c r="I869">
        <v>699.82</v>
      </c>
      <c r="J869" s="2" t="s">
        <v>1218</v>
      </c>
      <c r="K869">
        <v>422</v>
      </c>
      <c r="L869" s="15" t="s">
        <v>1576</v>
      </c>
    </row>
    <row r="870" spans="1:12" x14ac:dyDescent="0.3">
      <c r="A870" t="s">
        <v>869</v>
      </c>
      <c r="B870" t="s">
        <v>1190</v>
      </c>
      <c r="C870" t="s">
        <v>1172</v>
      </c>
      <c r="D870" s="1">
        <v>43433</v>
      </c>
      <c r="E870" s="1">
        <v>43505</v>
      </c>
      <c r="F870" s="1">
        <v>43506</v>
      </c>
      <c r="G870">
        <v>3883</v>
      </c>
      <c r="H870">
        <v>5.0999999999999996</v>
      </c>
      <c r="I870">
        <v>698.84</v>
      </c>
      <c r="J870" s="2" t="s">
        <v>1219</v>
      </c>
      <c r="K870">
        <v>962</v>
      </c>
      <c r="L870" s="15" t="s">
        <v>1576</v>
      </c>
    </row>
    <row r="871" spans="1:12" x14ac:dyDescent="0.3">
      <c r="A871" t="s">
        <v>870</v>
      </c>
      <c r="B871" t="s">
        <v>1162</v>
      </c>
      <c r="C871" t="s">
        <v>1179</v>
      </c>
      <c r="D871" s="1">
        <v>43187</v>
      </c>
      <c r="E871" s="1">
        <v>43196</v>
      </c>
      <c r="F871" s="1">
        <v>43199</v>
      </c>
      <c r="G871">
        <v>1443</v>
      </c>
      <c r="H871">
        <v>2.6</v>
      </c>
      <c r="I871">
        <v>691.42</v>
      </c>
      <c r="J871" s="2" t="s">
        <v>1219</v>
      </c>
      <c r="K871">
        <v>171</v>
      </c>
      <c r="L871" s="15" t="s">
        <v>1576</v>
      </c>
    </row>
    <row r="872" spans="1:12" x14ac:dyDescent="0.3">
      <c r="A872" t="s">
        <v>871</v>
      </c>
      <c r="B872" t="s">
        <v>1190</v>
      </c>
      <c r="C872" t="s">
        <v>1162</v>
      </c>
      <c r="D872" s="1">
        <v>42746</v>
      </c>
      <c r="E872" s="1">
        <v>42776</v>
      </c>
      <c r="F872" s="1">
        <v>42786</v>
      </c>
      <c r="G872">
        <v>5536</v>
      </c>
      <c r="H872">
        <v>11.7</v>
      </c>
      <c r="I872">
        <v>683.24</v>
      </c>
      <c r="J872" s="2" t="s">
        <v>1219</v>
      </c>
      <c r="K872">
        <v>650</v>
      </c>
      <c r="L872" s="15" t="s">
        <v>1576</v>
      </c>
    </row>
    <row r="873" spans="1:12" x14ac:dyDescent="0.3">
      <c r="A873" t="s">
        <v>872</v>
      </c>
      <c r="B873" t="s">
        <v>1162</v>
      </c>
      <c r="C873" t="s">
        <v>1198</v>
      </c>
      <c r="D873" s="1">
        <v>43368</v>
      </c>
      <c r="E873" s="1">
        <v>43386</v>
      </c>
      <c r="F873" s="1">
        <v>43392</v>
      </c>
      <c r="G873">
        <v>7627</v>
      </c>
      <c r="H873">
        <v>8.8000000000000007</v>
      </c>
      <c r="I873">
        <v>678.64</v>
      </c>
      <c r="J873" s="2" t="s">
        <v>1219</v>
      </c>
      <c r="K873">
        <v>31</v>
      </c>
      <c r="L873" s="15" t="s">
        <v>1576</v>
      </c>
    </row>
    <row r="874" spans="1:12" x14ac:dyDescent="0.3">
      <c r="A874" t="s">
        <v>873</v>
      </c>
      <c r="B874" t="s">
        <v>1190</v>
      </c>
      <c r="C874" t="s">
        <v>1162</v>
      </c>
      <c r="D874" s="1">
        <v>43583</v>
      </c>
      <c r="E874" s="1">
        <v>43688</v>
      </c>
      <c r="F874" s="1">
        <v>43697</v>
      </c>
      <c r="G874">
        <v>5536</v>
      </c>
      <c r="H874">
        <v>11.7</v>
      </c>
      <c r="I874">
        <v>678.43</v>
      </c>
      <c r="J874" s="2" t="s">
        <v>1219</v>
      </c>
      <c r="K874">
        <v>13</v>
      </c>
      <c r="L874" s="15" t="s">
        <v>1576</v>
      </c>
    </row>
    <row r="875" spans="1:12" x14ac:dyDescent="0.3">
      <c r="A875" t="s">
        <v>874</v>
      </c>
      <c r="B875" t="s">
        <v>1162</v>
      </c>
      <c r="C875" t="s">
        <v>1182</v>
      </c>
      <c r="D875" s="1">
        <v>43388</v>
      </c>
      <c r="E875" s="1">
        <v>43398</v>
      </c>
      <c r="F875" s="1">
        <v>43402</v>
      </c>
      <c r="G875">
        <v>2488</v>
      </c>
      <c r="H875">
        <v>3.6</v>
      </c>
      <c r="I875">
        <v>675.52</v>
      </c>
      <c r="J875" s="2" t="s">
        <v>1219</v>
      </c>
      <c r="K875">
        <v>561</v>
      </c>
      <c r="L875" s="15" t="s">
        <v>1576</v>
      </c>
    </row>
    <row r="876" spans="1:12" x14ac:dyDescent="0.3">
      <c r="A876" t="s">
        <v>875</v>
      </c>
      <c r="B876" t="s">
        <v>1190</v>
      </c>
      <c r="C876" t="s">
        <v>1172</v>
      </c>
      <c r="D876" s="1">
        <v>42814</v>
      </c>
      <c r="E876" s="1">
        <v>42829</v>
      </c>
      <c r="F876" s="1">
        <v>42834</v>
      </c>
      <c r="G876">
        <v>3883</v>
      </c>
      <c r="H876">
        <v>5.0999999999999996</v>
      </c>
      <c r="I876">
        <v>668.18</v>
      </c>
      <c r="J876" s="2" t="s">
        <v>1219</v>
      </c>
      <c r="K876">
        <v>204</v>
      </c>
      <c r="L876" s="15" t="s">
        <v>1576</v>
      </c>
    </row>
    <row r="877" spans="1:12" x14ac:dyDescent="0.3">
      <c r="A877" t="s">
        <v>876</v>
      </c>
      <c r="B877" t="s">
        <v>1167</v>
      </c>
      <c r="C877" t="s">
        <v>1207</v>
      </c>
      <c r="D877" s="1">
        <v>43176</v>
      </c>
      <c r="E877" s="1">
        <v>43310</v>
      </c>
      <c r="F877" s="1">
        <v>43314</v>
      </c>
      <c r="G877">
        <v>913</v>
      </c>
      <c r="H877">
        <v>2.1</v>
      </c>
      <c r="I877">
        <v>667.25</v>
      </c>
      <c r="J877" s="2" t="s">
        <v>1219</v>
      </c>
      <c r="K877">
        <v>494</v>
      </c>
      <c r="L877" s="15" t="s">
        <v>1576</v>
      </c>
    </row>
    <row r="878" spans="1:12" x14ac:dyDescent="0.3">
      <c r="A878" t="s">
        <v>877</v>
      </c>
      <c r="B878" t="s">
        <v>1162</v>
      </c>
      <c r="C878" t="s">
        <v>1203</v>
      </c>
      <c r="D878" s="1">
        <v>43795</v>
      </c>
      <c r="E878" s="1">
        <v>43817</v>
      </c>
      <c r="F878" s="1">
        <v>43829</v>
      </c>
      <c r="G878">
        <v>8615</v>
      </c>
      <c r="H878">
        <v>9.8000000000000007</v>
      </c>
      <c r="I878">
        <v>667.89</v>
      </c>
      <c r="J878" s="2" t="s">
        <v>1219</v>
      </c>
      <c r="K878">
        <v>171</v>
      </c>
      <c r="L878" s="15" t="s">
        <v>1576</v>
      </c>
    </row>
    <row r="879" spans="1:12" x14ac:dyDescent="0.3">
      <c r="A879" t="s">
        <v>878</v>
      </c>
      <c r="B879" t="s">
        <v>1160</v>
      </c>
      <c r="C879" t="s">
        <v>1184</v>
      </c>
      <c r="D879" s="1">
        <v>43624</v>
      </c>
      <c r="E879" s="1">
        <v>43630</v>
      </c>
      <c r="F879" s="1">
        <v>43639</v>
      </c>
      <c r="G879">
        <v>6033</v>
      </c>
      <c r="H879">
        <v>7.2</v>
      </c>
      <c r="I879">
        <v>666.66</v>
      </c>
      <c r="J879" s="2" t="s">
        <v>1219</v>
      </c>
      <c r="K879">
        <v>919</v>
      </c>
      <c r="L879" s="15" t="s">
        <v>1576</v>
      </c>
    </row>
    <row r="880" spans="1:12" x14ac:dyDescent="0.3">
      <c r="A880" t="s">
        <v>879</v>
      </c>
      <c r="B880" t="s">
        <v>1167</v>
      </c>
      <c r="C880" t="s">
        <v>1182</v>
      </c>
      <c r="D880" s="1">
        <v>43672</v>
      </c>
      <c r="E880" s="1">
        <v>43694</v>
      </c>
      <c r="F880" s="1">
        <v>43697</v>
      </c>
      <c r="G880">
        <v>2461</v>
      </c>
      <c r="H880">
        <v>3.6</v>
      </c>
      <c r="I880">
        <v>665.61</v>
      </c>
      <c r="J880" s="2" t="s">
        <v>1219</v>
      </c>
      <c r="K880">
        <v>89</v>
      </c>
      <c r="L880" s="15" t="s">
        <v>1576</v>
      </c>
    </row>
    <row r="881" spans="1:12" x14ac:dyDescent="0.3">
      <c r="A881" t="s">
        <v>880</v>
      </c>
      <c r="B881" t="s">
        <v>1160</v>
      </c>
      <c r="C881" t="s">
        <v>1184</v>
      </c>
      <c r="D881" s="1">
        <v>43502</v>
      </c>
      <c r="E881" s="1">
        <v>43530</v>
      </c>
      <c r="F881" s="1">
        <v>43542</v>
      </c>
      <c r="G881">
        <v>6033</v>
      </c>
      <c r="H881">
        <v>7.2</v>
      </c>
      <c r="I881">
        <v>664.05</v>
      </c>
      <c r="J881" s="2" t="s">
        <v>1219</v>
      </c>
      <c r="K881">
        <v>436</v>
      </c>
      <c r="L881" s="15" t="s">
        <v>1576</v>
      </c>
    </row>
    <row r="882" spans="1:12" x14ac:dyDescent="0.3">
      <c r="A882" t="s">
        <v>881</v>
      </c>
      <c r="B882" t="s">
        <v>1190</v>
      </c>
      <c r="C882" t="s">
        <v>1196</v>
      </c>
      <c r="D882" s="1">
        <v>43234</v>
      </c>
      <c r="E882" s="1">
        <v>43393</v>
      </c>
      <c r="F882" s="1">
        <v>43394</v>
      </c>
      <c r="G882">
        <v>3974</v>
      </c>
      <c r="H882">
        <v>5.2</v>
      </c>
      <c r="I882">
        <v>660.46</v>
      </c>
      <c r="J882" s="2" t="s">
        <v>1219</v>
      </c>
      <c r="K882">
        <v>895</v>
      </c>
      <c r="L882" s="15" t="s">
        <v>1576</v>
      </c>
    </row>
    <row r="883" spans="1:12" x14ac:dyDescent="0.3">
      <c r="A883" t="s">
        <v>882</v>
      </c>
      <c r="B883" t="s">
        <v>1190</v>
      </c>
      <c r="C883" t="s">
        <v>1210</v>
      </c>
      <c r="D883" s="1">
        <v>43134</v>
      </c>
      <c r="E883" s="1">
        <v>43151</v>
      </c>
      <c r="F883" s="1">
        <v>43161</v>
      </c>
      <c r="G883">
        <v>5843</v>
      </c>
      <c r="H883">
        <v>8.4</v>
      </c>
      <c r="I883">
        <v>655.29</v>
      </c>
      <c r="J883" s="2" t="s">
        <v>1219</v>
      </c>
      <c r="K883">
        <v>871</v>
      </c>
      <c r="L883" s="15" t="s">
        <v>1576</v>
      </c>
    </row>
    <row r="884" spans="1:12" x14ac:dyDescent="0.3">
      <c r="A884" t="s">
        <v>883</v>
      </c>
      <c r="B884" t="s">
        <v>1160</v>
      </c>
      <c r="C884" t="s">
        <v>1202</v>
      </c>
      <c r="D884" s="1">
        <v>43601</v>
      </c>
      <c r="E884" s="1">
        <v>43614</v>
      </c>
      <c r="F884" s="1">
        <v>43621</v>
      </c>
      <c r="G884">
        <v>2648</v>
      </c>
      <c r="H884">
        <v>3.8</v>
      </c>
      <c r="I884">
        <v>653.65</v>
      </c>
      <c r="J884" s="2" t="s">
        <v>1218</v>
      </c>
      <c r="K884">
        <v>655</v>
      </c>
      <c r="L884" s="15" t="s">
        <v>1576</v>
      </c>
    </row>
    <row r="885" spans="1:12" x14ac:dyDescent="0.3">
      <c r="A885" t="s">
        <v>884</v>
      </c>
      <c r="B885" t="s">
        <v>1190</v>
      </c>
      <c r="C885" t="s">
        <v>1203</v>
      </c>
      <c r="D885" s="1">
        <v>43112</v>
      </c>
      <c r="E885" s="1">
        <v>43140</v>
      </c>
      <c r="F885" s="1">
        <v>43142</v>
      </c>
      <c r="G885">
        <v>4151</v>
      </c>
      <c r="H885">
        <v>4.5</v>
      </c>
      <c r="I885">
        <v>651.54999999999995</v>
      </c>
      <c r="J885" s="2" t="s">
        <v>1219</v>
      </c>
      <c r="K885">
        <v>641</v>
      </c>
      <c r="L885" s="15" t="s">
        <v>1576</v>
      </c>
    </row>
    <row r="886" spans="1:12" x14ac:dyDescent="0.3">
      <c r="A886" t="s">
        <v>885</v>
      </c>
      <c r="B886" t="s">
        <v>1167</v>
      </c>
      <c r="C886" t="s">
        <v>1207</v>
      </c>
      <c r="D886" s="1">
        <v>43185</v>
      </c>
      <c r="E886" s="1">
        <v>43195</v>
      </c>
      <c r="F886" s="1">
        <v>43199</v>
      </c>
      <c r="G886">
        <v>913</v>
      </c>
      <c r="H886">
        <v>2.1</v>
      </c>
      <c r="I886">
        <v>647.22</v>
      </c>
      <c r="J886" s="2" t="s">
        <v>1219</v>
      </c>
      <c r="K886">
        <v>810</v>
      </c>
      <c r="L886" s="15" t="s">
        <v>1576</v>
      </c>
    </row>
    <row r="887" spans="1:12" x14ac:dyDescent="0.3">
      <c r="A887" t="s">
        <v>886</v>
      </c>
      <c r="B887" t="s">
        <v>1190</v>
      </c>
      <c r="C887" t="s">
        <v>1163</v>
      </c>
      <c r="D887" s="1">
        <v>43407</v>
      </c>
      <c r="E887" s="1">
        <v>43434</v>
      </c>
      <c r="F887" s="1">
        <v>43435</v>
      </c>
      <c r="G887">
        <v>3608</v>
      </c>
      <c r="H887">
        <v>4.8</v>
      </c>
      <c r="I887">
        <v>644.44000000000005</v>
      </c>
      <c r="J887" s="2" t="s">
        <v>1219</v>
      </c>
      <c r="K887">
        <v>197</v>
      </c>
      <c r="L887" s="15" t="s">
        <v>1576</v>
      </c>
    </row>
    <row r="888" spans="1:12" x14ac:dyDescent="0.3">
      <c r="A888" t="s">
        <v>887</v>
      </c>
      <c r="B888" t="s">
        <v>1190</v>
      </c>
      <c r="C888" t="s">
        <v>1203</v>
      </c>
      <c r="D888" s="1">
        <v>42715</v>
      </c>
      <c r="E888" s="1">
        <v>42785</v>
      </c>
      <c r="F888" s="1">
        <v>42789</v>
      </c>
      <c r="G888">
        <v>4151</v>
      </c>
      <c r="H888">
        <v>4.5</v>
      </c>
      <c r="I888">
        <v>640.70000000000005</v>
      </c>
      <c r="J888" s="2" t="s">
        <v>1219</v>
      </c>
      <c r="K888">
        <v>860</v>
      </c>
      <c r="L888" s="15" t="s">
        <v>1576</v>
      </c>
    </row>
    <row r="889" spans="1:12" x14ac:dyDescent="0.3">
      <c r="A889" t="s">
        <v>888</v>
      </c>
      <c r="B889" t="s">
        <v>1190</v>
      </c>
      <c r="C889" t="s">
        <v>1198</v>
      </c>
      <c r="D889" s="1">
        <v>42877</v>
      </c>
      <c r="E889" s="1">
        <v>42886</v>
      </c>
      <c r="F889" s="1">
        <v>42888</v>
      </c>
      <c r="G889">
        <v>2235</v>
      </c>
      <c r="H889">
        <v>3.2</v>
      </c>
      <c r="I889">
        <v>637.11</v>
      </c>
      <c r="J889" s="2" t="s">
        <v>1219</v>
      </c>
      <c r="K889">
        <v>200</v>
      </c>
      <c r="L889" s="15" t="s">
        <v>1576</v>
      </c>
    </row>
    <row r="890" spans="1:12" x14ac:dyDescent="0.3">
      <c r="A890" t="s">
        <v>889</v>
      </c>
      <c r="B890" t="s">
        <v>1161</v>
      </c>
      <c r="C890" t="s">
        <v>1162</v>
      </c>
      <c r="D890" s="1">
        <v>43219</v>
      </c>
      <c r="E890" s="1">
        <v>43249</v>
      </c>
      <c r="F890" s="1">
        <v>43259</v>
      </c>
      <c r="G890">
        <v>5555</v>
      </c>
      <c r="H890">
        <v>7.1</v>
      </c>
      <c r="I890">
        <v>634.76</v>
      </c>
      <c r="J890" s="2" t="s">
        <v>1219</v>
      </c>
      <c r="K890">
        <v>7</v>
      </c>
      <c r="L890" s="15" t="s">
        <v>1577</v>
      </c>
    </row>
    <row r="891" spans="1:12" x14ac:dyDescent="0.3">
      <c r="A891" t="s">
        <v>890</v>
      </c>
      <c r="B891" t="s">
        <v>1162</v>
      </c>
      <c r="C891" t="s">
        <v>1198</v>
      </c>
      <c r="D891" s="1">
        <v>42733</v>
      </c>
      <c r="E891" s="1">
        <v>42773</v>
      </c>
      <c r="F891" s="1">
        <v>42775</v>
      </c>
      <c r="G891">
        <v>7627</v>
      </c>
      <c r="H891">
        <v>8.8000000000000007</v>
      </c>
      <c r="I891">
        <v>633.6</v>
      </c>
      <c r="J891" s="2" t="s">
        <v>1219</v>
      </c>
      <c r="K891">
        <v>235</v>
      </c>
      <c r="L891" s="15" t="s">
        <v>1576</v>
      </c>
    </row>
    <row r="892" spans="1:12" x14ac:dyDescent="0.3">
      <c r="A892" t="s">
        <v>891</v>
      </c>
      <c r="B892" t="s">
        <v>1167</v>
      </c>
      <c r="C892" t="s">
        <v>1179</v>
      </c>
      <c r="D892" s="1">
        <v>43154</v>
      </c>
      <c r="E892" s="1">
        <v>43165</v>
      </c>
      <c r="F892" s="1">
        <v>43168</v>
      </c>
      <c r="G892">
        <v>1405</v>
      </c>
      <c r="H892">
        <v>2.6</v>
      </c>
      <c r="I892">
        <v>631.73</v>
      </c>
      <c r="J892" s="2" t="s">
        <v>1219</v>
      </c>
      <c r="K892">
        <v>11</v>
      </c>
      <c r="L892" s="15" t="s">
        <v>1576</v>
      </c>
    </row>
    <row r="893" spans="1:12" x14ac:dyDescent="0.3">
      <c r="A893" t="s">
        <v>892</v>
      </c>
      <c r="B893" t="s">
        <v>1162</v>
      </c>
      <c r="C893" t="s">
        <v>1179</v>
      </c>
      <c r="D893" s="1">
        <v>43631</v>
      </c>
      <c r="E893" s="1">
        <v>43658</v>
      </c>
      <c r="F893" s="1">
        <v>43662</v>
      </c>
      <c r="G893">
        <v>1443</v>
      </c>
      <c r="H893">
        <v>2.6</v>
      </c>
      <c r="I893">
        <v>626.49</v>
      </c>
      <c r="J893" s="2" t="s">
        <v>1218</v>
      </c>
      <c r="K893">
        <v>217</v>
      </c>
      <c r="L893" s="15" t="s">
        <v>1576</v>
      </c>
    </row>
    <row r="894" spans="1:12" x14ac:dyDescent="0.3">
      <c r="A894" t="s">
        <v>893</v>
      </c>
      <c r="B894" t="s">
        <v>1160</v>
      </c>
      <c r="C894" t="s">
        <v>1184</v>
      </c>
      <c r="D894" s="1">
        <v>43353</v>
      </c>
      <c r="E894" s="1">
        <v>43362</v>
      </c>
      <c r="F894" s="1">
        <v>43372</v>
      </c>
      <c r="G894">
        <v>6033</v>
      </c>
      <c r="H894">
        <v>7.2</v>
      </c>
      <c r="I894">
        <v>623.54999999999995</v>
      </c>
      <c r="J894" s="2" t="s">
        <v>1219</v>
      </c>
      <c r="K894">
        <v>919</v>
      </c>
      <c r="L894" s="15" t="s">
        <v>1576</v>
      </c>
    </row>
    <row r="895" spans="1:12" x14ac:dyDescent="0.3">
      <c r="A895" t="s">
        <v>894</v>
      </c>
      <c r="B895" t="s">
        <v>1160</v>
      </c>
      <c r="C895" t="s">
        <v>1168</v>
      </c>
      <c r="D895" s="1">
        <v>43502</v>
      </c>
      <c r="E895" s="1">
        <v>43690</v>
      </c>
      <c r="F895" s="1">
        <v>43703</v>
      </c>
      <c r="G895">
        <v>5299</v>
      </c>
      <c r="H895">
        <v>6.4</v>
      </c>
      <c r="I895">
        <v>622.29</v>
      </c>
      <c r="J895" s="2" t="s">
        <v>1219</v>
      </c>
      <c r="K895">
        <v>874</v>
      </c>
      <c r="L895" s="15" t="s">
        <v>1576</v>
      </c>
    </row>
    <row r="896" spans="1:12" x14ac:dyDescent="0.3">
      <c r="A896" t="s">
        <v>895</v>
      </c>
      <c r="B896" t="s">
        <v>1161</v>
      </c>
      <c r="C896" t="s">
        <v>1204</v>
      </c>
      <c r="D896" s="1">
        <v>43552</v>
      </c>
      <c r="E896" s="1">
        <v>43596</v>
      </c>
      <c r="F896" s="1">
        <v>43603</v>
      </c>
      <c r="G896">
        <v>4359</v>
      </c>
      <c r="H896">
        <v>4.5</v>
      </c>
      <c r="I896">
        <v>621.65</v>
      </c>
      <c r="J896" s="2" t="s">
        <v>1219</v>
      </c>
      <c r="K896">
        <v>885</v>
      </c>
      <c r="L896" s="15" t="s">
        <v>1576</v>
      </c>
    </row>
    <row r="897" spans="1:12" x14ac:dyDescent="0.3">
      <c r="A897" t="s">
        <v>896</v>
      </c>
      <c r="B897" t="s">
        <v>1167</v>
      </c>
      <c r="C897" t="s">
        <v>1191</v>
      </c>
      <c r="D897" s="1">
        <v>43101</v>
      </c>
      <c r="E897" s="1">
        <v>43225</v>
      </c>
      <c r="F897" s="1">
        <v>43229</v>
      </c>
      <c r="G897">
        <v>1215</v>
      </c>
      <c r="H897">
        <v>2.4</v>
      </c>
      <c r="I897">
        <v>620.47</v>
      </c>
      <c r="J897" s="2" t="s">
        <v>1219</v>
      </c>
      <c r="K897">
        <v>810</v>
      </c>
      <c r="L897" s="15" t="s">
        <v>1576</v>
      </c>
    </row>
    <row r="898" spans="1:12" x14ac:dyDescent="0.3">
      <c r="A898" t="s">
        <v>897</v>
      </c>
      <c r="B898" t="s">
        <v>1161</v>
      </c>
      <c r="C898" t="s">
        <v>1162</v>
      </c>
      <c r="D898" s="1">
        <v>43546</v>
      </c>
      <c r="E898" s="1">
        <v>43615</v>
      </c>
      <c r="F898" s="1">
        <v>43616</v>
      </c>
      <c r="G898">
        <v>5555</v>
      </c>
      <c r="H898">
        <v>7.1</v>
      </c>
      <c r="I898">
        <v>619.99</v>
      </c>
      <c r="J898" s="2" t="s">
        <v>1219</v>
      </c>
      <c r="K898">
        <v>343</v>
      </c>
      <c r="L898" s="15" t="s">
        <v>1576</v>
      </c>
    </row>
    <row r="899" spans="1:12" x14ac:dyDescent="0.3">
      <c r="A899" t="s">
        <v>898</v>
      </c>
      <c r="B899" t="s">
        <v>1167</v>
      </c>
      <c r="C899" t="s">
        <v>1209</v>
      </c>
      <c r="D899" s="1">
        <v>42872</v>
      </c>
      <c r="E899" s="1">
        <v>42882</v>
      </c>
      <c r="F899" s="1">
        <v>42886</v>
      </c>
      <c r="G899">
        <v>307</v>
      </c>
      <c r="H899">
        <v>1.5</v>
      </c>
      <c r="I899">
        <v>616.64</v>
      </c>
      <c r="J899" s="2" t="s">
        <v>1219</v>
      </c>
      <c r="K899">
        <v>845</v>
      </c>
      <c r="L899" s="15" t="s">
        <v>1576</v>
      </c>
    </row>
    <row r="900" spans="1:12" x14ac:dyDescent="0.3">
      <c r="A900" t="s">
        <v>899</v>
      </c>
      <c r="B900" t="s">
        <v>1167</v>
      </c>
      <c r="C900" t="s">
        <v>1182</v>
      </c>
      <c r="D900" s="1">
        <v>43438</v>
      </c>
      <c r="E900" s="1">
        <v>43447</v>
      </c>
      <c r="F900" s="1">
        <v>43451</v>
      </c>
      <c r="G900">
        <v>2461</v>
      </c>
      <c r="H900">
        <v>3.6</v>
      </c>
      <c r="I900">
        <v>614.16999999999996</v>
      </c>
      <c r="J900" s="2" t="s">
        <v>1219</v>
      </c>
      <c r="K900">
        <v>139</v>
      </c>
      <c r="L900" s="15" t="s">
        <v>1576</v>
      </c>
    </row>
    <row r="901" spans="1:12" x14ac:dyDescent="0.3">
      <c r="A901" t="s">
        <v>900</v>
      </c>
      <c r="B901" t="s">
        <v>1190</v>
      </c>
      <c r="C901" t="s">
        <v>1196</v>
      </c>
      <c r="D901" s="1">
        <v>42845</v>
      </c>
      <c r="E901" s="1">
        <v>42914</v>
      </c>
      <c r="F901" s="1">
        <v>42916</v>
      </c>
      <c r="G901">
        <v>3974</v>
      </c>
      <c r="H901">
        <v>5.2</v>
      </c>
      <c r="I901">
        <v>611.75</v>
      </c>
      <c r="J901" s="2" t="s">
        <v>1219</v>
      </c>
      <c r="K901">
        <v>871</v>
      </c>
      <c r="L901" s="15" t="s">
        <v>1576</v>
      </c>
    </row>
    <row r="902" spans="1:12" x14ac:dyDescent="0.3">
      <c r="A902" t="s">
        <v>901</v>
      </c>
      <c r="B902" t="s">
        <v>1190</v>
      </c>
      <c r="C902" t="s">
        <v>1163</v>
      </c>
      <c r="D902" s="1">
        <v>42993</v>
      </c>
      <c r="E902" s="1">
        <v>43292</v>
      </c>
      <c r="F902" s="1">
        <v>43295</v>
      </c>
      <c r="G902">
        <v>3608</v>
      </c>
      <c r="H902">
        <v>4.8</v>
      </c>
      <c r="I902">
        <v>606.49</v>
      </c>
      <c r="J902" s="2" t="s">
        <v>1219</v>
      </c>
      <c r="K902">
        <v>297</v>
      </c>
      <c r="L902" s="15" t="s">
        <v>1576</v>
      </c>
    </row>
    <row r="903" spans="1:12" x14ac:dyDescent="0.3">
      <c r="A903" t="s">
        <v>902</v>
      </c>
      <c r="B903" t="s">
        <v>1190</v>
      </c>
      <c r="C903" t="s">
        <v>1195</v>
      </c>
      <c r="D903" s="1">
        <v>43805</v>
      </c>
      <c r="E903" s="1">
        <v>43814</v>
      </c>
      <c r="F903" s="1">
        <v>43816</v>
      </c>
      <c r="G903">
        <v>2606</v>
      </c>
      <c r="H903">
        <v>3.6</v>
      </c>
      <c r="I903">
        <v>603.24</v>
      </c>
      <c r="J903" s="2" t="s">
        <v>1219</v>
      </c>
      <c r="K903">
        <v>596</v>
      </c>
      <c r="L903" s="15" t="s">
        <v>1576</v>
      </c>
    </row>
    <row r="904" spans="1:12" x14ac:dyDescent="0.3">
      <c r="A904" t="s">
        <v>903</v>
      </c>
      <c r="B904" t="s">
        <v>1162</v>
      </c>
      <c r="C904" t="s">
        <v>1182</v>
      </c>
      <c r="D904" s="1">
        <v>43169</v>
      </c>
      <c r="E904" s="1">
        <v>43277</v>
      </c>
      <c r="F904" s="1">
        <v>43280</v>
      </c>
      <c r="G904">
        <v>2488</v>
      </c>
      <c r="H904">
        <v>3.6</v>
      </c>
      <c r="I904">
        <v>603.46</v>
      </c>
      <c r="J904" s="2" t="s">
        <v>1219</v>
      </c>
      <c r="K904">
        <v>393</v>
      </c>
      <c r="L904" s="15" t="s">
        <v>1576</v>
      </c>
    </row>
    <row r="905" spans="1:12" x14ac:dyDescent="0.3">
      <c r="A905" t="s">
        <v>904</v>
      </c>
      <c r="B905" t="s">
        <v>1167</v>
      </c>
      <c r="C905" t="s">
        <v>1203</v>
      </c>
      <c r="D905" s="1">
        <v>42924</v>
      </c>
      <c r="E905" s="1">
        <v>42943</v>
      </c>
      <c r="F905" s="1">
        <v>42944</v>
      </c>
      <c r="G905">
        <v>8677</v>
      </c>
      <c r="H905">
        <v>10.7</v>
      </c>
      <c r="I905">
        <v>594.69000000000005</v>
      </c>
      <c r="J905" s="2" t="s">
        <v>1219</v>
      </c>
      <c r="K905">
        <v>494</v>
      </c>
      <c r="L905" s="15" t="s">
        <v>1576</v>
      </c>
    </row>
    <row r="906" spans="1:12" x14ac:dyDescent="0.3">
      <c r="A906" t="s">
        <v>905</v>
      </c>
      <c r="B906" t="s">
        <v>1190</v>
      </c>
      <c r="C906" t="s">
        <v>1196</v>
      </c>
      <c r="D906" s="1">
        <v>42900</v>
      </c>
      <c r="E906" s="1">
        <v>42923</v>
      </c>
      <c r="F906" s="1">
        <v>42927</v>
      </c>
      <c r="G906">
        <v>3974</v>
      </c>
      <c r="H906">
        <v>5.2</v>
      </c>
      <c r="I906">
        <v>588.66999999999996</v>
      </c>
      <c r="J906" s="2" t="s">
        <v>1219</v>
      </c>
      <c r="K906">
        <v>13</v>
      </c>
      <c r="L906" s="15" t="s">
        <v>1576</v>
      </c>
    </row>
    <row r="907" spans="1:12" x14ac:dyDescent="0.3">
      <c r="A907" t="s">
        <v>906</v>
      </c>
      <c r="B907" t="s">
        <v>1160</v>
      </c>
      <c r="C907" t="s">
        <v>1171</v>
      </c>
      <c r="D907" s="1">
        <v>43542</v>
      </c>
      <c r="E907" s="1">
        <v>43666</v>
      </c>
      <c r="F907" s="1">
        <v>43672</v>
      </c>
      <c r="G907">
        <v>4490</v>
      </c>
      <c r="H907">
        <v>5.6</v>
      </c>
      <c r="I907">
        <v>586.29999999999995</v>
      </c>
      <c r="J907" s="2" t="s">
        <v>1218</v>
      </c>
      <c r="K907">
        <v>874</v>
      </c>
      <c r="L907" s="15" t="s">
        <v>1576</v>
      </c>
    </row>
    <row r="908" spans="1:12" x14ac:dyDescent="0.3">
      <c r="A908" t="s">
        <v>907</v>
      </c>
      <c r="B908" t="s">
        <v>1167</v>
      </c>
      <c r="C908" t="s">
        <v>1207</v>
      </c>
      <c r="D908" s="1">
        <v>43388</v>
      </c>
      <c r="E908" s="1">
        <v>43406</v>
      </c>
      <c r="F908" s="1">
        <v>43409</v>
      </c>
      <c r="G908">
        <v>913</v>
      </c>
      <c r="H908">
        <v>2.1</v>
      </c>
      <c r="I908">
        <v>585.85</v>
      </c>
      <c r="J908" s="2" t="s">
        <v>1219</v>
      </c>
      <c r="K908">
        <v>561</v>
      </c>
      <c r="L908" s="15" t="s">
        <v>1576</v>
      </c>
    </row>
    <row r="909" spans="1:12" x14ac:dyDescent="0.3">
      <c r="A909" t="s">
        <v>908</v>
      </c>
      <c r="B909" t="s">
        <v>1162</v>
      </c>
      <c r="C909" t="s">
        <v>1207</v>
      </c>
      <c r="D909" s="1">
        <v>43090</v>
      </c>
      <c r="E909" s="1">
        <v>43108</v>
      </c>
      <c r="F909" s="1">
        <v>43112</v>
      </c>
      <c r="G909">
        <v>941</v>
      </c>
      <c r="H909">
        <v>2.1</v>
      </c>
      <c r="I909">
        <v>583.78</v>
      </c>
      <c r="J909" s="2" t="s">
        <v>1218</v>
      </c>
      <c r="K909">
        <v>549</v>
      </c>
      <c r="L909" s="15" t="s">
        <v>1576</v>
      </c>
    </row>
    <row r="910" spans="1:12" x14ac:dyDescent="0.3">
      <c r="A910" t="s">
        <v>909</v>
      </c>
      <c r="B910" t="s">
        <v>1167</v>
      </c>
      <c r="C910" t="s">
        <v>1179</v>
      </c>
      <c r="D910" s="1">
        <v>43752</v>
      </c>
      <c r="E910" s="1">
        <v>43764</v>
      </c>
      <c r="F910" s="1">
        <v>43767</v>
      </c>
      <c r="G910">
        <v>1405</v>
      </c>
      <c r="H910">
        <v>2.6</v>
      </c>
      <c r="I910">
        <v>577.08000000000004</v>
      </c>
      <c r="J910" s="2" t="s">
        <v>1219</v>
      </c>
      <c r="K910">
        <v>636</v>
      </c>
      <c r="L910" s="15" t="s">
        <v>1576</v>
      </c>
    </row>
    <row r="911" spans="1:12" x14ac:dyDescent="0.3">
      <c r="A911" t="s">
        <v>910</v>
      </c>
      <c r="B911" t="s">
        <v>1190</v>
      </c>
      <c r="C911" t="s">
        <v>1172</v>
      </c>
      <c r="D911" s="1">
        <v>42776</v>
      </c>
      <c r="E911" s="1">
        <v>42794</v>
      </c>
      <c r="F911" s="1">
        <v>42799</v>
      </c>
      <c r="G911">
        <v>3883</v>
      </c>
      <c r="H911">
        <v>5.0999999999999996</v>
      </c>
      <c r="I911">
        <v>575.86</v>
      </c>
      <c r="J911" s="2" t="s">
        <v>1219</v>
      </c>
      <c r="K911">
        <v>792</v>
      </c>
      <c r="L911" s="15" t="s">
        <v>1576</v>
      </c>
    </row>
    <row r="912" spans="1:12" x14ac:dyDescent="0.3">
      <c r="A912" t="s">
        <v>911</v>
      </c>
      <c r="B912" t="s">
        <v>1190</v>
      </c>
      <c r="C912" t="s">
        <v>1204</v>
      </c>
      <c r="D912" s="1">
        <v>43016</v>
      </c>
      <c r="E912" s="1">
        <v>43061</v>
      </c>
      <c r="F912" s="1">
        <v>43065</v>
      </c>
      <c r="G912">
        <v>3368</v>
      </c>
      <c r="H912">
        <v>11.5</v>
      </c>
      <c r="I912">
        <v>573.24</v>
      </c>
      <c r="J912" s="2" t="s">
        <v>1219</v>
      </c>
      <c r="K912">
        <v>563</v>
      </c>
      <c r="L912" s="15" t="s">
        <v>1576</v>
      </c>
    </row>
    <row r="913" spans="1:12" x14ac:dyDescent="0.3">
      <c r="A913" t="s">
        <v>912</v>
      </c>
      <c r="B913" t="s">
        <v>1162</v>
      </c>
      <c r="C913" t="s">
        <v>1182</v>
      </c>
      <c r="D913" s="1">
        <v>43585</v>
      </c>
      <c r="E913" s="1">
        <v>43623</v>
      </c>
      <c r="F913" s="1">
        <v>43626</v>
      </c>
      <c r="G913">
        <v>2488</v>
      </c>
      <c r="H913">
        <v>3.6</v>
      </c>
      <c r="I913">
        <v>573.57000000000005</v>
      </c>
      <c r="J913" s="2" t="s">
        <v>1219</v>
      </c>
      <c r="K913">
        <v>707</v>
      </c>
      <c r="L913" s="15" t="s">
        <v>1576</v>
      </c>
    </row>
    <row r="914" spans="1:12" x14ac:dyDescent="0.3">
      <c r="A914" t="s">
        <v>913</v>
      </c>
      <c r="B914" t="s">
        <v>1162</v>
      </c>
      <c r="C914" t="s">
        <v>1179</v>
      </c>
      <c r="D914" s="1">
        <v>43590</v>
      </c>
      <c r="E914" s="1">
        <v>43614</v>
      </c>
      <c r="F914" s="1">
        <v>43618</v>
      </c>
      <c r="G914">
        <v>1443</v>
      </c>
      <c r="H914">
        <v>2.6</v>
      </c>
      <c r="I914">
        <v>571.13</v>
      </c>
      <c r="J914" s="2" t="s">
        <v>1219</v>
      </c>
      <c r="K914">
        <v>845</v>
      </c>
      <c r="L914" s="15" t="s">
        <v>1576</v>
      </c>
    </row>
    <row r="915" spans="1:12" x14ac:dyDescent="0.3">
      <c r="A915" t="s">
        <v>914</v>
      </c>
      <c r="B915" t="s">
        <v>1161</v>
      </c>
      <c r="C915" t="s">
        <v>1191</v>
      </c>
      <c r="D915" s="1">
        <v>43500</v>
      </c>
      <c r="E915" s="1">
        <v>43515</v>
      </c>
      <c r="F915" s="1">
        <v>43526</v>
      </c>
      <c r="G915">
        <v>5775</v>
      </c>
      <c r="H915">
        <v>7.3</v>
      </c>
      <c r="I915">
        <v>568.36</v>
      </c>
      <c r="J915" s="2" t="s">
        <v>1219</v>
      </c>
      <c r="K915">
        <v>25</v>
      </c>
      <c r="L915" s="15" t="s">
        <v>1576</v>
      </c>
    </row>
    <row r="916" spans="1:12" x14ac:dyDescent="0.3">
      <c r="A916" t="s">
        <v>915</v>
      </c>
      <c r="B916" t="s">
        <v>1190</v>
      </c>
      <c r="C916" t="s">
        <v>1198</v>
      </c>
      <c r="D916" s="1">
        <v>43128</v>
      </c>
      <c r="E916" s="1">
        <v>43180</v>
      </c>
      <c r="F916" s="1">
        <v>43185</v>
      </c>
      <c r="G916">
        <v>2235</v>
      </c>
      <c r="H916">
        <v>3.2</v>
      </c>
      <c r="I916">
        <v>558.89</v>
      </c>
      <c r="J916" s="2" t="s">
        <v>1219</v>
      </c>
      <c r="K916">
        <v>638</v>
      </c>
      <c r="L916" s="15" t="s">
        <v>1576</v>
      </c>
    </row>
    <row r="917" spans="1:12" x14ac:dyDescent="0.3">
      <c r="A917" t="s">
        <v>916</v>
      </c>
      <c r="B917" t="s">
        <v>1190</v>
      </c>
      <c r="C917" t="s">
        <v>1165</v>
      </c>
      <c r="D917" s="1">
        <v>42817</v>
      </c>
      <c r="E917" s="1">
        <v>42828</v>
      </c>
      <c r="F917" s="1">
        <v>42844</v>
      </c>
      <c r="G917">
        <v>1765</v>
      </c>
      <c r="H917">
        <v>2.6</v>
      </c>
      <c r="I917">
        <v>558.74</v>
      </c>
      <c r="J917" s="2" t="s">
        <v>1219</v>
      </c>
      <c r="K917">
        <v>202</v>
      </c>
      <c r="L917" s="15" t="s">
        <v>1576</v>
      </c>
    </row>
    <row r="918" spans="1:12" x14ac:dyDescent="0.3">
      <c r="A918" t="s">
        <v>917</v>
      </c>
      <c r="B918" t="s">
        <v>1167</v>
      </c>
      <c r="C918" t="s">
        <v>1207</v>
      </c>
      <c r="D918" s="1">
        <v>42905</v>
      </c>
      <c r="E918" s="1">
        <v>42916</v>
      </c>
      <c r="F918" s="1">
        <v>42923</v>
      </c>
      <c r="G918">
        <v>913</v>
      </c>
      <c r="H918">
        <v>2.1</v>
      </c>
      <c r="I918">
        <v>553.97</v>
      </c>
      <c r="J918" s="2" t="s">
        <v>1218</v>
      </c>
      <c r="K918">
        <v>105</v>
      </c>
      <c r="L918" s="15" t="s">
        <v>1576</v>
      </c>
    </row>
    <row r="919" spans="1:12" x14ac:dyDescent="0.3">
      <c r="A919" t="s">
        <v>918</v>
      </c>
      <c r="B919" t="s">
        <v>1167</v>
      </c>
      <c r="C919" t="s">
        <v>1197</v>
      </c>
      <c r="D919" s="1">
        <v>42863</v>
      </c>
      <c r="E919" s="1">
        <v>42874</v>
      </c>
      <c r="F919" s="1">
        <v>42878</v>
      </c>
      <c r="G919">
        <v>1109</v>
      </c>
      <c r="H919">
        <v>2.2999999999999998</v>
      </c>
      <c r="I919">
        <v>552.97</v>
      </c>
      <c r="J919" s="2" t="s">
        <v>1219</v>
      </c>
      <c r="K919">
        <v>105</v>
      </c>
      <c r="L919" s="15" t="s">
        <v>1576</v>
      </c>
    </row>
    <row r="920" spans="1:12" x14ac:dyDescent="0.3">
      <c r="A920" t="s">
        <v>919</v>
      </c>
      <c r="B920" t="s">
        <v>1190</v>
      </c>
      <c r="C920" t="s">
        <v>1172</v>
      </c>
      <c r="D920" s="1">
        <v>43582</v>
      </c>
      <c r="E920" s="1">
        <v>43596</v>
      </c>
      <c r="F920" s="1">
        <v>43601</v>
      </c>
      <c r="G920">
        <v>3883</v>
      </c>
      <c r="H920">
        <v>5.0999999999999996</v>
      </c>
      <c r="I920">
        <v>545.52</v>
      </c>
      <c r="J920" s="2" t="s">
        <v>1218</v>
      </c>
      <c r="K920">
        <v>201</v>
      </c>
      <c r="L920" s="15" t="s">
        <v>1576</v>
      </c>
    </row>
    <row r="921" spans="1:12" x14ac:dyDescent="0.3">
      <c r="A921" t="s">
        <v>920</v>
      </c>
      <c r="B921" t="s">
        <v>1190</v>
      </c>
      <c r="C921" t="s">
        <v>1172</v>
      </c>
      <c r="D921" s="1">
        <v>43099</v>
      </c>
      <c r="E921" s="1">
        <v>43123</v>
      </c>
      <c r="F921" s="1">
        <v>43124</v>
      </c>
      <c r="G921">
        <v>3883</v>
      </c>
      <c r="H921">
        <v>5.0999999999999996</v>
      </c>
      <c r="I921">
        <v>542.46</v>
      </c>
      <c r="J921" s="2" t="s">
        <v>1218</v>
      </c>
      <c r="K921">
        <v>352</v>
      </c>
      <c r="L921" s="15" t="s">
        <v>1576</v>
      </c>
    </row>
    <row r="922" spans="1:12" x14ac:dyDescent="0.3">
      <c r="A922" t="s">
        <v>921</v>
      </c>
      <c r="B922" t="s">
        <v>1162</v>
      </c>
      <c r="C922" t="s">
        <v>1194</v>
      </c>
      <c r="D922" s="1">
        <v>43129</v>
      </c>
      <c r="E922" s="1">
        <v>43156</v>
      </c>
      <c r="F922" s="1">
        <v>43161</v>
      </c>
      <c r="G922">
        <v>654</v>
      </c>
      <c r="H922">
        <v>1.8</v>
      </c>
      <c r="I922">
        <v>541.97</v>
      </c>
      <c r="J922" s="2" t="s">
        <v>1219</v>
      </c>
      <c r="K922">
        <v>810</v>
      </c>
      <c r="L922" s="15" t="s">
        <v>1576</v>
      </c>
    </row>
    <row r="923" spans="1:12" x14ac:dyDescent="0.3">
      <c r="A923" t="s">
        <v>922</v>
      </c>
      <c r="B923" t="s">
        <v>1190</v>
      </c>
      <c r="C923" t="s">
        <v>1163</v>
      </c>
      <c r="D923" s="1">
        <v>43381</v>
      </c>
      <c r="E923" s="1">
        <v>43610</v>
      </c>
      <c r="F923" s="1">
        <v>43615</v>
      </c>
      <c r="G923">
        <v>3608</v>
      </c>
      <c r="H923">
        <v>4.8</v>
      </c>
      <c r="I923">
        <v>541.33000000000004</v>
      </c>
      <c r="J923" s="2" t="s">
        <v>1219</v>
      </c>
      <c r="K923">
        <v>204</v>
      </c>
      <c r="L923" s="15" t="s">
        <v>1576</v>
      </c>
    </row>
    <row r="924" spans="1:12" x14ac:dyDescent="0.3">
      <c r="A924" t="s">
        <v>923</v>
      </c>
      <c r="B924" t="s">
        <v>1167</v>
      </c>
      <c r="C924" t="s">
        <v>1194</v>
      </c>
      <c r="D924" s="1">
        <v>43628</v>
      </c>
      <c r="E924" s="1">
        <v>43685</v>
      </c>
      <c r="F924" s="1">
        <v>43828</v>
      </c>
      <c r="G924">
        <v>630</v>
      </c>
      <c r="H924">
        <v>8.8000000000000007</v>
      </c>
      <c r="I924">
        <v>539.72</v>
      </c>
      <c r="J924" s="2" t="s">
        <v>1219</v>
      </c>
      <c r="K924">
        <v>636</v>
      </c>
      <c r="L924" s="15" t="s">
        <v>1576</v>
      </c>
    </row>
    <row r="925" spans="1:12" x14ac:dyDescent="0.3">
      <c r="A925" t="s">
        <v>924</v>
      </c>
      <c r="B925" t="s">
        <v>1161</v>
      </c>
      <c r="C925" t="s">
        <v>1194</v>
      </c>
      <c r="D925" s="1">
        <v>43429</v>
      </c>
      <c r="E925" s="1">
        <v>43430</v>
      </c>
      <c r="F925" s="1">
        <v>43439</v>
      </c>
      <c r="G925">
        <v>6205</v>
      </c>
      <c r="H925">
        <v>7.8</v>
      </c>
      <c r="I925">
        <v>535.62</v>
      </c>
      <c r="J925" s="2" t="s">
        <v>1219</v>
      </c>
      <c r="K925">
        <v>840</v>
      </c>
      <c r="L925" s="15" t="s">
        <v>1576</v>
      </c>
    </row>
    <row r="926" spans="1:12" x14ac:dyDescent="0.3">
      <c r="A926" t="s">
        <v>925</v>
      </c>
      <c r="B926" t="s">
        <v>1167</v>
      </c>
      <c r="C926" t="s">
        <v>1194</v>
      </c>
      <c r="D926" s="1">
        <v>43362</v>
      </c>
      <c r="E926" s="1">
        <v>43397</v>
      </c>
      <c r="F926" s="1">
        <v>43404</v>
      </c>
      <c r="G926">
        <v>630</v>
      </c>
      <c r="H926">
        <v>8.8000000000000007</v>
      </c>
      <c r="I926">
        <v>535.53</v>
      </c>
      <c r="J926" s="2" t="s">
        <v>1219</v>
      </c>
      <c r="K926">
        <v>689</v>
      </c>
      <c r="L926" s="15" t="s">
        <v>1576</v>
      </c>
    </row>
    <row r="927" spans="1:12" x14ac:dyDescent="0.3">
      <c r="A927" t="s">
        <v>926</v>
      </c>
      <c r="B927" t="s">
        <v>1167</v>
      </c>
      <c r="C927" t="s">
        <v>1191</v>
      </c>
      <c r="D927" s="1">
        <v>43512</v>
      </c>
      <c r="E927" s="1">
        <v>43522</v>
      </c>
      <c r="F927" s="1">
        <v>43525</v>
      </c>
      <c r="G927">
        <v>1215</v>
      </c>
      <c r="H927">
        <v>2.4</v>
      </c>
      <c r="I927">
        <v>531.69000000000005</v>
      </c>
      <c r="J927" s="2" t="s">
        <v>1219</v>
      </c>
      <c r="K927">
        <v>725</v>
      </c>
      <c r="L927" s="15" t="s">
        <v>1576</v>
      </c>
    </row>
    <row r="928" spans="1:12" x14ac:dyDescent="0.3">
      <c r="A928" t="s">
        <v>927</v>
      </c>
      <c r="B928" t="s">
        <v>1190</v>
      </c>
      <c r="C928" t="s">
        <v>1203</v>
      </c>
      <c r="D928" s="1">
        <v>43322</v>
      </c>
      <c r="E928" s="1">
        <v>43331</v>
      </c>
      <c r="F928" s="1">
        <v>43339</v>
      </c>
      <c r="G928">
        <v>4151</v>
      </c>
      <c r="H928">
        <v>4.5</v>
      </c>
      <c r="I928">
        <v>528.66999999999996</v>
      </c>
      <c r="J928" s="2" t="s">
        <v>1219</v>
      </c>
      <c r="K928">
        <v>663</v>
      </c>
      <c r="L928" s="15" t="s">
        <v>1576</v>
      </c>
    </row>
    <row r="929" spans="1:12" x14ac:dyDescent="0.3">
      <c r="A929" t="s">
        <v>928</v>
      </c>
      <c r="B929" t="s">
        <v>1162</v>
      </c>
      <c r="C929" t="s">
        <v>1194</v>
      </c>
      <c r="D929" s="1">
        <v>43317</v>
      </c>
      <c r="E929" s="1">
        <v>43327</v>
      </c>
      <c r="F929" s="1">
        <v>43331</v>
      </c>
      <c r="G929">
        <v>654</v>
      </c>
      <c r="H929">
        <v>1.8</v>
      </c>
      <c r="I929">
        <v>524.13</v>
      </c>
      <c r="J929" s="2" t="s">
        <v>1219</v>
      </c>
      <c r="K929">
        <v>11</v>
      </c>
      <c r="L929" s="15" t="s">
        <v>1576</v>
      </c>
    </row>
    <row r="930" spans="1:12" x14ac:dyDescent="0.3">
      <c r="A930" t="s">
        <v>929</v>
      </c>
      <c r="B930" t="s">
        <v>1167</v>
      </c>
      <c r="C930" t="s">
        <v>1207</v>
      </c>
      <c r="D930" s="1">
        <v>43077</v>
      </c>
      <c r="E930" s="1">
        <v>43156</v>
      </c>
      <c r="F930" s="1">
        <v>43469</v>
      </c>
      <c r="G930">
        <v>913</v>
      </c>
      <c r="H930">
        <v>2.1</v>
      </c>
      <c r="I930">
        <v>521.72</v>
      </c>
      <c r="J930" s="2" t="s">
        <v>1219</v>
      </c>
      <c r="K930">
        <v>586</v>
      </c>
      <c r="L930" s="15" t="s">
        <v>1576</v>
      </c>
    </row>
    <row r="931" spans="1:12" x14ac:dyDescent="0.3">
      <c r="A931" t="s">
        <v>930</v>
      </c>
      <c r="B931" t="s">
        <v>1167</v>
      </c>
      <c r="C931" t="s">
        <v>1197</v>
      </c>
      <c r="D931" s="1">
        <v>43317</v>
      </c>
      <c r="E931" s="1">
        <v>43335</v>
      </c>
      <c r="F931" s="1">
        <v>43338</v>
      </c>
      <c r="G931">
        <v>1109</v>
      </c>
      <c r="H931">
        <v>2.2999999999999998</v>
      </c>
      <c r="I931">
        <v>512.33000000000004</v>
      </c>
      <c r="J931" s="2" t="s">
        <v>1219</v>
      </c>
      <c r="K931">
        <v>31</v>
      </c>
      <c r="L931" s="15" t="s">
        <v>1576</v>
      </c>
    </row>
    <row r="932" spans="1:12" x14ac:dyDescent="0.3">
      <c r="A932" t="s">
        <v>931</v>
      </c>
      <c r="B932" t="s">
        <v>1190</v>
      </c>
      <c r="C932" t="s">
        <v>1203</v>
      </c>
      <c r="D932" s="1">
        <v>43411</v>
      </c>
      <c r="E932" s="1">
        <v>43433</v>
      </c>
      <c r="F932" s="1">
        <v>43441</v>
      </c>
      <c r="G932">
        <v>4151</v>
      </c>
      <c r="H932">
        <v>4.5</v>
      </c>
      <c r="I932">
        <v>507.02</v>
      </c>
      <c r="J932" s="2" t="s">
        <v>1219</v>
      </c>
      <c r="K932">
        <v>479</v>
      </c>
      <c r="L932" s="15" t="s">
        <v>1576</v>
      </c>
    </row>
    <row r="933" spans="1:12" x14ac:dyDescent="0.3">
      <c r="A933" t="s">
        <v>932</v>
      </c>
      <c r="B933" t="s">
        <v>1190</v>
      </c>
      <c r="C933" t="s">
        <v>1172</v>
      </c>
      <c r="D933" s="1">
        <v>43306</v>
      </c>
      <c r="E933" s="1">
        <v>43314</v>
      </c>
      <c r="F933" s="1">
        <v>43319</v>
      </c>
      <c r="G933">
        <v>3883</v>
      </c>
      <c r="H933">
        <v>5.0999999999999996</v>
      </c>
      <c r="I933">
        <v>507.02</v>
      </c>
      <c r="J933" s="2" t="s">
        <v>1219</v>
      </c>
      <c r="K933">
        <v>760</v>
      </c>
      <c r="L933" s="15" t="s">
        <v>1576</v>
      </c>
    </row>
    <row r="934" spans="1:12" x14ac:dyDescent="0.3">
      <c r="A934" t="s">
        <v>933</v>
      </c>
      <c r="B934" t="s">
        <v>1190</v>
      </c>
      <c r="C934" t="s">
        <v>1178</v>
      </c>
      <c r="D934" s="1">
        <v>42823</v>
      </c>
      <c r="E934" s="1">
        <v>42824</v>
      </c>
      <c r="F934" s="1">
        <v>42829</v>
      </c>
      <c r="G934">
        <v>1180</v>
      </c>
      <c r="H934">
        <v>2</v>
      </c>
      <c r="I934">
        <v>506.65</v>
      </c>
      <c r="J934" s="2" t="s">
        <v>1219</v>
      </c>
      <c r="K934">
        <v>266</v>
      </c>
      <c r="L934" s="15" t="s">
        <v>1576</v>
      </c>
    </row>
    <row r="935" spans="1:12" x14ac:dyDescent="0.3">
      <c r="A935" t="s">
        <v>934</v>
      </c>
      <c r="B935" t="s">
        <v>1167</v>
      </c>
      <c r="C935" t="s">
        <v>1208</v>
      </c>
      <c r="D935" s="1">
        <v>43010</v>
      </c>
      <c r="E935" s="1">
        <v>43015</v>
      </c>
      <c r="F935" s="1">
        <v>43020</v>
      </c>
      <c r="G935">
        <v>2507</v>
      </c>
      <c r="H935">
        <v>8.6999999999999993</v>
      </c>
      <c r="I935">
        <v>506.33</v>
      </c>
      <c r="J935" s="2" t="s">
        <v>1219</v>
      </c>
      <c r="K935">
        <v>494</v>
      </c>
      <c r="L935" s="15" t="s">
        <v>1576</v>
      </c>
    </row>
    <row r="936" spans="1:12" x14ac:dyDescent="0.3">
      <c r="A936" t="s">
        <v>935</v>
      </c>
      <c r="B936" t="s">
        <v>1162</v>
      </c>
      <c r="C936" t="s">
        <v>1194</v>
      </c>
      <c r="D936" s="1">
        <v>43075</v>
      </c>
      <c r="E936" s="1">
        <v>43210</v>
      </c>
      <c r="F936" s="1">
        <v>43215</v>
      </c>
      <c r="G936">
        <v>654</v>
      </c>
      <c r="H936">
        <v>1.8</v>
      </c>
      <c r="I936">
        <v>506</v>
      </c>
      <c r="J936" s="2" t="s">
        <v>1218</v>
      </c>
      <c r="K936">
        <v>601</v>
      </c>
      <c r="L936" s="15" t="s">
        <v>1576</v>
      </c>
    </row>
    <row r="937" spans="1:12" x14ac:dyDescent="0.3">
      <c r="A937" t="s">
        <v>936</v>
      </c>
      <c r="B937" t="s">
        <v>1162</v>
      </c>
      <c r="C937" t="s">
        <v>1208</v>
      </c>
      <c r="D937" s="1">
        <v>43004</v>
      </c>
      <c r="E937" s="1">
        <v>43211</v>
      </c>
      <c r="F937" s="1">
        <v>43218</v>
      </c>
      <c r="G937">
        <v>2508</v>
      </c>
      <c r="H937">
        <v>3.7</v>
      </c>
      <c r="I937">
        <v>502.21</v>
      </c>
      <c r="J937" s="2" t="s">
        <v>1219</v>
      </c>
      <c r="K937">
        <v>388</v>
      </c>
      <c r="L937" s="15" t="s">
        <v>1576</v>
      </c>
    </row>
    <row r="938" spans="1:12" x14ac:dyDescent="0.3">
      <c r="A938" t="s">
        <v>937</v>
      </c>
      <c r="B938" t="s">
        <v>1167</v>
      </c>
      <c r="C938" t="s">
        <v>1208</v>
      </c>
      <c r="D938" s="1">
        <v>43353</v>
      </c>
      <c r="E938" s="1">
        <v>43381</v>
      </c>
      <c r="F938" s="1">
        <v>43389</v>
      </c>
      <c r="G938">
        <v>2507</v>
      </c>
      <c r="H938">
        <v>8.6999999999999993</v>
      </c>
      <c r="I938">
        <v>502.56</v>
      </c>
      <c r="J938" s="2" t="s">
        <v>1219</v>
      </c>
      <c r="K938">
        <v>422</v>
      </c>
      <c r="L938" s="15" t="s">
        <v>1576</v>
      </c>
    </row>
    <row r="939" spans="1:12" x14ac:dyDescent="0.3">
      <c r="A939" t="s">
        <v>938</v>
      </c>
      <c r="B939" t="s">
        <v>1190</v>
      </c>
      <c r="C939" t="s">
        <v>1163</v>
      </c>
      <c r="D939" s="1">
        <v>43136</v>
      </c>
      <c r="E939" s="1">
        <v>43163</v>
      </c>
      <c r="F939" s="1">
        <v>43168</v>
      </c>
      <c r="G939">
        <v>3608</v>
      </c>
      <c r="H939">
        <v>4.8</v>
      </c>
      <c r="I939">
        <v>501.96</v>
      </c>
      <c r="J939" s="2" t="s">
        <v>1218</v>
      </c>
      <c r="K939">
        <v>732</v>
      </c>
      <c r="L939" s="15" t="s">
        <v>1576</v>
      </c>
    </row>
    <row r="940" spans="1:12" x14ac:dyDescent="0.3">
      <c r="A940" t="s">
        <v>939</v>
      </c>
      <c r="B940" t="s">
        <v>1167</v>
      </c>
      <c r="C940" t="s">
        <v>1209</v>
      </c>
      <c r="D940" s="1">
        <v>43229</v>
      </c>
      <c r="E940" s="1">
        <v>43277</v>
      </c>
      <c r="F940" s="1">
        <v>43283</v>
      </c>
      <c r="G940">
        <v>307</v>
      </c>
      <c r="H940">
        <v>1.5</v>
      </c>
      <c r="I940">
        <v>498.69</v>
      </c>
      <c r="J940" s="2" t="s">
        <v>1219</v>
      </c>
      <c r="K940">
        <v>435</v>
      </c>
      <c r="L940" s="15" t="s">
        <v>1576</v>
      </c>
    </row>
    <row r="941" spans="1:12" x14ac:dyDescent="0.3">
      <c r="A941" t="s">
        <v>940</v>
      </c>
      <c r="B941" t="s">
        <v>1160</v>
      </c>
      <c r="C941" t="s">
        <v>1186</v>
      </c>
      <c r="D941" s="1">
        <v>43562</v>
      </c>
      <c r="E941" s="1">
        <v>43574</v>
      </c>
      <c r="F941" s="1">
        <v>43579</v>
      </c>
      <c r="G941">
        <v>2594</v>
      </c>
      <c r="H941">
        <v>3.7</v>
      </c>
      <c r="I941">
        <v>492.9</v>
      </c>
      <c r="J941" s="2" t="s">
        <v>1219</v>
      </c>
      <c r="K941">
        <v>958</v>
      </c>
      <c r="L941" s="15" t="s">
        <v>1576</v>
      </c>
    </row>
    <row r="942" spans="1:12" x14ac:dyDescent="0.3">
      <c r="A942" t="s">
        <v>941</v>
      </c>
      <c r="B942" t="s">
        <v>1167</v>
      </c>
      <c r="C942" t="s">
        <v>1194</v>
      </c>
      <c r="D942" s="1">
        <v>42969</v>
      </c>
      <c r="E942" s="1">
        <v>42980</v>
      </c>
      <c r="F942" s="1">
        <v>42984</v>
      </c>
      <c r="G942">
        <v>630</v>
      </c>
      <c r="H942">
        <v>8.8000000000000007</v>
      </c>
      <c r="I942">
        <v>492.36</v>
      </c>
      <c r="J942" s="2" t="s">
        <v>1219</v>
      </c>
      <c r="K942">
        <v>950</v>
      </c>
      <c r="L942" s="15" t="s">
        <v>1576</v>
      </c>
    </row>
    <row r="943" spans="1:12" x14ac:dyDescent="0.3">
      <c r="A943" t="s">
        <v>942</v>
      </c>
      <c r="B943" t="s">
        <v>1190</v>
      </c>
      <c r="C943" t="s">
        <v>1178</v>
      </c>
      <c r="D943" s="1">
        <v>42809</v>
      </c>
      <c r="E943" s="1">
        <v>42814</v>
      </c>
      <c r="F943" s="1">
        <v>42817</v>
      </c>
      <c r="G943">
        <v>1180</v>
      </c>
      <c r="H943">
        <v>2</v>
      </c>
      <c r="I943">
        <v>486.97</v>
      </c>
      <c r="J943" s="2" t="s">
        <v>1219</v>
      </c>
      <c r="K943">
        <v>708</v>
      </c>
      <c r="L943" s="15" t="s">
        <v>1576</v>
      </c>
    </row>
    <row r="944" spans="1:12" x14ac:dyDescent="0.3">
      <c r="A944" t="s">
        <v>943</v>
      </c>
      <c r="B944" t="s">
        <v>1190</v>
      </c>
      <c r="C944" t="s">
        <v>1198</v>
      </c>
      <c r="D944" s="1">
        <v>43477</v>
      </c>
      <c r="E944" s="1">
        <v>43488</v>
      </c>
      <c r="F944" s="1">
        <v>43491</v>
      </c>
      <c r="G944">
        <v>2235</v>
      </c>
      <c r="H944">
        <v>3.2</v>
      </c>
      <c r="I944">
        <v>484.7</v>
      </c>
      <c r="J944" s="2" t="s">
        <v>1219</v>
      </c>
      <c r="K944">
        <v>711</v>
      </c>
      <c r="L944" s="15" t="s">
        <v>1576</v>
      </c>
    </row>
    <row r="945" spans="1:12" x14ac:dyDescent="0.3">
      <c r="A945" t="s">
        <v>944</v>
      </c>
      <c r="B945" t="s">
        <v>1160</v>
      </c>
      <c r="C945" t="s">
        <v>1201</v>
      </c>
      <c r="D945" s="1">
        <v>43528</v>
      </c>
      <c r="E945" s="1">
        <v>43541</v>
      </c>
      <c r="F945" s="1">
        <v>43547</v>
      </c>
      <c r="G945">
        <v>2565</v>
      </c>
      <c r="H945">
        <v>3.7</v>
      </c>
      <c r="I945">
        <v>482.25</v>
      </c>
      <c r="J945" s="2" t="s">
        <v>1218</v>
      </c>
      <c r="K945">
        <v>436</v>
      </c>
      <c r="L945" s="15" t="s">
        <v>1576</v>
      </c>
    </row>
    <row r="946" spans="1:12" x14ac:dyDescent="0.3">
      <c r="A946" t="s">
        <v>945</v>
      </c>
      <c r="B946" t="s">
        <v>1162</v>
      </c>
      <c r="C946" t="s">
        <v>1207</v>
      </c>
      <c r="D946" s="1">
        <v>43258</v>
      </c>
      <c r="E946" s="1">
        <v>43397</v>
      </c>
      <c r="F946" s="1">
        <v>43401</v>
      </c>
      <c r="G946">
        <v>941</v>
      </c>
      <c r="H946">
        <v>2.1</v>
      </c>
      <c r="I946">
        <v>480.46</v>
      </c>
      <c r="J946" s="2" t="s">
        <v>1219</v>
      </c>
      <c r="K946">
        <v>561</v>
      </c>
      <c r="L946" s="15" t="s">
        <v>1576</v>
      </c>
    </row>
    <row r="947" spans="1:12" x14ac:dyDescent="0.3">
      <c r="A947" t="s">
        <v>946</v>
      </c>
      <c r="B947" t="s">
        <v>1160</v>
      </c>
      <c r="C947" t="s">
        <v>1177</v>
      </c>
      <c r="D947" s="1">
        <v>43483</v>
      </c>
      <c r="E947" s="1">
        <v>43498</v>
      </c>
      <c r="F947" s="1">
        <v>43509</v>
      </c>
      <c r="G947">
        <v>6293</v>
      </c>
      <c r="H947">
        <v>7.4</v>
      </c>
      <c r="I947">
        <v>478.84</v>
      </c>
      <c r="J947" s="2" t="s">
        <v>1219</v>
      </c>
      <c r="K947">
        <v>912</v>
      </c>
      <c r="L947" s="15" t="s">
        <v>1576</v>
      </c>
    </row>
    <row r="948" spans="1:12" x14ac:dyDescent="0.3">
      <c r="A948" t="s">
        <v>947</v>
      </c>
      <c r="B948" t="s">
        <v>1160</v>
      </c>
      <c r="C948" t="s">
        <v>1186</v>
      </c>
      <c r="D948" s="1">
        <v>43777</v>
      </c>
      <c r="E948" s="1">
        <v>43783</v>
      </c>
      <c r="F948" s="1">
        <v>43788</v>
      </c>
      <c r="G948">
        <v>2594</v>
      </c>
      <c r="H948">
        <v>3.7</v>
      </c>
      <c r="I948">
        <v>471.55</v>
      </c>
      <c r="J948" s="2" t="s">
        <v>1219</v>
      </c>
      <c r="K948">
        <v>912</v>
      </c>
      <c r="L948" s="15" t="s">
        <v>1576</v>
      </c>
    </row>
    <row r="949" spans="1:12" x14ac:dyDescent="0.3">
      <c r="A949" t="s">
        <v>948</v>
      </c>
      <c r="B949" t="s">
        <v>1190</v>
      </c>
      <c r="C949" t="s">
        <v>1195</v>
      </c>
      <c r="D949" s="1">
        <v>43178</v>
      </c>
      <c r="E949" s="1">
        <v>43208</v>
      </c>
      <c r="F949" s="1">
        <v>43217</v>
      </c>
      <c r="G949">
        <v>2606</v>
      </c>
      <c r="H949">
        <v>3.6</v>
      </c>
      <c r="I949">
        <v>469.27</v>
      </c>
      <c r="J949" s="2" t="s">
        <v>1219</v>
      </c>
      <c r="K949">
        <v>711</v>
      </c>
      <c r="L949" s="15" t="s">
        <v>1576</v>
      </c>
    </row>
    <row r="950" spans="1:12" x14ac:dyDescent="0.3">
      <c r="A950" t="s">
        <v>949</v>
      </c>
      <c r="B950" t="s">
        <v>1161</v>
      </c>
      <c r="C950" t="s">
        <v>1207</v>
      </c>
      <c r="D950" s="1">
        <v>43354</v>
      </c>
      <c r="E950" s="1">
        <v>43362</v>
      </c>
      <c r="F950" s="1">
        <v>43371</v>
      </c>
      <c r="G950">
        <v>6498</v>
      </c>
      <c r="H950">
        <v>8.1</v>
      </c>
      <c r="I950">
        <v>463.47</v>
      </c>
      <c r="J950" s="2" t="s">
        <v>1218</v>
      </c>
      <c r="K950">
        <v>213</v>
      </c>
      <c r="L950" s="15" t="s">
        <v>1576</v>
      </c>
    </row>
    <row r="951" spans="1:12" x14ac:dyDescent="0.3">
      <c r="A951" t="s">
        <v>950</v>
      </c>
      <c r="B951" t="s">
        <v>1167</v>
      </c>
      <c r="C951" t="s">
        <v>1197</v>
      </c>
      <c r="D951" s="1">
        <v>42808</v>
      </c>
      <c r="E951" s="1">
        <v>42825</v>
      </c>
      <c r="F951" s="1">
        <v>42829</v>
      </c>
      <c r="G951">
        <v>1109</v>
      </c>
      <c r="H951">
        <v>2.2999999999999998</v>
      </c>
      <c r="I951">
        <v>462.4</v>
      </c>
      <c r="J951" s="2" t="s">
        <v>1219</v>
      </c>
      <c r="K951">
        <v>705</v>
      </c>
      <c r="L951" s="15" t="s">
        <v>1576</v>
      </c>
    </row>
    <row r="952" spans="1:12" x14ac:dyDescent="0.3">
      <c r="A952" t="s">
        <v>951</v>
      </c>
      <c r="B952" t="s">
        <v>1167</v>
      </c>
      <c r="C952" t="s">
        <v>1175</v>
      </c>
      <c r="D952" s="1">
        <v>43461</v>
      </c>
      <c r="E952" s="1">
        <v>43475</v>
      </c>
      <c r="F952" s="1">
        <v>43486</v>
      </c>
      <c r="G952">
        <v>5480</v>
      </c>
      <c r="H952">
        <v>7</v>
      </c>
      <c r="I952">
        <v>457.11</v>
      </c>
      <c r="J952" s="2" t="s">
        <v>1219</v>
      </c>
      <c r="K952">
        <v>689</v>
      </c>
      <c r="L952" s="15" t="s">
        <v>1576</v>
      </c>
    </row>
    <row r="953" spans="1:12" x14ac:dyDescent="0.3">
      <c r="A953" t="s">
        <v>952</v>
      </c>
      <c r="B953" t="s">
        <v>1160</v>
      </c>
      <c r="C953" t="s">
        <v>1192</v>
      </c>
      <c r="D953" s="1">
        <v>43619</v>
      </c>
      <c r="E953" s="1">
        <v>43625</v>
      </c>
      <c r="F953" s="1">
        <v>43630</v>
      </c>
      <c r="G953">
        <v>2643</v>
      </c>
      <c r="H953">
        <v>3.8</v>
      </c>
      <c r="I953">
        <v>454.45</v>
      </c>
      <c r="J953" s="2" t="s">
        <v>1218</v>
      </c>
      <c r="K953">
        <v>874</v>
      </c>
      <c r="L953" s="15" t="s">
        <v>1576</v>
      </c>
    </row>
    <row r="954" spans="1:12" x14ac:dyDescent="0.3">
      <c r="A954" t="s">
        <v>953</v>
      </c>
      <c r="B954" t="s">
        <v>1160</v>
      </c>
      <c r="C954" t="s">
        <v>1193</v>
      </c>
      <c r="D954" s="1">
        <v>43506</v>
      </c>
      <c r="E954" s="1">
        <v>43522</v>
      </c>
      <c r="F954" s="1">
        <v>43534</v>
      </c>
      <c r="G954">
        <v>4159</v>
      </c>
      <c r="H954">
        <v>5.3</v>
      </c>
      <c r="I954">
        <v>449.88</v>
      </c>
      <c r="J954" s="2" t="s">
        <v>1218</v>
      </c>
      <c r="K954">
        <v>436</v>
      </c>
      <c r="L954" s="15" t="s">
        <v>1576</v>
      </c>
    </row>
    <row r="955" spans="1:12" x14ac:dyDescent="0.3">
      <c r="A955" t="s">
        <v>954</v>
      </c>
      <c r="B955" t="s">
        <v>1190</v>
      </c>
      <c r="C955" t="s">
        <v>1178</v>
      </c>
      <c r="D955" s="1">
        <v>43083</v>
      </c>
      <c r="E955" s="1">
        <v>43090</v>
      </c>
      <c r="F955" s="1">
        <v>43092</v>
      </c>
      <c r="G955">
        <v>1180</v>
      </c>
      <c r="H955">
        <v>2</v>
      </c>
      <c r="I955">
        <v>447.6</v>
      </c>
      <c r="J955" s="2" t="s">
        <v>1219</v>
      </c>
      <c r="K955">
        <v>499</v>
      </c>
      <c r="L955" s="15" t="s">
        <v>1576</v>
      </c>
    </row>
    <row r="956" spans="1:12" x14ac:dyDescent="0.3">
      <c r="A956" t="s">
        <v>955</v>
      </c>
      <c r="B956" t="s">
        <v>1160</v>
      </c>
      <c r="C956" t="s">
        <v>1192</v>
      </c>
      <c r="D956" s="1">
        <v>43687</v>
      </c>
      <c r="E956" s="1">
        <v>43696</v>
      </c>
      <c r="F956" s="1">
        <v>43701</v>
      </c>
      <c r="G956">
        <v>2643</v>
      </c>
      <c r="H956">
        <v>3.8</v>
      </c>
      <c r="I956">
        <v>443.86</v>
      </c>
      <c r="J956" s="2" t="s">
        <v>1219</v>
      </c>
      <c r="K956">
        <v>874</v>
      </c>
      <c r="L956" s="15" t="s">
        <v>1576</v>
      </c>
    </row>
    <row r="957" spans="1:12" x14ac:dyDescent="0.3">
      <c r="A957" t="s">
        <v>956</v>
      </c>
      <c r="B957" t="s">
        <v>1160</v>
      </c>
      <c r="C957" t="s">
        <v>1186</v>
      </c>
      <c r="D957" s="1">
        <v>43572</v>
      </c>
      <c r="E957" s="1">
        <v>43633</v>
      </c>
      <c r="F957" s="1">
        <v>43641</v>
      </c>
      <c r="G957">
        <v>2594</v>
      </c>
      <c r="H957">
        <v>3.7</v>
      </c>
      <c r="I957">
        <v>441.06</v>
      </c>
      <c r="J957" s="2" t="s">
        <v>1219</v>
      </c>
      <c r="K957">
        <v>952</v>
      </c>
      <c r="L957" s="15" t="s">
        <v>1576</v>
      </c>
    </row>
    <row r="958" spans="1:12" x14ac:dyDescent="0.3">
      <c r="A958" t="s">
        <v>957</v>
      </c>
      <c r="B958" t="s">
        <v>1167</v>
      </c>
      <c r="C958" t="s">
        <v>1207</v>
      </c>
      <c r="D958" s="1">
        <v>42851</v>
      </c>
      <c r="E958" s="1">
        <v>42883</v>
      </c>
      <c r="F958" s="1">
        <v>42888</v>
      </c>
      <c r="G958">
        <v>913</v>
      </c>
      <c r="H958">
        <v>2.1</v>
      </c>
      <c r="I958">
        <v>438.76</v>
      </c>
      <c r="J958" s="2" t="s">
        <v>1219</v>
      </c>
      <c r="K958">
        <v>171</v>
      </c>
      <c r="L958" s="15" t="s">
        <v>1576</v>
      </c>
    </row>
    <row r="959" spans="1:12" x14ac:dyDescent="0.3">
      <c r="A959" t="s">
        <v>958</v>
      </c>
      <c r="B959" t="s">
        <v>1161</v>
      </c>
      <c r="C959" t="s">
        <v>1204</v>
      </c>
      <c r="D959" s="1">
        <v>43590</v>
      </c>
      <c r="E959" s="1">
        <v>43731</v>
      </c>
      <c r="F959" s="1">
        <v>43734</v>
      </c>
      <c r="G959">
        <v>4359</v>
      </c>
      <c r="H959">
        <v>4.5</v>
      </c>
      <c r="I959">
        <v>437.8</v>
      </c>
      <c r="J959" s="2" t="s">
        <v>1219</v>
      </c>
      <c r="K959">
        <v>860</v>
      </c>
      <c r="L959" s="15" t="s">
        <v>1576</v>
      </c>
    </row>
    <row r="960" spans="1:12" x14ac:dyDescent="0.3">
      <c r="A960" t="s">
        <v>959</v>
      </c>
      <c r="B960" t="s">
        <v>1162</v>
      </c>
      <c r="C960" t="s">
        <v>1179</v>
      </c>
      <c r="D960" s="1">
        <v>42826</v>
      </c>
      <c r="E960" s="1">
        <v>42841</v>
      </c>
      <c r="F960" s="1">
        <v>42858</v>
      </c>
      <c r="G960">
        <v>1443</v>
      </c>
      <c r="H960">
        <v>2.6</v>
      </c>
      <c r="I960">
        <v>437.79</v>
      </c>
      <c r="J960" s="2" t="s">
        <v>1219</v>
      </c>
      <c r="K960">
        <v>267</v>
      </c>
      <c r="L960" s="15" t="s">
        <v>1576</v>
      </c>
    </row>
    <row r="961" spans="1:12" x14ac:dyDescent="0.3">
      <c r="A961" t="s">
        <v>960</v>
      </c>
      <c r="B961" t="s">
        <v>1162</v>
      </c>
      <c r="C961" t="s">
        <v>1210</v>
      </c>
      <c r="D961" s="1">
        <v>43625</v>
      </c>
      <c r="E961" s="1">
        <v>43650</v>
      </c>
      <c r="F961" s="1">
        <v>43654</v>
      </c>
      <c r="G961">
        <v>370</v>
      </c>
      <c r="H961">
        <v>1.5</v>
      </c>
      <c r="I961">
        <v>432.35</v>
      </c>
      <c r="J961" s="2" t="s">
        <v>1219</v>
      </c>
      <c r="K961">
        <v>636</v>
      </c>
      <c r="L961" s="15" t="s">
        <v>1576</v>
      </c>
    </row>
    <row r="962" spans="1:12" x14ac:dyDescent="0.3">
      <c r="A962" t="s">
        <v>961</v>
      </c>
      <c r="B962" t="s">
        <v>1162</v>
      </c>
      <c r="C962" t="s">
        <v>1197</v>
      </c>
      <c r="D962" s="1">
        <v>43796</v>
      </c>
      <c r="E962" s="1">
        <v>43808</v>
      </c>
      <c r="F962" s="1">
        <v>43811</v>
      </c>
      <c r="G962">
        <v>1147</v>
      </c>
      <c r="H962">
        <v>2.2999999999999998</v>
      </c>
      <c r="I962">
        <v>422.25</v>
      </c>
      <c r="J962" s="2" t="s">
        <v>1219</v>
      </c>
      <c r="K962">
        <v>212</v>
      </c>
      <c r="L962" s="15" t="s">
        <v>1576</v>
      </c>
    </row>
    <row r="963" spans="1:12" x14ac:dyDescent="0.3">
      <c r="A963" t="s">
        <v>962</v>
      </c>
      <c r="B963" t="s">
        <v>1162</v>
      </c>
      <c r="C963" t="s">
        <v>1197</v>
      </c>
      <c r="D963" s="1">
        <v>42747</v>
      </c>
      <c r="E963" s="1">
        <v>42773</v>
      </c>
      <c r="F963" s="1">
        <v>42777</v>
      </c>
      <c r="G963">
        <v>1147</v>
      </c>
      <c r="H963">
        <v>2.2999999999999998</v>
      </c>
      <c r="I963">
        <v>417.54</v>
      </c>
      <c r="J963" s="2" t="s">
        <v>1219</v>
      </c>
      <c r="K963">
        <v>435</v>
      </c>
      <c r="L963" s="15" t="s">
        <v>1576</v>
      </c>
    </row>
    <row r="964" spans="1:12" x14ac:dyDescent="0.3">
      <c r="A964" t="s">
        <v>963</v>
      </c>
      <c r="B964" t="s">
        <v>1190</v>
      </c>
      <c r="C964" t="s">
        <v>1195</v>
      </c>
      <c r="D964" s="1">
        <v>43117</v>
      </c>
      <c r="E964" s="1">
        <v>43131</v>
      </c>
      <c r="F964" s="1">
        <v>43136</v>
      </c>
      <c r="G964">
        <v>2606</v>
      </c>
      <c r="H964">
        <v>3.6</v>
      </c>
      <c r="I964">
        <v>415.99</v>
      </c>
      <c r="J964" s="2" t="s">
        <v>1219</v>
      </c>
      <c r="K964">
        <v>39</v>
      </c>
      <c r="L964" s="15" t="s">
        <v>1576</v>
      </c>
    </row>
    <row r="965" spans="1:12" x14ac:dyDescent="0.3">
      <c r="A965" t="s">
        <v>964</v>
      </c>
      <c r="B965" t="s">
        <v>1167</v>
      </c>
      <c r="C965" t="s">
        <v>1210</v>
      </c>
      <c r="D965" s="1">
        <v>43048</v>
      </c>
      <c r="E965" s="1">
        <v>43215</v>
      </c>
      <c r="F965" s="1">
        <v>43220</v>
      </c>
      <c r="G965">
        <v>364</v>
      </c>
      <c r="H965">
        <v>1.5</v>
      </c>
      <c r="I965">
        <v>412.8</v>
      </c>
      <c r="J965" s="2" t="s">
        <v>1219</v>
      </c>
      <c r="K965">
        <v>31</v>
      </c>
      <c r="L965" s="15" t="s">
        <v>1576</v>
      </c>
    </row>
    <row r="966" spans="1:12" x14ac:dyDescent="0.3">
      <c r="A966" t="s">
        <v>965</v>
      </c>
      <c r="B966" t="s">
        <v>1160</v>
      </c>
      <c r="C966" t="s">
        <v>1164</v>
      </c>
      <c r="D966" s="1">
        <v>42975</v>
      </c>
      <c r="E966" s="1">
        <v>42981</v>
      </c>
      <c r="F966" s="1">
        <v>42991</v>
      </c>
      <c r="G966">
        <v>3921</v>
      </c>
      <c r="H966">
        <v>5.0999999999999996</v>
      </c>
      <c r="I966">
        <v>407.5</v>
      </c>
      <c r="J966" s="2" t="s">
        <v>1218</v>
      </c>
      <c r="K966">
        <v>436</v>
      </c>
      <c r="L966" s="15" t="s">
        <v>1576</v>
      </c>
    </row>
    <row r="967" spans="1:12" x14ac:dyDescent="0.3">
      <c r="A967" t="s">
        <v>966</v>
      </c>
      <c r="B967" t="s">
        <v>1162</v>
      </c>
      <c r="C967" t="s">
        <v>1194</v>
      </c>
      <c r="D967" s="1">
        <v>42859</v>
      </c>
      <c r="E967" s="1">
        <v>42873</v>
      </c>
      <c r="F967" s="1">
        <v>42877</v>
      </c>
      <c r="G967">
        <v>654</v>
      </c>
      <c r="H967">
        <v>1.8</v>
      </c>
      <c r="I967">
        <v>405.16</v>
      </c>
      <c r="J967" s="2" t="s">
        <v>1218</v>
      </c>
      <c r="K967">
        <v>198</v>
      </c>
      <c r="L967" s="15" t="s">
        <v>1576</v>
      </c>
    </row>
    <row r="968" spans="1:12" x14ac:dyDescent="0.3">
      <c r="A968" t="s">
        <v>967</v>
      </c>
      <c r="B968" t="s">
        <v>1160</v>
      </c>
      <c r="C968" t="s">
        <v>1201</v>
      </c>
      <c r="D968" s="1">
        <v>43807</v>
      </c>
      <c r="E968" s="1">
        <v>43817</v>
      </c>
      <c r="F968" s="1">
        <v>43822</v>
      </c>
      <c r="G968">
        <v>2565</v>
      </c>
      <c r="H968">
        <v>3.7</v>
      </c>
      <c r="I968">
        <v>404.69</v>
      </c>
      <c r="J968" s="2" t="s">
        <v>1218</v>
      </c>
      <c r="K968">
        <v>700</v>
      </c>
      <c r="L968" s="15" t="s">
        <v>1576</v>
      </c>
    </row>
    <row r="969" spans="1:12" x14ac:dyDescent="0.3">
      <c r="A969" t="s">
        <v>968</v>
      </c>
      <c r="B969" t="s">
        <v>1190</v>
      </c>
      <c r="C969" t="s">
        <v>1188</v>
      </c>
      <c r="D969" s="1">
        <v>43214</v>
      </c>
      <c r="E969" s="1">
        <v>43216</v>
      </c>
      <c r="F969" s="1">
        <v>43220</v>
      </c>
      <c r="G969">
        <v>1529</v>
      </c>
      <c r="H969">
        <v>2.4</v>
      </c>
      <c r="I969">
        <v>403.01</v>
      </c>
      <c r="J969" s="2" t="s">
        <v>1219</v>
      </c>
      <c r="K969">
        <v>448</v>
      </c>
      <c r="L969" s="15" t="s">
        <v>1576</v>
      </c>
    </row>
    <row r="970" spans="1:12" x14ac:dyDescent="0.3">
      <c r="A970" t="s">
        <v>969</v>
      </c>
      <c r="B970" t="s">
        <v>1190</v>
      </c>
      <c r="C970" t="s">
        <v>1165</v>
      </c>
      <c r="D970" s="1">
        <v>43159</v>
      </c>
      <c r="E970" s="1">
        <v>43167</v>
      </c>
      <c r="F970" s="1">
        <v>43169</v>
      </c>
      <c r="G970">
        <v>1765</v>
      </c>
      <c r="H970">
        <v>2.6</v>
      </c>
      <c r="I970">
        <v>403.04</v>
      </c>
      <c r="J970" s="2" t="s">
        <v>1219</v>
      </c>
      <c r="K970">
        <v>760</v>
      </c>
      <c r="L970" s="15" t="s">
        <v>1576</v>
      </c>
    </row>
    <row r="971" spans="1:12" x14ac:dyDescent="0.3">
      <c r="A971" t="s">
        <v>970</v>
      </c>
      <c r="B971" t="s">
        <v>1190</v>
      </c>
      <c r="C971" t="s">
        <v>1172</v>
      </c>
      <c r="D971" s="1">
        <v>43023</v>
      </c>
      <c r="E971" s="1">
        <v>43044</v>
      </c>
      <c r="F971" s="1">
        <v>43046</v>
      </c>
      <c r="G971">
        <v>3883</v>
      </c>
      <c r="H971">
        <v>5.0999999999999996</v>
      </c>
      <c r="I971">
        <v>402.62</v>
      </c>
      <c r="J971" s="2" t="s">
        <v>1219</v>
      </c>
      <c r="K971">
        <v>384</v>
      </c>
      <c r="L971" s="15" t="s">
        <v>1576</v>
      </c>
    </row>
    <row r="972" spans="1:12" x14ac:dyDescent="0.3">
      <c r="A972" t="s">
        <v>971</v>
      </c>
      <c r="B972" t="s">
        <v>1162</v>
      </c>
      <c r="C972" t="s">
        <v>1210</v>
      </c>
      <c r="D972" s="1">
        <v>43349</v>
      </c>
      <c r="E972" s="1">
        <v>43365</v>
      </c>
      <c r="F972" s="1">
        <v>43369</v>
      </c>
      <c r="G972">
        <v>370</v>
      </c>
      <c r="H972">
        <v>1.5</v>
      </c>
      <c r="I972">
        <v>402.01</v>
      </c>
      <c r="J972" s="2" t="s">
        <v>1219</v>
      </c>
      <c r="K972">
        <v>11</v>
      </c>
      <c r="L972" s="15" t="s">
        <v>1576</v>
      </c>
    </row>
    <row r="973" spans="1:12" x14ac:dyDescent="0.3">
      <c r="A973" t="s">
        <v>972</v>
      </c>
      <c r="B973" t="s">
        <v>1161</v>
      </c>
      <c r="C973" t="s">
        <v>1207</v>
      </c>
      <c r="D973" s="1">
        <v>43811</v>
      </c>
      <c r="E973" s="1">
        <v>43819</v>
      </c>
      <c r="F973" s="1">
        <v>43828</v>
      </c>
      <c r="G973">
        <v>6498</v>
      </c>
      <c r="H973">
        <v>8.1</v>
      </c>
      <c r="I973">
        <v>402.45</v>
      </c>
      <c r="J973" s="2" t="s">
        <v>1218</v>
      </c>
      <c r="K973">
        <v>62</v>
      </c>
      <c r="L973" s="15" t="s">
        <v>1576</v>
      </c>
    </row>
    <row r="974" spans="1:12" x14ac:dyDescent="0.3">
      <c r="A974" t="s">
        <v>973</v>
      </c>
      <c r="B974" t="s">
        <v>1190</v>
      </c>
      <c r="C974" t="s">
        <v>1198</v>
      </c>
      <c r="D974" s="1">
        <v>42964</v>
      </c>
      <c r="E974" s="1">
        <v>43025</v>
      </c>
      <c r="F974" s="1">
        <v>43026</v>
      </c>
      <c r="G974">
        <v>2235</v>
      </c>
      <c r="H974">
        <v>3.2</v>
      </c>
      <c r="I974">
        <v>402.48</v>
      </c>
      <c r="J974" s="2" t="s">
        <v>1219</v>
      </c>
      <c r="K974">
        <v>638</v>
      </c>
      <c r="L974" s="15" t="s">
        <v>1576</v>
      </c>
    </row>
    <row r="975" spans="1:12" x14ac:dyDescent="0.3">
      <c r="A975" t="s">
        <v>974</v>
      </c>
      <c r="B975" t="s">
        <v>1167</v>
      </c>
      <c r="C975" t="s">
        <v>1163</v>
      </c>
      <c r="D975" s="1">
        <v>42780</v>
      </c>
      <c r="E975" s="1">
        <v>42794</v>
      </c>
      <c r="F975" s="1">
        <v>42806</v>
      </c>
      <c r="G975">
        <v>8432</v>
      </c>
      <c r="H975">
        <v>9.6</v>
      </c>
      <c r="I975">
        <v>400.33</v>
      </c>
      <c r="J975" s="2" t="s">
        <v>1219</v>
      </c>
      <c r="K975">
        <v>431</v>
      </c>
      <c r="L975" s="15" t="s">
        <v>1576</v>
      </c>
    </row>
    <row r="976" spans="1:12" x14ac:dyDescent="0.3">
      <c r="A976" t="s">
        <v>975</v>
      </c>
      <c r="B976" t="s">
        <v>1162</v>
      </c>
      <c r="C976" t="s">
        <v>1179</v>
      </c>
      <c r="D976" s="1">
        <v>43725</v>
      </c>
      <c r="E976" s="1">
        <v>43759</v>
      </c>
      <c r="F976" s="1">
        <v>43764</v>
      </c>
      <c r="G976">
        <v>1443</v>
      </c>
      <c r="H976">
        <v>2.6</v>
      </c>
      <c r="I976">
        <v>400.6</v>
      </c>
      <c r="J976" s="2" t="s">
        <v>1219</v>
      </c>
      <c r="K976">
        <v>435</v>
      </c>
      <c r="L976" s="15" t="s">
        <v>1576</v>
      </c>
    </row>
    <row r="977" spans="1:12" x14ac:dyDescent="0.3">
      <c r="A977" t="s">
        <v>976</v>
      </c>
      <c r="B977" t="s">
        <v>1190</v>
      </c>
      <c r="C977" t="s">
        <v>1188</v>
      </c>
      <c r="D977" s="1">
        <v>43395</v>
      </c>
      <c r="E977" s="1">
        <v>43466</v>
      </c>
      <c r="F977" s="1">
        <v>43470</v>
      </c>
      <c r="G977">
        <v>1529</v>
      </c>
      <c r="H977">
        <v>2.4</v>
      </c>
      <c r="I977">
        <v>397.71</v>
      </c>
      <c r="J977" s="2" t="s">
        <v>1219</v>
      </c>
      <c r="K977">
        <v>201</v>
      </c>
      <c r="L977" s="15" t="s">
        <v>1576</v>
      </c>
    </row>
    <row r="978" spans="1:12" x14ac:dyDescent="0.3">
      <c r="A978" t="s">
        <v>977</v>
      </c>
      <c r="B978" t="s">
        <v>1160</v>
      </c>
      <c r="C978" t="s">
        <v>1202</v>
      </c>
      <c r="D978" s="1">
        <v>43781</v>
      </c>
      <c r="E978" s="1">
        <v>43790</v>
      </c>
      <c r="F978" s="1">
        <v>43795</v>
      </c>
      <c r="G978">
        <v>2648</v>
      </c>
      <c r="H978">
        <v>3.8</v>
      </c>
      <c r="I978">
        <v>395.94</v>
      </c>
      <c r="J978" s="2" t="s">
        <v>1218</v>
      </c>
      <c r="K978">
        <v>425</v>
      </c>
      <c r="L978" s="15" t="s">
        <v>1576</v>
      </c>
    </row>
    <row r="979" spans="1:12" x14ac:dyDescent="0.3">
      <c r="A979" t="s">
        <v>978</v>
      </c>
      <c r="B979" t="s">
        <v>1167</v>
      </c>
      <c r="C979" t="s">
        <v>1210</v>
      </c>
      <c r="D979" s="1">
        <v>43629</v>
      </c>
      <c r="E979" s="1">
        <v>43656</v>
      </c>
      <c r="F979" s="1">
        <v>43661</v>
      </c>
      <c r="G979">
        <v>364</v>
      </c>
      <c r="H979">
        <v>1.5</v>
      </c>
      <c r="I979">
        <v>395.17</v>
      </c>
      <c r="J979" s="2" t="s">
        <v>1219</v>
      </c>
      <c r="K979">
        <v>636</v>
      </c>
      <c r="L979" s="15" t="s">
        <v>1576</v>
      </c>
    </row>
    <row r="980" spans="1:12" x14ac:dyDescent="0.3">
      <c r="A980" t="s">
        <v>979</v>
      </c>
      <c r="B980" t="s">
        <v>1190</v>
      </c>
      <c r="C980" t="s">
        <v>1195</v>
      </c>
      <c r="D980" s="1">
        <v>43616</v>
      </c>
      <c r="E980" s="1">
        <v>43659</v>
      </c>
      <c r="F980" s="1">
        <v>43661</v>
      </c>
      <c r="G980">
        <v>2606</v>
      </c>
      <c r="H980">
        <v>3.6</v>
      </c>
      <c r="I980">
        <v>390.59</v>
      </c>
      <c r="J980" s="2" t="s">
        <v>1219</v>
      </c>
      <c r="K980">
        <v>749</v>
      </c>
      <c r="L980" s="15" t="s">
        <v>1576</v>
      </c>
    </row>
    <row r="981" spans="1:12" x14ac:dyDescent="0.3">
      <c r="A981" t="s">
        <v>980</v>
      </c>
      <c r="B981" t="s">
        <v>1160</v>
      </c>
      <c r="C981" t="s">
        <v>1184</v>
      </c>
      <c r="D981" s="1">
        <v>43598</v>
      </c>
      <c r="E981" s="1">
        <v>43611</v>
      </c>
      <c r="F981" s="1">
        <v>43621</v>
      </c>
      <c r="G981">
        <v>6033</v>
      </c>
      <c r="H981">
        <v>7.2</v>
      </c>
      <c r="I981">
        <v>385.24</v>
      </c>
      <c r="J981" s="2" t="s">
        <v>1219</v>
      </c>
      <c r="K981">
        <v>465</v>
      </c>
      <c r="L981" s="15" t="s">
        <v>1576</v>
      </c>
    </row>
    <row r="982" spans="1:12" x14ac:dyDescent="0.3">
      <c r="A982" t="s">
        <v>981</v>
      </c>
      <c r="B982" t="s">
        <v>1160</v>
      </c>
      <c r="C982" t="s">
        <v>1201</v>
      </c>
      <c r="D982" s="1">
        <v>43586</v>
      </c>
      <c r="E982" s="1">
        <v>43598</v>
      </c>
      <c r="F982" s="1">
        <v>43603</v>
      </c>
      <c r="G982">
        <v>2565</v>
      </c>
      <c r="H982">
        <v>3.7</v>
      </c>
      <c r="I982">
        <v>383.65</v>
      </c>
      <c r="J982" s="2" t="s">
        <v>1219</v>
      </c>
      <c r="K982">
        <v>952</v>
      </c>
      <c r="L982" s="15" t="s">
        <v>1576</v>
      </c>
    </row>
    <row r="983" spans="1:12" x14ac:dyDescent="0.3">
      <c r="A983" t="s">
        <v>982</v>
      </c>
      <c r="B983" t="s">
        <v>1190</v>
      </c>
      <c r="C983" t="s">
        <v>1198</v>
      </c>
      <c r="D983" s="1">
        <v>43485</v>
      </c>
      <c r="E983" s="1">
        <v>43510</v>
      </c>
      <c r="F983" s="1">
        <v>43513</v>
      </c>
      <c r="G983">
        <v>2235</v>
      </c>
      <c r="H983">
        <v>3.2</v>
      </c>
      <c r="I983">
        <v>382.91</v>
      </c>
      <c r="J983" s="2" t="s">
        <v>1219</v>
      </c>
      <c r="K983">
        <v>211</v>
      </c>
      <c r="L983" s="15" t="s">
        <v>1576</v>
      </c>
    </row>
    <row r="984" spans="1:12" x14ac:dyDescent="0.3">
      <c r="A984" t="s">
        <v>983</v>
      </c>
      <c r="B984" t="s">
        <v>1160</v>
      </c>
      <c r="C984" t="s">
        <v>1183</v>
      </c>
      <c r="D984" s="1">
        <v>43677</v>
      </c>
      <c r="E984" s="1">
        <v>43686</v>
      </c>
      <c r="F984" s="1">
        <v>43697</v>
      </c>
      <c r="G984">
        <v>3250</v>
      </c>
      <c r="H984">
        <v>4.4000000000000004</v>
      </c>
      <c r="I984">
        <v>381.11</v>
      </c>
      <c r="J984" s="2" t="s">
        <v>1219</v>
      </c>
      <c r="K984">
        <v>952</v>
      </c>
      <c r="L984" s="15" t="s">
        <v>1576</v>
      </c>
    </row>
    <row r="985" spans="1:12" x14ac:dyDescent="0.3">
      <c r="A985" t="s">
        <v>984</v>
      </c>
      <c r="B985" t="s">
        <v>1190</v>
      </c>
      <c r="C985" t="s">
        <v>1198</v>
      </c>
      <c r="D985" s="1">
        <v>43053</v>
      </c>
      <c r="E985" s="1">
        <v>43200</v>
      </c>
      <c r="F985" s="1">
        <v>43203</v>
      </c>
      <c r="G985">
        <v>2235</v>
      </c>
      <c r="H985">
        <v>3.2</v>
      </c>
      <c r="I985">
        <v>379.69</v>
      </c>
      <c r="J985" s="2" t="s">
        <v>1219</v>
      </c>
      <c r="K985">
        <v>900</v>
      </c>
      <c r="L985" s="15" t="s">
        <v>1576</v>
      </c>
    </row>
    <row r="986" spans="1:12" x14ac:dyDescent="0.3">
      <c r="A986" t="s">
        <v>985</v>
      </c>
      <c r="B986" t="s">
        <v>1162</v>
      </c>
      <c r="C986" t="s">
        <v>1179</v>
      </c>
      <c r="D986" s="1">
        <v>43138</v>
      </c>
      <c r="E986" s="1">
        <v>43156</v>
      </c>
      <c r="F986" s="1">
        <v>43159</v>
      </c>
      <c r="G986">
        <v>1443</v>
      </c>
      <c r="H986">
        <v>2.6</v>
      </c>
      <c r="I986">
        <v>379.42</v>
      </c>
      <c r="J986" s="2" t="s">
        <v>1219</v>
      </c>
      <c r="K986">
        <v>31</v>
      </c>
      <c r="L986" s="15" t="s">
        <v>1576</v>
      </c>
    </row>
    <row r="987" spans="1:12" x14ac:dyDescent="0.3">
      <c r="A987" t="s">
        <v>986</v>
      </c>
      <c r="B987" t="s">
        <v>1160</v>
      </c>
      <c r="C987" t="s">
        <v>1170</v>
      </c>
      <c r="D987" s="1">
        <v>43705</v>
      </c>
      <c r="E987" s="1">
        <v>43725</v>
      </c>
      <c r="F987" s="1">
        <v>43737</v>
      </c>
      <c r="G987">
        <v>3805</v>
      </c>
      <c r="H987">
        <v>5.5</v>
      </c>
      <c r="I987">
        <v>379.27</v>
      </c>
      <c r="J987" s="2" t="s">
        <v>1218</v>
      </c>
      <c r="K987">
        <v>403</v>
      </c>
      <c r="L987" s="15" t="s">
        <v>1576</v>
      </c>
    </row>
    <row r="988" spans="1:12" x14ac:dyDescent="0.3">
      <c r="A988" t="s">
        <v>987</v>
      </c>
      <c r="B988" t="s">
        <v>1160</v>
      </c>
      <c r="C988" t="s">
        <v>1186</v>
      </c>
      <c r="D988" s="1">
        <v>43496</v>
      </c>
      <c r="E988" s="1">
        <v>43504</v>
      </c>
      <c r="F988" s="1">
        <v>43509</v>
      </c>
      <c r="G988">
        <v>2594</v>
      </c>
      <c r="H988">
        <v>3.7</v>
      </c>
      <c r="I988">
        <v>377.2</v>
      </c>
      <c r="J988" s="2" t="s">
        <v>1219</v>
      </c>
      <c r="K988">
        <v>77</v>
      </c>
      <c r="L988" s="15" t="s">
        <v>1576</v>
      </c>
    </row>
    <row r="989" spans="1:12" x14ac:dyDescent="0.3">
      <c r="A989" t="s">
        <v>988</v>
      </c>
      <c r="B989" t="s">
        <v>1190</v>
      </c>
      <c r="C989" t="s">
        <v>1198</v>
      </c>
      <c r="D989" s="1">
        <v>42959</v>
      </c>
      <c r="E989" s="1">
        <v>42960</v>
      </c>
      <c r="F989" s="1">
        <v>42961</v>
      </c>
      <c r="G989">
        <v>2235</v>
      </c>
      <c r="H989">
        <v>3.2</v>
      </c>
      <c r="I989">
        <v>375.86</v>
      </c>
      <c r="J989" s="2" t="s">
        <v>1219</v>
      </c>
      <c r="K989">
        <v>792</v>
      </c>
      <c r="L989" s="15" t="s">
        <v>1576</v>
      </c>
    </row>
    <row r="990" spans="1:12" x14ac:dyDescent="0.3">
      <c r="A990" t="s">
        <v>989</v>
      </c>
      <c r="B990" t="s">
        <v>1167</v>
      </c>
      <c r="C990" t="s">
        <v>1209</v>
      </c>
      <c r="D990" s="1">
        <v>43657</v>
      </c>
      <c r="E990" s="1">
        <v>43677</v>
      </c>
      <c r="F990" s="1">
        <v>43681</v>
      </c>
      <c r="G990">
        <v>307</v>
      </c>
      <c r="H990">
        <v>1.5</v>
      </c>
      <c r="I990">
        <v>372.61</v>
      </c>
      <c r="J990" s="2" t="s">
        <v>1219</v>
      </c>
      <c r="K990">
        <v>393</v>
      </c>
      <c r="L990" s="15" t="s">
        <v>1576</v>
      </c>
    </row>
    <row r="991" spans="1:12" x14ac:dyDescent="0.3">
      <c r="A991" t="s">
        <v>990</v>
      </c>
      <c r="B991" t="s">
        <v>1167</v>
      </c>
      <c r="C991" t="s">
        <v>1197</v>
      </c>
      <c r="D991" s="1">
        <v>43158</v>
      </c>
      <c r="E991" s="1">
        <v>43169</v>
      </c>
      <c r="F991" s="1">
        <v>43172</v>
      </c>
      <c r="G991">
        <v>1109</v>
      </c>
      <c r="H991">
        <v>2.2999999999999998</v>
      </c>
      <c r="I991">
        <v>371.82</v>
      </c>
      <c r="J991" s="2" t="s">
        <v>1219</v>
      </c>
      <c r="K991">
        <v>810</v>
      </c>
      <c r="L991" s="15" t="s">
        <v>1576</v>
      </c>
    </row>
    <row r="992" spans="1:12" x14ac:dyDescent="0.3">
      <c r="A992" t="s">
        <v>991</v>
      </c>
      <c r="B992" t="s">
        <v>1167</v>
      </c>
      <c r="C992" t="s">
        <v>1182</v>
      </c>
      <c r="D992" s="1">
        <v>43320</v>
      </c>
      <c r="E992" s="1">
        <v>43438</v>
      </c>
      <c r="F992" s="1">
        <v>43442</v>
      </c>
      <c r="G992">
        <v>2461</v>
      </c>
      <c r="H992">
        <v>3.6</v>
      </c>
      <c r="I992">
        <v>369.07</v>
      </c>
      <c r="J992" s="2" t="s">
        <v>1219</v>
      </c>
      <c r="K992">
        <v>467</v>
      </c>
      <c r="L992" s="15" t="s">
        <v>1576</v>
      </c>
    </row>
    <row r="993" spans="1:12" x14ac:dyDescent="0.3">
      <c r="A993" t="s">
        <v>992</v>
      </c>
      <c r="B993" t="s">
        <v>1162</v>
      </c>
      <c r="C993" t="s">
        <v>1209</v>
      </c>
      <c r="D993" s="1">
        <v>42938</v>
      </c>
      <c r="E993" s="1">
        <v>42992</v>
      </c>
      <c r="F993" s="1">
        <v>42997</v>
      </c>
      <c r="G993">
        <v>347</v>
      </c>
      <c r="H993">
        <v>1.5</v>
      </c>
      <c r="I993">
        <v>369.12</v>
      </c>
      <c r="J993" s="2" t="s">
        <v>1218</v>
      </c>
      <c r="K993">
        <v>549</v>
      </c>
      <c r="L993" s="15" t="s">
        <v>1576</v>
      </c>
    </row>
    <row r="994" spans="1:12" x14ac:dyDescent="0.3">
      <c r="A994" t="s">
        <v>993</v>
      </c>
      <c r="B994" t="s">
        <v>1167</v>
      </c>
      <c r="C994" t="s">
        <v>1182</v>
      </c>
      <c r="D994" s="1">
        <v>43393</v>
      </c>
      <c r="E994" s="1">
        <v>43400</v>
      </c>
      <c r="F994" s="1">
        <v>43405</v>
      </c>
      <c r="G994">
        <v>2461</v>
      </c>
      <c r="H994">
        <v>3.6</v>
      </c>
      <c r="I994">
        <v>366.19</v>
      </c>
      <c r="J994" s="2" t="s">
        <v>1219</v>
      </c>
      <c r="K994">
        <v>705</v>
      </c>
      <c r="L994" s="15" t="s">
        <v>1576</v>
      </c>
    </row>
    <row r="995" spans="1:12" x14ac:dyDescent="0.3">
      <c r="A995" t="s">
        <v>994</v>
      </c>
      <c r="B995" t="s">
        <v>1162</v>
      </c>
      <c r="C995" t="s">
        <v>1209</v>
      </c>
      <c r="D995" s="1">
        <v>42708</v>
      </c>
      <c r="E995" s="1">
        <v>42892</v>
      </c>
      <c r="F995" s="1">
        <v>42898</v>
      </c>
      <c r="G995">
        <v>347</v>
      </c>
      <c r="H995">
        <v>1.5</v>
      </c>
      <c r="I995">
        <v>364.29</v>
      </c>
      <c r="J995" s="2" t="s">
        <v>1219</v>
      </c>
      <c r="K995">
        <v>566</v>
      </c>
      <c r="L995" s="15" t="s">
        <v>1576</v>
      </c>
    </row>
    <row r="996" spans="1:12" x14ac:dyDescent="0.3">
      <c r="A996" t="s">
        <v>995</v>
      </c>
      <c r="B996" t="s">
        <v>1167</v>
      </c>
      <c r="C996" t="s">
        <v>1182</v>
      </c>
      <c r="D996" s="1">
        <v>43795</v>
      </c>
      <c r="E996" s="1">
        <v>43803</v>
      </c>
      <c r="F996" s="1">
        <v>43808</v>
      </c>
      <c r="G996">
        <v>2461</v>
      </c>
      <c r="H996">
        <v>3.6</v>
      </c>
      <c r="I996">
        <v>364.41</v>
      </c>
      <c r="J996" s="2" t="s">
        <v>1218</v>
      </c>
      <c r="K996">
        <v>435</v>
      </c>
      <c r="L996" s="15" t="s">
        <v>1576</v>
      </c>
    </row>
    <row r="997" spans="1:12" x14ac:dyDescent="0.3">
      <c r="A997" t="s">
        <v>996</v>
      </c>
      <c r="B997" t="s">
        <v>1190</v>
      </c>
      <c r="C997" t="s">
        <v>1198</v>
      </c>
      <c r="D997" s="1">
        <v>43695</v>
      </c>
      <c r="E997" s="1">
        <v>43716</v>
      </c>
      <c r="F997" s="1">
        <v>43719</v>
      </c>
      <c r="G997">
        <v>2235</v>
      </c>
      <c r="H997">
        <v>3.2</v>
      </c>
      <c r="I997">
        <v>364.29</v>
      </c>
      <c r="J997" s="2" t="s">
        <v>1219</v>
      </c>
      <c r="K997">
        <v>871</v>
      </c>
      <c r="L997" s="15" t="s">
        <v>1576</v>
      </c>
    </row>
    <row r="998" spans="1:12" x14ac:dyDescent="0.3">
      <c r="A998" t="s">
        <v>997</v>
      </c>
      <c r="B998" t="s">
        <v>1190</v>
      </c>
      <c r="C998" t="s">
        <v>1204</v>
      </c>
      <c r="D998" s="1">
        <v>42907</v>
      </c>
      <c r="E998" s="1">
        <v>42915</v>
      </c>
      <c r="F998" s="1">
        <v>42925</v>
      </c>
      <c r="G998">
        <v>3368</v>
      </c>
      <c r="H998">
        <v>11.5</v>
      </c>
      <c r="I998">
        <v>363.5</v>
      </c>
      <c r="J998" s="2" t="s">
        <v>1219</v>
      </c>
      <c r="K998">
        <v>202</v>
      </c>
      <c r="L998" s="15" t="s">
        <v>1576</v>
      </c>
    </row>
    <row r="999" spans="1:12" x14ac:dyDescent="0.3">
      <c r="A999" t="s">
        <v>998</v>
      </c>
      <c r="B999" t="s">
        <v>1190</v>
      </c>
      <c r="C999" t="s">
        <v>1198</v>
      </c>
      <c r="D999" s="1">
        <v>43270</v>
      </c>
      <c r="E999" s="1">
        <v>43288</v>
      </c>
      <c r="F999" s="1">
        <v>43289</v>
      </c>
      <c r="G999">
        <v>2235</v>
      </c>
      <c r="H999">
        <v>3.2</v>
      </c>
      <c r="I999">
        <v>362.57</v>
      </c>
      <c r="J999" s="2" t="s">
        <v>1219</v>
      </c>
      <c r="K999">
        <v>871</v>
      </c>
      <c r="L999" s="15" t="s">
        <v>1576</v>
      </c>
    </row>
    <row r="1000" spans="1:12" x14ac:dyDescent="0.3">
      <c r="A1000" t="s">
        <v>999</v>
      </c>
      <c r="B1000" t="s">
        <v>1167</v>
      </c>
      <c r="C1000" t="s">
        <v>1182</v>
      </c>
      <c r="D1000" s="1">
        <v>43047</v>
      </c>
      <c r="E1000" s="1">
        <v>43060</v>
      </c>
      <c r="F1000" s="1">
        <v>43065</v>
      </c>
      <c r="G1000">
        <v>2461</v>
      </c>
      <c r="H1000">
        <v>3.6</v>
      </c>
      <c r="I1000">
        <v>359.08</v>
      </c>
      <c r="J1000" s="2" t="s">
        <v>1219</v>
      </c>
      <c r="K1000">
        <v>950</v>
      </c>
      <c r="L1000" s="15" t="s">
        <v>1576</v>
      </c>
    </row>
    <row r="1001" spans="1:12" x14ac:dyDescent="0.3">
      <c r="A1001" t="s">
        <v>1000</v>
      </c>
      <c r="B1001" t="s">
        <v>1160</v>
      </c>
      <c r="C1001" t="s">
        <v>1206</v>
      </c>
      <c r="D1001" s="1">
        <v>43479</v>
      </c>
      <c r="E1001" s="1">
        <v>43486</v>
      </c>
      <c r="F1001" s="1">
        <v>43491</v>
      </c>
      <c r="G1001">
        <v>2374</v>
      </c>
      <c r="H1001">
        <v>3.5</v>
      </c>
      <c r="I1001">
        <v>357.09</v>
      </c>
      <c r="J1001" s="2" t="s">
        <v>1219</v>
      </c>
      <c r="K1001">
        <v>403</v>
      </c>
      <c r="L1001" s="15" t="s">
        <v>1576</v>
      </c>
    </row>
    <row r="1002" spans="1:12" x14ac:dyDescent="0.3">
      <c r="A1002" t="s">
        <v>1001</v>
      </c>
      <c r="B1002" t="s">
        <v>1167</v>
      </c>
      <c r="C1002" t="s">
        <v>1210</v>
      </c>
      <c r="D1002" s="1">
        <v>42954</v>
      </c>
      <c r="E1002" s="1">
        <v>42961</v>
      </c>
      <c r="F1002" s="1">
        <v>42965</v>
      </c>
      <c r="G1002">
        <v>364</v>
      </c>
      <c r="H1002">
        <v>1.5</v>
      </c>
      <c r="I1002">
        <v>355.02</v>
      </c>
      <c r="J1002" s="2" t="s">
        <v>1219</v>
      </c>
      <c r="K1002">
        <v>705</v>
      </c>
      <c r="L1002" s="15" t="s">
        <v>1576</v>
      </c>
    </row>
    <row r="1003" spans="1:12" x14ac:dyDescent="0.3">
      <c r="A1003" t="s">
        <v>1002</v>
      </c>
      <c r="B1003" t="s">
        <v>1160</v>
      </c>
      <c r="C1003" t="s">
        <v>1171</v>
      </c>
      <c r="D1003" s="1">
        <v>43647</v>
      </c>
      <c r="E1003" s="1">
        <v>43661</v>
      </c>
      <c r="F1003" s="1">
        <v>43674</v>
      </c>
      <c r="G1003">
        <v>4490</v>
      </c>
      <c r="H1003">
        <v>5.6</v>
      </c>
      <c r="I1003">
        <v>353.4</v>
      </c>
      <c r="J1003" s="2" t="s">
        <v>1219</v>
      </c>
      <c r="K1003">
        <v>919</v>
      </c>
      <c r="L1003" s="15" t="s">
        <v>1576</v>
      </c>
    </row>
    <row r="1004" spans="1:12" x14ac:dyDescent="0.3">
      <c r="A1004" t="s">
        <v>1003</v>
      </c>
      <c r="B1004" t="s">
        <v>1162</v>
      </c>
      <c r="C1004" t="s">
        <v>1208</v>
      </c>
      <c r="D1004" s="1">
        <v>42983</v>
      </c>
      <c r="E1004" s="1">
        <v>43015</v>
      </c>
      <c r="F1004" s="1">
        <v>43021</v>
      </c>
      <c r="G1004">
        <v>2508</v>
      </c>
      <c r="H1004">
        <v>3.7</v>
      </c>
      <c r="I1004">
        <v>351.7</v>
      </c>
      <c r="J1004" s="2" t="s">
        <v>1219</v>
      </c>
      <c r="K1004">
        <v>996</v>
      </c>
      <c r="L1004" s="15" t="s">
        <v>1576</v>
      </c>
    </row>
    <row r="1005" spans="1:12" x14ac:dyDescent="0.3">
      <c r="A1005" t="s">
        <v>1004</v>
      </c>
      <c r="B1005" t="s">
        <v>1162</v>
      </c>
      <c r="C1005" t="s">
        <v>1182</v>
      </c>
      <c r="D1005" s="1">
        <v>43468</v>
      </c>
      <c r="E1005" s="1">
        <v>43475</v>
      </c>
      <c r="F1005" s="1">
        <v>43480</v>
      </c>
      <c r="G1005">
        <v>2488</v>
      </c>
      <c r="H1005">
        <v>3.6</v>
      </c>
      <c r="I1005">
        <v>347.52</v>
      </c>
      <c r="J1005" s="2" t="s">
        <v>1219</v>
      </c>
      <c r="K1005">
        <v>460</v>
      </c>
      <c r="L1005" s="15" t="s">
        <v>1576</v>
      </c>
    </row>
    <row r="1006" spans="1:12" x14ac:dyDescent="0.3">
      <c r="A1006" t="s">
        <v>1005</v>
      </c>
      <c r="B1006" t="s">
        <v>1167</v>
      </c>
      <c r="C1006" t="s">
        <v>1182</v>
      </c>
      <c r="D1006" s="1">
        <v>43128</v>
      </c>
      <c r="E1006" s="1">
        <v>43138</v>
      </c>
      <c r="F1006" s="1">
        <v>43143</v>
      </c>
      <c r="G1006">
        <v>2461</v>
      </c>
      <c r="H1006">
        <v>3.6</v>
      </c>
      <c r="I1006">
        <v>342.58</v>
      </c>
      <c r="J1006" s="2" t="s">
        <v>1219</v>
      </c>
      <c r="K1006">
        <v>198</v>
      </c>
      <c r="L1006" s="15" t="s">
        <v>1576</v>
      </c>
    </row>
    <row r="1007" spans="1:12" x14ac:dyDescent="0.3">
      <c r="A1007" t="s">
        <v>1006</v>
      </c>
      <c r="B1007" t="s">
        <v>1167</v>
      </c>
      <c r="C1007" t="s">
        <v>1179</v>
      </c>
      <c r="D1007" s="1">
        <v>43203</v>
      </c>
      <c r="E1007" s="1">
        <v>43215</v>
      </c>
      <c r="F1007" s="1">
        <v>43221</v>
      </c>
      <c r="G1007">
        <v>1405</v>
      </c>
      <c r="H1007">
        <v>2.6</v>
      </c>
      <c r="I1007">
        <v>335.13</v>
      </c>
      <c r="J1007" s="2" t="s">
        <v>1219</v>
      </c>
      <c r="K1007">
        <v>212</v>
      </c>
      <c r="L1007" s="15" t="s">
        <v>1576</v>
      </c>
    </row>
    <row r="1008" spans="1:12" x14ac:dyDescent="0.3">
      <c r="A1008" t="s">
        <v>1007</v>
      </c>
      <c r="B1008" t="s">
        <v>1190</v>
      </c>
      <c r="C1008" t="s">
        <v>1165</v>
      </c>
      <c r="D1008" s="1">
        <v>43355</v>
      </c>
      <c r="E1008" s="1">
        <v>43418</v>
      </c>
      <c r="F1008" s="1">
        <v>43423</v>
      </c>
      <c r="G1008">
        <v>1765</v>
      </c>
      <c r="H1008">
        <v>2.6</v>
      </c>
      <c r="I1008">
        <v>335.08</v>
      </c>
      <c r="J1008" s="2" t="s">
        <v>1219</v>
      </c>
      <c r="K1008">
        <v>448</v>
      </c>
      <c r="L1008" s="15" t="s">
        <v>1576</v>
      </c>
    </row>
    <row r="1009" spans="1:12" x14ac:dyDescent="0.3">
      <c r="A1009" t="s">
        <v>1008</v>
      </c>
      <c r="B1009" t="s">
        <v>1167</v>
      </c>
      <c r="C1009" t="s">
        <v>1179</v>
      </c>
      <c r="D1009" s="1">
        <v>43113</v>
      </c>
      <c r="E1009" s="1">
        <v>43143</v>
      </c>
      <c r="F1009" s="1">
        <v>43152</v>
      </c>
      <c r="G1009">
        <v>1405</v>
      </c>
      <c r="H1009">
        <v>2.6</v>
      </c>
      <c r="I1009">
        <v>334.81</v>
      </c>
      <c r="J1009" s="2" t="s">
        <v>1218</v>
      </c>
      <c r="K1009">
        <v>512</v>
      </c>
      <c r="L1009" s="15" t="s">
        <v>1576</v>
      </c>
    </row>
    <row r="1010" spans="1:12" x14ac:dyDescent="0.3">
      <c r="A1010" t="s">
        <v>1009</v>
      </c>
      <c r="B1010" t="s">
        <v>1162</v>
      </c>
      <c r="C1010" t="s">
        <v>1194</v>
      </c>
      <c r="D1010" s="1">
        <v>43519</v>
      </c>
      <c r="E1010" s="1">
        <v>43534</v>
      </c>
      <c r="F1010" s="1">
        <v>43538</v>
      </c>
      <c r="G1010">
        <v>654</v>
      </c>
      <c r="H1010">
        <v>1.8</v>
      </c>
      <c r="I1010">
        <v>332.53</v>
      </c>
      <c r="J1010" s="2" t="s">
        <v>1219</v>
      </c>
      <c r="K1010">
        <v>235</v>
      </c>
      <c r="L1010" s="15" t="s">
        <v>1576</v>
      </c>
    </row>
    <row r="1011" spans="1:12" x14ac:dyDescent="0.3">
      <c r="A1011" t="s">
        <v>1010</v>
      </c>
      <c r="B1011" t="s">
        <v>1162</v>
      </c>
      <c r="C1011" t="s">
        <v>1209</v>
      </c>
      <c r="D1011" s="1">
        <v>42735</v>
      </c>
      <c r="E1011" s="1">
        <v>42744</v>
      </c>
      <c r="F1011" s="1">
        <v>42748</v>
      </c>
      <c r="G1011">
        <v>347</v>
      </c>
      <c r="H1011">
        <v>1.5</v>
      </c>
      <c r="I1011">
        <v>332.88</v>
      </c>
      <c r="J1011" s="2" t="s">
        <v>1219</v>
      </c>
      <c r="K1011">
        <v>417</v>
      </c>
      <c r="L1011" s="15" t="s">
        <v>1577</v>
      </c>
    </row>
    <row r="1012" spans="1:12" x14ac:dyDescent="0.3">
      <c r="A1012" t="s">
        <v>1011</v>
      </c>
      <c r="B1012" t="s">
        <v>1162</v>
      </c>
      <c r="C1012" t="s">
        <v>1182</v>
      </c>
      <c r="D1012" s="1">
        <v>43245</v>
      </c>
      <c r="E1012" s="1">
        <v>43287</v>
      </c>
      <c r="F1012" s="1">
        <v>43293</v>
      </c>
      <c r="G1012">
        <v>2488</v>
      </c>
      <c r="H1012">
        <v>3.6</v>
      </c>
      <c r="I1012">
        <v>331.93</v>
      </c>
      <c r="J1012" s="2" t="s">
        <v>1218</v>
      </c>
      <c r="K1012">
        <v>15</v>
      </c>
      <c r="L1012" s="15" t="s">
        <v>1576</v>
      </c>
    </row>
    <row r="1013" spans="1:12" x14ac:dyDescent="0.3">
      <c r="A1013" t="s">
        <v>1012</v>
      </c>
      <c r="B1013" t="s">
        <v>1190</v>
      </c>
      <c r="C1013" t="s">
        <v>1207</v>
      </c>
      <c r="D1013" s="1">
        <v>43741</v>
      </c>
      <c r="E1013" s="1">
        <v>43762</v>
      </c>
      <c r="F1013" s="1">
        <v>43773</v>
      </c>
      <c r="G1013">
        <v>6495</v>
      </c>
      <c r="H1013">
        <v>8.1999999999999993</v>
      </c>
      <c r="I1013">
        <v>331.9</v>
      </c>
      <c r="J1013" s="2" t="s">
        <v>1218</v>
      </c>
      <c r="K1013">
        <v>478</v>
      </c>
      <c r="L1013" s="15" t="s">
        <v>1576</v>
      </c>
    </row>
    <row r="1014" spans="1:12" x14ac:dyDescent="0.3">
      <c r="A1014" t="s">
        <v>1013</v>
      </c>
      <c r="B1014" t="s">
        <v>1167</v>
      </c>
      <c r="C1014" t="s">
        <v>1182</v>
      </c>
      <c r="D1014" s="1">
        <v>43513</v>
      </c>
      <c r="E1014" s="1">
        <v>43524</v>
      </c>
      <c r="F1014" s="1">
        <v>43529</v>
      </c>
      <c r="G1014">
        <v>2461</v>
      </c>
      <c r="H1014">
        <v>3.6</v>
      </c>
      <c r="I1014">
        <v>330.34</v>
      </c>
      <c r="J1014" s="2" t="s">
        <v>1218</v>
      </c>
      <c r="K1014">
        <v>11</v>
      </c>
      <c r="L1014" s="15" t="s">
        <v>1576</v>
      </c>
    </row>
    <row r="1015" spans="1:12" x14ac:dyDescent="0.3">
      <c r="A1015" t="s">
        <v>1014</v>
      </c>
      <c r="B1015" t="s">
        <v>1162</v>
      </c>
      <c r="C1015" t="s">
        <v>1194</v>
      </c>
      <c r="D1015" s="1">
        <v>42936</v>
      </c>
      <c r="E1015" s="1">
        <v>42958</v>
      </c>
      <c r="F1015" s="1">
        <v>42962</v>
      </c>
      <c r="G1015">
        <v>654</v>
      </c>
      <c r="H1015">
        <v>1.8</v>
      </c>
      <c r="I1015">
        <v>330.03</v>
      </c>
      <c r="J1015" s="2" t="s">
        <v>1219</v>
      </c>
      <c r="K1015">
        <v>512</v>
      </c>
      <c r="L1015" s="15" t="s">
        <v>1576</v>
      </c>
    </row>
    <row r="1016" spans="1:12" x14ac:dyDescent="0.3">
      <c r="A1016" t="s">
        <v>1015</v>
      </c>
      <c r="B1016" t="s">
        <v>1160</v>
      </c>
      <c r="C1016" t="s">
        <v>1201</v>
      </c>
      <c r="D1016" s="1">
        <v>43616</v>
      </c>
      <c r="E1016" s="1">
        <v>43623</v>
      </c>
      <c r="F1016" s="1">
        <v>43628</v>
      </c>
      <c r="G1016">
        <v>2565</v>
      </c>
      <c r="H1016">
        <v>3.7</v>
      </c>
      <c r="I1016">
        <v>330.83</v>
      </c>
      <c r="J1016" s="2" t="s">
        <v>1218</v>
      </c>
      <c r="K1016">
        <v>465</v>
      </c>
      <c r="L1016" s="15" t="s">
        <v>1576</v>
      </c>
    </row>
    <row r="1017" spans="1:12" x14ac:dyDescent="0.3">
      <c r="A1017" t="s">
        <v>1016</v>
      </c>
      <c r="B1017" t="s">
        <v>1190</v>
      </c>
      <c r="C1017" t="s">
        <v>1203</v>
      </c>
      <c r="D1017" s="1">
        <v>43196</v>
      </c>
      <c r="E1017" s="1">
        <v>43205</v>
      </c>
      <c r="F1017" s="1">
        <v>43208</v>
      </c>
      <c r="G1017">
        <v>4151</v>
      </c>
      <c r="H1017">
        <v>4.5</v>
      </c>
      <c r="I1017">
        <v>326.17</v>
      </c>
      <c r="J1017" s="2" t="s">
        <v>1218</v>
      </c>
      <c r="K1017">
        <v>885</v>
      </c>
      <c r="L1017" s="15" t="s">
        <v>1576</v>
      </c>
    </row>
    <row r="1018" spans="1:12" x14ac:dyDescent="0.3">
      <c r="A1018" t="s">
        <v>1017</v>
      </c>
      <c r="B1018" t="s">
        <v>1167</v>
      </c>
      <c r="C1018" t="s">
        <v>1209</v>
      </c>
      <c r="D1018" s="1">
        <v>43739</v>
      </c>
      <c r="E1018" s="1">
        <v>43775</v>
      </c>
      <c r="F1018" s="1">
        <v>43780</v>
      </c>
      <c r="G1018">
        <v>307</v>
      </c>
      <c r="H1018">
        <v>1.5</v>
      </c>
      <c r="I1018">
        <v>326.8</v>
      </c>
      <c r="J1018" s="2" t="s">
        <v>1219</v>
      </c>
      <c r="K1018">
        <v>435</v>
      </c>
      <c r="L1018" s="15" t="s">
        <v>1576</v>
      </c>
    </row>
    <row r="1019" spans="1:12" x14ac:dyDescent="0.3">
      <c r="A1019" t="s">
        <v>1018</v>
      </c>
      <c r="B1019" t="s">
        <v>1190</v>
      </c>
      <c r="C1019" t="s">
        <v>1185</v>
      </c>
      <c r="D1019" s="1">
        <v>42952</v>
      </c>
      <c r="E1019" s="1">
        <v>43033</v>
      </c>
      <c r="F1019" s="1">
        <v>43038</v>
      </c>
      <c r="G1019">
        <v>2279</v>
      </c>
      <c r="H1019">
        <v>3.2</v>
      </c>
      <c r="I1019">
        <v>319.05</v>
      </c>
      <c r="J1019" s="2" t="s">
        <v>1219</v>
      </c>
      <c r="K1019">
        <v>321</v>
      </c>
      <c r="L1019" s="15" t="s">
        <v>1576</v>
      </c>
    </row>
    <row r="1020" spans="1:12" x14ac:dyDescent="0.3">
      <c r="A1020" t="s">
        <v>1019</v>
      </c>
      <c r="B1020" t="s">
        <v>1190</v>
      </c>
      <c r="C1020" t="s">
        <v>1166</v>
      </c>
      <c r="D1020" s="1">
        <v>43079</v>
      </c>
      <c r="E1020" s="1">
        <v>43361</v>
      </c>
      <c r="F1020" s="1">
        <v>43366</v>
      </c>
      <c r="G1020">
        <v>1226</v>
      </c>
      <c r="H1020">
        <v>2.2000000000000002</v>
      </c>
      <c r="I1020">
        <v>318.58999999999997</v>
      </c>
      <c r="J1020" s="2" t="s">
        <v>1219</v>
      </c>
      <c r="K1020">
        <v>204</v>
      </c>
      <c r="L1020" s="15" t="s">
        <v>1577</v>
      </c>
    </row>
    <row r="1021" spans="1:12" x14ac:dyDescent="0.3">
      <c r="A1021" t="s">
        <v>1020</v>
      </c>
      <c r="B1021" t="s">
        <v>1167</v>
      </c>
      <c r="C1021" t="s">
        <v>1210</v>
      </c>
      <c r="D1021" s="1">
        <v>43472</v>
      </c>
      <c r="E1021" s="1">
        <v>43488</v>
      </c>
      <c r="F1021" s="1">
        <v>43492</v>
      </c>
      <c r="G1021">
        <v>364</v>
      </c>
      <c r="H1021">
        <v>1.5</v>
      </c>
      <c r="I1021">
        <v>318.39999999999998</v>
      </c>
      <c r="J1021" s="2" t="s">
        <v>1219</v>
      </c>
      <c r="K1021">
        <v>601</v>
      </c>
      <c r="L1021" s="15" t="s">
        <v>1576</v>
      </c>
    </row>
    <row r="1022" spans="1:12" x14ac:dyDescent="0.3">
      <c r="A1022" t="s">
        <v>1021</v>
      </c>
      <c r="B1022" t="s">
        <v>1167</v>
      </c>
      <c r="C1022" t="s">
        <v>1207</v>
      </c>
      <c r="D1022" s="1">
        <v>43392</v>
      </c>
      <c r="E1022" s="1">
        <v>43392</v>
      </c>
      <c r="F1022" s="1">
        <v>43396</v>
      </c>
      <c r="G1022">
        <v>913</v>
      </c>
      <c r="H1022">
        <v>2.1</v>
      </c>
      <c r="I1022">
        <v>317.02999999999997</v>
      </c>
      <c r="J1022" s="2" t="s">
        <v>1219</v>
      </c>
      <c r="K1022">
        <v>280</v>
      </c>
      <c r="L1022" s="15" t="s">
        <v>1576</v>
      </c>
    </row>
    <row r="1023" spans="1:12" x14ac:dyDescent="0.3">
      <c r="A1023" t="s">
        <v>1022</v>
      </c>
      <c r="B1023" t="s">
        <v>1167</v>
      </c>
      <c r="C1023" t="s">
        <v>1208</v>
      </c>
      <c r="D1023" s="1">
        <v>43181</v>
      </c>
      <c r="E1023" s="1">
        <v>43200</v>
      </c>
      <c r="F1023" s="1">
        <v>43206</v>
      </c>
      <c r="G1023">
        <v>2507</v>
      </c>
      <c r="H1023">
        <v>8.6999999999999993</v>
      </c>
      <c r="I1023">
        <v>315.12</v>
      </c>
      <c r="J1023" s="2" t="s">
        <v>1219</v>
      </c>
      <c r="K1023">
        <v>560</v>
      </c>
      <c r="L1023" s="15" t="s">
        <v>1576</v>
      </c>
    </row>
    <row r="1024" spans="1:12" x14ac:dyDescent="0.3">
      <c r="A1024" t="s">
        <v>1023</v>
      </c>
      <c r="B1024" t="s">
        <v>1160</v>
      </c>
      <c r="C1024" t="s">
        <v>1201</v>
      </c>
      <c r="D1024" s="1">
        <v>43713</v>
      </c>
      <c r="E1024" s="1">
        <v>43729</v>
      </c>
      <c r="F1024" s="1">
        <v>43737</v>
      </c>
      <c r="G1024">
        <v>2565</v>
      </c>
      <c r="H1024">
        <v>3.7</v>
      </c>
      <c r="I1024">
        <v>314.52</v>
      </c>
      <c r="J1024" s="2" t="s">
        <v>1218</v>
      </c>
      <c r="K1024">
        <v>958</v>
      </c>
      <c r="L1024" s="15" t="s">
        <v>1576</v>
      </c>
    </row>
    <row r="1025" spans="1:12" x14ac:dyDescent="0.3">
      <c r="A1025" t="s">
        <v>1024</v>
      </c>
      <c r="B1025" t="s">
        <v>1167</v>
      </c>
      <c r="C1025" t="s">
        <v>1207</v>
      </c>
      <c r="D1025" s="1">
        <v>43768</v>
      </c>
      <c r="E1025" s="1">
        <v>43788</v>
      </c>
      <c r="F1025" s="1">
        <v>43792</v>
      </c>
      <c r="G1025">
        <v>913</v>
      </c>
      <c r="H1025">
        <v>2.1</v>
      </c>
      <c r="I1025">
        <v>307.33</v>
      </c>
      <c r="J1025" s="2" t="s">
        <v>1219</v>
      </c>
      <c r="K1025">
        <v>120</v>
      </c>
      <c r="L1025" s="15" t="s">
        <v>1576</v>
      </c>
    </row>
    <row r="1026" spans="1:12" x14ac:dyDescent="0.3">
      <c r="A1026" t="s">
        <v>1025</v>
      </c>
      <c r="B1026" t="s">
        <v>1162</v>
      </c>
      <c r="C1026" t="s">
        <v>1182</v>
      </c>
      <c r="D1026" s="1">
        <v>43526</v>
      </c>
      <c r="E1026" s="1">
        <v>43552</v>
      </c>
      <c r="F1026" s="1">
        <v>43556</v>
      </c>
      <c r="G1026">
        <v>2488</v>
      </c>
      <c r="H1026">
        <v>3.6</v>
      </c>
      <c r="I1026">
        <v>306.94</v>
      </c>
      <c r="J1026" s="2" t="s">
        <v>1219</v>
      </c>
      <c r="K1026">
        <v>467</v>
      </c>
      <c r="L1026" s="15" t="s">
        <v>1576</v>
      </c>
    </row>
    <row r="1027" spans="1:12" x14ac:dyDescent="0.3">
      <c r="A1027" t="s">
        <v>1026</v>
      </c>
      <c r="B1027" t="s">
        <v>1167</v>
      </c>
      <c r="C1027" t="s">
        <v>1182</v>
      </c>
      <c r="D1027" s="1">
        <v>43458</v>
      </c>
      <c r="E1027" s="1">
        <v>43467</v>
      </c>
      <c r="F1027" s="1">
        <v>43472</v>
      </c>
      <c r="G1027">
        <v>2461</v>
      </c>
      <c r="H1027">
        <v>3.6</v>
      </c>
      <c r="I1027">
        <v>305.05</v>
      </c>
      <c r="J1027" s="2" t="s">
        <v>1219</v>
      </c>
      <c r="K1027">
        <v>269</v>
      </c>
      <c r="L1027" s="15" t="s">
        <v>1576</v>
      </c>
    </row>
    <row r="1028" spans="1:12" x14ac:dyDescent="0.3">
      <c r="A1028" t="s">
        <v>1027</v>
      </c>
      <c r="B1028" t="s">
        <v>1167</v>
      </c>
      <c r="C1028" t="s">
        <v>1209</v>
      </c>
      <c r="D1028" s="1">
        <v>43727</v>
      </c>
      <c r="E1028" s="1">
        <v>43736</v>
      </c>
      <c r="F1028" s="1">
        <v>43740</v>
      </c>
      <c r="G1028">
        <v>307</v>
      </c>
      <c r="H1028">
        <v>1.5</v>
      </c>
      <c r="I1028">
        <v>305.48</v>
      </c>
      <c r="J1028" s="2" t="s">
        <v>1219</v>
      </c>
      <c r="K1028">
        <v>105</v>
      </c>
      <c r="L1028" s="15" t="s">
        <v>1576</v>
      </c>
    </row>
    <row r="1029" spans="1:12" x14ac:dyDescent="0.3">
      <c r="A1029" t="s">
        <v>1028</v>
      </c>
      <c r="B1029" t="s">
        <v>1162</v>
      </c>
      <c r="C1029" t="s">
        <v>1208</v>
      </c>
      <c r="D1029" s="1">
        <v>42864</v>
      </c>
      <c r="E1029" s="1">
        <v>42895</v>
      </c>
      <c r="F1029" s="1">
        <v>42898</v>
      </c>
      <c r="G1029">
        <v>2508</v>
      </c>
      <c r="H1029">
        <v>3.7</v>
      </c>
      <c r="I1029">
        <v>304.39</v>
      </c>
      <c r="J1029" s="2" t="s">
        <v>1219</v>
      </c>
      <c r="K1029">
        <v>689</v>
      </c>
      <c r="L1029" s="15" t="s">
        <v>1576</v>
      </c>
    </row>
    <row r="1030" spans="1:12" x14ac:dyDescent="0.3">
      <c r="A1030" t="s">
        <v>1029</v>
      </c>
      <c r="B1030" t="s">
        <v>1160</v>
      </c>
      <c r="C1030" t="s">
        <v>1201</v>
      </c>
      <c r="D1030" s="1">
        <v>43289</v>
      </c>
      <c r="E1030" s="1">
        <v>43297</v>
      </c>
      <c r="F1030" s="1">
        <v>43302</v>
      </c>
      <c r="G1030">
        <v>2565</v>
      </c>
      <c r="H1030">
        <v>3.7</v>
      </c>
      <c r="I1030">
        <v>299.62</v>
      </c>
      <c r="J1030" s="2" t="s">
        <v>1219</v>
      </c>
      <c r="K1030">
        <v>436</v>
      </c>
      <c r="L1030" s="15" t="s">
        <v>1576</v>
      </c>
    </row>
    <row r="1031" spans="1:12" x14ac:dyDescent="0.3">
      <c r="A1031" t="s">
        <v>1030</v>
      </c>
      <c r="B1031" t="s">
        <v>1167</v>
      </c>
      <c r="C1031" t="s">
        <v>1194</v>
      </c>
      <c r="D1031" s="1">
        <v>43303</v>
      </c>
      <c r="E1031" s="1">
        <v>43311</v>
      </c>
      <c r="F1031" s="1">
        <v>43314</v>
      </c>
      <c r="G1031">
        <v>630</v>
      </c>
      <c r="H1031">
        <v>8.8000000000000007</v>
      </c>
      <c r="I1031">
        <v>298.23</v>
      </c>
      <c r="J1031" s="2" t="s">
        <v>1219</v>
      </c>
      <c r="K1031">
        <v>31</v>
      </c>
      <c r="L1031" s="15" t="s">
        <v>1576</v>
      </c>
    </row>
    <row r="1032" spans="1:12" x14ac:dyDescent="0.3">
      <c r="A1032" t="s">
        <v>1031</v>
      </c>
      <c r="B1032" t="s">
        <v>1160</v>
      </c>
      <c r="C1032" t="s">
        <v>1173</v>
      </c>
      <c r="D1032" s="1">
        <v>43383</v>
      </c>
      <c r="E1032" s="1">
        <v>43577</v>
      </c>
      <c r="F1032" s="1">
        <v>43585</v>
      </c>
      <c r="G1032">
        <v>1416</v>
      </c>
      <c r="H1032">
        <v>2.6</v>
      </c>
      <c r="I1032">
        <v>297.93</v>
      </c>
      <c r="J1032" s="2" t="s">
        <v>1219</v>
      </c>
      <c r="K1032">
        <v>655</v>
      </c>
      <c r="L1032" s="15" t="s">
        <v>1576</v>
      </c>
    </row>
    <row r="1033" spans="1:12" x14ac:dyDescent="0.3">
      <c r="A1033" t="s">
        <v>1032</v>
      </c>
      <c r="B1033" t="s">
        <v>1160</v>
      </c>
      <c r="C1033" t="s">
        <v>1171</v>
      </c>
      <c r="D1033" s="1">
        <v>42805</v>
      </c>
      <c r="E1033" s="1">
        <v>42813</v>
      </c>
      <c r="F1033" s="1">
        <v>42824</v>
      </c>
      <c r="G1033">
        <v>4490</v>
      </c>
      <c r="H1033">
        <v>5.6</v>
      </c>
      <c r="I1033">
        <v>293.92</v>
      </c>
      <c r="J1033" s="2" t="s">
        <v>1218</v>
      </c>
      <c r="K1033">
        <v>465</v>
      </c>
      <c r="L1033" s="15" t="s">
        <v>1576</v>
      </c>
    </row>
    <row r="1034" spans="1:12" x14ac:dyDescent="0.3">
      <c r="A1034" t="s">
        <v>1033</v>
      </c>
      <c r="B1034" t="s">
        <v>1167</v>
      </c>
      <c r="C1034" t="s">
        <v>1197</v>
      </c>
      <c r="D1034" s="1">
        <v>42854</v>
      </c>
      <c r="E1034" s="1">
        <v>42868</v>
      </c>
      <c r="F1034" s="1">
        <v>42871</v>
      </c>
      <c r="G1034">
        <v>1109</v>
      </c>
      <c r="H1034">
        <v>2.2999999999999998</v>
      </c>
      <c r="I1034">
        <v>291.19</v>
      </c>
      <c r="J1034" s="2" t="s">
        <v>1219</v>
      </c>
      <c r="K1034">
        <v>858</v>
      </c>
      <c r="L1034" s="15" t="s">
        <v>1576</v>
      </c>
    </row>
    <row r="1035" spans="1:12" x14ac:dyDescent="0.3">
      <c r="A1035" t="s">
        <v>1034</v>
      </c>
      <c r="B1035" t="s">
        <v>1190</v>
      </c>
      <c r="C1035" t="s">
        <v>1166</v>
      </c>
      <c r="D1035" s="1">
        <v>42865</v>
      </c>
      <c r="E1035" s="1">
        <v>42870</v>
      </c>
      <c r="F1035" s="1">
        <v>42875</v>
      </c>
      <c r="G1035">
        <v>1226</v>
      </c>
      <c r="H1035">
        <v>2.2000000000000002</v>
      </c>
      <c r="I1035">
        <v>291.41000000000003</v>
      </c>
      <c r="J1035" s="2" t="s">
        <v>1219</v>
      </c>
      <c r="K1035">
        <v>382</v>
      </c>
      <c r="L1035" s="15" t="s">
        <v>1576</v>
      </c>
    </row>
    <row r="1036" spans="1:12" x14ac:dyDescent="0.3">
      <c r="A1036" t="s">
        <v>1035</v>
      </c>
      <c r="B1036" t="s">
        <v>1162</v>
      </c>
      <c r="C1036" t="s">
        <v>1179</v>
      </c>
      <c r="D1036" s="1">
        <v>43389</v>
      </c>
      <c r="E1036" s="1">
        <v>43445</v>
      </c>
      <c r="F1036" s="1">
        <v>43457</v>
      </c>
      <c r="G1036">
        <v>1443</v>
      </c>
      <c r="H1036">
        <v>2.6</v>
      </c>
      <c r="I1036">
        <v>288.7</v>
      </c>
      <c r="J1036" s="2" t="s">
        <v>1218</v>
      </c>
      <c r="K1036">
        <v>601</v>
      </c>
      <c r="L1036" s="15" t="s">
        <v>1576</v>
      </c>
    </row>
    <row r="1037" spans="1:12" x14ac:dyDescent="0.3">
      <c r="A1037" t="s">
        <v>1036</v>
      </c>
      <c r="B1037" t="s">
        <v>1167</v>
      </c>
      <c r="C1037" t="s">
        <v>1207</v>
      </c>
      <c r="D1037" s="1">
        <v>43509</v>
      </c>
      <c r="E1037" s="1">
        <v>43509</v>
      </c>
      <c r="F1037" s="1">
        <v>43519</v>
      </c>
      <c r="G1037">
        <v>913</v>
      </c>
      <c r="H1037">
        <v>2.1</v>
      </c>
      <c r="I1037">
        <v>288.95</v>
      </c>
      <c r="J1037" s="2" t="s">
        <v>1219</v>
      </c>
      <c r="K1037">
        <v>561</v>
      </c>
      <c r="L1037" s="15" t="s">
        <v>1576</v>
      </c>
    </row>
    <row r="1038" spans="1:12" x14ac:dyDescent="0.3">
      <c r="A1038" t="s">
        <v>1037</v>
      </c>
      <c r="B1038" t="s">
        <v>1160</v>
      </c>
      <c r="C1038" t="s">
        <v>1201</v>
      </c>
      <c r="D1038" s="1">
        <v>43168</v>
      </c>
      <c r="E1038" s="1">
        <v>43187</v>
      </c>
      <c r="F1038" s="1">
        <v>43193</v>
      </c>
      <c r="G1038">
        <v>2565</v>
      </c>
      <c r="H1038">
        <v>3.7</v>
      </c>
      <c r="I1038">
        <v>287.52999999999997</v>
      </c>
      <c r="J1038" s="2" t="s">
        <v>1219</v>
      </c>
      <c r="K1038">
        <v>919</v>
      </c>
      <c r="L1038" s="15" t="s">
        <v>1576</v>
      </c>
    </row>
    <row r="1039" spans="1:12" x14ac:dyDescent="0.3">
      <c r="A1039" t="s">
        <v>1038</v>
      </c>
      <c r="B1039" t="s">
        <v>1190</v>
      </c>
      <c r="C1039" t="s">
        <v>1204</v>
      </c>
      <c r="D1039" s="1">
        <v>43802</v>
      </c>
      <c r="E1039" s="1">
        <v>43817</v>
      </c>
      <c r="F1039" s="1">
        <v>43830</v>
      </c>
      <c r="G1039">
        <v>3368</v>
      </c>
      <c r="H1039">
        <v>11.5</v>
      </c>
      <c r="I1039">
        <v>287.52</v>
      </c>
      <c r="J1039" s="2" t="s">
        <v>1219</v>
      </c>
      <c r="K1039">
        <v>363</v>
      </c>
      <c r="L1039" s="15" t="s">
        <v>1576</v>
      </c>
    </row>
    <row r="1040" spans="1:12" x14ac:dyDescent="0.3">
      <c r="A1040" t="s">
        <v>1039</v>
      </c>
      <c r="B1040" t="s">
        <v>1190</v>
      </c>
      <c r="C1040" t="s">
        <v>1185</v>
      </c>
      <c r="D1040" s="1">
        <v>43702</v>
      </c>
      <c r="E1040" s="1">
        <v>43711</v>
      </c>
      <c r="F1040" s="1">
        <v>43714</v>
      </c>
      <c r="G1040">
        <v>2279</v>
      </c>
      <c r="H1040">
        <v>3.2</v>
      </c>
      <c r="I1040">
        <v>287.64</v>
      </c>
      <c r="J1040" s="2" t="s">
        <v>1218</v>
      </c>
      <c r="K1040">
        <v>865</v>
      </c>
      <c r="L1040" s="15" t="s">
        <v>1576</v>
      </c>
    </row>
    <row r="1041" spans="1:12" x14ac:dyDescent="0.3">
      <c r="A1041" t="s">
        <v>1040</v>
      </c>
      <c r="B1041" t="s">
        <v>1190</v>
      </c>
      <c r="C1041" t="s">
        <v>1198</v>
      </c>
      <c r="D1041" s="1">
        <v>43404</v>
      </c>
      <c r="E1041" s="1">
        <v>43406</v>
      </c>
      <c r="F1041" s="1">
        <v>43410</v>
      </c>
      <c r="G1041">
        <v>2235</v>
      </c>
      <c r="H1041">
        <v>3.2</v>
      </c>
      <c r="I1041">
        <v>285.61</v>
      </c>
      <c r="J1041" s="2" t="s">
        <v>1219</v>
      </c>
      <c r="K1041">
        <v>226</v>
      </c>
      <c r="L1041" s="15" t="s">
        <v>1576</v>
      </c>
    </row>
    <row r="1042" spans="1:12" x14ac:dyDescent="0.3">
      <c r="A1042" t="s">
        <v>1041</v>
      </c>
      <c r="B1042" t="s">
        <v>1190</v>
      </c>
      <c r="C1042" t="s">
        <v>1166</v>
      </c>
      <c r="D1042" s="1">
        <v>42789</v>
      </c>
      <c r="E1042" s="1">
        <v>42816</v>
      </c>
      <c r="F1042" s="1">
        <v>42818</v>
      </c>
      <c r="G1042">
        <v>1226</v>
      </c>
      <c r="H1042">
        <v>2.2000000000000002</v>
      </c>
      <c r="I1042">
        <v>284.16000000000003</v>
      </c>
      <c r="J1042" s="2" t="s">
        <v>1219</v>
      </c>
      <c r="K1042">
        <v>382</v>
      </c>
      <c r="L1042" s="15" t="s">
        <v>1576</v>
      </c>
    </row>
    <row r="1043" spans="1:12" x14ac:dyDescent="0.3">
      <c r="A1043" t="s">
        <v>1042</v>
      </c>
      <c r="B1043" t="s">
        <v>1167</v>
      </c>
      <c r="C1043" t="s">
        <v>1179</v>
      </c>
      <c r="D1043" s="1">
        <v>42884</v>
      </c>
      <c r="E1043" s="1">
        <v>42895</v>
      </c>
      <c r="F1043" s="1">
        <v>42899</v>
      </c>
      <c r="G1043">
        <v>1405</v>
      </c>
      <c r="H1043">
        <v>2.6</v>
      </c>
      <c r="I1043">
        <v>283.45</v>
      </c>
      <c r="J1043" s="2" t="s">
        <v>1219</v>
      </c>
      <c r="K1043">
        <v>235</v>
      </c>
      <c r="L1043" s="15" t="s">
        <v>1576</v>
      </c>
    </row>
    <row r="1044" spans="1:12" x14ac:dyDescent="0.3">
      <c r="A1044" t="s">
        <v>1043</v>
      </c>
      <c r="B1044" t="s">
        <v>1190</v>
      </c>
      <c r="C1044" t="s">
        <v>1165</v>
      </c>
      <c r="D1044" s="1">
        <v>43254</v>
      </c>
      <c r="E1044" s="1">
        <v>43290</v>
      </c>
      <c r="F1044" s="1">
        <v>43292</v>
      </c>
      <c r="G1044">
        <v>1765</v>
      </c>
      <c r="H1044">
        <v>2.6</v>
      </c>
      <c r="I1044">
        <v>282.04000000000002</v>
      </c>
      <c r="J1044" s="2" t="s">
        <v>1219</v>
      </c>
      <c r="K1044">
        <v>760</v>
      </c>
      <c r="L1044" s="15" t="s">
        <v>1576</v>
      </c>
    </row>
    <row r="1045" spans="1:12" x14ac:dyDescent="0.3">
      <c r="A1045" t="s">
        <v>1044</v>
      </c>
      <c r="B1045" t="s">
        <v>1190</v>
      </c>
      <c r="C1045" t="s">
        <v>1188</v>
      </c>
      <c r="D1045" s="1">
        <v>43258</v>
      </c>
      <c r="E1045" s="1">
        <v>43275</v>
      </c>
      <c r="F1045" s="1">
        <v>43277</v>
      </c>
      <c r="G1045">
        <v>1529</v>
      </c>
      <c r="H1045">
        <v>2.4</v>
      </c>
      <c r="I1045">
        <v>280.33</v>
      </c>
      <c r="J1045" s="2" t="s">
        <v>1219</v>
      </c>
      <c r="K1045">
        <v>621</v>
      </c>
      <c r="L1045" s="15" t="s">
        <v>1576</v>
      </c>
    </row>
    <row r="1046" spans="1:12" x14ac:dyDescent="0.3">
      <c r="A1046" t="s">
        <v>1045</v>
      </c>
      <c r="B1046" t="s">
        <v>1167</v>
      </c>
      <c r="C1046" t="s">
        <v>1191</v>
      </c>
      <c r="D1046" s="1">
        <v>43086</v>
      </c>
      <c r="E1046" s="1">
        <v>43141</v>
      </c>
      <c r="F1046" s="1">
        <v>43145</v>
      </c>
      <c r="G1046">
        <v>1215</v>
      </c>
      <c r="H1046">
        <v>2.4</v>
      </c>
      <c r="I1046">
        <v>279.79000000000002</v>
      </c>
      <c r="J1046" s="2" t="s">
        <v>1219</v>
      </c>
      <c r="K1046">
        <v>388</v>
      </c>
      <c r="L1046" s="15" t="s">
        <v>1576</v>
      </c>
    </row>
    <row r="1047" spans="1:12" x14ac:dyDescent="0.3">
      <c r="A1047" t="s">
        <v>1046</v>
      </c>
      <c r="B1047" t="s">
        <v>1160</v>
      </c>
      <c r="C1047" t="s">
        <v>1173</v>
      </c>
      <c r="D1047" s="1">
        <v>43753</v>
      </c>
      <c r="E1047" s="1">
        <v>43762</v>
      </c>
      <c r="F1047" s="1">
        <v>43768</v>
      </c>
      <c r="G1047">
        <v>1416</v>
      </c>
      <c r="H1047">
        <v>2.6</v>
      </c>
      <c r="I1047">
        <v>278.86</v>
      </c>
      <c r="J1047" s="2" t="s">
        <v>1219</v>
      </c>
      <c r="K1047">
        <v>874</v>
      </c>
      <c r="L1047" s="15" t="s">
        <v>1576</v>
      </c>
    </row>
    <row r="1048" spans="1:12" x14ac:dyDescent="0.3">
      <c r="A1048" t="s">
        <v>1047</v>
      </c>
      <c r="B1048" t="s">
        <v>1162</v>
      </c>
      <c r="C1048" t="s">
        <v>1210</v>
      </c>
      <c r="D1048" s="1">
        <v>43073</v>
      </c>
      <c r="E1048" s="1">
        <v>43187</v>
      </c>
      <c r="F1048" s="1">
        <v>43192</v>
      </c>
      <c r="G1048">
        <v>370</v>
      </c>
      <c r="H1048">
        <v>1.5</v>
      </c>
      <c r="I1048">
        <v>278.37</v>
      </c>
      <c r="J1048" s="2" t="s">
        <v>1219</v>
      </c>
      <c r="K1048">
        <v>105</v>
      </c>
      <c r="L1048" s="15" t="s">
        <v>1576</v>
      </c>
    </row>
    <row r="1049" spans="1:12" x14ac:dyDescent="0.3">
      <c r="A1049" t="s">
        <v>1048</v>
      </c>
      <c r="B1049" t="s">
        <v>1190</v>
      </c>
      <c r="C1049" t="s">
        <v>1188</v>
      </c>
      <c r="D1049" s="1">
        <v>42813</v>
      </c>
      <c r="E1049" s="1">
        <v>42827</v>
      </c>
      <c r="F1049" s="1">
        <v>42829</v>
      </c>
      <c r="G1049">
        <v>1529</v>
      </c>
      <c r="H1049">
        <v>2.4</v>
      </c>
      <c r="I1049">
        <v>274.47000000000003</v>
      </c>
      <c r="J1049" s="2" t="s">
        <v>1219</v>
      </c>
      <c r="K1049">
        <v>942</v>
      </c>
      <c r="L1049" s="15" t="s">
        <v>1576</v>
      </c>
    </row>
    <row r="1050" spans="1:12" x14ac:dyDescent="0.3">
      <c r="A1050" t="s">
        <v>1049</v>
      </c>
      <c r="B1050" t="s">
        <v>1162</v>
      </c>
      <c r="C1050" t="s">
        <v>1208</v>
      </c>
      <c r="D1050" s="1">
        <v>43054</v>
      </c>
      <c r="E1050" s="1">
        <v>43067</v>
      </c>
      <c r="F1050" s="1">
        <v>43072</v>
      </c>
      <c r="G1050">
        <v>2508</v>
      </c>
      <c r="H1050">
        <v>3.7</v>
      </c>
      <c r="I1050">
        <v>270.79000000000002</v>
      </c>
      <c r="J1050" s="2" t="s">
        <v>1219</v>
      </c>
      <c r="K1050">
        <v>435</v>
      </c>
      <c r="L1050" s="15" t="s">
        <v>1576</v>
      </c>
    </row>
    <row r="1051" spans="1:12" x14ac:dyDescent="0.3">
      <c r="A1051" t="s">
        <v>1050</v>
      </c>
      <c r="B1051" t="s">
        <v>1162</v>
      </c>
      <c r="C1051" t="s">
        <v>1209</v>
      </c>
      <c r="D1051" s="1">
        <v>43049</v>
      </c>
      <c r="E1051" s="1">
        <v>43069</v>
      </c>
      <c r="F1051" s="1">
        <v>43073</v>
      </c>
      <c r="G1051">
        <v>347</v>
      </c>
      <c r="H1051">
        <v>1.5</v>
      </c>
      <c r="I1051">
        <v>268.89</v>
      </c>
      <c r="J1051" s="2" t="s">
        <v>1219</v>
      </c>
      <c r="K1051">
        <v>269</v>
      </c>
      <c r="L1051" s="15" t="s">
        <v>1576</v>
      </c>
    </row>
    <row r="1052" spans="1:12" x14ac:dyDescent="0.3">
      <c r="A1052" t="s">
        <v>1051</v>
      </c>
      <c r="B1052" t="s">
        <v>1190</v>
      </c>
      <c r="C1052" t="s">
        <v>1188</v>
      </c>
      <c r="D1052" s="1">
        <v>43149</v>
      </c>
      <c r="E1052" s="1">
        <v>43152</v>
      </c>
      <c r="F1052" s="1">
        <v>43156</v>
      </c>
      <c r="G1052">
        <v>1529</v>
      </c>
      <c r="H1052">
        <v>2.4</v>
      </c>
      <c r="I1052">
        <v>268.25</v>
      </c>
      <c r="J1052" s="2" t="s">
        <v>1219</v>
      </c>
      <c r="K1052">
        <v>141</v>
      </c>
      <c r="L1052" s="15" t="s">
        <v>1576</v>
      </c>
    </row>
    <row r="1053" spans="1:12" x14ac:dyDescent="0.3">
      <c r="A1053" t="s">
        <v>1052</v>
      </c>
      <c r="B1053" t="s">
        <v>1190</v>
      </c>
      <c r="C1053" t="s">
        <v>1198</v>
      </c>
      <c r="D1053" s="1">
        <v>43542</v>
      </c>
      <c r="E1053" s="1">
        <v>43553</v>
      </c>
      <c r="F1053" s="1">
        <v>43556</v>
      </c>
      <c r="G1053">
        <v>2235</v>
      </c>
      <c r="H1053">
        <v>3.2</v>
      </c>
      <c r="I1053">
        <v>267.52999999999997</v>
      </c>
      <c r="J1053" s="2" t="s">
        <v>1219</v>
      </c>
      <c r="K1053">
        <v>760</v>
      </c>
      <c r="L1053" s="15" t="s">
        <v>1576</v>
      </c>
    </row>
    <row r="1054" spans="1:12" x14ac:dyDescent="0.3">
      <c r="A1054" t="s">
        <v>1053</v>
      </c>
      <c r="B1054" t="s">
        <v>1190</v>
      </c>
      <c r="C1054" t="s">
        <v>1185</v>
      </c>
      <c r="D1054" s="1">
        <v>42939</v>
      </c>
      <c r="E1054" s="1">
        <v>42956</v>
      </c>
      <c r="F1054" s="1">
        <v>42958</v>
      </c>
      <c r="G1054">
        <v>2279</v>
      </c>
      <c r="H1054">
        <v>3.2</v>
      </c>
      <c r="I1054">
        <v>263.49</v>
      </c>
      <c r="J1054" s="2" t="s">
        <v>1219</v>
      </c>
      <c r="K1054">
        <v>895</v>
      </c>
      <c r="L1054" s="15" t="s">
        <v>1576</v>
      </c>
    </row>
    <row r="1055" spans="1:12" x14ac:dyDescent="0.3">
      <c r="A1055" t="s">
        <v>1054</v>
      </c>
      <c r="B1055" t="s">
        <v>1162</v>
      </c>
      <c r="C1055" t="s">
        <v>1182</v>
      </c>
      <c r="D1055" s="1">
        <v>43557</v>
      </c>
      <c r="E1055" s="1">
        <v>43578</v>
      </c>
      <c r="F1055" s="1">
        <v>43582</v>
      </c>
      <c r="G1055">
        <v>2488</v>
      </c>
      <c r="H1055">
        <v>3.6</v>
      </c>
      <c r="I1055">
        <v>260.11</v>
      </c>
      <c r="J1055" s="2" t="s">
        <v>1219</v>
      </c>
      <c r="K1055">
        <v>810</v>
      </c>
      <c r="L1055" s="15" t="s">
        <v>1576</v>
      </c>
    </row>
    <row r="1056" spans="1:12" x14ac:dyDescent="0.3">
      <c r="A1056" t="s">
        <v>1055</v>
      </c>
      <c r="B1056" t="s">
        <v>1190</v>
      </c>
      <c r="C1056" t="s">
        <v>1188</v>
      </c>
      <c r="D1056" s="1">
        <v>42735</v>
      </c>
      <c r="E1056" s="1">
        <v>42946</v>
      </c>
      <c r="F1056" s="1">
        <v>42950</v>
      </c>
      <c r="G1056">
        <v>1529</v>
      </c>
      <c r="H1056">
        <v>2.4</v>
      </c>
      <c r="I1056">
        <v>259.05</v>
      </c>
      <c r="J1056" s="2" t="s">
        <v>1219</v>
      </c>
      <c r="K1056">
        <v>479</v>
      </c>
      <c r="L1056" s="15" t="s">
        <v>1576</v>
      </c>
    </row>
    <row r="1057" spans="1:12" x14ac:dyDescent="0.3">
      <c r="A1057" t="s">
        <v>1056</v>
      </c>
      <c r="B1057" t="s">
        <v>1190</v>
      </c>
      <c r="C1057" t="s">
        <v>1178</v>
      </c>
      <c r="D1057" s="1">
        <v>43047</v>
      </c>
      <c r="E1057" s="1">
        <v>43073</v>
      </c>
      <c r="F1057" s="1">
        <v>43074</v>
      </c>
      <c r="G1057">
        <v>1180</v>
      </c>
      <c r="H1057">
        <v>2</v>
      </c>
      <c r="I1057">
        <v>259.32</v>
      </c>
      <c r="J1057" s="2" t="s">
        <v>1219</v>
      </c>
      <c r="K1057">
        <v>479</v>
      </c>
      <c r="L1057" s="15" t="s">
        <v>1576</v>
      </c>
    </row>
    <row r="1058" spans="1:12" x14ac:dyDescent="0.3">
      <c r="A1058" t="s">
        <v>1057</v>
      </c>
      <c r="B1058" t="s">
        <v>1167</v>
      </c>
      <c r="C1058" t="s">
        <v>1207</v>
      </c>
      <c r="D1058" s="1">
        <v>43217</v>
      </c>
      <c r="E1058" s="1">
        <v>43273</v>
      </c>
      <c r="F1058" s="1">
        <v>43277</v>
      </c>
      <c r="G1058">
        <v>913</v>
      </c>
      <c r="H1058">
        <v>2.1</v>
      </c>
      <c r="I1058">
        <v>256.19</v>
      </c>
      <c r="J1058" s="2" t="s">
        <v>1219</v>
      </c>
      <c r="K1058">
        <v>435</v>
      </c>
      <c r="L1058" s="15" t="s">
        <v>1576</v>
      </c>
    </row>
    <row r="1059" spans="1:12" x14ac:dyDescent="0.3">
      <c r="A1059" t="s">
        <v>1058</v>
      </c>
      <c r="B1059" t="s">
        <v>1167</v>
      </c>
      <c r="C1059" t="s">
        <v>1207</v>
      </c>
      <c r="D1059" s="1">
        <v>43201</v>
      </c>
      <c r="E1059" s="1">
        <v>43354</v>
      </c>
      <c r="F1059" s="1">
        <v>43367</v>
      </c>
      <c r="G1059">
        <v>913</v>
      </c>
      <c r="H1059">
        <v>2.1</v>
      </c>
      <c r="I1059">
        <v>256.20999999999998</v>
      </c>
      <c r="J1059" s="2" t="s">
        <v>1219</v>
      </c>
      <c r="K1059">
        <v>135</v>
      </c>
      <c r="L1059" s="15" t="s">
        <v>1576</v>
      </c>
    </row>
    <row r="1060" spans="1:12" x14ac:dyDescent="0.3">
      <c r="A1060" t="s">
        <v>1059</v>
      </c>
      <c r="B1060" t="s">
        <v>1162</v>
      </c>
      <c r="C1060" t="s">
        <v>1194</v>
      </c>
      <c r="D1060" s="1">
        <v>43538</v>
      </c>
      <c r="E1060" s="1">
        <v>43646</v>
      </c>
      <c r="F1060" s="1">
        <v>43651</v>
      </c>
      <c r="G1060">
        <v>654</v>
      </c>
      <c r="H1060">
        <v>1.8</v>
      </c>
      <c r="I1060">
        <v>255.75</v>
      </c>
      <c r="J1060" s="2" t="s">
        <v>1219</v>
      </c>
      <c r="K1060">
        <v>725</v>
      </c>
      <c r="L1060" s="15" t="s">
        <v>1576</v>
      </c>
    </row>
    <row r="1061" spans="1:12" x14ac:dyDescent="0.3">
      <c r="A1061" t="s">
        <v>1060</v>
      </c>
      <c r="B1061" t="s">
        <v>1162</v>
      </c>
      <c r="C1061" t="s">
        <v>1209</v>
      </c>
      <c r="D1061" s="1">
        <v>43193</v>
      </c>
      <c r="E1061" s="1">
        <v>43230</v>
      </c>
      <c r="F1061" s="1">
        <v>43234</v>
      </c>
      <c r="G1061">
        <v>347</v>
      </c>
      <c r="H1061">
        <v>1.5</v>
      </c>
      <c r="I1061">
        <v>253.28</v>
      </c>
      <c r="J1061" s="2" t="s">
        <v>1219</v>
      </c>
      <c r="K1061">
        <v>435</v>
      </c>
      <c r="L1061" s="15" t="s">
        <v>1576</v>
      </c>
    </row>
    <row r="1062" spans="1:12" x14ac:dyDescent="0.3">
      <c r="A1062" t="s">
        <v>1061</v>
      </c>
      <c r="B1062" t="s">
        <v>1190</v>
      </c>
      <c r="C1062" t="s">
        <v>1198</v>
      </c>
      <c r="D1062" s="1">
        <v>43006</v>
      </c>
      <c r="E1062" s="1">
        <v>43026</v>
      </c>
      <c r="F1062" s="1">
        <v>43029</v>
      </c>
      <c r="G1062">
        <v>2235</v>
      </c>
      <c r="H1062">
        <v>3.2</v>
      </c>
      <c r="I1062">
        <v>244.98</v>
      </c>
      <c r="J1062" s="2" t="s">
        <v>1219</v>
      </c>
      <c r="K1062">
        <v>760</v>
      </c>
      <c r="L1062" s="15" t="s">
        <v>1576</v>
      </c>
    </row>
    <row r="1063" spans="1:12" x14ac:dyDescent="0.3">
      <c r="A1063" t="s">
        <v>1062</v>
      </c>
      <c r="B1063" t="s">
        <v>1162</v>
      </c>
      <c r="C1063" t="s">
        <v>1197</v>
      </c>
      <c r="D1063" s="1">
        <v>43245</v>
      </c>
      <c r="E1063" s="1">
        <v>43255</v>
      </c>
      <c r="F1063" s="1">
        <v>43261</v>
      </c>
      <c r="G1063">
        <v>1147</v>
      </c>
      <c r="H1063">
        <v>2.2999999999999998</v>
      </c>
      <c r="I1063">
        <v>242.24</v>
      </c>
      <c r="J1063" s="2" t="s">
        <v>1218</v>
      </c>
      <c r="K1063">
        <v>31</v>
      </c>
      <c r="L1063" s="15" t="s">
        <v>1576</v>
      </c>
    </row>
    <row r="1064" spans="1:12" x14ac:dyDescent="0.3">
      <c r="A1064" t="s">
        <v>1063</v>
      </c>
      <c r="B1064" t="s">
        <v>1190</v>
      </c>
      <c r="C1064" t="s">
        <v>1198</v>
      </c>
      <c r="D1064" s="1">
        <v>43105</v>
      </c>
      <c r="E1064" s="1">
        <v>43126</v>
      </c>
      <c r="F1064" s="1">
        <v>43128</v>
      </c>
      <c r="G1064">
        <v>2235</v>
      </c>
      <c r="H1064">
        <v>3.2</v>
      </c>
      <c r="I1064">
        <v>241.11</v>
      </c>
      <c r="J1064" s="2" t="s">
        <v>1219</v>
      </c>
      <c r="K1064">
        <v>900</v>
      </c>
      <c r="L1064" s="15" t="s">
        <v>1576</v>
      </c>
    </row>
    <row r="1065" spans="1:12" x14ac:dyDescent="0.3">
      <c r="A1065" t="s">
        <v>1064</v>
      </c>
      <c r="B1065" t="s">
        <v>1162</v>
      </c>
      <c r="C1065" t="s">
        <v>1207</v>
      </c>
      <c r="D1065" s="1">
        <v>43197</v>
      </c>
      <c r="E1065" s="1">
        <v>43211</v>
      </c>
      <c r="F1065" s="1">
        <v>43214</v>
      </c>
      <c r="G1065">
        <v>941</v>
      </c>
      <c r="H1065">
        <v>2.1</v>
      </c>
      <c r="I1065">
        <v>238.41</v>
      </c>
      <c r="J1065" s="2" t="s">
        <v>1219</v>
      </c>
      <c r="K1065">
        <v>393</v>
      </c>
      <c r="L1065" s="15" t="s">
        <v>1576</v>
      </c>
    </row>
    <row r="1066" spans="1:12" x14ac:dyDescent="0.3">
      <c r="A1066" t="s">
        <v>1065</v>
      </c>
      <c r="B1066" t="s">
        <v>1160</v>
      </c>
      <c r="C1066" t="s">
        <v>1206</v>
      </c>
      <c r="D1066" s="1">
        <v>43576</v>
      </c>
      <c r="E1066" s="1">
        <v>43601</v>
      </c>
      <c r="F1066" s="1">
        <v>43608</v>
      </c>
      <c r="G1066">
        <v>2374</v>
      </c>
      <c r="H1066">
        <v>3.5</v>
      </c>
      <c r="I1066">
        <v>237.18</v>
      </c>
      <c r="J1066" s="2" t="s">
        <v>1218</v>
      </c>
      <c r="K1066">
        <v>958</v>
      </c>
      <c r="L1066" s="15" t="s">
        <v>1576</v>
      </c>
    </row>
    <row r="1067" spans="1:12" x14ac:dyDescent="0.3">
      <c r="A1067" t="s">
        <v>1066</v>
      </c>
      <c r="B1067" t="s">
        <v>1190</v>
      </c>
      <c r="C1067" t="s">
        <v>1178</v>
      </c>
      <c r="D1067" s="1">
        <v>43420</v>
      </c>
      <c r="E1067" s="1">
        <v>43450</v>
      </c>
      <c r="F1067" s="1">
        <v>43454</v>
      </c>
      <c r="G1067">
        <v>1180</v>
      </c>
      <c r="H1067">
        <v>2</v>
      </c>
      <c r="I1067">
        <v>236.06</v>
      </c>
      <c r="J1067" s="2" t="s">
        <v>1219</v>
      </c>
      <c r="K1067">
        <v>239</v>
      </c>
      <c r="L1067" s="15" t="s">
        <v>1576</v>
      </c>
    </row>
    <row r="1068" spans="1:12" x14ac:dyDescent="0.3">
      <c r="A1068" t="s">
        <v>1067</v>
      </c>
      <c r="B1068" t="s">
        <v>1167</v>
      </c>
      <c r="C1068" t="s">
        <v>1197</v>
      </c>
      <c r="D1068" s="1">
        <v>43787</v>
      </c>
      <c r="E1068" s="1">
        <v>43799</v>
      </c>
      <c r="F1068" s="1">
        <v>43802</v>
      </c>
      <c r="G1068">
        <v>1109</v>
      </c>
      <c r="H1068">
        <v>2.2999999999999998</v>
      </c>
      <c r="I1068">
        <v>235.54</v>
      </c>
      <c r="J1068" s="2" t="s">
        <v>1219</v>
      </c>
      <c r="K1068">
        <v>845</v>
      </c>
      <c r="L1068" s="15" t="s">
        <v>1576</v>
      </c>
    </row>
    <row r="1069" spans="1:12" x14ac:dyDescent="0.3">
      <c r="A1069" t="s">
        <v>1068</v>
      </c>
      <c r="B1069" t="s">
        <v>1190</v>
      </c>
      <c r="C1069" t="s">
        <v>1165</v>
      </c>
      <c r="D1069" s="1">
        <v>42737</v>
      </c>
      <c r="E1069" s="1">
        <v>42740</v>
      </c>
      <c r="F1069" s="1">
        <v>42743</v>
      </c>
      <c r="G1069">
        <v>1765</v>
      </c>
      <c r="H1069">
        <v>2.6</v>
      </c>
      <c r="I1069">
        <v>231.77</v>
      </c>
      <c r="J1069" s="2" t="s">
        <v>1218</v>
      </c>
      <c r="K1069">
        <v>865</v>
      </c>
      <c r="L1069" s="15" t="s">
        <v>1576</v>
      </c>
    </row>
    <row r="1070" spans="1:12" x14ac:dyDescent="0.3">
      <c r="A1070" t="s">
        <v>1069</v>
      </c>
      <c r="B1070" t="s">
        <v>1190</v>
      </c>
      <c r="C1070" t="s">
        <v>1198</v>
      </c>
      <c r="D1070" s="1">
        <v>43424</v>
      </c>
      <c r="E1070" s="1">
        <v>43433</v>
      </c>
      <c r="F1070" s="1">
        <v>43436</v>
      </c>
      <c r="G1070">
        <v>2235</v>
      </c>
      <c r="H1070">
        <v>3.2</v>
      </c>
      <c r="I1070">
        <v>230.04</v>
      </c>
      <c r="J1070" s="2" t="s">
        <v>1219</v>
      </c>
      <c r="K1070">
        <v>62</v>
      </c>
      <c r="L1070" s="15" t="s">
        <v>1576</v>
      </c>
    </row>
    <row r="1071" spans="1:12" x14ac:dyDescent="0.3">
      <c r="A1071" t="s">
        <v>1070</v>
      </c>
      <c r="B1071" t="s">
        <v>1162</v>
      </c>
      <c r="C1071" t="s">
        <v>1210</v>
      </c>
      <c r="D1071" s="1">
        <v>43416</v>
      </c>
      <c r="E1071" s="1">
        <v>43457</v>
      </c>
      <c r="F1071" s="1">
        <v>43462</v>
      </c>
      <c r="G1071">
        <v>370</v>
      </c>
      <c r="H1071">
        <v>1.5</v>
      </c>
      <c r="I1071">
        <v>229.31</v>
      </c>
      <c r="J1071" s="2" t="s">
        <v>1219</v>
      </c>
      <c r="K1071">
        <v>105</v>
      </c>
      <c r="L1071" s="15" t="s">
        <v>1576</v>
      </c>
    </row>
    <row r="1072" spans="1:12" x14ac:dyDescent="0.3">
      <c r="A1072" t="s">
        <v>1071</v>
      </c>
      <c r="B1072" t="s">
        <v>1162</v>
      </c>
      <c r="C1072" t="s">
        <v>1197</v>
      </c>
      <c r="D1072" s="1">
        <v>43094</v>
      </c>
      <c r="E1072" s="1">
        <v>43117</v>
      </c>
      <c r="F1072" s="1">
        <v>43126</v>
      </c>
      <c r="G1072">
        <v>1147</v>
      </c>
      <c r="H1072">
        <v>2.2999999999999998</v>
      </c>
      <c r="I1072">
        <v>229.82</v>
      </c>
      <c r="J1072" s="2" t="s">
        <v>1219</v>
      </c>
      <c r="K1072">
        <v>31</v>
      </c>
      <c r="L1072" s="15" t="s">
        <v>1576</v>
      </c>
    </row>
    <row r="1073" spans="1:12" x14ac:dyDescent="0.3">
      <c r="A1073" t="s">
        <v>1072</v>
      </c>
      <c r="B1073" t="s">
        <v>1162</v>
      </c>
      <c r="C1073" t="s">
        <v>1191</v>
      </c>
      <c r="D1073" s="1">
        <v>43664</v>
      </c>
      <c r="E1073" s="1">
        <v>43672</v>
      </c>
      <c r="F1073" s="1">
        <v>43675</v>
      </c>
      <c r="G1073">
        <v>1245</v>
      </c>
      <c r="H1073">
        <v>2.4</v>
      </c>
      <c r="I1073">
        <v>223.76</v>
      </c>
      <c r="J1073" s="2" t="s">
        <v>1219</v>
      </c>
      <c r="K1073">
        <v>561</v>
      </c>
      <c r="L1073" s="15" t="s">
        <v>1576</v>
      </c>
    </row>
    <row r="1074" spans="1:12" x14ac:dyDescent="0.3">
      <c r="A1074" t="s">
        <v>1073</v>
      </c>
      <c r="B1074" t="s">
        <v>1162</v>
      </c>
      <c r="C1074" t="s">
        <v>1197</v>
      </c>
      <c r="D1074" s="1">
        <v>43737</v>
      </c>
      <c r="E1074" s="1">
        <v>43794</v>
      </c>
      <c r="F1074" s="1">
        <v>43803</v>
      </c>
      <c r="G1074">
        <v>1147</v>
      </c>
      <c r="H1074">
        <v>2.2999999999999998</v>
      </c>
      <c r="I1074">
        <v>218.46</v>
      </c>
      <c r="J1074" s="2" t="s">
        <v>1219</v>
      </c>
      <c r="K1074">
        <v>217</v>
      </c>
      <c r="L1074" s="15" t="s">
        <v>1576</v>
      </c>
    </row>
    <row r="1075" spans="1:12" x14ac:dyDescent="0.3">
      <c r="A1075" t="s">
        <v>1074</v>
      </c>
      <c r="B1075" t="s">
        <v>1160</v>
      </c>
      <c r="C1075" t="s">
        <v>1174</v>
      </c>
      <c r="D1075" s="1">
        <v>43670</v>
      </c>
      <c r="E1075" s="1">
        <v>43683</v>
      </c>
      <c r="F1075" s="1">
        <v>43688</v>
      </c>
      <c r="G1075">
        <v>882</v>
      </c>
      <c r="H1075">
        <v>2.8</v>
      </c>
      <c r="I1075">
        <v>217.44</v>
      </c>
      <c r="J1075" s="2" t="s">
        <v>1219</v>
      </c>
      <c r="K1075">
        <v>465</v>
      </c>
      <c r="L1075" s="15" t="s">
        <v>1576</v>
      </c>
    </row>
    <row r="1076" spans="1:12" x14ac:dyDescent="0.3">
      <c r="A1076" t="s">
        <v>1075</v>
      </c>
      <c r="B1076" t="s">
        <v>1190</v>
      </c>
      <c r="C1076" t="s">
        <v>1198</v>
      </c>
      <c r="D1076" s="1">
        <v>42953</v>
      </c>
      <c r="E1076" s="1">
        <v>42968</v>
      </c>
      <c r="F1076" s="1">
        <v>42973</v>
      </c>
      <c r="G1076">
        <v>2235</v>
      </c>
      <c r="H1076">
        <v>3.2</v>
      </c>
      <c r="I1076">
        <v>212.84</v>
      </c>
      <c r="J1076" s="2" t="s">
        <v>1219</v>
      </c>
      <c r="K1076">
        <v>321</v>
      </c>
      <c r="L1076" s="15" t="s">
        <v>1576</v>
      </c>
    </row>
    <row r="1077" spans="1:12" x14ac:dyDescent="0.3">
      <c r="A1077" t="s">
        <v>1076</v>
      </c>
      <c r="B1077" t="s">
        <v>1190</v>
      </c>
      <c r="C1077" t="s">
        <v>1178</v>
      </c>
      <c r="D1077" s="1">
        <v>43520</v>
      </c>
      <c r="E1077" s="1">
        <v>43546</v>
      </c>
      <c r="F1077" s="1">
        <v>43554</v>
      </c>
      <c r="G1077">
        <v>1180</v>
      </c>
      <c r="H1077">
        <v>2</v>
      </c>
      <c r="I1077">
        <v>212.54</v>
      </c>
      <c r="J1077" s="2" t="s">
        <v>1219</v>
      </c>
      <c r="K1077">
        <v>792</v>
      </c>
      <c r="L1077" s="15" t="s">
        <v>1576</v>
      </c>
    </row>
    <row r="1078" spans="1:12" x14ac:dyDescent="0.3">
      <c r="A1078" t="s">
        <v>1077</v>
      </c>
      <c r="B1078" t="s">
        <v>1167</v>
      </c>
      <c r="C1078" t="s">
        <v>1194</v>
      </c>
      <c r="D1078" s="1">
        <v>43574</v>
      </c>
      <c r="E1078" s="1">
        <v>43590</v>
      </c>
      <c r="F1078" s="1">
        <v>43594</v>
      </c>
      <c r="G1078">
        <v>630</v>
      </c>
      <c r="H1078">
        <v>8.8000000000000007</v>
      </c>
      <c r="I1078">
        <v>212.7</v>
      </c>
      <c r="J1078" s="2" t="s">
        <v>1219</v>
      </c>
      <c r="K1078">
        <v>810</v>
      </c>
      <c r="L1078" s="15" t="s">
        <v>1576</v>
      </c>
    </row>
    <row r="1079" spans="1:12" x14ac:dyDescent="0.3">
      <c r="A1079" t="s">
        <v>1078</v>
      </c>
      <c r="B1079" t="s">
        <v>1167</v>
      </c>
      <c r="C1079" t="s">
        <v>1209</v>
      </c>
      <c r="D1079" s="1">
        <v>43733</v>
      </c>
      <c r="E1079" s="1">
        <v>43753</v>
      </c>
      <c r="F1079" s="1">
        <v>43757</v>
      </c>
      <c r="G1079">
        <v>307</v>
      </c>
      <c r="H1079">
        <v>1.5</v>
      </c>
      <c r="I1079">
        <v>208.14</v>
      </c>
      <c r="J1079" s="2" t="s">
        <v>1219</v>
      </c>
      <c r="K1079">
        <v>269</v>
      </c>
      <c r="L1079" s="15" t="s">
        <v>1576</v>
      </c>
    </row>
    <row r="1080" spans="1:12" x14ac:dyDescent="0.3">
      <c r="A1080" t="s">
        <v>1079</v>
      </c>
      <c r="B1080" t="s">
        <v>1162</v>
      </c>
      <c r="C1080" t="s">
        <v>1191</v>
      </c>
      <c r="D1080" s="1">
        <v>43189</v>
      </c>
      <c r="E1080" s="1">
        <v>43208</v>
      </c>
      <c r="F1080" s="1">
        <v>43216</v>
      </c>
      <c r="G1080">
        <v>1245</v>
      </c>
      <c r="H1080">
        <v>2.4</v>
      </c>
      <c r="I1080">
        <v>207.46</v>
      </c>
      <c r="J1080" s="2" t="s">
        <v>1219</v>
      </c>
      <c r="K1080">
        <v>586</v>
      </c>
      <c r="L1080" s="15" t="s">
        <v>1576</v>
      </c>
    </row>
    <row r="1081" spans="1:12" x14ac:dyDescent="0.3">
      <c r="A1081" t="s">
        <v>1080</v>
      </c>
      <c r="B1081" t="s">
        <v>1167</v>
      </c>
      <c r="C1081" t="s">
        <v>1179</v>
      </c>
      <c r="D1081" s="1">
        <v>43416</v>
      </c>
      <c r="E1081" s="1">
        <v>43442</v>
      </c>
      <c r="F1081" s="1">
        <v>43450</v>
      </c>
      <c r="G1081">
        <v>1405</v>
      </c>
      <c r="H1081">
        <v>2.6</v>
      </c>
      <c r="I1081">
        <v>205.86</v>
      </c>
      <c r="J1081" s="2" t="s">
        <v>1218</v>
      </c>
      <c r="K1081">
        <v>561</v>
      </c>
      <c r="L1081" s="15" t="s">
        <v>1576</v>
      </c>
    </row>
    <row r="1082" spans="1:12" x14ac:dyDescent="0.3">
      <c r="A1082" t="s">
        <v>1081</v>
      </c>
      <c r="B1082" t="s">
        <v>1167</v>
      </c>
      <c r="C1082" t="s">
        <v>1182</v>
      </c>
      <c r="D1082" s="1">
        <v>42742</v>
      </c>
      <c r="E1082" s="1">
        <v>42759</v>
      </c>
      <c r="F1082" s="1">
        <v>42765</v>
      </c>
      <c r="G1082">
        <v>2461</v>
      </c>
      <c r="H1082">
        <v>3.6</v>
      </c>
      <c r="I1082">
        <v>201.79</v>
      </c>
      <c r="J1082" s="2" t="s">
        <v>1219</v>
      </c>
      <c r="K1082">
        <v>884</v>
      </c>
      <c r="L1082" s="15" t="s">
        <v>1576</v>
      </c>
    </row>
    <row r="1083" spans="1:12" x14ac:dyDescent="0.3">
      <c r="A1083" t="s">
        <v>1082</v>
      </c>
      <c r="B1083" t="s">
        <v>1160</v>
      </c>
      <c r="C1083" t="s">
        <v>1192</v>
      </c>
      <c r="D1083" s="1">
        <v>42923</v>
      </c>
      <c r="E1083" s="1">
        <v>42940</v>
      </c>
      <c r="F1083" s="1">
        <v>42945</v>
      </c>
      <c r="G1083">
        <v>2643</v>
      </c>
      <c r="H1083">
        <v>3.8</v>
      </c>
      <c r="I1083">
        <v>199.54</v>
      </c>
      <c r="J1083" s="2" t="s">
        <v>1219</v>
      </c>
      <c r="K1083">
        <v>919</v>
      </c>
      <c r="L1083" s="15" t="s">
        <v>1576</v>
      </c>
    </row>
    <row r="1084" spans="1:12" x14ac:dyDescent="0.3">
      <c r="A1084" t="s">
        <v>1083</v>
      </c>
      <c r="B1084" t="s">
        <v>1167</v>
      </c>
      <c r="C1084" t="s">
        <v>1194</v>
      </c>
      <c r="D1084" s="1">
        <v>43565</v>
      </c>
      <c r="E1084" s="1">
        <v>43579</v>
      </c>
      <c r="F1084" s="1">
        <v>43583</v>
      </c>
      <c r="G1084">
        <v>630</v>
      </c>
      <c r="H1084">
        <v>8.8000000000000007</v>
      </c>
      <c r="I1084">
        <v>196.54</v>
      </c>
      <c r="J1084" s="2" t="s">
        <v>1219</v>
      </c>
      <c r="K1084">
        <v>967</v>
      </c>
      <c r="L1084" s="15" t="s">
        <v>1576</v>
      </c>
    </row>
    <row r="1085" spans="1:12" x14ac:dyDescent="0.3">
      <c r="A1085" t="s">
        <v>1084</v>
      </c>
      <c r="B1085" t="s">
        <v>1190</v>
      </c>
      <c r="C1085" t="s">
        <v>1166</v>
      </c>
      <c r="D1085" s="1">
        <v>43471</v>
      </c>
      <c r="E1085" s="1">
        <v>43476</v>
      </c>
      <c r="F1085" s="1">
        <v>43477</v>
      </c>
      <c r="G1085">
        <v>1226</v>
      </c>
      <c r="H1085">
        <v>2.2000000000000002</v>
      </c>
      <c r="I1085">
        <v>195.04</v>
      </c>
      <c r="J1085" s="2" t="s">
        <v>1219</v>
      </c>
      <c r="K1085">
        <v>663</v>
      </c>
      <c r="L1085" s="15" t="s">
        <v>1576</v>
      </c>
    </row>
    <row r="1086" spans="1:12" x14ac:dyDescent="0.3">
      <c r="A1086" t="s">
        <v>1085</v>
      </c>
      <c r="B1086" t="s">
        <v>1167</v>
      </c>
      <c r="C1086" t="s">
        <v>1197</v>
      </c>
      <c r="D1086" s="1">
        <v>43692</v>
      </c>
      <c r="E1086" s="1">
        <v>43703</v>
      </c>
      <c r="F1086" s="1">
        <v>43706</v>
      </c>
      <c r="G1086">
        <v>1109</v>
      </c>
      <c r="H1086">
        <v>2.2999999999999998</v>
      </c>
      <c r="I1086">
        <v>195.45</v>
      </c>
      <c r="J1086" s="2" t="s">
        <v>1219</v>
      </c>
      <c r="K1086">
        <v>101</v>
      </c>
      <c r="L1086" s="15" t="s">
        <v>1576</v>
      </c>
    </row>
    <row r="1087" spans="1:12" x14ac:dyDescent="0.3">
      <c r="A1087" t="s">
        <v>1086</v>
      </c>
      <c r="B1087" t="s">
        <v>1160</v>
      </c>
      <c r="C1087" t="s">
        <v>1174</v>
      </c>
      <c r="D1087" s="1">
        <v>43547</v>
      </c>
      <c r="E1087" s="1">
        <v>43633</v>
      </c>
      <c r="F1087" s="1">
        <v>43639</v>
      </c>
      <c r="G1087">
        <v>882</v>
      </c>
      <c r="H1087">
        <v>2.8</v>
      </c>
      <c r="I1087">
        <v>194.35</v>
      </c>
      <c r="J1087" s="2" t="s">
        <v>1219</v>
      </c>
      <c r="K1087">
        <v>655</v>
      </c>
      <c r="L1087" s="15" t="s">
        <v>1576</v>
      </c>
    </row>
    <row r="1088" spans="1:12" x14ac:dyDescent="0.3">
      <c r="A1088" t="s">
        <v>1087</v>
      </c>
      <c r="B1088" t="s">
        <v>1160</v>
      </c>
      <c r="C1088" t="s">
        <v>1174</v>
      </c>
      <c r="D1088" s="1">
        <v>43203</v>
      </c>
      <c r="E1088" s="1">
        <v>43334</v>
      </c>
      <c r="F1088" s="1">
        <v>43340</v>
      </c>
      <c r="G1088">
        <v>882</v>
      </c>
      <c r="H1088">
        <v>2.8</v>
      </c>
      <c r="I1088">
        <v>194.19</v>
      </c>
      <c r="J1088" s="2" t="s">
        <v>1219</v>
      </c>
      <c r="K1088">
        <v>874</v>
      </c>
      <c r="L1088" s="15" t="s">
        <v>1576</v>
      </c>
    </row>
    <row r="1089" spans="1:12" x14ac:dyDescent="0.3">
      <c r="A1089" t="s">
        <v>1088</v>
      </c>
      <c r="B1089" t="s">
        <v>1160</v>
      </c>
      <c r="C1089" t="s">
        <v>1174</v>
      </c>
      <c r="D1089" s="1">
        <v>43440</v>
      </c>
      <c r="E1089" s="1">
        <v>43660</v>
      </c>
      <c r="F1089" s="1">
        <v>43665</v>
      </c>
      <c r="G1089">
        <v>882</v>
      </c>
      <c r="H1089">
        <v>2.8</v>
      </c>
      <c r="I1089">
        <v>194.17</v>
      </c>
      <c r="J1089" s="2" t="s">
        <v>1219</v>
      </c>
      <c r="K1089">
        <v>436</v>
      </c>
      <c r="L1089" s="15" t="s">
        <v>1576</v>
      </c>
    </row>
    <row r="1090" spans="1:12" x14ac:dyDescent="0.3">
      <c r="A1090" t="s">
        <v>1089</v>
      </c>
      <c r="B1090" t="s">
        <v>1162</v>
      </c>
      <c r="C1090" t="s">
        <v>1210</v>
      </c>
      <c r="D1090" s="1">
        <v>43737</v>
      </c>
      <c r="E1090" s="1">
        <v>43748</v>
      </c>
      <c r="F1090" s="1">
        <v>43752</v>
      </c>
      <c r="G1090">
        <v>370</v>
      </c>
      <c r="H1090">
        <v>1.5</v>
      </c>
      <c r="I1090">
        <v>193.56</v>
      </c>
      <c r="J1090" s="2" t="s">
        <v>1219</v>
      </c>
      <c r="K1090">
        <v>944</v>
      </c>
      <c r="L1090" s="15" t="s">
        <v>1576</v>
      </c>
    </row>
    <row r="1091" spans="1:12" x14ac:dyDescent="0.3">
      <c r="A1091" t="s">
        <v>1090</v>
      </c>
      <c r="B1091" t="s">
        <v>1162</v>
      </c>
      <c r="C1091" t="s">
        <v>1207</v>
      </c>
      <c r="D1091" s="1">
        <v>43347</v>
      </c>
      <c r="E1091" s="1">
        <v>43357</v>
      </c>
      <c r="F1091" s="1">
        <v>43361</v>
      </c>
      <c r="G1091">
        <v>941</v>
      </c>
      <c r="H1091">
        <v>2.1</v>
      </c>
      <c r="I1091">
        <v>193.85</v>
      </c>
      <c r="J1091" s="2" t="s">
        <v>1219</v>
      </c>
      <c r="K1091">
        <v>858</v>
      </c>
      <c r="L1091" s="15" t="s">
        <v>1576</v>
      </c>
    </row>
    <row r="1092" spans="1:12" x14ac:dyDescent="0.3">
      <c r="A1092" t="s">
        <v>1091</v>
      </c>
      <c r="B1092" t="s">
        <v>1190</v>
      </c>
      <c r="C1092" t="s">
        <v>1166</v>
      </c>
      <c r="D1092" s="1">
        <v>42777</v>
      </c>
      <c r="E1092" s="1">
        <v>42781</v>
      </c>
      <c r="F1092" s="1">
        <v>42796</v>
      </c>
      <c r="G1092">
        <v>1226</v>
      </c>
      <c r="H1092">
        <v>2.2000000000000002</v>
      </c>
      <c r="I1092">
        <v>192.19</v>
      </c>
      <c r="J1092" s="2" t="s">
        <v>1219</v>
      </c>
      <c r="K1092">
        <v>840</v>
      </c>
      <c r="L1092" s="15" t="s">
        <v>1576</v>
      </c>
    </row>
    <row r="1093" spans="1:12" x14ac:dyDescent="0.3">
      <c r="A1093" t="s">
        <v>1092</v>
      </c>
      <c r="B1093" t="s">
        <v>1167</v>
      </c>
      <c r="C1093" t="s">
        <v>1179</v>
      </c>
      <c r="D1093" s="1">
        <v>43455</v>
      </c>
      <c r="E1093" s="1">
        <v>43473</v>
      </c>
      <c r="F1093" s="1">
        <v>43482</v>
      </c>
      <c r="G1093">
        <v>1405</v>
      </c>
      <c r="H1093">
        <v>2.6</v>
      </c>
      <c r="I1093">
        <v>192.27</v>
      </c>
      <c r="J1093" s="2" t="s">
        <v>1219</v>
      </c>
      <c r="K1093">
        <v>217</v>
      </c>
      <c r="L1093" s="15" t="s">
        <v>1576</v>
      </c>
    </row>
    <row r="1094" spans="1:12" x14ac:dyDescent="0.3">
      <c r="A1094" t="s">
        <v>1093</v>
      </c>
      <c r="B1094" t="s">
        <v>1190</v>
      </c>
      <c r="C1094" t="s">
        <v>1178</v>
      </c>
      <c r="D1094" s="1">
        <v>43561</v>
      </c>
      <c r="E1094" s="1">
        <v>43574</v>
      </c>
      <c r="F1094" s="1">
        <v>43579</v>
      </c>
      <c r="G1094">
        <v>1180</v>
      </c>
      <c r="H1094">
        <v>2</v>
      </c>
      <c r="I1094">
        <v>191.19</v>
      </c>
      <c r="J1094" s="2" t="s">
        <v>1219</v>
      </c>
      <c r="K1094">
        <v>25</v>
      </c>
      <c r="L1094" s="15" t="s">
        <v>1576</v>
      </c>
    </row>
    <row r="1095" spans="1:12" x14ac:dyDescent="0.3">
      <c r="A1095" t="s">
        <v>1094</v>
      </c>
      <c r="B1095" t="s">
        <v>1162</v>
      </c>
      <c r="C1095" t="s">
        <v>1208</v>
      </c>
      <c r="D1095" s="1">
        <v>42927</v>
      </c>
      <c r="E1095" s="1">
        <v>42946</v>
      </c>
      <c r="F1095" s="1">
        <v>42949</v>
      </c>
      <c r="G1095">
        <v>2508</v>
      </c>
      <c r="H1095">
        <v>3.7</v>
      </c>
      <c r="I1095">
        <v>187.26</v>
      </c>
      <c r="J1095" s="2" t="s">
        <v>1219</v>
      </c>
      <c r="K1095">
        <v>601</v>
      </c>
      <c r="L1095" s="15" t="s">
        <v>1576</v>
      </c>
    </row>
    <row r="1096" spans="1:12" x14ac:dyDescent="0.3">
      <c r="A1096" t="s">
        <v>1095</v>
      </c>
      <c r="B1096" t="s">
        <v>1190</v>
      </c>
      <c r="C1096" t="s">
        <v>1198</v>
      </c>
      <c r="D1096" s="1">
        <v>43071</v>
      </c>
      <c r="E1096" s="1">
        <v>43083</v>
      </c>
      <c r="F1096" s="1">
        <v>43084</v>
      </c>
      <c r="G1096">
        <v>2235</v>
      </c>
      <c r="H1096">
        <v>3.2</v>
      </c>
      <c r="I1096">
        <v>185.05</v>
      </c>
      <c r="J1096" s="2" t="s">
        <v>1219</v>
      </c>
      <c r="K1096">
        <v>641</v>
      </c>
      <c r="L1096" s="15" t="s">
        <v>1576</v>
      </c>
    </row>
    <row r="1097" spans="1:12" x14ac:dyDescent="0.3">
      <c r="A1097" t="s">
        <v>1096</v>
      </c>
      <c r="B1097" t="s">
        <v>1162</v>
      </c>
      <c r="C1097" t="s">
        <v>1194</v>
      </c>
      <c r="D1097" s="1">
        <v>43286</v>
      </c>
      <c r="E1097" s="1">
        <v>43293</v>
      </c>
      <c r="F1097" s="1">
        <v>43301</v>
      </c>
      <c r="G1097">
        <v>654</v>
      </c>
      <c r="H1097">
        <v>1.8</v>
      </c>
      <c r="I1097">
        <v>185.06</v>
      </c>
      <c r="J1097" s="2" t="s">
        <v>1219</v>
      </c>
      <c r="K1097">
        <v>601</v>
      </c>
      <c r="L1097" s="15" t="s">
        <v>1576</v>
      </c>
    </row>
    <row r="1098" spans="1:12" x14ac:dyDescent="0.3">
      <c r="A1098" t="s">
        <v>1097</v>
      </c>
      <c r="B1098" t="s">
        <v>1167</v>
      </c>
      <c r="C1098" t="s">
        <v>1194</v>
      </c>
      <c r="D1098" s="1">
        <v>43195</v>
      </c>
      <c r="E1098" s="1">
        <v>43315</v>
      </c>
      <c r="F1098" s="1">
        <v>43325</v>
      </c>
      <c r="G1098">
        <v>630</v>
      </c>
      <c r="H1098">
        <v>8.8000000000000007</v>
      </c>
      <c r="I1098">
        <v>183.7</v>
      </c>
      <c r="J1098" s="2" t="s">
        <v>1219</v>
      </c>
      <c r="K1098">
        <v>198</v>
      </c>
      <c r="L1098" s="15" t="s">
        <v>1576</v>
      </c>
    </row>
    <row r="1099" spans="1:12" x14ac:dyDescent="0.3">
      <c r="A1099" t="s">
        <v>1098</v>
      </c>
      <c r="B1099" t="s">
        <v>1190</v>
      </c>
      <c r="C1099" t="s">
        <v>1198</v>
      </c>
      <c r="D1099" s="1">
        <v>43268</v>
      </c>
      <c r="E1099" s="1">
        <v>43285</v>
      </c>
      <c r="F1099" s="1">
        <v>43287</v>
      </c>
      <c r="G1099">
        <v>2235</v>
      </c>
      <c r="H1099">
        <v>3.2</v>
      </c>
      <c r="I1099">
        <v>181.3</v>
      </c>
      <c r="J1099" s="2" t="s">
        <v>1219</v>
      </c>
      <c r="K1099">
        <v>641</v>
      </c>
      <c r="L1099" s="15" t="s">
        <v>1576</v>
      </c>
    </row>
    <row r="1100" spans="1:12" x14ac:dyDescent="0.3">
      <c r="A1100" t="s">
        <v>1099</v>
      </c>
      <c r="B1100" t="s">
        <v>1167</v>
      </c>
      <c r="C1100" t="s">
        <v>1179</v>
      </c>
      <c r="D1100" s="1">
        <v>42809</v>
      </c>
      <c r="E1100" s="1">
        <v>42826</v>
      </c>
      <c r="F1100" s="1">
        <v>42834</v>
      </c>
      <c r="G1100">
        <v>1405</v>
      </c>
      <c r="H1100">
        <v>2.6</v>
      </c>
      <c r="I1100">
        <v>179.41</v>
      </c>
      <c r="J1100" s="2" t="s">
        <v>1219</v>
      </c>
      <c r="K1100">
        <v>710</v>
      </c>
      <c r="L1100" s="15" t="s">
        <v>1576</v>
      </c>
    </row>
    <row r="1101" spans="1:12" x14ac:dyDescent="0.3">
      <c r="A1101" t="s">
        <v>1100</v>
      </c>
      <c r="B1101" t="s">
        <v>1190</v>
      </c>
      <c r="C1101" t="s">
        <v>1188</v>
      </c>
      <c r="D1101" s="1">
        <v>43193</v>
      </c>
      <c r="E1101" s="1">
        <v>43199</v>
      </c>
      <c r="F1101" s="1">
        <v>43202</v>
      </c>
      <c r="G1101">
        <v>1529</v>
      </c>
      <c r="H1101">
        <v>2.4</v>
      </c>
      <c r="I1101">
        <v>179.73</v>
      </c>
      <c r="J1101" s="2" t="s">
        <v>1219</v>
      </c>
      <c r="K1101">
        <v>201</v>
      </c>
      <c r="L1101" s="15" t="s">
        <v>1576</v>
      </c>
    </row>
    <row r="1102" spans="1:12" x14ac:dyDescent="0.3">
      <c r="A1102" t="s">
        <v>1101</v>
      </c>
      <c r="B1102" t="s">
        <v>1162</v>
      </c>
      <c r="C1102" t="s">
        <v>1207</v>
      </c>
      <c r="D1102" s="1">
        <v>42930</v>
      </c>
      <c r="E1102" s="1">
        <v>42952</v>
      </c>
      <c r="F1102" s="1">
        <v>42960</v>
      </c>
      <c r="G1102">
        <v>941</v>
      </c>
      <c r="H1102">
        <v>2.1</v>
      </c>
      <c r="I1102">
        <v>179.44</v>
      </c>
      <c r="J1102" s="2" t="s">
        <v>1219</v>
      </c>
      <c r="K1102">
        <v>561</v>
      </c>
      <c r="L1102" s="15" t="s">
        <v>1576</v>
      </c>
    </row>
    <row r="1103" spans="1:12" x14ac:dyDescent="0.3">
      <c r="A1103" t="s">
        <v>1102</v>
      </c>
      <c r="B1103" t="s">
        <v>1167</v>
      </c>
      <c r="C1103" t="s">
        <v>1194</v>
      </c>
      <c r="D1103" s="1">
        <v>43106</v>
      </c>
      <c r="E1103" s="1">
        <v>43108</v>
      </c>
      <c r="F1103" s="1">
        <v>43116</v>
      </c>
      <c r="G1103">
        <v>630</v>
      </c>
      <c r="H1103">
        <v>8.8000000000000007</v>
      </c>
      <c r="I1103">
        <v>178.79</v>
      </c>
      <c r="J1103" s="2" t="s">
        <v>1219</v>
      </c>
      <c r="K1103">
        <v>188</v>
      </c>
      <c r="L1103" s="15" t="s">
        <v>1576</v>
      </c>
    </row>
    <row r="1104" spans="1:12" x14ac:dyDescent="0.3">
      <c r="A1104" t="s">
        <v>1103</v>
      </c>
      <c r="B1104" t="s">
        <v>1190</v>
      </c>
      <c r="C1104" t="s">
        <v>1165</v>
      </c>
      <c r="D1104" s="1">
        <v>43028</v>
      </c>
      <c r="E1104" s="1">
        <v>43115</v>
      </c>
      <c r="F1104" s="1">
        <v>43119</v>
      </c>
      <c r="G1104">
        <v>1765</v>
      </c>
      <c r="H1104">
        <v>2.6</v>
      </c>
      <c r="I1104">
        <v>176.6</v>
      </c>
      <c r="J1104" s="2" t="s">
        <v>1219</v>
      </c>
      <c r="K1104">
        <v>297</v>
      </c>
      <c r="L1104" s="15" t="s">
        <v>1576</v>
      </c>
    </row>
    <row r="1105" spans="1:12" x14ac:dyDescent="0.3">
      <c r="A1105" t="s">
        <v>1104</v>
      </c>
      <c r="B1105" t="s">
        <v>1162</v>
      </c>
      <c r="C1105" t="s">
        <v>1179</v>
      </c>
      <c r="D1105" s="1">
        <v>43384</v>
      </c>
      <c r="E1105" s="1">
        <v>43405</v>
      </c>
      <c r="F1105" s="1">
        <v>43413</v>
      </c>
      <c r="G1105">
        <v>1443</v>
      </c>
      <c r="H1105">
        <v>2.6</v>
      </c>
      <c r="I1105">
        <v>173.57</v>
      </c>
      <c r="J1105" s="2" t="s">
        <v>1219</v>
      </c>
      <c r="K1105">
        <v>996</v>
      </c>
      <c r="L1105" s="15" t="s">
        <v>1576</v>
      </c>
    </row>
    <row r="1106" spans="1:12" x14ac:dyDescent="0.3">
      <c r="A1106" t="s">
        <v>1105</v>
      </c>
      <c r="B1106" t="s">
        <v>1161</v>
      </c>
      <c r="C1106" t="s">
        <v>1211</v>
      </c>
      <c r="D1106" s="1">
        <v>43358</v>
      </c>
      <c r="E1106" s="1">
        <v>43368</v>
      </c>
      <c r="F1106" s="1">
        <v>43373</v>
      </c>
      <c r="G1106">
        <v>589</v>
      </c>
      <c r="H1106">
        <v>1.2</v>
      </c>
      <c r="I1106">
        <v>167.37</v>
      </c>
      <c r="J1106" s="2" t="s">
        <v>1219</v>
      </c>
      <c r="K1106">
        <v>871</v>
      </c>
      <c r="L1106" s="15" t="s">
        <v>1576</v>
      </c>
    </row>
    <row r="1107" spans="1:12" x14ac:dyDescent="0.3">
      <c r="A1107" t="s">
        <v>1106</v>
      </c>
      <c r="B1107" t="s">
        <v>1190</v>
      </c>
      <c r="C1107" t="s">
        <v>1165</v>
      </c>
      <c r="D1107" s="1">
        <v>43702</v>
      </c>
      <c r="E1107" s="1">
        <v>43711</v>
      </c>
      <c r="F1107" s="1">
        <v>43712</v>
      </c>
      <c r="G1107">
        <v>1765</v>
      </c>
      <c r="H1107">
        <v>2.6</v>
      </c>
      <c r="I1107">
        <v>166.76</v>
      </c>
      <c r="J1107" s="2" t="s">
        <v>1219</v>
      </c>
      <c r="K1107">
        <v>940</v>
      </c>
      <c r="L1107" s="15" t="s">
        <v>1576</v>
      </c>
    </row>
    <row r="1108" spans="1:12" x14ac:dyDescent="0.3">
      <c r="A1108" t="s">
        <v>1107</v>
      </c>
      <c r="B1108" t="s">
        <v>1162</v>
      </c>
      <c r="C1108" t="s">
        <v>1194</v>
      </c>
      <c r="D1108" s="1">
        <v>42766</v>
      </c>
      <c r="E1108" s="1">
        <v>42776</v>
      </c>
      <c r="F1108" s="1">
        <v>42780</v>
      </c>
      <c r="G1108">
        <v>654</v>
      </c>
      <c r="H1108">
        <v>1.8</v>
      </c>
      <c r="I1108">
        <v>165.64</v>
      </c>
      <c r="J1108" s="2" t="s">
        <v>1219</v>
      </c>
      <c r="K1108">
        <v>967</v>
      </c>
      <c r="L1108" s="15" t="s">
        <v>1576</v>
      </c>
    </row>
    <row r="1109" spans="1:12" x14ac:dyDescent="0.3">
      <c r="A1109" t="s">
        <v>1108</v>
      </c>
      <c r="B1109" t="s">
        <v>1162</v>
      </c>
      <c r="C1109" t="s">
        <v>1179</v>
      </c>
      <c r="D1109" s="1">
        <v>43725</v>
      </c>
      <c r="E1109" s="1">
        <v>43745</v>
      </c>
      <c r="F1109" s="1">
        <v>43753</v>
      </c>
      <c r="G1109">
        <v>1443</v>
      </c>
      <c r="H1109">
        <v>2.6</v>
      </c>
      <c r="I1109">
        <v>164.54</v>
      </c>
      <c r="J1109" s="2" t="s">
        <v>1219</v>
      </c>
      <c r="K1109">
        <v>858</v>
      </c>
      <c r="L1109" s="15" t="s">
        <v>1576</v>
      </c>
    </row>
    <row r="1110" spans="1:12" x14ac:dyDescent="0.3">
      <c r="A1110" t="s">
        <v>1109</v>
      </c>
      <c r="B1110" t="s">
        <v>1167</v>
      </c>
      <c r="C1110" t="s">
        <v>1207</v>
      </c>
      <c r="D1110" s="1">
        <v>43614</v>
      </c>
      <c r="E1110" s="1">
        <v>43637</v>
      </c>
      <c r="F1110" s="1">
        <v>43640</v>
      </c>
      <c r="G1110">
        <v>913</v>
      </c>
      <c r="H1110">
        <v>2.1</v>
      </c>
      <c r="I1110">
        <v>164.86</v>
      </c>
      <c r="J1110" s="2" t="s">
        <v>1219</v>
      </c>
      <c r="K1110">
        <v>139</v>
      </c>
      <c r="L1110" s="15" t="s">
        <v>1576</v>
      </c>
    </row>
    <row r="1111" spans="1:12" x14ac:dyDescent="0.3">
      <c r="A1111" t="s">
        <v>1110</v>
      </c>
      <c r="B1111" t="s">
        <v>1162</v>
      </c>
      <c r="C1111" t="s">
        <v>1194</v>
      </c>
      <c r="D1111" s="1">
        <v>42611</v>
      </c>
      <c r="E1111" s="1">
        <v>42747</v>
      </c>
      <c r="F1111" s="1">
        <v>42751</v>
      </c>
      <c r="G1111">
        <v>654</v>
      </c>
      <c r="H1111">
        <v>1.8</v>
      </c>
      <c r="I1111">
        <v>163.28</v>
      </c>
      <c r="J1111" s="2" t="s">
        <v>1219</v>
      </c>
      <c r="K1111">
        <v>950</v>
      </c>
      <c r="L1111" s="15" t="s">
        <v>1576</v>
      </c>
    </row>
    <row r="1112" spans="1:12" x14ac:dyDescent="0.3">
      <c r="A1112" t="s">
        <v>1111</v>
      </c>
      <c r="B1112" t="s">
        <v>1167</v>
      </c>
      <c r="C1112" t="s">
        <v>1210</v>
      </c>
      <c r="D1112" s="1">
        <v>43111</v>
      </c>
      <c r="E1112" s="1">
        <v>43135</v>
      </c>
      <c r="F1112" s="1">
        <v>43140</v>
      </c>
      <c r="G1112">
        <v>364</v>
      </c>
      <c r="H1112">
        <v>1.5</v>
      </c>
      <c r="I1112">
        <v>160.08000000000001</v>
      </c>
      <c r="J1112" s="2" t="s">
        <v>1219</v>
      </c>
      <c r="K1112">
        <v>586</v>
      </c>
      <c r="L1112" s="15" t="s">
        <v>1576</v>
      </c>
    </row>
    <row r="1113" spans="1:12" x14ac:dyDescent="0.3">
      <c r="A1113" t="s">
        <v>1112</v>
      </c>
      <c r="B1113" t="s">
        <v>1190</v>
      </c>
      <c r="C1113" t="s">
        <v>1185</v>
      </c>
      <c r="D1113" s="1">
        <v>42891</v>
      </c>
      <c r="E1113" s="1">
        <v>42900</v>
      </c>
      <c r="F1113" s="1">
        <v>42905</v>
      </c>
      <c r="G1113">
        <v>2279</v>
      </c>
      <c r="H1113">
        <v>3.2</v>
      </c>
      <c r="I1113">
        <v>159.34</v>
      </c>
      <c r="J1113" s="2" t="s">
        <v>1219</v>
      </c>
      <c r="K1113">
        <v>711</v>
      </c>
      <c r="L1113" s="15" t="s">
        <v>1576</v>
      </c>
    </row>
    <row r="1114" spans="1:12" x14ac:dyDescent="0.3">
      <c r="A1114" t="s">
        <v>1113</v>
      </c>
      <c r="B1114" t="s">
        <v>1160</v>
      </c>
      <c r="C1114" t="s">
        <v>1173</v>
      </c>
      <c r="D1114" s="1">
        <v>43470</v>
      </c>
      <c r="E1114" s="1">
        <v>43485</v>
      </c>
      <c r="F1114" s="1">
        <v>43490</v>
      </c>
      <c r="G1114">
        <v>1416</v>
      </c>
      <c r="H1114">
        <v>2.6</v>
      </c>
      <c r="I1114">
        <v>158.47</v>
      </c>
      <c r="J1114" s="2" t="s">
        <v>1219</v>
      </c>
      <c r="K1114">
        <v>700</v>
      </c>
      <c r="L1114" s="15" t="s">
        <v>1576</v>
      </c>
    </row>
    <row r="1115" spans="1:12" x14ac:dyDescent="0.3">
      <c r="A1115" t="s">
        <v>1114</v>
      </c>
      <c r="B1115" t="s">
        <v>1167</v>
      </c>
      <c r="C1115" t="s">
        <v>1209</v>
      </c>
      <c r="D1115" s="1">
        <v>43732</v>
      </c>
      <c r="E1115" s="1">
        <v>43748</v>
      </c>
      <c r="F1115" s="1">
        <v>43752</v>
      </c>
      <c r="G1115">
        <v>307</v>
      </c>
      <c r="H1115">
        <v>1.5</v>
      </c>
      <c r="I1115">
        <v>158.16</v>
      </c>
      <c r="J1115" s="2" t="s">
        <v>1218</v>
      </c>
      <c r="K1115">
        <v>460</v>
      </c>
      <c r="L1115" s="15" t="s">
        <v>1576</v>
      </c>
    </row>
    <row r="1116" spans="1:12" x14ac:dyDescent="0.3">
      <c r="A1116" t="s">
        <v>1115</v>
      </c>
      <c r="B1116" t="s">
        <v>1162</v>
      </c>
      <c r="C1116" t="s">
        <v>1207</v>
      </c>
      <c r="D1116" s="1">
        <v>43303</v>
      </c>
      <c r="E1116" s="1">
        <v>43480</v>
      </c>
      <c r="F1116" s="1">
        <v>43488</v>
      </c>
      <c r="G1116">
        <v>941</v>
      </c>
      <c r="H1116">
        <v>2.1</v>
      </c>
      <c r="I1116">
        <v>158.57</v>
      </c>
      <c r="J1116" s="2" t="s">
        <v>1218</v>
      </c>
      <c r="K1116">
        <v>944</v>
      </c>
      <c r="L1116" s="15" t="s">
        <v>1576</v>
      </c>
    </row>
    <row r="1117" spans="1:12" x14ac:dyDescent="0.3">
      <c r="A1117" t="s">
        <v>1116</v>
      </c>
      <c r="B1117" t="s">
        <v>1167</v>
      </c>
      <c r="C1117" t="s">
        <v>1210</v>
      </c>
      <c r="D1117" s="1">
        <v>43338</v>
      </c>
      <c r="E1117" s="1">
        <v>43358</v>
      </c>
      <c r="F1117" s="1">
        <v>43362</v>
      </c>
      <c r="G1117">
        <v>364</v>
      </c>
      <c r="H1117">
        <v>1.5</v>
      </c>
      <c r="I1117">
        <v>156.94</v>
      </c>
      <c r="J1117" s="2" t="s">
        <v>1219</v>
      </c>
      <c r="K1117">
        <v>494</v>
      </c>
      <c r="L1117" s="15" t="s">
        <v>1576</v>
      </c>
    </row>
    <row r="1118" spans="1:12" x14ac:dyDescent="0.3">
      <c r="A1118" t="s">
        <v>1117</v>
      </c>
      <c r="B1118" t="s">
        <v>1190</v>
      </c>
      <c r="C1118" t="s">
        <v>1195</v>
      </c>
      <c r="D1118" s="1">
        <v>42792</v>
      </c>
      <c r="E1118" s="1">
        <v>42814</v>
      </c>
      <c r="F1118" s="1">
        <v>42819</v>
      </c>
      <c r="G1118">
        <v>2606</v>
      </c>
      <c r="H1118">
        <v>3.6</v>
      </c>
      <c r="I1118">
        <v>156.41</v>
      </c>
      <c r="J1118" s="2" t="s">
        <v>1219</v>
      </c>
      <c r="K1118">
        <v>506</v>
      </c>
      <c r="L1118" s="15" t="s">
        <v>1576</v>
      </c>
    </row>
    <row r="1119" spans="1:12" x14ac:dyDescent="0.3">
      <c r="A1119" t="s">
        <v>1118</v>
      </c>
      <c r="B1119" t="s">
        <v>1167</v>
      </c>
      <c r="C1119" t="s">
        <v>1197</v>
      </c>
      <c r="D1119" s="1">
        <v>42944</v>
      </c>
      <c r="E1119" s="1">
        <v>43082</v>
      </c>
      <c r="F1119" s="1">
        <v>43097</v>
      </c>
      <c r="G1119">
        <v>1109</v>
      </c>
      <c r="H1119">
        <v>2.2999999999999998</v>
      </c>
      <c r="I1119">
        <v>155.38999999999999</v>
      </c>
      <c r="J1119" s="2" t="s">
        <v>1219</v>
      </c>
      <c r="K1119">
        <v>422</v>
      </c>
      <c r="L1119" s="15" t="s">
        <v>1576</v>
      </c>
    </row>
    <row r="1120" spans="1:12" x14ac:dyDescent="0.3">
      <c r="A1120" t="s">
        <v>1119</v>
      </c>
      <c r="B1120" t="s">
        <v>1167</v>
      </c>
      <c r="C1120" t="s">
        <v>1194</v>
      </c>
      <c r="D1120" s="1">
        <v>42799</v>
      </c>
      <c r="E1120" s="1">
        <v>42806</v>
      </c>
      <c r="F1120" s="1">
        <v>42813</v>
      </c>
      <c r="G1120">
        <v>630</v>
      </c>
      <c r="H1120">
        <v>8.8000000000000007</v>
      </c>
      <c r="I1120">
        <v>154.44999999999999</v>
      </c>
      <c r="J1120" s="2" t="s">
        <v>1219</v>
      </c>
      <c r="K1120">
        <v>710</v>
      </c>
      <c r="L1120" s="15" t="s">
        <v>1576</v>
      </c>
    </row>
    <row r="1121" spans="1:12" x14ac:dyDescent="0.3">
      <c r="A1121" t="s">
        <v>1120</v>
      </c>
      <c r="B1121" t="s">
        <v>1167</v>
      </c>
      <c r="C1121" t="s">
        <v>1210</v>
      </c>
      <c r="D1121" s="1">
        <v>43652</v>
      </c>
      <c r="E1121" s="1">
        <v>43655</v>
      </c>
      <c r="F1121" s="1">
        <v>43661</v>
      </c>
      <c r="G1121">
        <v>364</v>
      </c>
      <c r="H1121">
        <v>1.5</v>
      </c>
      <c r="I1121">
        <v>151.44999999999999</v>
      </c>
      <c r="J1121" s="2" t="s">
        <v>1219</v>
      </c>
      <c r="K1121">
        <v>560</v>
      </c>
      <c r="L1121" s="15" t="s">
        <v>1576</v>
      </c>
    </row>
    <row r="1122" spans="1:12" x14ac:dyDescent="0.3">
      <c r="A1122" t="s">
        <v>1121</v>
      </c>
      <c r="B1122" t="s">
        <v>1162</v>
      </c>
      <c r="C1122" t="s">
        <v>1194</v>
      </c>
      <c r="D1122" s="1">
        <v>43750</v>
      </c>
      <c r="E1122" s="1">
        <v>43759</v>
      </c>
      <c r="F1122" s="1">
        <v>43763</v>
      </c>
      <c r="G1122">
        <v>654</v>
      </c>
      <c r="H1122">
        <v>1.8</v>
      </c>
      <c r="I1122">
        <v>151.63999999999999</v>
      </c>
      <c r="J1122" s="2" t="s">
        <v>1219</v>
      </c>
      <c r="K1122">
        <v>139</v>
      </c>
      <c r="L1122" s="15" t="s">
        <v>1576</v>
      </c>
    </row>
    <row r="1123" spans="1:12" x14ac:dyDescent="0.3">
      <c r="A1123" t="s">
        <v>1122</v>
      </c>
      <c r="B1123" t="s">
        <v>1167</v>
      </c>
      <c r="C1123" t="s">
        <v>1194</v>
      </c>
      <c r="D1123" s="1">
        <v>43535</v>
      </c>
      <c r="E1123" s="1">
        <v>43547</v>
      </c>
      <c r="F1123" s="1">
        <v>43554</v>
      </c>
      <c r="G1123">
        <v>630</v>
      </c>
      <c r="H1123">
        <v>8.8000000000000007</v>
      </c>
      <c r="I1123">
        <v>146.91</v>
      </c>
      <c r="J1123" s="2" t="s">
        <v>1219</v>
      </c>
      <c r="K1123">
        <v>586</v>
      </c>
      <c r="L1123" s="15" t="s">
        <v>1576</v>
      </c>
    </row>
    <row r="1124" spans="1:12" x14ac:dyDescent="0.3">
      <c r="A1124" t="s">
        <v>1123</v>
      </c>
      <c r="B1124" t="s">
        <v>1162</v>
      </c>
      <c r="C1124" t="s">
        <v>1209</v>
      </c>
      <c r="D1124" s="1">
        <v>43274</v>
      </c>
      <c r="E1124" s="1">
        <v>43289</v>
      </c>
      <c r="F1124" s="1">
        <v>43293</v>
      </c>
      <c r="G1124">
        <v>347</v>
      </c>
      <c r="H1124">
        <v>1.5</v>
      </c>
      <c r="I1124">
        <v>144.66999999999999</v>
      </c>
      <c r="J1124" s="2" t="s">
        <v>1218</v>
      </c>
      <c r="K1124">
        <v>31</v>
      </c>
      <c r="L1124" s="15" t="s">
        <v>1576</v>
      </c>
    </row>
    <row r="1125" spans="1:12" x14ac:dyDescent="0.3">
      <c r="A1125" t="s">
        <v>1124</v>
      </c>
      <c r="B1125" t="s">
        <v>1160</v>
      </c>
      <c r="C1125" t="s">
        <v>1174</v>
      </c>
      <c r="D1125" s="1">
        <v>43449</v>
      </c>
      <c r="E1125" s="1">
        <v>43476</v>
      </c>
      <c r="F1125" s="1">
        <v>43486</v>
      </c>
      <c r="G1125">
        <v>882</v>
      </c>
      <c r="H1125">
        <v>2.8</v>
      </c>
      <c r="I1125">
        <v>143.97999999999999</v>
      </c>
      <c r="J1125" s="2" t="s">
        <v>1218</v>
      </c>
      <c r="K1125">
        <v>912</v>
      </c>
      <c r="L1125" s="15" t="s">
        <v>1576</v>
      </c>
    </row>
    <row r="1126" spans="1:12" x14ac:dyDescent="0.3">
      <c r="A1126" t="s">
        <v>1125</v>
      </c>
      <c r="B1126" t="s">
        <v>1161</v>
      </c>
      <c r="C1126" t="s">
        <v>1211</v>
      </c>
      <c r="D1126" s="1">
        <v>43628</v>
      </c>
      <c r="E1126" s="1">
        <v>43638</v>
      </c>
      <c r="F1126" s="1">
        <v>43649</v>
      </c>
      <c r="G1126">
        <v>589</v>
      </c>
      <c r="H1126">
        <v>1.2</v>
      </c>
      <c r="I1126">
        <v>140.26</v>
      </c>
      <c r="J1126" s="2" t="s">
        <v>1219</v>
      </c>
      <c r="K1126">
        <v>428</v>
      </c>
      <c r="L1126" s="15" t="s">
        <v>1576</v>
      </c>
    </row>
    <row r="1127" spans="1:12" x14ac:dyDescent="0.3">
      <c r="A1127" t="s">
        <v>1126</v>
      </c>
      <c r="B1127" t="s">
        <v>1190</v>
      </c>
      <c r="C1127" t="s">
        <v>1178</v>
      </c>
      <c r="D1127" s="1">
        <v>43269</v>
      </c>
      <c r="E1127" s="1">
        <v>43289</v>
      </c>
      <c r="F1127" s="1">
        <v>43293</v>
      </c>
      <c r="G1127">
        <v>1180</v>
      </c>
      <c r="H1127">
        <v>2</v>
      </c>
      <c r="I1127">
        <v>140.05000000000001</v>
      </c>
      <c r="J1127" s="2" t="s">
        <v>1219</v>
      </c>
      <c r="K1127">
        <v>641</v>
      </c>
      <c r="L1127" s="15" t="s">
        <v>1576</v>
      </c>
    </row>
    <row r="1128" spans="1:12" x14ac:dyDescent="0.3">
      <c r="A1128" t="s">
        <v>1127</v>
      </c>
      <c r="B1128" t="s">
        <v>1167</v>
      </c>
      <c r="C1128" t="s">
        <v>1194</v>
      </c>
      <c r="D1128" s="1">
        <v>43673</v>
      </c>
      <c r="E1128" s="1">
        <v>43679</v>
      </c>
      <c r="F1128" s="1">
        <v>43687</v>
      </c>
      <c r="G1128">
        <v>630</v>
      </c>
      <c r="H1128">
        <v>8.8000000000000007</v>
      </c>
      <c r="I1128">
        <v>131.66999999999999</v>
      </c>
      <c r="J1128" s="2" t="s">
        <v>1219</v>
      </c>
      <c r="K1128">
        <v>566</v>
      </c>
      <c r="L1128" s="15" t="s">
        <v>1576</v>
      </c>
    </row>
    <row r="1129" spans="1:12" x14ac:dyDescent="0.3">
      <c r="A1129" t="s">
        <v>1128</v>
      </c>
      <c r="B1129" t="s">
        <v>1162</v>
      </c>
      <c r="C1129" t="s">
        <v>1191</v>
      </c>
      <c r="D1129" s="1">
        <v>43682</v>
      </c>
      <c r="E1129" s="1">
        <v>43701</v>
      </c>
      <c r="F1129" s="1">
        <v>43708</v>
      </c>
      <c r="G1129">
        <v>1245</v>
      </c>
      <c r="H1129">
        <v>2.4</v>
      </c>
      <c r="I1129">
        <v>131.16</v>
      </c>
      <c r="J1129" s="2" t="s">
        <v>1219</v>
      </c>
      <c r="K1129">
        <v>135</v>
      </c>
      <c r="L1129" s="15" t="s">
        <v>1576</v>
      </c>
    </row>
    <row r="1130" spans="1:12" x14ac:dyDescent="0.3">
      <c r="A1130" t="s">
        <v>1129</v>
      </c>
      <c r="B1130" t="s">
        <v>1190</v>
      </c>
      <c r="C1130" t="s">
        <v>1178</v>
      </c>
      <c r="D1130" s="1">
        <v>43513</v>
      </c>
      <c r="E1130" s="1">
        <v>43559</v>
      </c>
      <c r="F1130" s="1">
        <v>43563</v>
      </c>
      <c r="G1130">
        <v>1180</v>
      </c>
      <c r="H1130">
        <v>2</v>
      </c>
      <c r="I1130">
        <v>129.37</v>
      </c>
      <c r="J1130" s="2" t="s">
        <v>1219</v>
      </c>
      <c r="K1130">
        <v>860</v>
      </c>
      <c r="L1130" s="15" t="s">
        <v>1576</v>
      </c>
    </row>
    <row r="1131" spans="1:12" x14ac:dyDescent="0.3">
      <c r="A1131" t="s">
        <v>1130</v>
      </c>
      <c r="B1131" t="s">
        <v>1167</v>
      </c>
      <c r="C1131" t="s">
        <v>1209</v>
      </c>
      <c r="D1131" s="1">
        <v>43176</v>
      </c>
      <c r="E1131" s="1">
        <v>43196</v>
      </c>
      <c r="F1131" s="1">
        <v>43200</v>
      </c>
      <c r="G1131">
        <v>307</v>
      </c>
      <c r="H1131">
        <v>1.5</v>
      </c>
      <c r="I1131">
        <v>128.21</v>
      </c>
      <c r="J1131" s="2" t="s">
        <v>1218</v>
      </c>
      <c r="K1131">
        <v>31</v>
      </c>
      <c r="L1131" s="15" t="s">
        <v>1576</v>
      </c>
    </row>
    <row r="1132" spans="1:12" x14ac:dyDescent="0.3">
      <c r="A1132" t="s">
        <v>1131</v>
      </c>
      <c r="B1132" t="s">
        <v>1167</v>
      </c>
      <c r="C1132" t="s">
        <v>1210</v>
      </c>
      <c r="D1132" s="1">
        <v>43714</v>
      </c>
      <c r="E1132" s="1">
        <v>43727</v>
      </c>
      <c r="F1132" s="1">
        <v>43733</v>
      </c>
      <c r="G1132">
        <v>364</v>
      </c>
      <c r="H1132">
        <v>1.5</v>
      </c>
      <c r="I1132">
        <v>127.04</v>
      </c>
      <c r="J1132" s="2" t="s">
        <v>1219</v>
      </c>
      <c r="K1132">
        <v>741</v>
      </c>
      <c r="L1132" s="15" t="s">
        <v>1576</v>
      </c>
    </row>
    <row r="1133" spans="1:12" x14ac:dyDescent="0.3">
      <c r="A1133" t="s">
        <v>1132</v>
      </c>
      <c r="B1133" t="s">
        <v>1162</v>
      </c>
      <c r="C1133" t="s">
        <v>1197</v>
      </c>
      <c r="D1133" s="1">
        <v>43525</v>
      </c>
      <c r="E1133" s="1">
        <v>43610</v>
      </c>
      <c r="F1133" s="1">
        <v>43831</v>
      </c>
      <c r="G1133">
        <v>1147</v>
      </c>
      <c r="H1133">
        <v>2.2999999999999998</v>
      </c>
      <c r="I1133">
        <v>123.11</v>
      </c>
      <c r="J1133" s="2" t="s">
        <v>1218</v>
      </c>
      <c r="K1133">
        <v>280</v>
      </c>
      <c r="L1133" s="15" t="s">
        <v>1576</v>
      </c>
    </row>
    <row r="1134" spans="1:12" x14ac:dyDescent="0.3">
      <c r="A1134" t="s">
        <v>1133</v>
      </c>
      <c r="B1134" t="s">
        <v>1167</v>
      </c>
      <c r="C1134" t="s">
        <v>1209</v>
      </c>
      <c r="D1134" s="1">
        <v>42771</v>
      </c>
      <c r="E1134" s="1">
        <v>42784</v>
      </c>
      <c r="F1134" s="1">
        <v>42788</v>
      </c>
      <c r="G1134">
        <v>307</v>
      </c>
      <c r="H1134">
        <v>1.5</v>
      </c>
      <c r="I1134">
        <v>120.65</v>
      </c>
      <c r="J1134" s="2" t="s">
        <v>1219</v>
      </c>
      <c r="K1134">
        <v>713</v>
      </c>
      <c r="L1134" s="15" t="s">
        <v>1576</v>
      </c>
    </row>
    <row r="1135" spans="1:12" x14ac:dyDescent="0.3">
      <c r="A1135" t="s">
        <v>1134</v>
      </c>
      <c r="B1135" t="s">
        <v>1190</v>
      </c>
      <c r="C1135" t="s">
        <v>1178</v>
      </c>
      <c r="D1135" s="1">
        <v>42766</v>
      </c>
      <c r="E1135" s="1">
        <v>42918</v>
      </c>
      <c r="F1135" s="1">
        <v>42922</v>
      </c>
      <c r="G1135">
        <v>1180</v>
      </c>
      <c r="H1135">
        <v>2</v>
      </c>
      <c r="I1135">
        <v>118.38</v>
      </c>
      <c r="J1135" s="2" t="s">
        <v>1219</v>
      </c>
      <c r="K1135">
        <v>728</v>
      </c>
      <c r="L1135" s="15" t="s">
        <v>1576</v>
      </c>
    </row>
    <row r="1136" spans="1:12" x14ac:dyDescent="0.3">
      <c r="A1136" t="s">
        <v>1135</v>
      </c>
      <c r="B1136" t="s">
        <v>1162</v>
      </c>
      <c r="C1136" t="s">
        <v>1210</v>
      </c>
      <c r="D1136" s="1">
        <v>43175</v>
      </c>
      <c r="E1136" s="1">
        <v>43184</v>
      </c>
      <c r="F1136" s="1">
        <v>43188</v>
      </c>
      <c r="G1136">
        <v>370</v>
      </c>
      <c r="H1136">
        <v>1.5</v>
      </c>
      <c r="I1136">
        <v>115.62</v>
      </c>
      <c r="J1136" s="2" t="s">
        <v>1219</v>
      </c>
      <c r="K1136">
        <v>710</v>
      </c>
      <c r="L1136" s="15" t="s">
        <v>1576</v>
      </c>
    </row>
    <row r="1137" spans="1:12" x14ac:dyDescent="0.3">
      <c r="A1137" t="s">
        <v>1136</v>
      </c>
      <c r="B1137" t="s">
        <v>1162</v>
      </c>
      <c r="C1137" t="s">
        <v>1194</v>
      </c>
      <c r="D1137" s="1">
        <v>43791</v>
      </c>
      <c r="E1137" s="1">
        <v>43808</v>
      </c>
      <c r="F1137" s="1">
        <v>43817</v>
      </c>
      <c r="G1137">
        <v>654</v>
      </c>
      <c r="H1137">
        <v>1.8</v>
      </c>
      <c r="I1137">
        <v>111.12</v>
      </c>
      <c r="J1137" s="2" t="s">
        <v>1219</v>
      </c>
      <c r="K1137">
        <v>636</v>
      </c>
      <c r="L1137" s="15" t="s">
        <v>1576</v>
      </c>
    </row>
    <row r="1138" spans="1:12" x14ac:dyDescent="0.3">
      <c r="A1138" t="s">
        <v>1137</v>
      </c>
      <c r="B1138" t="s">
        <v>1190</v>
      </c>
      <c r="C1138" t="s">
        <v>1166</v>
      </c>
      <c r="D1138" s="1">
        <v>43083</v>
      </c>
      <c r="E1138" s="1">
        <v>43107</v>
      </c>
      <c r="F1138" s="1">
        <v>43108</v>
      </c>
      <c r="G1138">
        <v>1226</v>
      </c>
      <c r="H1138">
        <v>2.2000000000000002</v>
      </c>
      <c r="I1138">
        <v>110.93</v>
      </c>
      <c r="J1138" s="2" t="s">
        <v>1219</v>
      </c>
      <c r="K1138">
        <v>506</v>
      </c>
      <c r="L1138" s="15" t="s">
        <v>1576</v>
      </c>
    </row>
    <row r="1139" spans="1:12" x14ac:dyDescent="0.3">
      <c r="A1139" t="s">
        <v>1138</v>
      </c>
      <c r="B1139" t="s">
        <v>1190</v>
      </c>
      <c r="C1139" t="s">
        <v>1166</v>
      </c>
      <c r="D1139" s="1">
        <v>43017</v>
      </c>
      <c r="E1139" s="1">
        <v>43077</v>
      </c>
      <c r="F1139" s="1">
        <v>43081</v>
      </c>
      <c r="G1139">
        <v>1226</v>
      </c>
      <c r="H1139">
        <v>2.2000000000000002</v>
      </c>
      <c r="I1139">
        <v>110.71</v>
      </c>
      <c r="J1139" s="2" t="s">
        <v>1219</v>
      </c>
      <c r="K1139">
        <v>496</v>
      </c>
      <c r="L1139" s="15" t="s">
        <v>1576</v>
      </c>
    </row>
    <row r="1140" spans="1:12" x14ac:dyDescent="0.3">
      <c r="A1140" t="s">
        <v>1139</v>
      </c>
      <c r="B1140" t="s">
        <v>1167</v>
      </c>
      <c r="C1140" t="s">
        <v>1210</v>
      </c>
      <c r="D1140" s="1">
        <v>43252</v>
      </c>
      <c r="E1140" s="1">
        <v>43389</v>
      </c>
      <c r="F1140" s="1">
        <v>43392</v>
      </c>
      <c r="G1140">
        <v>364</v>
      </c>
      <c r="H1140">
        <v>1.5</v>
      </c>
      <c r="I1140">
        <v>109.98</v>
      </c>
      <c r="J1140" s="2" t="s">
        <v>1219</v>
      </c>
      <c r="K1140">
        <v>549</v>
      </c>
      <c r="L1140" s="15" t="s">
        <v>1576</v>
      </c>
    </row>
    <row r="1141" spans="1:12" x14ac:dyDescent="0.3">
      <c r="A1141" t="s">
        <v>1140</v>
      </c>
      <c r="B1141" t="s">
        <v>1190</v>
      </c>
      <c r="C1141" t="s">
        <v>1198</v>
      </c>
      <c r="D1141" s="1">
        <v>42977</v>
      </c>
      <c r="E1141" s="1">
        <v>42996</v>
      </c>
      <c r="F1141" s="1">
        <v>43001</v>
      </c>
      <c r="G1141">
        <v>2235</v>
      </c>
      <c r="H1141">
        <v>3.2</v>
      </c>
      <c r="I1141">
        <v>109.97</v>
      </c>
      <c r="J1141" s="2" t="s">
        <v>1219</v>
      </c>
      <c r="K1141">
        <v>479</v>
      </c>
      <c r="L1141" s="15" t="s">
        <v>1576</v>
      </c>
    </row>
    <row r="1142" spans="1:12" x14ac:dyDescent="0.3">
      <c r="A1142" t="s">
        <v>1141</v>
      </c>
      <c r="B1142" t="s">
        <v>1162</v>
      </c>
      <c r="C1142" t="s">
        <v>1210</v>
      </c>
      <c r="D1142" s="1">
        <v>43441</v>
      </c>
      <c r="E1142" s="1">
        <v>43498</v>
      </c>
      <c r="F1142" s="1">
        <v>43502</v>
      </c>
      <c r="G1142">
        <v>370</v>
      </c>
      <c r="H1142">
        <v>1.5</v>
      </c>
      <c r="I1142">
        <v>107.76</v>
      </c>
      <c r="J1142" s="2" t="s">
        <v>1219</v>
      </c>
      <c r="K1142">
        <v>810</v>
      </c>
      <c r="L1142" s="15" t="s">
        <v>1576</v>
      </c>
    </row>
    <row r="1143" spans="1:12" x14ac:dyDescent="0.3">
      <c r="A1143" t="s">
        <v>1142</v>
      </c>
      <c r="B1143" t="s">
        <v>1162</v>
      </c>
      <c r="C1143" t="s">
        <v>1210</v>
      </c>
      <c r="D1143" s="1">
        <v>43559</v>
      </c>
      <c r="E1143" s="1">
        <v>43632</v>
      </c>
      <c r="F1143" s="1">
        <v>43639</v>
      </c>
      <c r="G1143">
        <v>370</v>
      </c>
      <c r="H1143">
        <v>1.5</v>
      </c>
      <c r="I1143">
        <v>107.73</v>
      </c>
      <c r="J1143" s="2" t="s">
        <v>1219</v>
      </c>
      <c r="K1143">
        <v>710</v>
      </c>
      <c r="L1143" s="15" t="s">
        <v>1576</v>
      </c>
    </row>
    <row r="1144" spans="1:12" x14ac:dyDescent="0.3">
      <c r="A1144" t="s">
        <v>1143</v>
      </c>
      <c r="B1144" t="s">
        <v>1167</v>
      </c>
      <c r="C1144" t="s">
        <v>1210</v>
      </c>
      <c r="D1144" s="1">
        <v>43497</v>
      </c>
      <c r="E1144" s="1">
        <v>43515</v>
      </c>
      <c r="F1144" s="1">
        <v>43519</v>
      </c>
      <c r="G1144">
        <v>364</v>
      </c>
      <c r="H1144">
        <v>1.5</v>
      </c>
      <c r="I1144">
        <v>102.4</v>
      </c>
      <c r="J1144" s="2" t="s">
        <v>1219</v>
      </c>
      <c r="K1144">
        <v>52</v>
      </c>
      <c r="L1144" s="15" t="s">
        <v>1576</v>
      </c>
    </row>
    <row r="1145" spans="1:12" x14ac:dyDescent="0.3">
      <c r="A1145" t="s">
        <v>1144</v>
      </c>
      <c r="B1145" t="s">
        <v>1162</v>
      </c>
      <c r="C1145" t="s">
        <v>1194</v>
      </c>
      <c r="D1145" s="1">
        <v>43427</v>
      </c>
      <c r="E1145" s="1">
        <v>43445</v>
      </c>
      <c r="F1145" s="1">
        <v>43451</v>
      </c>
      <c r="G1145">
        <v>654</v>
      </c>
      <c r="H1145">
        <v>1.8</v>
      </c>
      <c r="I1145">
        <v>100.22</v>
      </c>
      <c r="J1145" s="2" t="s">
        <v>1219</v>
      </c>
      <c r="K1145">
        <v>741</v>
      </c>
      <c r="L1145" s="15" t="s">
        <v>1576</v>
      </c>
    </row>
    <row r="1146" spans="1:12" x14ac:dyDescent="0.3">
      <c r="A1146" t="s">
        <v>1145</v>
      </c>
      <c r="B1146" t="s">
        <v>1162</v>
      </c>
      <c r="C1146" t="s">
        <v>1209</v>
      </c>
      <c r="D1146" s="1">
        <v>43438</v>
      </c>
      <c r="E1146" s="1">
        <v>43573</v>
      </c>
      <c r="F1146" s="1">
        <v>43580</v>
      </c>
      <c r="G1146">
        <v>347</v>
      </c>
      <c r="H1146">
        <v>1.5</v>
      </c>
      <c r="I1146">
        <v>100.86</v>
      </c>
      <c r="J1146" s="2" t="s">
        <v>1219</v>
      </c>
      <c r="K1146">
        <v>102</v>
      </c>
      <c r="L1146" s="15" t="s">
        <v>1576</v>
      </c>
    </row>
    <row r="1147" spans="1:12" x14ac:dyDescent="0.3">
      <c r="A1147" t="s">
        <v>1146</v>
      </c>
      <c r="B1147" t="s">
        <v>1162</v>
      </c>
      <c r="C1147" t="s">
        <v>1209</v>
      </c>
      <c r="D1147" s="1">
        <v>43224</v>
      </c>
      <c r="E1147" s="1">
        <v>43234</v>
      </c>
      <c r="F1147" s="1">
        <v>43237</v>
      </c>
      <c r="G1147">
        <v>347</v>
      </c>
      <c r="H1147">
        <v>1.5</v>
      </c>
      <c r="I1147">
        <v>91.44</v>
      </c>
      <c r="J1147" s="2" t="s">
        <v>1219</v>
      </c>
      <c r="K1147">
        <v>171</v>
      </c>
      <c r="L1147" s="15" t="s">
        <v>1576</v>
      </c>
    </row>
    <row r="1148" spans="1:12" x14ac:dyDescent="0.3">
      <c r="A1148" t="s">
        <v>1147</v>
      </c>
      <c r="B1148" t="s">
        <v>1167</v>
      </c>
      <c r="C1148" t="s">
        <v>1209</v>
      </c>
      <c r="D1148" s="1">
        <v>43701</v>
      </c>
      <c r="E1148" s="1">
        <v>43815</v>
      </c>
      <c r="F1148" s="1">
        <v>43823</v>
      </c>
      <c r="G1148">
        <v>307</v>
      </c>
      <c r="H1148">
        <v>1.5</v>
      </c>
      <c r="I1148">
        <v>89.76</v>
      </c>
      <c r="J1148" s="2" t="s">
        <v>1219</v>
      </c>
      <c r="K1148">
        <v>586</v>
      </c>
      <c r="L1148" s="15" t="s">
        <v>1576</v>
      </c>
    </row>
    <row r="1149" spans="1:12" x14ac:dyDescent="0.3">
      <c r="A1149" t="s">
        <v>1148</v>
      </c>
      <c r="B1149" t="s">
        <v>1162</v>
      </c>
      <c r="C1149" t="s">
        <v>1209</v>
      </c>
      <c r="D1149" s="1">
        <v>43536</v>
      </c>
      <c r="E1149" s="1">
        <v>43570</v>
      </c>
      <c r="F1149" s="1">
        <v>43578</v>
      </c>
      <c r="G1149">
        <v>347</v>
      </c>
      <c r="H1149">
        <v>1.5</v>
      </c>
      <c r="I1149">
        <v>86.41</v>
      </c>
      <c r="J1149" s="2" t="s">
        <v>1219</v>
      </c>
      <c r="K1149">
        <v>31</v>
      </c>
      <c r="L1149" s="15" t="s">
        <v>1576</v>
      </c>
    </row>
    <row r="1150" spans="1:12" x14ac:dyDescent="0.3">
      <c r="A1150" t="s">
        <v>1149</v>
      </c>
      <c r="B1150" t="s">
        <v>1190</v>
      </c>
      <c r="C1150" t="s">
        <v>1166</v>
      </c>
      <c r="D1150" s="1">
        <v>43793</v>
      </c>
      <c r="E1150" s="1">
        <v>43809</v>
      </c>
      <c r="F1150" s="1">
        <v>43814</v>
      </c>
      <c r="G1150">
        <v>1226</v>
      </c>
      <c r="H1150">
        <v>2.2000000000000002</v>
      </c>
      <c r="I1150">
        <v>82.12</v>
      </c>
      <c r="J1150" s="2" t="s">
        <v>1219</v>
      </c>
      <c r="K1150">
        <v>252</v>
      </c>
      <c r="L1150" s="15" t="s">
        <v>1576</v>
      </c>
    </row>
    <row r="1151" spans="1:12" x14ac:dyDescent="0.3">
      <c r="A1151" t="s">
        <v>1150</v>
      </c>
      <c r="B1151" t="s">
        <v>1190</v>
      </c>
      <c r="C1151" t="s">
        <v>1178</v>
      </c>
      <c r="D1151" s="1">
        <v>42908</v>
      </c>
      <c r="E1151" s="1">
        <v>42923</v>
      </c>
      <c r="F1151" s="1">
        <v>42926</v>
      </c>
      <c r="G1151">
        <v>1180</v>
      </c>
      <c r="H1151">
        <v>2</v>
      </c>
      <c r="I1151">
        <v>82.15</v>
      </c>
      <c r="J1151" s="2" t="s">
        <v>1219</v>
      </c>
      <c r="K1151">
        <v>284</v>
      </c>
      <c r="L1151" s="15" t="s">
        <v>1576</v>
      </c>
    </row>
    <row r="1152" spans="1:12" x14ac:dyDescent="0.3">
      <c r="A1152" t="s">
        <v>1151</v>
      </c>
      <c r="B1152" t="s">
        <v>1167</v>
      </c>
      <c r="C1152" t="s">
        <v>1207</v>
      </c>
      <c r="D1152" s="1">
        <v>43046</v>
      </c>
      <c r="E1152" s="1">
        <v>43054</v>
      </c>
      <c r="F1152" s="1">
        <v>43063</v>
      </c>
      <c r="G1152">
        <v>913</v>
      </c>
      <c r="H1152">
        <v>2.1</v>
      </c>
      <c r="I1152">
        <v>76.67</v>
      </c>
      <c r="J1152" s="2" t="s">
        <v>1219</v>
      </c>
      <c r="K1152">
        <v>120</v>
      </c>
      <c r="L1152" s="15" t="s">
        <v>1576</v>
      </c>
    </row>
    <row r="1153" spans="1:12" x14ac:dyDescent="0.3">
      <c r="A1153" t="s">
        <v>1152</v>
      </c>
      <c r="B1153" t="s">
        <v>1162</v>
      </c>
      <c r="C1153" t="s">
        <v>1210</v>
      </c>
      <c r="D1153" s="1">
        <v>43574</v>
      </c>
      <c r="E1153" s="1">
        <v>43608</v>
      </c>
      <c r="F1153" s="1">
        <v>43617</v>
      </c>
      <c r="G1153">
        <v>370</v>
      </c>
      <c r="H1153">
        <v>1.5</v>
      </c>
      <c r="I1153">
        <v>75.39</v>
      </c>
      <c r="J1153" s="2" t="s">
        <v>1218</v>
      </c>
      <c r="K1153">
        <v>810</v>
      </c>
      <c r="L1153" s="15" t="s">
        <v>1576</v>
      </c>
    </row>
    <row r="1154" spans="1:12" x14ac:dyDescent="0.3">
      <c r="A1154" t="s">
        <v>1153</v>
      </c>
      <c r="B1154" t="s">
        <v>1162</v>
      </c>
      <c r="C1154" t="s">
        <v>1210</v>
      </c>
      <c r="D1154" s="1">
        <v>43234</v>
      </c>
      <c r="E1154" s="1">
        <v>43256</v>
      </c>
      <c r="F1154" s="1">
        <v>43264</v>
      </c>
      <c r="G1154">
        <v>370</v>
      </c>
      <c r="H1154">
        <v>1.5</v>
      </c>
      <c r="I1154">
        <v>67.63</v>
      </c>
      <c r="J1154" s="2" t="s">
        <v>1218</v>
      </c>
      <c r="K1154">
        <v>31</v>
      </c>
      <c r="L1154" s="15" t="s">
        <v>1576</v>
      </c>
    </row>
    <row r="1155" spans="1:12" x14ac:dyDescent="0.3">
      <c r="A1155" t="s">
        <v>1154</v>
      </c>
      <c r="B1155" t="s">
        <v>1167</v>
      </c>
      <c r="C1155" t="s">
        <v>1209</v>
      </c>
      <c r="D1155" s="1">
        <v>42995</v>
      </c>
      <c r="E1155" s="1">
        <v>43010</v>
      </c>
      <c r="F1155" s="1">
        <v>43020</v>
      </c>
      <c r="G1155">
        <v>307</v>
      </c>
      <c r="H1155">
        <v>1.5</v>
      </c>
      <c r="I1155">
        <v>51.44</v>
      </c>
      <c r="J1155" s="2" t="s">
        <v>1219</v>
      </c>
      <c r="K1155">
        <v>31</v>
      </c>
      <c r="L1155" s="15" t="s">
        <v>1576</v>
      </c>
    </row>
    <row r="1156" spans="1:12" x14ac:dyDescent="0.3">
      <c r="A1156" t="s">
        <v>1155</v>
      </c>
      <c r="B1156" t="s">
        <v>1162</v>
      </c>
      <c r="C1156" t="s">
        <v>1210</v>
      </c>
      <c r="D1156" s="1">
        <v>43341</v>
      </c>
      <c r="E1156" s="1">
        <v>43355</v>
      </c>
      <c r="F1156" s="1">
        <v>43359</v>
      </c>
      <c r="G1156">
        <v>370</v>
      </c>
      <c r="H1156">
        <v>1.5</v>
      </c>
      <c r="I1156">
        <v>47.76</v>
      </c>
      <c r="J1156" s="2" t="s">
        <v>1219</v>
      </c>
      <c r="K1156">
        <v>705</v>
      </c>
      <c r="L1156" s="15" t="s">
        <v>1576</v>
      </c>
    </row>
    <row r="1157" spans="1:12" x14ac:dyDescent="0.3">
      <c r="A1157" t="s">
        <v>1156</v>
      </c>
      <c r="B1157" t="s">
        <v>1162</v>
      </c>
      <c r="C1157" t="s">
        <v>1210</v>
      </c>
      <c r="D1157" s="1">
        <v>43612</v>
      </c>
      <c r="E1157" s="1">
        <v>43626</v>
      </c>
      <c r="F1157" s="1">
        <v>43630</v>
      </c>
      <c r="G1157">
        <v>370</v>
      </c>
      <c r="H1157">
        <v>1.5</v>
      </c>
      <c r="I1157">
        <v>44.16</v>
      </c>
      <c r="J1157" s="2" t="s">
        <v>1218</v>
      </c>
      <c r="K1157">
        <v>139</v>
      </c>
      <c r="L1157" s="15" t="s">
        <v>1576</v>
      </c>
    </row>
    <row r="1158" spans="1:12" x14ac:dyDescent="0.3">
      <c r="A1158" t="s">
        <v>1157</v>
      </c>
      <c r="B1158" t="s">
        <v>1167</v>
      </c>
      <c r="C1158" t="s">
        <v>1209</v>
      </c>
      <c r="D1158" s="1">
        <v>43378</v>
      </c>
      <c r="E1158" s="1">
        <v>43457</v>
      </c>
      <c r="F1158" s="1">
        <v>43460</v>
      </c>
      <c r="G1158">
        <v>307</v>
      </c>
      <c r="H1158">
        <v>1.5</v>
      </c>
      <c r="I1158">
        <v>43.2</v>
      </c>
      <c r="J1158" s="2" t="s">
        <v>1219</v>
      </c>
      <c r="K1158">
        <v>549</v>
      </c>
      <c r="L1158" s="15" t="s">
        <v>1576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BFBB4-1D8A-4D1A-98AE-463B73C27019}">
  <sheetPr>
    <tabColor theme="5" tint="0.39997558519241921"/>
  </sheetPr>
  <dimension ref="A1:X1158"/>
  <sheetViews>
    <sheetView zoomScaleNormal="100" workbookViewId="0">
      <selection activeCell="A2" sqref="A2"/>
    </sheetView>
  </sheetViews>
  <sheetFormatPr defaultRowHeight="14.4" x14ac:dyDescent="0.3"/>
  <cols>
    <col min="4" max="4" width="11.88671875" style="1" bestFit="1" customWidth="1"/>
    <col min="5" max="5" width="13.6640625" style="1" bestFit="1" customWidth="1"/>
    <col min="6" max="6" width="11.21875" style="1" bestFit="1" customWidth="1"/>
    <col min="10" max="10" width="8.88671875" style="2"/>
    <col min="12" max="12" width="10.77734375" style="15" customWidth="1"/>
  </cols>
  <sheetData>
    <row r="1" spans="1:24" x14ac:dyDescent="0.3">
      <c r="A1" t="s">
        <v>0</v>
      </c>
      <c r="B1" t="s">
        <v>1158</v>
      </c>
      <c r="C1" t="s">
        <v>1159</v>
      </c>
      <c r="D1" s="1" t="s">
        <v>1212</v>
      </c>
      <c r="E1" s="1" t="s">
        <v>1213</v>
      </c>
      <c r="F1" s="1" t="s">
        <v>1221</v>
      </c>
      <c r="G1" t="s">
        <v>1214</v>
      </c>
      <c r="H1" t="s">
        <v>1216</v>
      </c>
      <c r="I1" t="s">
        <v>1215</v>
      </c>
      <c r="J1" s="2" t="s">
        <v>1217</v>
      </c>
      <c r="K1" t="s">
        <v>1220</v>
      </c>
      <c r="L1" s="15" t="s">
        <v>1575</v>
      </c>
      <c r="M1" t="s">
        <v>1631</v>
      </c>
      <c r="N1" t="s">
        <v>1632</v>
      </c>
      <c r="O1" t="s">
        <v>1639</v>
      </c>
      <c r="P1" t="s">
        <v>1633</v>
      </c>
      <c r="Q1" t="s">
        <v>1226</v>
      </c>
      <c r="R1" t="s">
        <v>1634</v>
      </c>
      <c r="S1" t="s">
        <v>1677</v>
      </c>
      <c r="T1" t="s">
        <v>1635</v>
      </c>
      <c r="U1" t="s">
        <v>4762</v>
      </c>
      <c r="V1" t="s">
        <v>4763</v>
      </c>
      <c r="W1" t="s">
        <v>4764</v>
      </c>
      <c r="X1" t="s">
        <v>4765</v>
      </c>
    </row>
    <row r="2" spans="1:24" x14ac:dyDescent="0.3">
      <c r="A2" t="s">
        <v>1157</v>
      </c>
      <c r="B2" t="s">
        <v>1167</v>
      </c>
      <c r="C2" t="s">
        <v>1209</v>
      </c>
      <c r="D2" s="1">
        <v>43378</v>
      </c>
      <c r="E2" s="1">
        <v>43457</v>
      </c>
      <c r="F2" s="1">
        <v>43460</v>
      </c>
      <c r="G2">
        <v>307</v>
      </c>
      <c r="H2">
        <v>1.5</v>
      </c>
      <c r="I2">
        <v>43.2</v>
      </c>
      <c r="J2" s="2" t="s">
        <v>1219</v>
      </c>
      <c r="K2">
        <v>549</v>
      </c>
      <c r="L2" s="15" t="s">
        <v>1576</v>
      </c>
      <c r="M2">
        <f>IF(J2="Business", G2*imputed!$B$4+imputed!$C$4,flights_c!G2*imputed!$B$5+imputed!$C$5)</f>
        <v>255.12459999999999</v>
      </c>
      <c r="N2">
        <f>E2-D2</f>
        <v>79</v>
      </c>
      <c r="O2">
        <f>I2/G2</f>
        <v>0.14071661237785016</v>
      </c>
      <c r="P2">
        <f>F2-E2</f>
        <v>3</v>
      </c>
      <c r="Q2" t="str">
        <f>VLOOKUP(K2,employees!A:H,5, FALSE)</f>
        <v>Consulting</v>
      </c>
      <c r="R2">
        <f>VLOOKUP(K2,employees!A:H,6, FALSE)</f>
        <v>4</v>
      </c>
      <c r="S2">
        <f>VLOOKUP(R2,Allowance!A:B,2,FALSE)</f>
        <v>10</v>
      </c>
      <c r="T2" t="str">
        <f>IF(J2="Economy", "Economy", IF(H2&lt;=S2, "No", "Violation"))</f>
        <v>Economy</v>
      </c>
      <c r="U2" t="str">
        <f>VLOOKUP(B2,IATA[],3,FALSE)</f>
        <v>England</v>
      </c>
      <c r="V2" t="str">
        <f>VLOOKUP(C2,IATA[],3,FALSE)</f>
        <v>France</v>
      </c>
      <c r="W2" t="str">
        <f>VLOOKUP(U2,Regions!A:B,2,FALSE)</f>
        <v>Europe &amp; Middle East</v>
      </c>
      <c r="X2" t="str">
        <f>VLOOKUP(V2,Regions!A:B,2,FALSE)</f>
        <v>Europe &amp; Middle East</v>
      </c>
    </row>
    <row r="3" spans="1:24" x14ac:dyDescent="0.3">
      <c r="A3" t="s">
        <v>1156</v>
      </c>
      <c r="B3" t="s">
        <v>1162</v>
      </c>
      <c r="C3" t="s">
        <v>1210</v>
      </c>
      <c r="D3" s="1">
        <v>43612</v>
      </c>
      <c r="E3" s="1">
        <v>43626</v>
      </c>
      <c r="F3" s="1">
        <v>43630</v>
      </c>
      <c r="G3">
        <v>370</v>
      </c>
      <c r="H3">
        <v>1.5</v>
      </c>
      <c r="I3">
        <v>44.16</v>
      </c>
      <c r="J3" s="2" t="s">
        <v>1218</v>
      </c>
      <c r="K3">
        <v>139</v>
      </c>
      <c r="L3" s="15" t="s">
        <v>1576</v>
      </c>
      <c r="M3">
        <f>IF(J3="Business", G3*imputed!$B$4+imputed!$C$4,flights_c!G3*imputed!$B$5+imputed!$C$5)</f>
        <v>2073.1950000000002</v>
      </c>
      <c r="N3">
        <f t="shared" ref="N3:N66" si="0">E3-D3</f>
        <v>14</v>
      </c>
      <c r="O3">
        <f t="shared" ref="O3:O66" si="1">I3/G3</f>
        <v>0.11935135135135135</v>
      </c>
      <c r="P3">
        <f t="shared" ref="P3:P66" si="2">F3-E3</f>
        <v>4</v>
      </c>
      <c r="Q3" t="str">
        <f>VLOOKUP(K3,employees!A:H,5, FALSE)</f>
        <v>Consulting</v>
      </c>
      <c r="R3">
        <f>VLOOKUP(K3,employees!A:H,6, FALSE)</f>
        <v>4</v>
      </c>
      <c r="S3">
        <f>VLOOKUP(R3,Allowance!A:B,2,FALSE)</f>
        <v>10</v>
      </c>
      <c r="T3" t="str">
        <f t="shared" ref="T3:T66" si="3">IF(J3="Economy", "Economy", IF(H3&lt;=S3, "No", "Violation"))</f>
        <v>No</v>
      </c>
      <c r="U3" t="str">
        <f>VLOOKUP(B3,IATA[],3,FALSE)</f>
        <v>England</v>
      </c>
      <c r="V3" t="str">
        <f>VLOOKUP(C3,IATA[],3,FALSE)</f>
        <v>Netherlands</v>
      </c>
      <c r="W3" t="str">
        <f>VLOOKUP(U3,Regions!A:B,2,FALSE)</f>
        <v>Europe &amp; Middle East</v>
      </c>
      <c r="X3" t="str">
        <f>VLOOKUP(V3,Regions!A:B,2,FALSE)</f>
        <v>Europe &amp; Middle East</v>
      </c>
    </row>
    <row r="4" spans="1:24" x14ac:dyDescent="0.3">
      <c r="A4" t="s">
        <v>1155</v>
      </c>
      <c r="B4" t="s">
        <v>1162</v>
      </c>
      <c r="C4" t="s">
        <v>1210</v>
      </c>
      <c r="D4" s="1">
        <v>43341</v>
      </c>
      <c r="E4" s="1">
        <v>43355</v>
      </c>
      <c r="F4" s="1">
        <v>43359</v>
      </c>
      <c r="G4">
        <v>370</v>
      </c>
      <c r="H4">
        <v>1.5</v>
      </c>
      <c r="I4">
        <v>47.76</v>
      </c>
      <c r="J4" s="2" t="s">
        <v>1219</v>
      </c>
      <c r="K4">
        <v>705</v>
      </c>
      <c r="L4" s="15" t="s">
        <v>1576</v>
      </c>
      <c r="M4">
        <f>IF(J4="Business", G4*imputed!$B$4+imputed!$C$4,flights_c!G4*imputed!$B$5+imputed!$C$5)</f>
        <v>261.916</v>
      </c>
      <c r="N4">
        <f t="shared" si="0"/>
        <v>14</v>
      </c>
      <c r="O4">
        <f t="shared" si="1"/>
        <v>0.12908108108108107</v>
      </c>
      <c r="P4">
        <f t="shared" si="2"/>
        <v>4</v>
      </c>
      <c r="Q4" t="str">
        <f>VLOOKUP(K4,employees!A:H,5, FALSE)</f>
        <v>Consulting</v>
      </c>
      <c r="R4">
        <f>VLOOKUP(K4,employees!A:H,6, FALSE)</f>
        <v>4</v>
      </c>
      <c r="S4">
        <f>VLOOKUP(R4,Allowance!A:B,2,FALSE)</f>
        <v>10</v>
      </c>
      <c r="T4" t="str">
        <f t="shared" si="3"/>
        <v>Economy</v>
      </c>
      <c r="U4" t="str">
        <f>VLOOKUP(B4,IATA[],3,FALSE)</f>
        <v>England</v>
      </c>
      <c r="V4" t="str">
        <f>VLOOKUP(C4,IATA[],3,FALSE)</f>
        <v>Netherlands</v>
      </c>
      <c r="W4" t="str">
        <f>VLOOKUP(U4,Regions!A:B,2,FALSE)</f>
        <v>Europe &amp; Middle East</v>
      </c>
      <c r="X4" t="str">
        <f>VLOOKUP(V4,Regions!A:B,2,FALSE)</f>
        <v>Europe &amp; Middle East</v>
      </c>
    </row>
    <row r="5" spans="1:24" x14ac:dyDescent="0.3">
      <c r="A5" t="s">
        <v>1154</v>
      </c>
      <c r="B5" t="s">
        <v>1167</v>
      </c>
      <c r="C5" t="s">
        <v>1209</v>
      </c>
      <c r="D5" s="1">
        <v>42995</v>
      </c>
      <c r="E5" s="1">
        <v>43010</v>
      </c>
      <c r="F5" s="1">
        <v>43020</v>
      </c>
      <c r="G5">
        <v>307</v>
      </c>
      <c r="H5">
        <v>1.5</v>
      </c>
      <c r="I5">
        <v>51.44</v>
      </c>
      <c r="J5" s="2" t="s">
        <v>1219</v>
      </c>
      <c r="K5">
        <v>31</v>
      </c>
      <c r="L5" s="15" t="s">
        <v>1576</v>
      </c>
      <c r="M5">
        <f>IF(J5="Business", G5*imputed!$B$4+imputed!$C$4,flights_c!G5*imputed!$B$5+imputed!$C$5)</f>
        <v>255.12459999999999</v>
      </c>
      <c r="N5">
        <f t="shared" si="0"/>
        <v>15</v>
      </c>
      <c r="O5">
        <f t="shared" si="1"/>
        <v>0.16755700325732897</v>
      </c>
      <c r="P5">
        <f t="shared" si="2"/>
        <v>10</v>
      </c>
      <c r="Q5" t="str">
        <f>VLOOKUP(K5,employees!A:H,5, FALSE)</f>
        <v>IT</v>
      </c>
      <c r="R5">
        <f>VLOOKUP(K5,employees!A:H,6, FALSE)</f>
        <v>4</v>
      </c>
      <c r="S5">
        <f>VLOOKUP(R5,Allowance!A:B,2,FALSE)</f>
        <v>10</v>
      </c>
      <c r="T5" t="str">
        <f t="shared" si="3"/>
        <v>Economy</v>
      </c>
      <c r="U5" t="str">
        <f>VLOOKUP(B5,IATA[],3,FALSE)</f>
        <v>England</v>
      </c>
      <c r="V5" t="str">
        <f>VLOOKUP(C5,IATA[],3,FALSE)</f>
        <v>France</v>
      </c>
      <c r="W5" t="str">
        <f>VLOOKUP(U5,Regions!A:B,2,FALSE)</f>
        <v>Europe &amp; Middle East</v>
      </c>
      <c r="X5" t="str">
        <f>VLOOKUP(V5,Regions!A:B,2,FALSE)</f>
        <v>Europe &amp; Middle East</v>
      </c>
    </row>
    <row r="6" spans="1:24" x14ac:dyDescent="0.3">
      <c r="A6" t="s">
        <v>1153</v>
      </c>
      <c r="B6" t="s">
        <v>1162</v>
      </c>
      <c r="C6" t="s">
        <v>1210</v>
      </c>
      <c r="D6" s="1">
        <v>43234</v>
      </c>
      <c r="E6" s="1">
        <v>43256</v>
      </c>
      <c r="F6" s="1">
        <v>43264</v>
      </c>
      <c r="G6">
        <v>370</v>
      </c>
      <c r="H6">
        <v>1.5</v>
      </c>
      <c r="I6">
        <v>67.63</v>
      </c>
      <c r="J6" s="2" t="s">
        <v>1218</v>
      </c>
      <c r="K6">
        <v>31</v>
      </c>
      <c r="L6" s="15" t="s">
        <v>1576</v>
      </c>
      <c r="M6">
        <f>IF(J6="Business", G6*imputed!$B$4+imputed!$C$4,flights_c!G6*imputed!$B$5+imputed!$C$5)</f>
        <v>2073.1950000000002</v>
      </c>
      <c r="N6">
        <f t="shared" si="0"/>
        <v>22</v>
      </c>
      <c r="O6">
        <f t="shared" si="1"/>
        <v>0.18278378378378377</v>
      </c>
      <c r="P6">
        <f t="shared" si="2"/>
        <v>8</v>
      </c>
      <c r="Q6" t="str">
        <f>VLOOKUP(K6,employees!A:H,5, FALSE)</f>
        <v>IT</v>
      </c>
      <c r="R6">
        <f>VLOOKUP(K6,employees!A:H,6, FALSE)</f>
        <v>4</v>
      </c>
      <c r="S6">
        <f>VLOOKUP(R6,Allowance!A:B,2,FALSE)</f>
        <v>10</v>
      </c>
      <c r="T6" t="str">
        <f t="shared" si="3"/>
        <v>No</v>
      </c>
      <c r="U6" t="str">
        <f>VLOOKUP(B6,IATA[],3,FALSE)</f>
        <v>England</v>
      </c>
      <c r="V6" t="str">
        <f>VLOOKUP(C6,IATA[],3,FALSE)</f>
        <v>Netherlands</v>
      </c>
      <c r="W6" t="str">
        <f>VLOOKUP(U6,Regions!A:B,2,FALSE)</f>
        <v>Europe &amp; Middle East</v>
      </c>
      <c r="X6" t="str">
        <f>VLOOKUP(V6,Regions!A:B,2,FALSE)</f>
        <v>Europe &amp; Middle East</v>
      </c>
    </row>
    <row r="7" spans="1:24" x14ac:dyDescent="0.3">
      <c r="A7" t="s">
        <v>1152</v>
      </c>
      <c r="B7" t="s">
        <v>1162</v>
      </c>
      <c r="C7" t="s">
        <v>1210</v>
      </c>
      <c r="D7" s="1">
        <v>43574</v>
      </c>
      <c r="E7" s="1">
        <v>43608</v>
      </c>
      <c r="F7" s="1">
        <v>43617</v>
      </c>
      <c r="G7">
        <v>370</v>
      </c>
      <c r="H7">
        <v>1.5</v>
      </c>
      <c r="I7">
        <v>75.39</v>
      </c>
      <c r="J7" s="2" t="s">
        <v>1218</v>
      </c>
      <c r="K7">
        <v>810</v>
      </c>
      <c r="L7" s="15" t="s">
        <v>1576</v>
      </c>
      <c r="M7">
        <f>IF(J7="Business", G7*imputed!$B$4+imputed!$C$4,flights_c!G7*imputed!$B$5+imputed!$C$5)</f>
        <v>2073.1950000000002</v>
      </c>
      <c r="N7">
        <f t="shared" si="0"/>
        <v>34</v>
      </c>
      <c r="O7">
        <f t="shared" si="1"/>
        <v>0.20375675675675675</v>
      </c>
      <c r="P7">
        <f t="shared" si="2"/>
        <v>9</v>
      </c>
      <c r="Q7" t="str">
        <f>VLOOKUP(K7,employees!A:H,5, FALSE)</f>
        <v>Consulting</v>
      </c>
      <c r="R7">
        <f>VLOOKUP(K7,employees!A:H,6, FALSE)</f>
        <v>4</v>
      </c>
      <c r="S7">
        <f>VLOOKUP(R7,Allowance!A:B,2,FALSE)</f>
        <v>10</v>
      </c>
      <c r="T7" t="str">
        <f t="shared" si="3"/>
        <v>No</v>
      </c>
      <c r="U7" t="str">
        <f>VLOOKUP(B7,IATA[],3,FALSE)</f>
        <v>England</v>
      </c>
      <c r="V7" t="str">
        <f>VLOOKUP(C7,IATA[],3,FALSE)</f>
        <v>Netherlands</v>
      </c>
      <c r="W7" t="str">
        <f>VLOOKUP(U7,Regions!A:B,2,FALSE)</f>
        <v>Europe &amp; Middle East</v>
      </c>
      <c r="X7" t="str">
        <f>VLOOKUP(V7,Regions!A:B,2,FALSE)</f>
        <v>Europe &amp; Middle East</v>
      </c>
    </row>
    <row r="8" spans="1:24" x14ac:dyDescent="0.3">
      <c r="A8" t="s">
        <v>1151</v>
      </c>
      <c r="B8" t="s">
        <v>1167</v>
      </c>
      <c r="C8" t="s">
        <v>1207</v>
      </c>
      <c r="D8" s="1">
        <v>43046</v>
      </c>
      <c r="E8" s="1">
        <v>43054</v>
      </c>
      <c r="F8" s="1">
        <v>43063</v>
      </c>
      <c r="G8">
        <v>913</v>
      </c>
      <c r="H8">
        <v>2.1</v>
      </c>
      <c r="I8">
        <v>76.67</v>
      </c>
      <c r="J8" s="2" t="s">
        <v>1219</v>
      </c>
      <c r="K8">
        <v>120</v>
      </c>
      <c r="L8" s="15" t="s">
        <v>1576</v>
      </c>
      <c r="M8">
        <f>IF(J8="Business", G8*imputed!$B$4+imputed!$C$4,flights_c!G8*imputed!$B$5+imputed!$C$5)</f>
        <v>320.45140000000004</v>
      </c>
      <c r="N8">
        <f t="shared" si="0"/>
        <v>8</v>
      </c>
      <c r="O8">
        <f t="shared" si="1"/>
        <v>8.3975903614457836E-2</v>
      </c>
      <c r="P8">
        <f t="shared" si="2"/>
        <v>9</v>
      </c>
      <c r="Q8" t="str">
        <f>VLOOKUP(K8,employees!A:H,5, FALSE)</f>
        <v>Consulting</v>
      </c>
      <c r="R8">
        <f>VLOOKUP(K8,employees!A:H,6, FALSE)</f>
        <v>2</v>
      </c>
      <c r="S8">
        <f>VLOOKUP(R8,Allowance!A:B,2,FALSE)</f>
        <v>6</v>
      </c>
      <c r="T8" t="str">
        <f t="shared" si="3"/>
        <v>Economy</v>
      </c>
      <c r="U8" t="str">
        <f>VLOOKUP(B8,IATA[],3,FALSE)</f>
        <v>England</v>
      </c>
      <c r="V8" t="str">
        <f>VLOOKUP(C8,IATA[],3,FALSE)</f>
        <v>Germany</v>
      </c>
      <c r="W8" t="str">
        <f>VLOOKUP(U8,Regions!A:B,2,FALSE)</f>
        <v>Europe &amp; Middle East</v>
      </c>
      <c r="X8" t="str">
        <f>VLOOKUP(V8,Regions!A:B,2,FALSE)</f>
        <v>Europe &amp; Middle East</v>
      </c>
    </row>
    <row r="9" spans="1:24" x14ac:dyDescent="0.3">
      <c r="A9" t="s">
        <v>1149</v>
      </c>
      <c r="B9" t="s">
        <v>1190</v>
      </c>
      <c r="C9" t="s">
        <v>1166</v>
      </c>
      <c r="D9" s="1">
        <v>43793</v>
      </c>
      <c r="E9" s="1">
        <v>43809</v>
      </c>
      <c r="F9" s="1">
        <v>43814</v>
      </c>
      <c r="G9">
        <v>1226</v>
      </c>
      <c r="H9">
        <v>2.2000000000000002</v>
      </c>
      <c r="I9">
        <v>82.12</v>
      </c>
      <c r="J9" s="2" t="s">
        <v>1219</v>
      </c>
      <c r="K9">
        <v>252</v>
      </c>
      <c r="L9" s="15" t="s">
        <v>1576</v>
      </c>
      <c r="M9">
        <f>IF(J9="Business", G9*imputed!$B$4+imputed!$C$4,flights_c!G9*imputed!$B$5+imputed!$C$5)</f>
        <v>354.19280000000003</v>
      </c>
      <c r="N9">
        <f t="shared" si="0"/>
        <v>16</v>
      </c>
      <c r="O9">
        <f t="shared" si="1"/>
        <v>6.6982055464926596E-2</v>
      </c>
      <c r="P9">
        <f t="shared" si="2"/>
        <v>5</v>
      </c>
      <c r="Q9" t="str">
        <f>VLOOKUP(K9,employees!A:H,5, FALSE)</f>
        <v>Consulting</v>
      </c>
      <c r="R9">
        <f>VLOOKUP(K9,employees!A:H,6, FALSE)</f>
        <v>4</v>
      </c>
      <c r="S9">
        <f>VLOOKUP(R9,Allowance!A:B,2,FALSE)</f>
        <v>10</v>
      </c>
      <c r="T9" t="str">
        <f t="shared" si="3"/>
        <v>Economy</v>
      </c>
      <c r="U9" t="str">
        <f>VLOOKUP(B9,IATA[],3,FALSE)</f>
        <v>USA</v>
      </c>
      <c r="V9" t="str">
        <f>VLOOKUP(C9,IATA[],3,FALSE)</f>
        <v>USA</v>
      </c>
      <c r="W9" t="str">
        <f>VLOOKUP(U9,Regions!A:B,2,FALSE)</f>
        <v>Americas</v>
      </c>
      <c r="X9" t="str">
        <f>VLOOKUP(V9,Regions!A:B,2,FALSE)</f>
        <v>Americas</v>
      </c>
    </row>
    <row r="10" spans="1:24" x14ac:dyDescent="0.3">
      <c r="A10" t="s">
        <v>1150</v>
      </c>
      <c r="B10" t="s">
        <v>1190</v>
      </c>
      <c r="C10" t="s">
        <v>1178</v>
      </c>
      <c r="D10" s="1">
        <v>42908</v>
      </c>
      <c r="E10" s="1">
        <v>42923</v>
      </c>
      <c r="F10" s="1">
        <v>42926</v>
      </c>
      <c r="G10">
        <v>1180</v>
      </c>
      <c r="H10">
        <v>2</v>
      </c>
      <c r="I10">
        <v>82.15</v>
      </c>
      <c r="J10" s="2" t="s">
        <v>1219</v>
      </c>
      <c r="K10">
        <v>284</v>
      </c>
      <c r="L10" s="15" t="s">
        <v>1576</v>
      </c>
      <c r="M10">
        <f>IF(J10="Business", G10*imputed!$B$4+imputed!$C$4,flights_c!G10*imputed!$B$5+imputed!$C$5)</f>
        <v>349.23400000000004</v>
      </c>
      <c r="N10">
        <f t="shared" si="0"/>
        <v>15</v>
      </c>
      <c r="O10">
        <f t="shared" si="1"/>
        <v>6.9618644067796609E-2</v>
      </c>
      <c r="P10">
        <f t="shared" si="2"/>
        <v>3</v>
      </c>
      <c r="Q10" t="str">
        <f>VLOOKUP(K10,employees!A:H,5, FALSE)</f>
        <v>Consulting</v>
      </c>
      <c r="R10">
        <f>VLOOKUP(K10,employees!A:H,6, FALSE)</f>
        <v>4</v>
      </c>
      <c r="S10">
        <f>VLOOKUP(R10,Allowance!A:B,2,FALSE)</f>
        <v>10</v>
      </c>
      <c r="T10" t="str">
        <f t="shared" si="3"/>
        <v>Economy</v>
      </c>
      <c r="U10" t="str">
        <f>VLOOKUP(B10,IATA[],3,FALSE)</f>
        <v>USA</v>
      </c>
      <c r="V10" t="str">
        <f>VLOOKUP(C10,IATA[],3,FALSE)</f>
        <v>USA</v>
      </c>
      <c r="W10" t="str">
        <f>VLOOKUP(U10,Regions!A:B,2,FALSE)</f>
        <v>Americas</v>
      </c>
      <c r="X10" t="str">
        <f>VLOOKUP(V10,Regions!A:B,2,FALSE)</f>
        <v>Americas</v>
      </c>
    </row>
    <row r="11" spans="1:24" x14ac:dyDescent="0.3">
      <c r="A11" t="s">
        <v>1148</v>
      </c>
      <c r="B11" t="s">
        <v>1162</v>
      </c>
      <c r="C11" t="s">
        <v>1209</v>
      </c>
      <c r="D11" s="1">
        <v>43536</v>
      </c>
      <c r="E11" s="1">
        <v>43570</v>
      </c>
      <c r="F11" s="1">
        <v>43578</v>
      </c>
      <c r="G11">
        <v>347</v>
      </c>
      <c r="H11">
        <v>1.5</v>
      </c>
      <c r="I11">
        <v>86.41</v>
      </c>
      <c r="J11" s="2" t="s">
        <v>1219</v>
      </c>
      <c r="K11">
        <v>31</v>
      </c>
      <c r="L11" s="15" t="s">
        <v>1576</v>
      </c>
      <c r="M11">
        <f>IF(J11="Business", G11*imputed!$B$4+imputed!$C$4,flights_c!G11*imputed!$B$5+imputed!$C$5)</f>
        <v>259.4366</v>
      </c>
      <c r="N11">
        <f t="shared" si="0"/>
        <v>34</v>
      </c>
      <c r="O11">
        <f t="shared" si="1"/>
        <v>0.24902017291066281</v>
      </c>
      <c r="P11">
        <f t="shared" si="2"/>
        <v>8</v>
      </c>
      <c r="Q11" t="str">
        <f>VLOOKUP(K11,employees!A:H,5, FALSE)</f>
        <v>IT</v>
      </c>
      <c r="R11">
        <f>VLOOKUP(K11,employees!A:H,6, FALSE)</f>
        <v>4</v>
      </c>
      <c r="S11">
        <f>VLOOKUP(R11,Allowance!A:B,2,FALSE)</f>
        <v>10</v>
      </c>
      <c r="T11" t="str">
        <f t="shared" si="3"/>
        <v>Economy</v>
      </c>
      <c r="U11" t="str">
        <f>VLOOKUP(B11,IATA[],3,FALSE)</f>
        <v>England</v>
      </c>
      <c r="V11" t="str">
        <f>VLOOKUP(C11,IATA[],3,FALSE)</f>
        <v>France</v>
      </c>
      <c r="W11" t="str">
        <f>VLOOKUP(U11,Regions!A:B,2,FALSE)</f>
        <v>Europe &amp; Middle East</v>
      </c>
      <c r="X11" t="str">
        <f>VLOOKUP(V11,Regions!A:B,2,FALSE)</f>
        <v>Europe &amp; Middle East</v>
      </c>
    </row>
    <row r="12" spans="1:24" x14ac:dyDescent="0.3">
      <c r="A12" t="s">
        <v>1147</v>
      </c>
      <c r="B12" t="s">
        <v>1167</v>
      </c>
      <c r="C12" t="s">
        <v>1209</v>
      </c>
      <c r="D12" s="1">
        <v>43701</v>
      </c>
      <c r="E12" s="1">
        <v>43815</v>
      </c>
      <c r="F12" s="1">
        <v>43823</v>
      </c>
      <c r="G12">
        <v>307</v>
      </c>
      <c r="H12">
        <v>1.5</v>
      </c>
      <c r="I12">
        <v>89.76</v>
      </c>
      <c r="J12" s="2" t="s">
        <v>1219</v>
      </c>
      <c r="K12">
        <v>586</v>
      </c>
      <c r="L12" s="15" t="s">
        <v>1576</v>
      </c>
      <c r="M12">
        <f>IF(J12="Business", G12*imputed!$B$4+imputed!$C$4,flights_c!G12*imputed!$B$5+imputed!$C$5)</f>
        <v>255.12459999999999</v>
      </c>
      <c r="N12">
        <f t="shared" si="0"/>
        <v>114</v>
      </c>
      <c r="O12">
        <f t="shared" si="1"/>
        <v>0.29237785016286649</v>
      </c>
      <c r="P12">
        <f t="shared" si="2"/>
        <v>8</v>
      </c>
      <c r="Q12" t="str">
        <f>VLOOKUP(K12,employees!A:H,5, FALSE)</f>
        <v>Consulting</v>
      </c>
      <c r="R12">
        <f>VLOOKUP(K12,employees!A:H,6, FALSE)</f>
        <v>4</v>
      </c>
      <c r="S12">
        <f>VLOOKUP(R12,Allowance!A:B,2,FALSE)</f>
        <v>10</v>
      </c>
      <c r="T12" t="str">
        <f t="shared" si="3"/>
        <v>Economy</v>
      </c>
      <c r="U12" t="str">
        <f>VLOOKUP(B12,IATA[],3,FALSE)</f>
        <v>England</v>
      </c>
      <c r="V12" t="str">
        <f>VLOOKUP(C12,IATA[],3,FALSE)</f>
        <v>France</v>
      </c>
      <c r="W12" t="str">
        <f>VLOOKUP(U12,Regions!A:B,2,FALSE)</f>
        <v>Europe &amp; Middle East</v>
      </c>
      <c r="X12" t="str">
        <f>VLOOKUP(V12,Regions!A:B,2,FALSE)</f>
        <v>Europe &amp; Middle East</v>
      </c>
    </row>
    <row r="13" spans="1:24" x14ac:dyDescent="0.3">
      <c r="A13" t="s">
        <v>1146</v>
      </c>
      <c r="B13" t="s">
        <v>1162</v>
      </c>
      <c r="C13" t="s">
        <v>1209</v>
      </c>
      <c r="D13" s="1">
        <v>43224</v>
      </c>
      <c r="E13" s="1">
        <v>43234</v>
      </c>
      <c r="F13" s="1">
        <v>43237</v>
      </c>
      <c r="G13">
        <v>347</v>
      </c>
      <c r="H13">
        <v>1.5</v>
      </c>
      <c r="I13">
        <v>91.44</v>
      </c>
      <c r="J13" s="2" t="s">
        <v>1219</v>
      </c>
      <c r="K13">
        <v>171</v>
      </c>
      <c r="L13" s="15" t="s">
        <v>1576</v>
      </c>
      <c r="M13">
        <f>IF(J13="Business", G13*imputed!$B$4+imputed!$C$4,flights_c!G13*imputed!$B$5+imputed!$C$5)</f>
        <v>259.4366</v>
      </c>
      <c r="N13">
        <f t="shared" si="0"/>
        <v>10</v>
      </c>
      <c r="O13">
        <f t="shared" si="1"/>
        <v>0.26351585014409223</v>
      </c>
      <c r="P13">
        <f t="shared" si="2"/>
        <v>3</v>
      </c>
      <c r="Q13" t="str">
        <f>VLOOKUP(K13,employees!A:H,5, FALSE)</f>
        <v>Consulting</v>
      </c>
      <c r="R13">
        <f>VLOOKUP(K13,employees!A:H,6, FALSE)</f>
        <v>3</v>
      </c>
      <c r="S13">
        <f>VLOOKUP(R13,Allowance!A:B,2,FALSE)</f>
        <v>8</v>
      </c>
      <c r="T13" t="str">
        <f t="shared" si="3"/>
        <v>Economy</v>
      </c>
      <c r="U13" t="str">
        <f>VLOOKUP(B13,IATA[],3,FALSE)</f>
        <v>England</v>
      </c>
      <c r="V13" t="str">
        <f>VLOOKUP(C13,IATA[],3,FALSE)</f>
        <v>France</v>
      </c>
      <c r="W13" t="str">
        <f>VLOOKUP(U13,Regions!A:B,2,FALSE)</f>
        <v>Europe &amp; Middle East</v>
      </c>
      <c r="X13" t="str">
        <f>VLOOKUP(V13,Regions!A:B,2,FALSE)</f>
        <v>Europe &amp; Middle East</v>
      </c>
    </row>
    <row r="14" spans="1:24" x14ac:dyDescent="0.3">
      <c r="A14" t="s">
        <v>1144</v>
      </c>
      <c r="B14" t="s">
        <v>1162</v>
      </c>
      <c r="C14" t="s">
        <v>1194</v>
      </c>
      <c r="D14" s="1">
        <v>43427</v>
      </c>
      <c r="E14" s="1">
        <v>43445</v>
      </c>
      <c r="F14" s="1">
        <v>43451</v>
      </c>
      <c r="G14">
        <v>654</v>
      </c>
      <c r="H14">
        <v>1.8</v>
      </c>
      <c r="I14">
        <v>100.22</v>
      </c>
      <c r="J14" s="2" t="s">
        <v>1219</v>
      </c>
      <c r="K14">
        <v>741</v>
      </c>
      <c r="L14" s="15" t="s">
        <v>1576</v>
      </c>
      <c r="M14">
        <f>IF(J14="Business", G14*imputed!$B$4+imputed!$C$4,flights_c!G14*imputed!$B$5+imputed!$C$5)</f>
        <v>292.53120000000001</v>
      </c>
      <c r="N14">
        <f t="shared" si="0"/>
        <v>18</v>
      </c>
      <c r="O14">
        <f t="shared" si="1"/>
        <v>0.15324159021406727</v>
      </c>
      <c r="P14">
        <f t="shared" si="2"/>
        <v>6</v>
      </c>
      <c r="Q14" t="str">
        <f>VLOOKUP(K14,employees!A:H,5, FALSE)</f>
        <v>Consulting</v>
      </c>
      <c r="R14">
        <f>VLOOKUP(K14,employees!A:H,6, FALSE)</f>
        <v>4</v>
      </c>
      <c r="S14">
        <f>VLOOKUP(R14,Allowance!A:B,2,FALSE)</f>
        <v>10</v>
      </c>
      <c r="T14" t="str">
        <f t="shared" si="3"/>
        <v>Economy</v>
      </c>
      <c r="U14" t="str">
        <f>VLOOKUP(B14,IATA[],3,FALSE)</f>
        <v>England</v>
      </c>
      <c r="V14" t="str">
        <f>VLOOKUP(C14,IATA[],3,FALSE)</f>
        <v>Germany</v>
      </c>
      <c r="W14" t="str">
        <f>VLOOKUP(U14,Regions!A:B,2,FALSE)</f>
        <v>Europe &amp; Middle East</v>
      </c>
      <c r="X14" t="str">
        <f>VLOOKUP(V14,Regions!A:B,2,FALSE)</f>
        <v>Europe &amp; Middle East</v>
      </c>
    </row>
    <row r="15" spans="1:24" x14ac:dyDescent="0.3">
      <c r="A15" t="s">
        <v>1145</v>
      </c>
      <c r="B15" t="s">
        <v>1162</v>
      </c>
      <c r="C15" t="s">
        <v>1209</v>
      </c>
      <c r="D15" s="1">
        <v>43438</v>
      </c>
      <c r="E15" s="1">
        <v>43573</v>
      </c>
      <c r="F15" s="1">
        <v>43580</v>
      </c>
      <c r="G15">
        <v>347</v>
      </c>
      <c r="H15">
        <v>1.5</v>
      </c>
      <c r="I15">
        <v>100.86</v>
      </c>
      <c r="J15" s="2" t="s">
        <v>1219</v>
      </c>
      <c r="K15">
        <v>102</v>
      </c>
      <c r="L15" s="15" t="s">
        <v>1576</v>
      </c>
      <c r="M15">
        <f>IF(J15="Business", G15*imputed!$B$4+imputed!$C$4,flights_c!G15*imputed!$B$5+imputed!$C$5)</f>
        <v>259.4366</v>
      </c>
      <c r="N15">
        <f t="shared" si="0"/>
        <v>135</v>
      </c>
      <c r="O15">
        <f t="shared" si="1"/>
        <v>0.29066282420749279</v>
      </c>
      <c r="P15">
        <f t="shared" si="2"/>
        <v>7</v>
      </c>
      <c r="Q15" t="str">
        <f>VLOOKUP(K15,employees!A:H,5, FALSE)</f>
        <v>Consulting</v>
      </c>
      <c r="R15">
        <f>VLOOKUP(K15,employees!A:H,6, FALSE)</f>
        <v>4</v>
      </c>
      <c r="S15">
        <f>VLOOKUP(R15,Allowance!A:B,2,FALSE)</f>
        <v>10</v>
      </c>
      <c r="T15" t="str">
        <f t="shared" si="3"/>
        <v>Economy</v>
      </c>
      <c r="U15" t="str">
        <f>VLOOKUP(B15,IATA[],3,FALSE)</f>
        <v>England</v>
      </c>
      <c r="V15" t="str">
        <f>VLOOKUP(C15,IATA[],3,FALSE)</f>
        <v>France</v>
      </c>
      <c r="W15" t="str">
        <f>VLOOKUP(U15,Regions!A:B,2,FALSE)</f>
        <v>Europe &amp; Middle East</v>
      </c>
      <c r="X15" t="str">
        <f>VLOOKUP(V15,Regions!A:B,2,FALSE)</f>
        <v>Europe &amp; Middle East</v>
      </c>
    </row>
    <row r="16" spans="1:24" x14ac:dyDescent="0.3">
      <c r="A16" t="s">
        <v>1143</v>
      </c>
      <c r="B16" t="s">
        <v>1167</v>
      </c>
      <c r="C16" t="s">
        <v>1210</v>
      </c>
      <c r="D16" s="1">
        <v>43497</v>
      </c>
      <c r="E16" s="1">
        <v>43515</v>
      </c>
      <c r="F16" s="1">
        <v>43519</v>
      </c>
      <c r="G16">
        <v>364</v>
      </c>
      <c r="H16">
        <v>1.5</v>
      </c>
      <c r="I16">
        <v>102.4</v>
      </c>
      <c r="J16" s="2" t="s">
        <v>1219</v>
      </c>
      <c r="K16">
        <v>52</v>
      </c>
      <c r="L16" s="15" t="s">
        <v>1576</v>
      </c>
      <c r="M16">
        <f>IF(J16="Business", G16*imputed!$B$4+imputed!$C$4,flights_c!G16*imputed!$B$5+imputed!$C$5)</f>
        <v>261.26920000000001</v>
      </c>
      <c r="N16">
        <f t="shared" si="0"/>
        <v>18</v>
      </c>
      <c r="O16">
        <f t="shared" si="1"/>
        <v>0.28131868131868132</v>
      </c>
      <c r="P16">
        <f t="shared" si="2"/>
        <v>4</v>
      </c>
      <c r="Q16" t="str">
        <f>VLOOKUP(K16,employees!A:H,5, FALSE)</f>
        <v>Consulting</v>
      </c>
      <c r="R16">
        <f>VLOOKUP(K16,employees!A:H,6, FALSE)</f>
        <v>3</v>
      </c>
      <c r="S16">
        <f>VLOOKUP(R16,Allowance!A:B,2,FALSE)</f>
        <v>8</v>
      </c>
      <c r="T16" t="str">
        <f t="shared" si="3"/>
        <v>Economy</v>
      </c>
      <c r="U16" t="str">
        <f>VLOOKUP(B16,IATA[],3,FALSE)</f>
        <v>England</v>
      </c>
      <c r="V16" t="str">
        <f>VLOOKUP(C16,IATA[],3,FALSE)</f>
        <v>Netherlands</v>
      </c>
      <c r="W16" t="str">
        <f>VLOOKUP(U16,Regions!A:B,2,FALSE)</f>
        <v>Europe &amp; Middle East</v>
      </c>
      <c r="X16" t="str">
        <f>VLOOKUP(V16,Regions!A:B,2,FALSE)</f>
        <v>Europe &amp; Middle East</v>
      </c>
    </row>
    <row r="17" spans="1:24" x14ac:dyDescent="0.3">
      <c r="A17" t="s">
        <v>1142</v>
      </c>
      <c r="B17" t="s">
        <v>1162</v>
      </c>
      <c r="C17" t="s">
        <v>1210</v>
      </c>
      <c r="D17" s="1">
        <v>43559</v>
      </c>
      <c r="E17" s="1">
        <v>43632</v>
      </c>
      <c r="F17" s="1">
        <v>43639</v>
      </c>
      <c r="G17">
        <v>370</v>
      </c>
      <c r="H17">
        <v>1.5</v>
      </c>
      <c r="I17">
        <v>107.73</v>
      </c>
      <c r="J17" s="2" t="s">
        <v>1219</v>
      </c>
      <c r="K17">
        <v>710</v>
      </c>
      <c r="L17" s="15" t="s">
        <v>1576</v>
      </c>
      <c r="M17">
        <f>IF(J17="Business", G17*imputed!$B$4+imputed!$C$4,flights_c!G17*imputed!$B$5+imputed!$C$5)</f>
        <v>261.916</v>
      </c>
      <c r="N17">
        <f t="shared" si="0"/>
        <v>73</v>
      </c>
      <c r="O17">
        <f t="shared" si="1"/>
        <v>0.29116216216216217</v>
      </c>
      <c r="P17">
        <f t="shared" si="2"/>
        <v>7</v>
      </c>
      <c r="Q17" t="str">
        <f>VLOOKUP(K17,employees!A:H,5, FALSE)</f>
        <v>Consulting</v>
      </c>
      <c r="R17">
        <f>VLOOKUP(K17,employees!A:H,6, FALSE)</f>
        <v>3</v>
      </c>
      <c r="S17">
        <f>VLOOKUP(R17,Allowance!A:B,2,FALSE)</f>
        <v>8</v>
      </c>
      <c r="T17" t="str">
        <f t="shared" si="3"/>
        <v>Economy</v>
      </c>
      <c r="U17" t="str">
        <f>VLOOKUP(B17,IATA[],3,FALSE)</f>
        <v>England</v>
      </c>
      <c r="V17" t="str">
        <f>VLOOKUP(C17,IATA[],3,FALSE)</f>
        <v>Netherlands</v>
      </c>
      <c r="W17" t="str">
        <f>VLOOKUP(U17,Regions!A:B,2,FALSE)</f>
        <v>Europe &amp; Middle East</v>
      </c>
      <c r="X17" t="str">
        <f>VLOOKUP(V17,Regions!A:B,2,FALSE)</f>
        <v>Europe &amp; Middle East</v>
      </c>
    </row>
    <row r="18" spans="1:24" x14ac:dyDescent="0.3">
      <c r="A18" t="s">
        <v>1141</v>
      </c>
      <c r="B18" t="s">
        <v>1162</v>
      </c>
      <c r="C18" t="s">
        <v>1210</v>
      </c>
      <c r="D18" s="1">
        <v>43441</v>
      </c>
      <c r="E18" s="1">
        <v>43498</v>
      </c>
      <c r="F18" s="1">
        <v>43502</v>
      </c>
      <c r="G18">
        <v>370</v>
      </c>
      <c r="H18">
        <v>1.5</v>
      </c>
      <c r="I18">
        <v>107.76</v>
      </c>
      <c r="J18" s="2" t="s">
        <v>1219</v>
      </c>
      <c r="K18">
        <v>810</v>
      </c>
      <c r="L18" s="15" t="s">
        <v>1576</v>
      </c>
      <c r="M18">
        <f>IF(J18="Business", G18*imputed!$B$4+imputed!$C$4,flights_c!G18*imputed!$B$5+imputed!$C$5)</f>
        <v>261.916</v>
      </c>
      <c r="N18">
        <f t="shared" si="0"/>
        <v>57</v>
      </c>
      <c r="O18">
        <f t="shared" si="1"/>
        <v>0.29124324324324324</v>
      </c>
      <c r="P18">
        <f t="shared" si="2"/>
        <v>4</v>
      </c>
      <c r="Q18" t="str">
        <f>VLOOKUP(K18,employees!A:H,5, FALSE)</f>
        <v>Consulting</v>
      </c>
      <c r="R18">
        <f>VLOOKUP(K18,employees!A:H,6, FALSE)</f>
        <v>4</v>
      </c>
      <c r="S18">
        <f>VLOOKUP(R18,Allowance!A:B,2,FALSE)</f>
        <v>10</v>
      </c>
      <c r="T18" t="str">
        <f t="shared" si="3"/>
        <v>Economy</v>
      </c>
      <c r="U18" t="str">
        <f>VLOOKUP(B18,IATA[],3,FALSE)</f>
        <v>England</v>
      </c>
      <c r="V18" t="str">
        <f>VLOOKUP(C18,IATA[],3,FALSE)</f>
        <v>Netherlands</v>
      </c>
      <c r="W18" t="str">
        <f>VLOOKUP(U18,Regions!A:B,2,FALSE)</f>
        <v>Europe &amp; Middle East</v>
      </c>
      <c r="X18" t="str">
        <f>VLOOKUP(V18,Regions!A:B,2,FALSE)</f>
        <v>Europe &amp; Middle East</v>
      </c>
    </row>
    <row r="19" spans="1:24" x14ac:dyDescent="0.3">
      <c r="A19" t="s">
        <v>1140</v>
      </c>
      <c r="B19" t="s">
        <v>1190</v>
      </c>
      <c r="C19" t="s">
        <v>1198</v>
      </c>
      <c r="D19" s="1">
        <v>42977</v>
      </c>
      <c r="E19" s="1">
        <v>42996</v>
      </c>
      <c r="F19" s="1">
        <v>43001</v>
      </c>
      <c r="G19">
        <v>2235</v>
      </c>
      <c r="H19">
        <v>3.2</v>
      </c>
      <c r="I19">
        <v>109.97</v>
      </c>
      <c r="J19" s="2" t="s">
        <v>1219</v>
      </c>
      <c r="K19">
        <v>479</v>
      </c>
      <c r="L19" s="15" t="s">
        <v>1576</v>
      </c>
      <c r="M19">
        <f>IF(J19="Business", G19*imputed!$B$4+imputed!$C$4,flights_c!G19*imputed!$B$5+imputed!$C$5)</f>
        <v>462.96300000000002</v>
      </c>
      <c r="N19">
        <f t="shared" si="0"/>
        <v>19</v>
      </c>
      <c r="O19">
        <f t="shared" si="1"/>
        <v>4.9203579418344516E-2</v>
      </c>
      <c r="P19">
        <f t="shared" si="2"/>
        <v>5</v>
      </c>
      <c r="Q19" t="str">
        <f>VLOOKUP(K19,employees!A:H,5, FALSE)</f>
        <v>Consulting</v>
      </c>
      <c r="R19">
        <f>VLOOKUP(K19,employees!A:H,6, FALSE)</f>
        <v>4</v>
      </c>
      <c r="S19">
        <f>VLOOKUP(R19,Allowance!A:B,2,FALSE)</f>
        <v>10</v>
      </c>
      <c r="T19" t="str">
        <f t="shared" si="3"/>
        <v>Economy</v>
      </c>
      <c r="U19" t="str">
        <f>VLOOKUP(B19,IATA[],3,FALSE)</f>
        <v>USA</v>
      </c>
      <c r="V19" t="str">
        <f>VLOOKUP(C19,IATA[],3,FALSE)</f>
        <v>USA</v>
      </c>
      <c r="W19" t="str">
        <f>VLOOKUP(U19,Regions!A:B,2,FALSE)</f>
        <v>Americas</v>
      </c>
      <c r="X19" t="str">
        <f>VLOOKUP(V19,Regions!A:B,2,FALSE)</f>
        <v>Americas</v>
      </c>
    </row>
    <row r="20" spans="1:24" x14ac:dyDescent="0.3">
      <c r="A20" t="s">
        <v>1139</v>
      </c>
      <c r="B20" t="s">
        <v>1167</v>
      </c>
      <c r="C20" t="s">
        <v>1210</v>
      </c>
      <c r="D20" s="1">
        <v>43252</v>
      </c>
      <c r="E20" s="1">
        <v>43389</v>
      </c>
      <c r="F20" s="1">
        <v>43392</v>
      </c>
      <c r="G20">
        <v>364</v>
      </c>
      <c r="H20">
        <v>1.5</v>
      </c>
      <c r="I20">
        <v>109.98</v>
      </c>
      <c r="J20" s="2" t="s">
        <v>1219</v>
      </c>
      <c r="K20">
        <v>549</v>
      </c>
      <c r="L20" s="15" t="s">
        <v>1576</v>
      </c>
      <c r="M20">
        <f>IF(J20="Business", G20*imputed!$B$4+imputed!$C$4,flights_c!G20*imputed!$B$5+imputed!$C$5)</f>
        <v>261.26920000000001</v>
      </c>
      <c r="N20">
        <f t="shared" si="0"/>
        <v>137</v>
      </c>
      <c r="O20">
        <f t="shared" si="1"/>
        <v>0.30214285714285716</v>
      </c>
      <c r="P20">
        <f t="shared" si="2"/>
        <v>3</v>
      </c>
      <c r="Q20" t="str">
        <f>VLOOKUP(K20,employees!A:H,5, FALSE)</f>
        <v>Consulting</v>
      </c>
      <c r="R20">
        <f>VLOOKUP(K20,employees!A:H,6, FALSE)</f>
        <v>4</v>
      </c>
      <c r="S20">
        <f>VLOOKUP(R20,Allowance!A:B,2,FALSE)</f>
        <v>10</v>
      </c>
      <c r="T20" t="str">
        <f t="shared" si="3"/>
        <v>Economy</v>
      </c>
      <c r="U20" t="str">
        <f>VLOOKUP(B20,IATA[],3,FALSE)</f>
        <v>England</v>
      </c>
      <c r="V20" t="str">
        <f>VLOOKUP(C20,IATA[],3,FALSE)</f>
        <v>Netherlands</v>
      </c>
      <c r="W20" t="str">
        <f>VLOOKUP(U20,Regions!A:B,2,FALSE)</f>
        <v>Europe &amp; Middle East</v>
      </c>
      <c r="X20" t="str">
        <f>VLOOKUP(V20,Regions!A:B,2,FALSE)</f>
        <v>Europe &amp; Middle East</v>
      </c>
    </row>
    <row r="21" spans="1:24" x14ac:dyDescent="0.3">
      <c r="A21" t="s">
        <v>1138</v>
      </c>
      <c r="B21" t="s">
        <v>1190</v>
      </c>
      <c r="C21" t="s">
        <v>1166</v>
      </c>
      <c r="D21" s="1">
        <v>43017</v>
      </c>
      <c r="E21" s="1">
        <v>43077</v>
      </c>
      <c r="F21" s="1">
        <v>43081</v>
      </c>
      <c r="G21">
        <v>1226</v>
      </c>
      <c r="H21">
        <v>2.2000000000000002</v>
      </c>
      <c r="I21">
        <v>110.71</v>
      </c>
      <c r="J21" s="2" t="s">
        <v>1219</v>
      </c>
      <c r="K21">
        <v>496</v>
      </c>
      <c r="L21" s="15" t="s">
        <v>1576</v>
      </c>
      <c r="M21">
        <f>IF(J21="Business", G21*imputed!$B$4+imputed!$C$4,flights_c!G21*imputed!$B$5+imputed!$C$5)</f>
        <v>354.19280000000003</v>
      </c>
      <c r="N21">
        <f t="shared" si="0"/>
        <v>60</v>
      </c>
      <c r="O21">
        <f t="shared" si="1"/>
        <v>9.0301794453507334E-2</v>
      </c>
      <c r="P21">
        <f t="shared" si="2"/>
        <v>4</v>
      </c>
      <c r="Q21" t="str">
        <f>VLOOKUP(K21,employees!A:H,5, FALSE)</f>
        <v>Consulting</v>
      </c>
      <c r="R21">
        <f>VLOOKUP(K21,employees!A:H,6, FALSE)</f>
        <v>2</v>
      </c>
      <c r="S21">
        <f>VLOOKUP(R21,Allowance!A:B,2,FALSE)</f>
        <v>6</v>
      </c>
      <c r="T21" t="str">
        <f t="shared" si="3"/>
        <v>Economy</v>
      </c>
      <c r="U21" t="str">
        <f>VLOOKUP(B21,IATA[],3,FALSE)</f>
        <v>USA</v>
      </c>
      <c r="V21" t="str">
        <f>VLOOKUP(C21,IATA[],3,FALSE)</f>
        <v>USA</v>
      </c>
      <c r="W21" t="str">
        <f>VLOOKUP(U21,Regions!A:B,2,FALSE)</f>
        <v>Americas</v>
      </c>
      <c r="X21" t="str">
        <f>VLOOKUP(V21,Regions!A:B,2,FALSE)</f>
        <v>Americas</v>
      </c>
    </row>
    <row r="22" spans="1:24" x14ac:dyDescent="0.3">
      <c r="A22" t="s">
        <v>1137</v>
      </c>
      <c r="B22" t="s">
        <v>1190</v>
      </c>
      <c r="C22" t="s">
        <v>1166</v>
      </c>
      <c r="D22" s="1">
        <v>43083</v>
      </c>
      <c r="E22" s="1">
        <v>43107</v>
      </c>
      <c r="F22" s="1">
        <v>43108</v>
      </c>
      <c r="G22">
        <v>1226</v>
      </c>
      <c r="H22">
        <v>2.2000000000000002</v>
      </c>
      <c r="I22">
        <v>110.93</v>
      </c>
      <c r="J22" s="2" t="s">
        <v>1219</v>
      </c>
      <c r="K22">
        <v>506</v>
      </c>
      <c r="L22" s="15" t="s">
        <v>1576</v>
      </c>
      <c r="M22">
        <f>IF(J22="Business", G22*imputed!$B$4+imputed!$C$4,flights_c!G22*imputed!$B$5+imputed!$C$5)</f>
        <v>354.19280000000003</v>
      </c>
      <c r="N22">
        <f t="shared" si="0"/>
        <v>24</v>
      </c>
      <c r="O22">
        <f t="shared" si="1"/>
        <v>9.0481239804241442E-2</v>
      </c>
      <c r="P22">
        <f t="shared" si="2"/>
        <v>1</v>
      </c>
      <c r="Q22" t="str">
        <f>VLOOKUP(K22,employees!A:H,5, FALSE)</f>
        <v>Consulting</v>
      </c>
      <c r="R22">
        <f>VLOOKUP(K22,employees!A:H,6, FALSE)</f>
        <v>3</v>
      </c>
      <c r="S22">
        <f>VLOOKUP(R22,Allowance!A:B,2,FALSE)</f>
        <v>8</v>
      </c>
      <c r="T22" t="str">
        <f t="shared" si="3"/>
        <v>Economy</v>
      </c>
      <c r="U22" t="str">
        <f>VLOOKUP(B22,IATA[],3,FALSE)</f>
        <v>USA</v>
      </c>
      <c r="V22" t="str">
        <f>VLOOKUP(C22,IATA[],3,FALSE)</f>
        <v>USA</v>
      </c>
      <c r="W22" t="str">
        <f>VLOOKUP(U22,Regions!A:B,2,FALSE)</f>
        <v>Americas</v>
      </c>
      <c r="X22" t="str">
        <f>VLOOKUP(V22,Regions!A:B,2,FALSE)</f>
        <v>Americas</v>
      </c>
    </row>
    <row r="23" spans="1:24" x14ac:dyDescent="0.3">
      <c r="A23" t="s">
        <v>1136</v>
      </c>
      <c r="B23" t="s">
        <v>1162</v>
      </c>
      <c r="C23" t="s">
        <v>1194</v>
      </c>
      <c r="D23" s="1">
        <v>43791</v>
      </c>
      <c r="E23" s="1">
        <v>43808</v>
      </c>
      <c r="F23" s="1">
        <v>43817</v>
      </c>
      <c r="G23">
        <v>654</v>
      </c>
      <c r="H23">
        <v>1.8</v>
      </c>
      <c r="I23">
        <v>111.12</v>
      </c>
      <c r="J23" s="2" t="s">
        <v>1219</v>
      </c>
      <c r="K23">
        <v>636</v>
      </c>
      <c r="L23" s="15" t="s">
        <v>1576</v>
      </c>
      <c r="M23">
        <f>IF(J23="Business", G23*imputed!$B$4+imputed!$C$4,flights_c!G23*imputed!$B$5+imputed!$C$5)</f>
        <v>292.53120000000001</v>
      </c>
      <c r="N23">
        <f t="shared" si="0"/>
        <v>17</v>
      </c>
      <c r="O23">
        <f t="shared" si="1"/>
        <v>0.16990825688073397</v>
      </c>
      <c r="P23">
        <f t="shared" si="2"/>
        <v>9</v>
      </c>
      <c r="Q23" t="str">
        <f>VLOOKUP(K23,employees!A:H,5, FALSE)</f>
        <v>IT</v>
      </c>
      <c r="R23">
        <f>VLOOKUP(K23,employees!A:H,6, FALSE)</f>
        <v>2</v>
      </c>
      <c r="S23">
        <f>VLOOKUP(R23,Allowance!A:B,2,FALSE)</f>
        <v>6</v>
      </c>
      <c r="T23" t="str">
        <f t="shared" si="3"/>
        <v>Economy</v>
      </c>
      <c r="U23" t="str">
        <f>VLOOKUP(B23,IATA[],3,FALSE)</f>
        <v>England</v>
      </c>
      <c r="V23" t="str">
        <f>VLOOKUP(C23,IATA[],3,FALSE)</f>
        <v>Germany</v>
      </c>
      <c r="W23" t="str">
        <f>VLOOKUP(U23,Regions!A:B,2,FALSE)</f>
        <v>Europe &amp; Middle East</v>
      </c>
      <c r="X23" t="str">
        <f>VLOOKUP(V23,Regions!A:B,2,FALSE)</f>
        <v>Europe &amp; Middle East</v>
      </c>
    </row>
    <row r="24" spans="1:24" x14ac:dyDescent="0.3">
      <c r="A24" t="s">
        <v>1135</v>
      </c>
      <c r="B24" t="s">
        <v>1162</v>
      </c>
      <c r="C24" t="s">
        <v>1210</v>
      </c>
      <c r="D24" s="1">
        <v>43175</v>
      </c>
      <c r="E24" s="1">
        <v>43184</v>
      </c>
      <c r="F24" s="1">
        <v>43188</v>
      </c>
      <c r="G24">
        <v>370</v>
      </c>
      <c r="H24">
        <v>1.5</v>
      </c>
      <c r="I24">
        <v>115.62</v>
      </c>
      <c r="J24" s="2" t="s">
        <v>1219</v>
      </c>
      <c r="K24">
        <v>710</v>
      </c>
      <c r="L24" s="15" t="s">
        <v>1576</v>
      </c>
      <c r="M24">
        <f>IF(J24="Business", G24*imputed!$B$4+imputed!$C$4,flights_c!G24*imputed!$B$5+imputed!$C$5)</f>
        <v>261.916</v>
      </c>
      <c r="N24">
        <f t="shared" si="0"/>
        <v>9</v>
      </c>
      <c r="O24">
        <f t="shared" si="1"/>
        <v>0.31248648648648653</v>
      </c>
      <c r="P24">
        <f t="shared" si="2"/>
        <v>4</v>
      </c>
      <c r="Q24" t="str">
        <f>VLOOKUP(K24,employees!A:H,5, FALSE)</f>
        <v>Consulting</v>
      </c>
      <c r="R24">
        <f>VLOOKUP(K24,employees!A:H,6, FALSE)</f>
        <v>3</v>
      </c>
      <c r="S24">
        <f>VLOOKUP(R24,Allowance!A:B,2,FALSE)</f>
        <v>8</v>
      </c>
      <c r="T24" t="str">
        <f t="shared" si="3"/>
        <v>Economy</v>
      </c>
      <c r="U24" t="str">
        <f>VLOOKUP(B24,IATA[],3,FALSE)</f>
        <v>England</v>
      </c>
      <c r="V24" t="str">
        <f>VLOOKUP(C24,IATA[],3,FALSE)</f>
        <v>Netherlands</v>
      </c>
      <c r="W24" t="str">
        <f>VLOOKUP(U24,Regions!A:B,2,FALSE)</f>
        <v>Europe &amp; Middle East</v>
      </c>
      <c r="X24" t="str">
        <f>VLOOKUP(V24,Regions!A:B,2,FALSE)</f>
        <v>Europe &amp; Middle East</v>
      </c>
    </row>
    <row r="25" spans="1:24" x14ac:dyDescent="0.3">
      <c r="A25" t="s">
        <v>1134</v>
      </c>
      <c r="B25" t="s">
        <v>1190</v>
      </c>
      <c r="C25" t="s">
        <v>1178</v>
      </c>
      <c r="D25" s="1">
        <v>42766</v>
      </c>
      <c r="E25" s="1">
        <v>42918</v>
      </c>
      <c r="F25" s="1">
        <v>42922</v>
      </c>
      <c r="G25">
        <v>1180</v>
      </c>
      <c r="H25">
        <v>2</v>
      </c>
      <c r="I25">
        <v>118.38</v>
      </c>
      <c r="J25" s="2" t="s">
        <v>1219</v>
      </c>
      <c r="K25">
        <v>728</v>
      </c>
      <c r="L25" s="15" t="s">
        <v>1576</v>
      </c>
      <c r="M25">
        <f>IF(J25="Business", G25*imputed!$B$4+imputed!$C$4,flights_c!G25*imputed!$B$5+imputed!$C$5)</f>
        <v>349.23400000000004</v>
      </c>
      <c r="N25">
        <f t="shared" si="0"/>
        <v>152</v>
      </c>
      <c r="O25">
        <f t="shared" si="1"/>
        <v>0.10032203389830507</v>
      </c>
      <c r="P25">
        <f t="shared" si="2"/>
        <v>4</v>
      </c>
      <c r="Q25" t="str">
        <f>VLOOKUP(K25,employees!A:H,5, FALSE)</f>
        <v>Consulting</v>
      </c>
      <c r="R25">
        <f>VLOOKUP(K25,employees!A:H,6, FALSE)</f>
        <v>4</v>
      </c>
      <c r="S25">
        <f>VLOOKUP(R25,Allowance!A:B,2,FALSE)</f>
        <v>10</v>
      </c>
      <c r="T25" t="str">
        <f t="shared" si="3"/>
        <v>Economy</v>
      </c>
      <c r="U25" t="str">
        <f>VLOOKUP(B25,IATA[],3,FALSE)</f>
        <v>USA</v>
      </c>
      <c r="V25" t="str">
        <f>VLOOKUP(C25,IATA[],3,FALSE)</f>
        <v>USA</v>
      </c>
      <c r="W25" t="str">
        <f>VLOOKUP(U25,Regions!A:B,2,FALSE)</f>
        <v>Americas</v>
      </c>
      <c r="X25" t="str">
        <f>VLOOKUP(V25,Regions!A:B,2,FALSE)</f>
        <v>Americas</v>
      </c>
    </row>
    <row r="26" spans="1:24" x14ac:dyDescent="0.3">
      <c r="A26" t="s">
        <v>1133</v>
      </c>
      <c r="B26" t="s">
        <v>1167</v>
      </c>
      <c r="C26" t="s">
        <v>1209</v>
      </c>
      <c r="D26" s="1">
        <v>42771</v>
      </c>
      <c r="E26" s="1">
        <v>42784</v>
      </c>
      <c r="F26" s="1">
        <v>42788</v>
      </c>
      <c r="G26">
        <v>307</v>
      </c>
      <c r="H26">
        <v>1.5</v>
      </c>
      <c r="I26">
        <v>120.65</v>
      </c>
      <c r="J26" s="2" t="s">
        <v>1219</v>
      </c>
      <c r="K26">
        <v>713</v>
      </c>
      <c r="L26" s="15" t="s">
        <v>1576</v>
      </c>
      <c r="M26">
        <f>IF(J26="Business", G26*imputed!$B$4+imputed!$C$4,flights_c!G26*imputed!$B$5+imputed!$C$5)</f>
        <v>255.12459999999999</v>
      </c>
      <c r="N26">
        <f t="shared" si="0"/>
        <v>13</v>
      </c>
      <c r="O26">
        <f t="shared" si="1"/>
        <v>0.39299674267100981</v>
      </c>
      <c r="P26">
        <f t="shared" si="2"/>
        <v>4</v>
      </c>
      <c r="Q26" t="str">
        <f>VLOOKUP(K26,employees!A:H,5, FALSE)</f>
        <v>Consulting</v>
      </c>
      <c r="R26">
        <f>VLOOKUP(K26,employees!A:H,6, FALSE)</f>
        <v>1</v>
      </c>
      <c r="S26">
        <f>VLOOKUP(R26,Allowance!A:B,2,FALSE)</f>
        <v>4</v>
      </c>
      <c r="T26" t="str">
        <f t="shared" si="3"/>
        <v>Economy</v>
      </c>
      <c r="U26" t="str">
        <f>VLOOKUP(B26,IATA[],3,FALSE)</f>
        <v>England</v>
      </c>
      <c r="V26" t="str">
        <f>VLOOKUP(C26,IATA[],3,FALSE)</f>
        <v>France</v>
      </c>
      <c r="W26" t="str">
        <f>VLOOKUP(U26,Regions!A:B,2,FALSE)</f>
        <v>Europe &amp; Middle East</v>
      </c>
      <c r="X26" t="str">
        <f>VLOOKUP(V26,Regions!A:B,2,FALSE)</f>
        <v>Europe &amp; Middle East</v>
      </c>
    </row>
    <row r="27" spans="1:24" x14ac:dyDescent="0.3">
      <c r="A27" t="s">
        <v>1132</v>
      </c>
      <c r="B27" t="s">
        <v>1162</v>
      </c>
      <c r="C27" t="s">
        <v>1197</v>
      </c>
      <c r="D27" s="1">
        <v>43525</v>
      </c>
      <c r="E27" s="1">
        <v>43610</v>
      </c>
      <c r="F27" s="1">
        <v>43831</v>
      </c>
      <c r="G27">
        <v>1147</v>
      </c>
      <c r="H27">
        <v>2.2999999999999998</v>
      </c>
      <c r="I27">
        <v>123.11</v>
      </c>
      <c r="J27" s="2" t="s">
        <v>1218</v>
      </c>
      <c r="K27">
        <v>280</v>
      </c>
      <c r="L27" s="15" t="s">
        <v>1576</v>
      </c>
      <c r="M27">
        <f>IF(J27="Business", G27*imputed!$B$4+imputed!$C$4,flights_c!G27*imputed!$B$5+imputed!$C$5)</f>
        <v>2518.8045000000002</v>
      </c>
      <c r="N27">
        <f t="shared" si="0"/>
        <v>85</v>
      </c>
      <c r="O27">
        <f t="shared" si="1"/>
        <v>0.10733217088055798</v>
      </c>
      <c r="P27">
        <f t="shared" si="2"/>
        <v>221</v>
      </c>
      <c r="Q27" t="str">
        <f>VLOOKUP(K27,employees!A:H,5, FALSE)</f>
        <v>Consulting</v>
      </c>
      <c r="R27">
        <f>VLOOKUP(K27,employees!A:H,6, FALSE)</f>
        <v>4</v>
      </c>
      <c r="S27">
        <f>VLOOKUP(R27,Allowance!A:B,2,FALSE)</f>
        <v>10</v>
      </c>
      <c r="T27" t="str">
        <f t="shared" si="3"/>
        <v>No</v>
      </c>
      <c r="U27" t="str">
        <f>VLOOKUP(B27,IATA[],3,FALSE)</f>
        <v>England</v>
      </c>
      <c r="V27" t="str">
        <f>VLOOKUP(C27,IATA[],3,FALSE)</f>
        <v>Spain</v>
      </c>
      <c r="W27" t="str">
        <f>VLOOKUP(U27,Regions!A:B,2,FALSE)</f>
        <v>Europe &amp; Middle East</v>
      </c>
      <c r="X27" t="str">
        <f>VLOOKUP(V27,Regions!A:B,2,FALSE)</f>
        <v>Europe &amp; Middle East</v>
      </c>
    </row>
    <row r="28" spans="1:24" x14ac:dyDescent="0.3">
      <c r="A28" t="s">
        <v>1131</v>
      </c>
      <c r="B28" t="s">
        <v>1167</v>
      </c>
      <c r="C28" t="s">
        <v>1210</v>
      </c>
      <c r="D28" s="1">
        <v>43714</v>
      </c>
      <c r="E28" s="1">
        <v>43727</v>
      </c>
      <c r="F28" s="1">
        <v>43733</v>
      </c>
      <c r="G28">
        <v>364</v>
      </c>
      <c r="H28">
        <v>1.5</v>
      </c>
      <c r="I28">
        <v>127.04</v>
      </c>
      <c r="J28" s="2" t="s">
        <v>1219</v>
      </c>
      <c r="K28">
        <v>741</v>
      </c>
      <c r="L28" s="15" t="s">
        <v>1576</v>
      </c>
      <c r="M28">
        <f>IF(J28="Business", G28*imputed!$B$4+imputed!$C$4,flights_c!G28*imputed!$B$5+imputed!$C$5)</f>
        <v>261.26920000000001</v>
      </c>
      <c r="N28">
        <f t="shared" si="0"/>
        <v>13</v>
      </c>
      <c r="O28">
        <f t="shared" si="1"/>
        <v>0.34901098901098904</v>
      </c>
      <c r="P28">
        <f t="shared" si="2"/>
        <v>6</v>
      </c>
      <c r="Q28" t="str">
        <f>VLOOKUP(K28,employees!A:H,5, FALSE)</f>
        <v>Consulting</v>
      </c>
      <c r="R28">
        <f>VLOOKUP(K28,employees!A:H,6, FALSE)</f>
        <v>4</v>
      </c>
      <c r="S28">
        <f>VLOOKUP(R28,Allowance!A:B,2,FALSE)</f>
        <v>10</v>
      </c>
      <c r="T28" t="str">
        <f t="shared" si="3"/>
        <v>Economy</v>
      </c>
      <c r="U28" t="str">
        <f>VLOOKUP(B28,IATA[],3,FALSE)</f>
        <v>England</v>
      </c>
      <c r="V28" t="str">
        <f>VLOOKUP(C28,IATA[],3,FALSE)</f>
        <v>Netherlands</v>
      </c>
      <c r="W28" t="str">
        <f>VLOOKUP(U28,Regions!A:B,2,FALSE)</f>
        <v>Europe &amp; Middle East</v>
      </c>
      <c r="X28" t="str">
        <f>VLOOKUP(V28,Regions!A:B,2,FALSE)</f>
        <v>Europe &amp; Middle East</v>
      </c>
    </row>
    <row r="29" spans="1:24" x14ac:dyDescent="0.3">
      <c r="A29" t="s">
        <v>1130</v>
      </c>
      <c r="B29" t="s">
        <v>1167</v>
      </c>
      <c r="C29" t="s">
        <v>1209</v>
      </c>
      <c r="D29" s="1">
        <v>43176</v>
      </c>
      <c r="E29" s="1">
        <v>43196</v>
      </c>
      <c r="F29" s="1">
        <v>43200</v>
      </c>
      <c r="G29">
        <v>307</v>
      </c>
      <c r="H29">
        <v>1.5</v>
      </c>
      <c r="I29">
        <v>128.21</v>
      </c>
      <c r="J29" s="2" t="s">
        <v>1218</v>
      </c>
      <c r="K29">
        <v>31</v>
      </c>
      <c r="L29" s="15" t="s">
        <v>1576</v>
      </c>
      <c r="M29">
        <f>IF(J29="Business", G29*imputed!$B$4+imputed!$C$4,flights_c!G29*imputed!$B$5+imputed!$C$5)</f>
        <v>2037.0645</v>
      </c>
      <c r="N29">
        <f t="shared" si="0"/>
        <v>20</v>
      </c>
      <c r="O29">
        <f t="shared" si="1"/>
        <v>0.41762214983713358</v>
      </c>
      <c r="P29">
        <f t="shared" si="2"/>
        <v>4</v>
      </c>
      <c r="Q29" t="str">
        <f>VLOOKUP(K29,employees!A:H,5, FALSE)</f>
        <v>IT</v>
      </c>
      <c r="R29">
        <f>VLOOKUP(K29,employees!A:H,6, FALSE)</f>
        <v>4</v>
      </c>
      <c r="S29">
        <f>VLOOKUP(R29,Allowance!A:B,2,FALSE)</f>
        <v>10</v>
      </c>
      <c r="T29" t="str">
        <f t="shared" si="3"/>
        <v>No</v>
      </c>
      <c r="U29" t="str">
        <f>VLOOKUP(B29,IATA[],3,FALSE)</f>
        <v>England</v>
      </c>
      <c r="V29" t="str">
        <f>VLOOKUP(C29,IATA[],3,FALSE)</f>
        <v>France</v>
      </c>
      <c r="W29" t="str">
        <f>VLOOKUP(U29,Regions!A:B,2,FALSE)</f>
        <v>Europe &amp; Middle East</v>
      </c>
      <c r="X29" t="str">
        <f>VLOOKUP(V29,Regions!A:B,2,FALSE)</f>
        <v>Europe &amp; Middle East</v>
      </c>
    </row>
    <row r="30" spans="1:24" x14ac:dyDescent="0.3">
      <c r="A30" t="s">
        <v>1129</v>
      </c>
      <c r="B30" t="s">
        <v>1190</v>
      </c>
      <c r="C30" t="s">
        <v>1178</v>
      </c>
      <c r="D30" s="1">
        <v>43513</v>
      </c>
      <c r="E30" s="1">
        <v>43559</v>
      </c>
      <c r="F30" s="1">
        <v>43563</v>
      </c>
      <c r="G30">
        <v>1180</v>
      </c>
      <c r="H30">
        <v>2</v>
      </c>
      <c r="I30">
        <v>129.37</v>
      </c>
      <c r="J30" s="2" t="s">
        <v>1219</v>
      </c>
      <c r="K30">
        <v>860</v>
      </c>
      <c r="L30" s="15" t="s">
        <v>1576</v>
      </c>
      <c r="M30">
        <f>IF(J30="Business", G30*imputed!$B$4+imputed!$C$4,flights_c!G30*imputed!$B$5+imputed!$C$5)</f>
        <v>349.23400000000004</v>
      </c>
      <c r="N30">
        <f t="shared" si="0"/>
        <v>46</v>
      </c>
      <c r="O30">
        <f t="shared" si="1"/>
        <v>0.10963559322033899</v>
      </c>
      <c r="P30">
        <f t="shared" si="2"/>
        <v>4</v>
      </c>
      <c r="Q30" t="str">
        <f>VLOOKUP(K30,employees!A:H,5, FALSE)</f>
        <v>Consulting</v>
      </c>
      <c r="R30">
        <f>VLOOKUP(K30,employees!A:H,6, FALSE)</f>
        <v>2</v>
      </c>
      <c r="S30">
        <f>VLOOKUP(R30,Allowance!A:B,2,FALSE)</f>
        <v>6</v>
      </c>
      <c r="T30" t="str">
        <f t="shared" si="3"/>
        <v>Economy</v>
      </c>
      <c r="U30" t="str">
        <f>VLOOKUP(B30,IATA[],3,FALSE)</f>
        <v>USA</v>
      </c>
      <c r="V30" t="str">
        <f>VLOOKUP(C30,IATA[],3,FALSE)</f>
        <v>USA</v>
      </c>
      <c r="W30" t="str">
        <f>VLOOKUP(U30,Regions!A:B,2,FALSE)</f>
        <v>Americas</v>
      </c>
      <c r="X30" t="str">
        <f>VLOOKUP(V30,Regions!A:B,2,FALSE)</f>
        <v>Americas</v>
      </c>
    </row>
    <row r="31" spans="1:24" x14ac:dyDescent="0.3">
      <c r="A31" t="s">
        <v>1128</v>
      </c>
      <c r="B31" t="s">
        <v>1162</v>
      </c>
      <c r="C31" t="s">
        <v>1191</v>
      </c>
      <c r="D31" s="1">
        <v>43682</v>
      </c>
      <c r="E31" s="1">
        <v>43701</v>
      </c>
      <c r="F31" s="1">
        <v>43708</v>
      </c>
      <c r="G31">
        <v>1245</v>
      </c>
      <c r="H31">
        <v>2.4</v>
      </c>
      <c r="I31">
        <v>131.16</v>
      </c>
      <c r="J31" s="2" t="s">
        <v>1219</v>
      </c>
      <c r="K31">
        <v>135</v>
      </c>
      <c r="L31" s="15" t="s">
        <v>1576</v>
      </c>
      <c r="M31">
        <f>IF(J31="Business", G31*imputed!$B$4+imputed!$C$4,flights_c!G31*imputed!$B$5+imputed!$C$5)</f>
        <v>356.24099999999999</v>
      </c>
      <c r="N31">
        <f t="shared" si="0"/>
        <v>19</v>
      </c>
      <c r="O31">
        <f t="shared" si="1"/>
        <v>0.10534939759036144</v>
      </c>
      <c r="P31">
        <f t="shared" si="2"/>
        <v>7</v>
      </c>
      <c r="Q31" t="str">
        <f>VLOOKUP(K31,employees!A:H,5, FALSE)</f>
        <v>Finance</v>
      </c>
      <c r="R31">
        <f>VLOOKUP(K31,employees!A:H,6, FALSE)</f>
        <v>2</v>
      </c>
      <c r="S31">
        <f>VLOOKUP(R31,Allowance!A:B,2,FALSE)</f>
        <v>6</v>
      </c>
      <c r="T31" t="str">
        <f t="shared" si="3"/>
        <v>Economy</v>
      </c>
      <c r="U31" t="str">
        <f>VLOOKUP(B31,IATA[],3,FALSE)</f>
        <v>England</v>
      </c>
      <c r="V31" t="str">
        <f>VLOOKUP(C31,IATA[],3,FALSE)</f>
        <v>Spain</v>
      </c>
      <c r="W31" t="str">
        <f>VLOOKUP(U31,Regions!A:B,2,FALSE)</f>
        <v>Europe &amp; Middle East</v>
      </c>
      <c r="X31" t="str">
        <f>VLOOKUP(V31,Regions!A:B,2,FALSE)</f>
        <v>Europe &amp; Middle East</v>
      </c>
    </row>
    <row r="32" spans="1:24" x14ac:dyDescent="0.3">
      <c r="A32" t="s">
        <v>1127</v>
      </c>
      <c r="B32" t="s">
        <v>1167</v>
      </c>
      <c r="C32" t="s">
        <v>1194</v>
      </c>
      <c r="D32" s="1">
        <v>43673</v>
      </c>
      <c r="E32" s="1">
        <v>43679</v>
      </c>
      <c r="F32" s="1">
        <v>43687</v>
      </c>
      <c r="G32">
        <v>630</v>
      </c>
      <c r="H32">
        <v>8.8000000000000007</v>
      </c>
      <c r="I32">
        <v>131.66999999999999</v>
      </c>
      <c r="J32" s="2" t="s">
        <v>1219</v>
      </c>
      <c r="K32">
        <v>566</v>
      </c>
      <c r="L32" s="15" t="s">
        <v>1576</v>
      </c>
      <c r="M32">
        <f>IF(J32="Business", G32*imputed!$B$4+imputed!$C$4,flights_c!G32*imputed!$B$5+imputed!$C$5)</f>
        <v>289.94400000000002</v>
      </c>
      <c r="N32">
        <f t="shared" si="0"/>
        <v>6</v>
      </c>
      <c r="O32">
        <f t="shared" si="1"/>
        <v>0.20899999999999999</v>
      </c>
      <c r="P32">
        <f t="shared" si="2"/>
        <v>8</v>
      </c>
      <c r="Q32" t="str">
        <f>VLOOKUP(K32,employees!A:H,5, FALSE)</f>
        <v>Consulting</v>
      </c>
      <c r="R32">
        <f>VLOOKUP(K32,employees!A:H,6, FALSE)</f>
        <v>4</v>
      </c>
      <c r="S32">
        <f>VLOOKUP(R32,Allowance!A:B,2,FALSE)</f>
        <v>10</v>
      </c>
      <c r="T32" t="str">
        <f t="shared" si="3"/>
        <v>Economy</v>
      </c>
      <c r="U32" t="str">
        <f>VLOOKUP(B32,IATA[],3,FALSE)</f>
        <v>England</v>
      </c>
      <c r="V32" t="str">
        <f>VLOOKUP(C32,IATA[],3,FALSE)</f>
        <v>Germany</v>
      </c>
      <c r="W32" t="str">
        <f>VLOOKUP(U32,Regions!A:B,2,FALSE)</f>
        <v>Europe &amp; Middle East</v>
      </c>
      <c r="X32" t="str">
        <f>VLOOKUP(V32,Regions!A:B,2,FALSE)</f>
        <v>Europe &amp; Middle East</v>
      </c>
    </row>
    <row r="33" spans="1:24" x14ac:dyDescent="0.3">
      <c r="A33" t="s">
        <v>1126</v>
      </c>
      <c r="B33" t="s">
        <v>1190</v>
      </c>
      <c r="C33" t="s">
        <v>1178</v>
      </c>
      <c r="D33" s="1">
        <v>43269</v>
      </c>
      <c r="E33" s="1">
        <v>43289</v>
      </c>
      <c r="F33" s="1">
        <v>43293</v>
      </c>
      <c r="G33">
        <v>1180</v>
      </c>
      <c r="H33">
        <v>2</v>
      </c>
      <c r="I33">
        <v>140.05000000000001</v>
      </c>
      <c r="J33" s="2" t="s">
        <v>1219</v>
      </c>
      <c r="K33">
        <v>641</v>
      </c>
      <c r="L33" s="15" t="s">
        <v>1576</v>
      </c>
      <c r="M33">
        <f>IF(J33="Business", G33*imputed!$B$4+imputed!$C$4,flights_c!G33*imputed!$B$5+imputed!$C$5)</f>
        <v>349.23400000000004</v>
      </c>
      <c r="N33">
        <f t="shared" si="0"/>
        <v>20</v>
      </c>
      <c r="O33">
        <f t="shared" si="1"/>
        <v>0.11868644067796612</v>
      </c>
      <c r="P33">
        <f t="shared" si="2"/>
        <v>4</v>
      </c>
      <c r="Q33" t="str">
        <f>VLOOKUP(K33,employees!A:H,5, FALSE)</f>
        <v>Consulting</v>
      </c>
      <c r="R33">
        <f>VLOOKUP(K33,employees!A:H,6, FALSE)</f>
        <v>4</v>
      </c>
      <c r="S33">
        <f>VLOOKUP(R33,Allowance!A:B,2,FALSE)</f>
        <v>10</v>
      </c>
      <c r="T33" t="str">
        <f t="shared" si="3"/>
        <v>Economy</v>
      </c>
      <c r="U33" t="str">
        <f>VLOOKUP(B33,IATA[],3,FALSE)</f>
        <v>USA</v>
      </c>
      <c r="V33" t="str">
        <f>VLOOKUP(C33,IATA[],3,FALSE)</f>
        <v>USA</v>
      </c>
      <c r="W33" t="str">
        <f>VLOOKUP(U33,Regions!A:B,2,FALSE)</f>
        <v>Americas</v>
      </c>
      <c r="X33" t="str">
        <f>VLOOKUP(V33,Regions!A:B,2,FALSE)</f>
        <v>Americas</v>
      </c>
    </row>
    <row r="34" spans="1:24" x14ac:dyDescent="0.3">
      <c r="A34" t="s">
        <v>1125</v>
      </c>
      <c r="B34" t="s">
        <v>1161</v>
      </c>
      <c r="C34" t="s">
        <v>1211</v>
      </c>
      <c r="D34" s="1">
        <v>43628</v>
      </c>
      <c r="E34" s="1">
        <v>43638</v>
      </c>
      <c r="F34" s="1">
        <v>43649</v>
      </c>
      <c r="G34">
        <v>589</v>
      </c>
      <c r="H34">
        <v>1.2</v>
      </c>
      <c r="I34">
        <v>140.26</v>
      </c>
      <c r="J34" s="2" t="s">
        <v>1219</v>
      </c>
      <c r="K34">
        <v>428</v>
      </c>
      <c r="L34" s="15" t="s">
        <v>1576</v>
      </c>
      <c r="M34">
        <f>IF(J34="Business", G34*imputed!$B$4+imputed!$C$4,flights_c!G34*imputed!$B$5+imputed!$C$5)</f>
        <v>285.52420000000001</v>
      </c>
      <c r="N34">
        <f t="shared" si="0"/>
        <v>10</v>
      </c>
      <c r="O34">
        <f t="shared" si="1"/>
        <v>0.23813242784380304</v>
      </c>
      <c r="P34">
        <f t="shared" si="2"/>
        <v>11</v>
      </c>
      <c r="Q34" t="str">
        <f>VLOOKUP(K34,employees!A:H,5, FALSE)</f>
        <v>Consulting</v>
      </c>
      <c r="R34">
        <f>VLOOKUP(K34,employees!A:H,6, FALSE)</f>
        <v>2</v>
      </c>
      <c r="S34">
        <f>VLOOKUP(R34,Allowance!A:B,2,FALSE)</f>
        <v>6</v>
      </c>
      <c r="T34" t="str">
        <f t="shared" si="3"/>
        <v>Economy</v>
      </c>
      <c r="U34" t="str">
        <f>VLOOKUP(B34,IATA[],3,FALSE)</f>
        <v>USA</v>
      </c>
      <c r="V34" t="str">
        <f>VLOOKUP(C34,IATA[],3,FALSE)</f>
        <v>Canada</v>
      </c>
      <c r="W34" t="str">
        <f>VLOOKUP(U34,Regions!A:B,2,FALSE)</f>
        <v>Americas</v>
      </c>
      <c r="X34" t="str">
        <f>VLOOKUP(V34,Regions!A:B,2,FALSE)</f>
        <v>Americas</v>
      </c>
    </row>
    <row r="35" spans="1:24" x14ac:dyDescent="0.3">
      <c r="A35" t="s">
        <v>1124</v>
      </c>
      <c r="B35" t="s">
        <v>1160</v>
      </c>
      <c r="C35" t="s">
        <v>1174</v>
      </c>
      <c r="D35" s="1">
        <v>43449</v>
      </c>
      <c r="E35" s="1">
        <v>43476</v>
      </c>
      <c r="F35" s="1">
        <v>43486</v>
      </c>
      <c r="G35">
        <v>882</v>
      </c>
      <c r="H35">
        <v>2.8</v>
      </c>
      <c r="I35">
        <v>143.97999999999999</v>
      </c>
      <c r="J35" s="2" t="s">
        <v>1218</v>
      </c>
      <c r="K35">
        <v>912</v>
      </c>
      <c r="L35" s="15" t="s">
        <v>1576</v>
      </c>
      <c r="M35">
        <f>IF(J35="Business", G35*imputed!$B$4+imputed!$C$4,flights_c!G35*imputed!$B$5+imputed!$C$5)</f>
        <v>2366.8270000000002</v>
      </c>
      <c r="N35">
        <f t="shared" si="0"/>
        <v>27</v>
      </c>
      <c r="O35">
        <f t="shared" si="1"/>
        <v>0.16324263038548753</v>
      </c>
      <c r="P35">
        <f t="shared" si="2"/>
        <v>10</v>
      </c>
      <c r="Q35" t="str">
        <f>VLOOKUP(K35,employees!A:H,5, FALSE)</f>
        <v>Consulting</v>
      </c>
      <c r="R35">
        <f>VLOOKUP(K35,employees!A:H,6, FALSE)</f>
        <v>3</v>
      </c>
      <c r="S35">
        <f>VLOOKUP(R35,Allowance!A:B,2,FALSE)</f>
        <v>8</v>
      </c>
      <c r="T35" t="str">
        <f t="shared" si="3"/>
        <v>No</v>
      </c>
      <c r="U35" t="str">
        <f>VLOOKUP(B35,IATA[],3,FALSE)</f>
        <v>Singapore</v>
      </c>
      <c r="V35" t="str">
        <f>VLOOKUP(C35,IATA[],3,FALSE)</f>
        <v>Indonesia</v>
      </c>
      <c r="W35" t="str">
        <f>VLOOKUP(U35,Regions!A:B,2,FALSE)</f>
        <v>Asia Pacific</v>
      </c>
      <c r="X35" t="str">
        <f>VLOOKUP(V35,Regions!A:B,2,FALSE)</f>
        <v>Asia Pacific</v>
      </c>
    </row>
    <row r="36" spans="1:24" x14ac:dyDescent="0.3">
      <c r="A36" t="s">
        <v>1123</v>
      </c>
      <c r="B36" t="s">
        <v>1162</v>
      </c>
      <c r="C36" t="s">
        <v>1209</v>
      </c>
      <c r="D36" s="1">
        <v>43274</v>
      </c>
      <c r="E36" s="1">
        <v>43289</v>
      </c>
      <c r="F36" s="1">
        <v>43293</v>
      </c>
      <c r="G36">
        <v>347</v>
      </c>
      <c r="H36">
        <v>1.5</v>
      </c>
      <c r="I36">
        <v>144.66999999999999</v>
      </c>
      <c r="J36" s="2" t="s">
        <v>1218</v>
      </c>
      <c r="K36">
        <v>31</v>
      </c>
      <c r="L36" s="15" t="s">
        <v>1576</v>
      </c>
      <c r="M36">
        <f>IF(J36="Business", G36*imputed!$B$4+imputed!$C$4,flights_c!G36*imputed!$B$5+imputed!$C$5)</f>
        <v>2060.0045</v>
      </c>
      <c r="N36">
        <f t="shared" si="0"/>
        <v>15</v>
      </c>
      <c r="O36">
        <f t="shared" si="1"/>
        <v>0.41691642651296829</v>
      </c>
      <c r="P36">
        <f t="shared" si="2"/>
        <v>4</v>
      </c>
      <c r="Q36" t="str">
        <f>VLOOKUP(K36,employees!A:H,5, FALSE)</f>
        <v>IT</v>
      </c>
      <c r="R36">
        <f>VLOOKUP(K36,employees!A:H,6, FALSE)</f>
        <v>4</v>
      </c>
      <c r="S36">
        <f>VLOOKUP(R36,Allowance!A:B,2,FALSE)</f>
        <v>10</v>
      </c>
      <c r="T36" t="str">
        <f t="shared" si="3"/>
        <v>No</v>
      </c>
      <c r="U36" t="str">
        <f>VLOOKUP(B36,IATA[],3,FALSE)</f>
        <v>England</v>
      </c>
      <c r="V36" t="str">
        <f>VLOOKUP(C36,IATA[],3,FALSE)</f>
        <v>France</v>
      </c>
      <c r="W36" t="str">
        <f>VLOOKUP(U36,Regions!A:B,2,FALSE)</f>
        <v>Europe &amp; Middle East</v>
      </c>
      <c r="X36" t="str">
        <f>VLOOKUP(V36,Regions!A:B,2,FALSE)</f>
        <v>Europe &amp; Middle East</v>
      </c>
    </row>
    <row r="37" spans="1:24" x14ac:dyDescent="0.3">
      <c r="A37" t="s">
        <v>1122</v>
      </c>
      <c r="B37" t="s">
        <v>1167</v>
      </c>
      <c r="C37" t="s">
        <v>1194</v>
      </c>
      <c r="D37" s="1">
        <v>43535</v>
      </c>
      <c r="E37" s="1">
        <v>43547</v>
      </c>
      <c r="F37" s="1">
        <v>43554</v>
      </c>
      <c r="G37">
        <v>630</v>
      </c>
      <c r="H37">
        <v>8.8000000000000007</v>
      </c>
      <c r="I37">
        <v>146.91</v>
      </c>
      <c r="J37" s="2" t="s">
        <v>1219</v>
      </c>
      <c r="K37">
        <v>586</v>
      </c>
      <c r="L37" s="15" t="s">
        <v>1576</v>
      </c>
      <c r="M37">
        <f>IF(J37="Business", G37*imputed!$B$4+imputed!$C$4,flights_c!G37*imputed!$B$5+imputed!$C$5)</f>
        <v>289.94400000000002</v>
      </c>
      <c r="N37">
        <f t="shared" si="0"/>
        <v>12</v>
      </c>
      <c r="O37">
        <f t="shared" si="1"/>
        <v>0.2331904761904762</v>
      </c>
      <c r="P37">
        <f t="shared" si="2"/>
        <v>7</v>
      </c>
      <c r="Q37" t="str">
        <f>VLOOKUP(K37,employees!A:H,5, FALSE)</f>
        <v>Consulting</v>
      </c>
      <c r="R37">
        <f>VLOOKUP(K37,employees!A:H,6, FALSE)</f>
        <v>4</v>
      </c>
      <c r="S37">
        <f>VLOOKUP(R37,Allowance!A:B,2,FALSE)</f>
        <v>10</v>
      </c>
      <c r="T37" t="str">
        <f t="shared" si="3"/>
        <v>Economy</v>
      </c>
      <c r="U37" t="str">
        <f>VLOOKUP(B37,IATA[],3,FALSE)</f>
        <v>England</v>
      </c>
      <c r="V37" t="str">
        <f>VLOOKUP(C37,IATA[],3,FALSE)</f>
        <v>Germany</v>
      </c>
      <c r="W37" t="str">
        <f>VLOOKUP(U37,Regions!A:B,2,FALSE)</f>
        <v>Europe &amp; Middle East</v>
      </c>
      <c r="X37" t="str">
        <f>VLOOKUP(V37,Regions!A:B,2,FALSE)</f>
        <v>Europe &amp; Middle East</v>
      </c>
    </row>
    <row r="38" spans="1:24" x14ac:dyDescent="0.3">
      <c r="A38" t="s">
        <v>1120</v>
      </c>
      <c r="B38" t="s">
        <v>1167</v>
      </c>
      <c r="C38" t="s">
        <v>1210</v>
      </c>
      <c r="D38" s="1">
        <v>43652</v>
      </c>
      <c r="E38" s="1">
        <v>43655</v>
      </c>
      <c r="F38" s="1">
        <v>43661</v>
      </c>
      <c r="G38">
        <v>364</v>
      </c>
      <c r="H38">
        <v>1.5</v>
      </c>
      <c r="I38">
        <v>151.44999999999999</v>
      </c>
      <c r="J38" s="2" t="s">
        <v>1219</v>
      </c>
      <c r="K38">
        <v>560</v>
      </c>
      <c r="L38" s="15" t="s">
        <v>1576</v>
      </c>
      <c r="M38">
        <f>IF(J38="Business", G38*imputed!$B$4+imputed!$C$4,flights_c!G38*imputed!$B$5+imputed!$C$5)</f>
        <v>261.26920000000001</v>
      </c>
      <c r="N38">
        <f t="shared" si="0"/>
        <v>3</v>
      </c>
      <c r="O38">
        <f t="shared" si="1"/>
        <v>0.41607142857142854</v>
      </c>
      <c r="P38">
        <f t="shared" si="2"/>
        <v>6</v>
      </c>
      <c r="Q38" t="str">
        <f>VLOOKUP(K38,employees!A:H,5, FALSE)</f>
        <v>Consulting</v>
      </c>
      <c r="R38">
        <f>VLOOKUP(K38,employees!A:H,6, FALSE)</f>
        <v>2</v>
      </c>
      <c r="S38">
        <f>VLOOKUP(R38,Allowance!A:B,2,FALSE)</f>
        <v>6</v>
      </c>
      <c r="T38" t="str">
        <f t="shared" si="3"/>
        <v>Economy</v>
      </c>
      <c r="U38" t="str">
        <f>VLOOKUP(B38,IATA[],3,FALSE)</f>
        <v>England</v>
      </c>
      <c r="V38" t="str">
        <f>VLOOKUP(C38,IATA[],3,FALSE)</f>
        <v>Netherlands</v>
      </c>
      <c r="W38" t="str">
        <f>VLOOKUP(U38,Regions!A:B,2,FALSE)</f>
        <v>Europe &amp; Middle East</v>
      </c>
      <c r="X38" t="str">
        <f>VLOOKUP(V38,Regions!A:B,2,FALSE)</f>
        <v>Europe &amp; Middle East</v>
      </c>
    </row>
    <row r="39" spans="1:24" x14ac:dyDescent="0.3">
      <c r="A39" t="s">
        <v>1121</v>
      </c>
      <c r="B39" t="s">
        <v>1162</v>
      </c>
      <c r="C39" t="s">
        <v>1194</v>
      </c>
      <c r="D39" s="1">
        <v>43750</v>
      </c>
      <c r="E39" s="1">
        <v>43759</v>
      </c>
      <c r="F39" s="1">
        <v>43763</v>
      </c>
      <c r="G39">
        <v>654</v>
      </c>
      <c r="H39">
        <v>1.8</v>
      </c>
      <c r="I39">
        <v>151.63999999999999</v>
      </c>
      <c r="J39" s="2" t="s">
        <v>1219</v>
      </c>
      <c r="K39">
        <v>139</v>
      </c>
      <c r="L39" s="15" t="s">
        <v>1576</v>
      </c>
      <c r="M39">
        <f>IF(J39="Business", G39*imputed!$B$4+imputed!$C$4,flights_c!G39*imputed!$B$5+imputed!$C$5)</f>
        <v>292.53120000000001</v>
      </c>
      <c r="N39">
        <f t="shared" si="0"/>
        <v>9</v>
      </c>
      <c r="O39">
        <f t="shared" si="1"/>
        <v>0.23186544342507642</v>
      </c>
      <c r="P39">
        <f t="shared" si="2"/>
        <v>4</v>
      </c>
      <c r="Q39" t="str">
        <f>VLOOKUP(K39,employees!A:H,5, FALSE)</f>
        <v>Consulting</v>
      </c>
      <c r="R39">
        <f>VLOOKUP(K39,employees!A:H,6, FALSE)</f>
        <v>4</v>
      </c>
      <c r="S39">
        <f>VLOOKUP(R39,Allowance!A:B,2,FALSE)</f>
        <v>10</v>
      </c>
      <c r="T39" t="str">
        <f t="shared" si="3"/>
        <v>Economy</v>
      </c>
      <c r="U39" t="str">
        <f>VLOOKUP(B39,IATA[],3,FALSE)</f>
        <v>England</v>
      </c>
      <c r="V39" t="str">
        <f>VLOOKUP(C39,IATA[],3,FALSE)</f>
        <v>Germany</v>
      </c>
      <c r="W39" t="str">
        <f>VLOOKUP(U39,Regions!A:B,2,FALSE)</f>
        <v>Europe &amp; Middle East</v>
      </c>
      <c r="X39" t="str">
        <f>VLOOKUP(V39,Regions!A:B,2,FALSE)</f>
        <v>Europe &amp; Middle East</v>
      </c>
    </row>
    <row r="40" spans="1:24" x14ac:dyDescent="0.3">
      <c r="A40" t="s">
        <v>1119</v>
      </c>
      <c r="B40" t="s">
        <v>1167</v>
      </c>
      <c r="C40" t="s">
        <v>1194</v>
      </c>
      <c r="D40" s="1">
        <v>42799</v>
      </c>
      <c r="E40" s="1">
        <v>42806</v>
      </c>
      <c r="F40" s="1">
        <v>42813</v>
      </c>
      <c r="G40">
        <v>630</v>
      </c>
      <c r="H40">
        <v>8.8000000000000007</v>
      </c>
      <c r="I40">
        <v>154.44999999999999</v>
      </c>
      <c r="J40" s="2" t="s">
        <v>1219</v>
      </c>
      <c r="K40">
        <v>710</v>
      </c>
      <c r="L40" s="15" t="s">
        <v>1576</v>
      </c>
      <c r="M40">
        <f>IF(J40="Business", G40*imputed!$B$4+imputed!$C$4,flights_c!G40*imputed!$B$5+imputed!$C$5)</f>
        <v>289.94400000000002</v>
      </c>
      <c r="N40">
        <f t="shared" si="0"/>
        <v>7</v>
      </c>
      <c r="O40">
        <f t="shared" si="1"/>
        <v>0.24515873015873013</v>
      </c>
      <c r="P40">
        <f t="shared" si="2"/>
        <v>7</v>
      </c>
      <c r="Q40" t="str">
        <f>VLOOKUP(K40,employees!A:H,5, FALSE)</f>
        <v>Consulting</v>
      </c>
      <c r="R40">
        <f>VLOOKUP(K40,employees!A:H,6, FALSE)</f>
        <v>3</v>
      </c>
      <c r="S40">
        <f>VLOOKUP(R40,Allowance!A:B,2,FALSE)</f>
        <v>8</v>
      </c>
      <c r="T40" t="str">
        <f t="shared" si="3"/>
        <v>Economy</v>
      </c>
      <c r="U40" t="str">
        <f>VLOOKUP(B40,IATA[],3,FALSE)</f>
        <v>England</v>
      </c>
      <c r="V40" t="str">
        <f>VLOOKUP(C40,IATA[],3,FALSE)</f>
        <v>Germany</v>
      </c>
      <c r="W40" t="str">
        <f>VLOOKUP(U40,Regions!A:B,2,FALSE)</f>
        <v>Europe &amp; Middle East</v>
      </c>
      <c r="X40" t="str">
        <f>VLOOKUP(V40,Regions!A:B,2,FALSE)</f>
        <v>Europe &amp; Middle East</v>
      </c>
    </row>
    <row r="41" spans="1:24" x14ac:dyDescent="0.3">
      <c r="A41" t="s">
        <v>1118</v>
      </c>
      <c r="B41" t="s">
        <v>1167</v>
      </c>
      <c r="C41" t="s">
        <v>1197</v>
      </c>
      <c r="D41" s="1">
        <v>42944</v>
      </c>
      <c r="E41" s="1">
        <v>43082</v>
      </c>
      <c r="F41" s="1">
        <v>43097</v>
      </c>
      <c r="G41">
        <v>1109</v>
      </c>
      <c r="H41">
        <v>2.2999999999999998</v>
      </c>
      <c r="I41">
        <v>155.38999999999999</v>
      </c>
      <c r="J41" s="2" t="s">
        <v>1219</v>
      </c>
      <c r="K41">
        <v>422</v>
      </c>
      <c r="L41" s="15" t="s">
        <v>1576</v>
      </c>
      <c r="M41">
        <f>IF(J41="Business", G41*imputed!$B$4+imputed!$C$4,flights_c!G41*imputed!$B$5+imputed!$C$5)</f>
        <v>341.58019999999999</v>
      </c>
      <c r="N41">
        <f t="shared" si="0"/>
        <v>138</v>
      </c>
      <c r="O41">
        <f t="shared" si="1"/>
        <v>0.14011722272317401</v>
      </c>
      <c r="P41">
        <f t="shared" si="2"/>
        <v>15</v>
      </c>
      <c r="Q41" t="str">
        <f>VLOOKUP(K41,employees!A:H,5, FALSE)</f>
        <v>Consulting</v>
      </c>
      <c r="R41">
        <f>VLOOKUP(K41,employees!A:H,6, FALSE)</f>
        <v>3</v>
      </c>
      <c r="S41">
        <f>VLOOKUP(R41,Allowance!A:B,2,FALSE)</f>
        <v>8</v>
      </c>
      <c r="T41" t="str">
        <f t="shared" si="3"/>
        <v>Economy</v>
      </c>
      <c r="U41" t="str">
        <f>VLOOKUP(B41,IATA[],3,FALSE)</f>
        <v>England</v>
      </c>
      <c r="V41" t="str">
        <f>VLOOKUP(C41,IATA[],3,FALSE)</f>
        <v>Spain</v>
      </c>
      <c r="W41" t="str">
        <f>VLOOKUP(U41,Regions!A:B,2,FALSE)</f>
        <v>Europe &amp; Middle East</v>
      </c>
      <c r="X41" t="str">
        <f>VLOOKUP(V41,Regions!A:B,2,FALSE)</f>
        <v>Europe &amp; Middle East</v>
      </c>
    </row>
    <row r="42" spans="1:24" x14ac:dyDescent="0.3">
      <c r="A42" t="s">
        <v>1117</v>
      </c>
      <c r="B42" t="s">
        <v>1190</v>
      </c>
      <c r="C42" t="s">
        <v>1195</v>
      </c>
      <c r="D42" s="1">
        <v>42792</v>
      </c>
      <c r="E42" s="1">
        <v>42814</v>
      </c>
      <c r="F42" s="1">
        <v>42819</v>
      </c>
      <c r="G42">
        <v>2606</v>
      </c>
      <c r="H42">
        <v>3.6</v>
      </c>
      <c r="I42">
        <v>156.41</v>
      </c>
      <c r="J42" s="2" t="s">
        <v>1219</v>
      </c>
      <c r="K42">
        <v>506</v>
      </c>
      <c r="L42" s="15" t="s">
        <v>1576</v>
      </c>
      <c r="M42">
        <f>IF(J42="Business", G42*imputed!$B$4+imputed!$C$4,flights_c!G42*imputed!$B$5+imputed!$C$5)</f>
        <v>502.95680000000004</v>
      </c>
      <c r="N42">
        <f t="shared" si="0"/>
        <v>22</v>
      </c>
      <c r="O42">
        <f t="shared" si="1"/>
        <v>6.0019186492709133E-2</v>
      </c>
      <c r="P42">
        <f t="shared" si="2"/>
        <v>5</v>
      </c>
      <c r="Q42" t="str">
        <f>VLOOKUP(K42,employees!A:H,5, FALSE)</f>
        <v>Consulting</v>
      </c>
      <c r="R42">
        <f>VLOOKUP(K42,employees!A:H,6, FALSE)</f>
        <v>3</v>
      </c>
      <c r="S42">
        <f>VLOOKUP(R42,Allowance!A:B,2,FALSE)</f>
        <v>8</v>
      </c>
      <c r="T42" t="str">
        <f t="shared" si="3"/>
        <v>Economy</v>
      </c>
      <c r="U42" t="str">
        <f>VLOOKUP(B42,IATA[],3,FALSE)</f>
        <v>USA</v>
      </c>
      <c r="V42" t="str">
        <f>VLOOKUP(C42,IATA[],3,FALSE)</f>
        <v>USA</v>
      </c>
      <c r="W42" t="str">
        <f>VLOOKUP(U42,Regions!A:B,2,FALSE)</f>
        <v>Americas</v>
      </c>
      <c r="X42" t="str">
        <f>VLOOKUP(V42,Regions!A:B,2,FALSE)</f>
        <v>Americas</v>
      </c>
    </row>
    <row r="43" spans="1:24" x14ac:dyDescent="0.3">
      <c r="A43" t="s">
        <v>1116</v>
      </c>
      <c r="B43" t="s">
        <v>1167</v>
      </c>
      <c r="C43" t="s">
        <v>1210</v>
      </c>
      <c r="D43" s="1">
        <v>43338</v>
      </c>
      <c r="E43" s="1">
        <v>43358</v>
      </c>
      <c r="F43" s="1">
        <v>43362</v>
      </c>
      <c r="G43">
        <v>364</v>
      </c>
      <c r="H43">
        <v>1.5</v>
      </c>
      <c r="I43">
        <v>156.94</v>
      </c>
      <c r="J43" s="2" t="s">
        <v>1219</v>
      </c>
      <c r="K43">
        <v>494</v>
      </c>
      <c r="L43" s="15" t="s">
        <v>1576</v>
      </c>
      <c r="M43">
        <f>IF(J43="Business", G43*imputed!$B$4+imputed!$C$4,flights_c!G43*imputed!$B$5+imputed!$C$5)</f>
        <v>261.26920000000001</v>
      </c>
      <c r="N43">
        <f t="shared" si="0"/>
        <v>20</v>
      </c>
      <c r="O43">
        <f t="shared" si="1"/>
        <v>0.43115384615384617</v>
      </c>
      <c r="P43">
        <f t="shared" si="2"/>
        <v>4</v>
      </c>
      <c r="Q43" t="str">
        <f>VLOOKUP(K43,employees!A:H,5, FALSE)</f>
        <v>Consulting</v>
      </c>
      <c r="R43">
        <f>VLOOKUP(K43,employees!A:H,6, FALSE)</f>
        <v>3</v>
      </c>
      <c r="S43">
        <f>VLOOKUP(R43,Allowance!A:B,2,FALSE)</f>
        <v>8</v>
      </c>
      <c r="T43" t="str">
        <f t="shared" si="3"/>
        <v>Economy</v>
      </c>
      <c r="U43" t="str">
        <f>VLOOKUP(B43,IATA[],3,FALSE)</f>
        <v>England</v>
      </c>
      <c r="V43" t="str">
        <f>VLOOKUP(C43,IATA[],3,FALSE)</f>
        <v>Netherlands</v>
      </c>
      <c r="W43" t="str">
        <f>VLOOKUP(U43,Regions!A:B,2,FALSE)</f>
        <v>Europe &amp; Middle East</v>
      </c>
      <c r="X43" t="str">
        <f>VLOOKUP(V43,Regions!A:B,2,FALSE)</f>
        <v>Europe &amp; Middle East</v>
      </c>
    </row>
    <row r="44" spans="1:24" x14ac:dyDescent="0.3">
      <c r="A44" t="s">
        <v>1114</v>
      </c>
      <c r="B44" t="s">
        <v>1167</v>
      </c>
      <c r="C44" t="s">
        <v>1209</v>
      </c>
      <c r="D44" s="1">
        <v>43732</v>
      </c>
      <c r="E44" s="1">
        <v>43748</v>
      </c>
      <c r="F44" s="1">
        <v>43752</v>
      </c>
      <c r="G44">
        <v>307</v>
      </c>
      <c r="H44">
        <v>1.5</v>
      </c>
      <c r="I44">
        <v>158.16</v>
      </c>
      <c r="J44" s="2" t="s">
        <v>1218</v>
      </c>
      <c r="K44">
        <v>460</v>
      </c>
      <c r="L44" s="15" t="s">
        <v>1576</v>
      </c>
      <c r="M44">
        <f>IF(J44="Business", G44*imputed!$B$4+imputed!$C$4,flights_c!G44*imputed!$B$5+imputed!$C$5)</f>
        <v>2037.0645</v>
      </c>
      <c r="N44">
        <f t="shared" si="0"/>
        <v>16</v>
      </c>
      <c r="O44">
        <f t="shared" si="1"/>
        <v>0.51517915309446249</v>
      </c>
      <c r="P44">
        <f t="shared" si="2"/>
        <v>4</v>
      </c>
      <c r="Q44" t="str">
        <f>VLOOKUP(K44,employees!A:H,5, FALSE)</f>
        <v>Consulting</v>
      </c>
      <c r="R44">
        <f>VLOOKUP(K44,employees!A:H,6, FALSE)</f>
        <v>4</v>
      </c>
      <c r="S44">
        <f>VLOOKUP(R44,Allowance!A:B,2,FALSE)</f>
        <v>10</v>
      </c>
      <c r="T44" t="str">
        <f t="shared" si="3"/>
        <v>No</v>
      </c>
      <c r="U44" t="str">
        <f>VLOOKUP(B44,IATA[],3,FALSE)</f>
        <v>England</v>
      </c>
      <c r="V44" t="str">
        <f>VLOOKUP(C44,IATA[],3,FALSE)</f>
        <v>France</v>
      </c>
      <c r="W44" t="str">
        <f>VLOOKUP(U44,Regions!A:B,2,FALSE)</f>
        <v>Europe &amp; Middle East</v>
      </c>
      <c r="X44" t="str">
        <f>VLOOKUP(V44,Regions!A:B,2,FALSE)</f>
        <v>Europe &amp; Middle East</v>
      </c>
    </row>
    <row r="45" spans="1:24" x14ac:dyDescent="0.3">
      <c r="A45" t="s">
        <v>1113</v>
      </c>
      <c r="B45" t="s">
        <v>1160</v>
      </c>
      <c r="C45" t="s">
        <v>1173</v>
      </c>
      <c r="D45" s="1">
        <v>43470</v>
      </c>
      <c r="E45" s="1">
        <v>43485</v>
      </c>
      <c r="F45" s="1">
        <v>43490</v>
      </c>
      <c r="G45">
        <v>1416</v>
      </c>
      <c r="H45">
        <v>2.6</v>
      </c>
      <c r="I45">
        <v>158.47</v>
      </c>
      <c r="J45" s="2" t="s">
        <v>1219</v>
      </c>
      <c r="K45">
        <v>700</v>
      </c>
      <c r="L45" s="15" t="s">
        <v>1576</v>
      </c>
      <c r="M45">
        <f>IF(J45="Business", G45*imputed!$B$4+imputed!$C$4,flights_c!G45*imputed!$B$5+imputed!$C$5)</f>
        <v>374.6748</v>
      </c>
      <c r="N45">
        <f t="shared" si="0"/>
        <v>15</v>
      </c>
      <c r="O45">
        <f t="shared" si="1"/>
        <v>0.1119138418079096</v>
      </c>
      <c r="P45">
        <f t="shared" si="2"/>
        <v>5</v>
      </c>
      <c r="Q45" t="str">
        <f>VLOOKUP(K45,employees!A:H,5, FALSE)</f>
        <v>Consulting</v>
      </c>
      <c r="R45">
        <f>VLOOKUP(K45,employees!A:H,6, FALSE)</f>
        <v>4</v>
      </c>
      <c r="S45">
        <f>VLOOKUP(R45,Allowance!A:B,2,FALSE)</f>
        <v>10</v>
      </c>
      <c r="T45" t="str">
        <f t="shared" si="3"/>
        <v>Economy</v>
      </c>
      <c r="U45" t="str">
        <f>VLOOKUP(B45,IATA[],3,FALSE)</f>
        <v>Singapore</v>
      </c>
      <c r="V45" t="str">
        <f>VLOOKUP(C45,IATA[],3,FALSE)</f>
        <v>Thailand</v>
      </c>
      <c r="W45" t="str">
        <f>VLOOKUP(U45,Regions!A:B,2,FALSE)</f>
        <v>Asia Pacific</v>
      </c>
      <c r="X45" t="str">
        <f>VLOOKUP(V45,Regions!A:B,2,FALSE)</f>
        <v>Asia Pacific</v>
      </c>
    </row>
    <row r="46" spans="1:24" x14ac:dyDescent="0.3">
      <c r="A46" t="s">
        <v>1115</v>
      </c>
      <c r="B46" t="s">
        <v>1162</v>
      </c>
      <c r="C46" t="s">
        <v>1207</v>
      </c>
      <c r="D46" s="1">
        <v>43303</v>
      </c>
      <c r="E46" s="1">
        <v>43480</v>
      </c>
      <c r="F46" s="1">
        <v>43488</v>
      </c>
      <c r="G46">
        <v>941</v>
      </c>
      <c r="H46">
        <v>2.1</v>
      </c>
      <c r="I46">
        <v>158.57</v>
      </c>
      <c r="J46" s="2" t="s">
        <v>1218</v>
      </c>
      <c r="K46">
        <v>944</v>
      </c>
      <c r="L46" s="15" t="s">
        <v>1576</v>
      </c>
      <c r="M46">
        <f>IF(J46="Business", G46*imputed!$B$4+imputed!$C$4,flights_c!G46*imputed!$B$5+imputed!$C$5)</f>
        <v>2400.6635000000001</v>
      </c>
      <c r="N46">
        <f t="shared" si="0"/>
        <v>177</v>
      </c>
      <c r="O46">
        <f t="shared" si="1"/>
        <v>0.16851222104144525</v>
      </c>
      <c r="P46">
        <f t="shared" si="2"/>
        <v>8</v>
      </c>
      <c r="Q46" t="str">
        <f>VLOOKUP(K46,employees!A:H,5, FALSE)</f>
        <v>Consulting</v>
      </c>
      <c r="R46">
        <f>VLOOKUP(K46,employees!A:H,6, FALSE)</f>
        <v>3</v>
      </c>
      <c r="S46">
        <f>VLOOKUP(R46,Allowance!A:B,2,FALSE)</f>
        <v>8</v>
      </c>
      <c r="T46" t="str">
        <f t="shared" si="3"/>
        <v>No</v>
      </c>
      <c r="U46" t="str">
        <f>VLOOKUP(B46,IATA[],3,FALSE)</f>
        <v>England</v>
      </c>
      <c r="V46" t="str">
        <f>VLOOKUP(C46,IATA[],3,FALSE)</f>
        <v>Germany</v>
      </c>
      <c r="W46" t="str">
        <f>VLOOKUP(U46,Regions!A:B,2,FALSE)</f>
        <v>Europe &amp; Middle East</v>
      </c>
      <c r="X46" t="str">
        <f>VLOOKUP(V46,Regions!A:B,2,FALSE)</f>
        <v>Europe &amp; Middle East</v>
      </c>
    </row>
    <row r="47" spans="1:24" x14ac:dyDescent="0.3">
      <c r="A47" t="s">
        <v>1112</v>
      </c>
      <c r="B47" t="s">
        <v>1190</v>
      </c>
      <c r="C47" t="s">
        <v>1185</v>
      </c>
      <c r="D47" s="1">
        <v>42891</v>
      </c>
      <c r="E47" s="1">
        <v>42900</v>
      </c>
      <c r="F47" s="1">
        <v>42905</v>
      </c>
      <c r="G47">
        <v>2279</v>
      </c>
      <c r="H47">
        <v>3.2</v>
      </c>
      <c r="I47">
        <v>159.34</v>
      </c>
      <c r="J47" s="2" t="s">
        <v>1219</v>
      </c>
      <c r="K47">
        <v>711</v>
      </c>
      <c r="L47" s="15" t="s">
        <v>1576</v>
      </c>
      <c r="M47">
        <f>IF(J47="Business", G47*imputed!$B$4+imputed!$C$4,flights_c!G47*imputed!$B$5+imputed!$C$5)</f>
        <v>467.70620000000002</v>
      </c>
      <c r="N47">
        <f t="shared" si="0"/>
        <v>9</v>
      </c>
      <c r="O47">
        <f t="shared" si="1"/>
        <v>6.9916630100921459E-2</v>
      </c>
      <c r="P47">
        <f t="shared" si="2"/>
        <v>5</v>
      </c>
      <c r="Q47" t="str">
        <f>VLOOKUP(K47,employees!A:H,5, FALSE)</f>
        <v>Consulting</v>
      </c>
      <c r="R47">
        <f>VLOOKUP(K47,employees!A:H,6, FALSE)</f>
        <v>4</v>
      </c>
      <c r="S47">
        <f>VLOOKUP(R47,Allowance!A:B,2,FALSE)</f>
        <v>10</v>
      </c>
      <c r="T47" t="str">
        <f t="shared" si="3"/>
        <v>Economy</v>
      </c>
      <c r="U47" t="str">
        <f>VLOOKUP(B47,IATA[],3,FALSE)</f>
        <v>USA</v>
      </c>
      <c r="V47" t="str">
        <f>VLOOKUP(C47,IATA[],3,FALSE)</f>
        <v>USA</v>
      </c>
      <c r="W47" t="str">
        <f>VLOOKUP(U47,Regions!A:B,2,FALSE)</f>
        <v>Americas</v>
      </c>
      <c r="X47" t="str">
        <f>VLOOKUP(V47,Regions!A:B,2,FALSE)</f>
        <v>Americas</v>
      </c>
    </row>
    <row r="48" spans="1:24" x14ac:dyDescent="0.3">
      <c r="A48" t="s">
        <v>1111</v>
      </c>
      <c r="B48" t="s">
        <v>1167</v>
      </c>
      <c r="C48" t="s">
        <v>1210</v>
      </c>
      <c r="D48" s="1">
        <v>43111</v>
      </c>
      <c r="E48" s="1">
        <v>43135</v>
      </c>
      <c r="F48" s="1">
        <v>43140</v>
      </c>
      <c r="G48">
        <v>364</v>
      </c>
      <c r="H48">
        <v>1.5</v>
      </c>
      <c r="I48">
        <v>160.08000000000001</v>
      </c>
      <c r="J48" s="2" t="s">
        <v>1219</v>
      </c>
      <c r="K48">
        <v>586</v>
      </c>
      <c r="L48" s="15" t="s">
        <v>1576</v>
      </c>
      <c r="M48">
        <f>IF(J48="Business", G48*imputed!$B$4+imputed!$C$4,flights_c!G48*imputed!$B$5+imputed!$C$5)</f>
        <v>261.26920000000001</v>
      </c>
      <c r="N48">
        <f t="shared" si="0"/>
        <v>24</v>
      </c>
      <c r="O48">
        <f t="shared" si="1"/>
        <v>0.43978021978021981</v>
      </c>
      <c r="P48">
        <f t="shared" si="2"/>
        <v>5</v>
      </c>
      <c r="Q48" t="str">
        <f>VLOOKUP(K48,employees!A:H,5, FALSE)</f>
        <v>Consulting</v>
      </c>
      <c r="R48">
        <f>VLOOKUP(K48,employees!A:H,6, FALSE)</f>
        <v>4</v>
      </c>
      <c r="S48">
        <f>VLOOKUP(R48,Allowance!A:B,2,FALSE)</f>
        <v>10</v>
      </c>
      <c r="T48" t="str">
        <f t="shared" si="3"/>
        <v>Economy</v>
      </c>
      <c r="U48" t="str">
        <f>VLOOKUP(B48,IATA[],3,FALSE)</f>
        <v>England</v>
      </c>
      <c r="V48" t="str">
        <f>VLOOKUP(C48,IATA[],3,FALSE)</f>
        <v>Netherlands</v>
      </c>
      <c r="W48" t="str">
        <f>VLOOKUP(U48,Regions!A:B,2,FALSE)</f>
        <v>Europe &amp; Middle East</v>
      </c>
      <c r="X48" t="str">
        <f>VLOOKUP(V48,Regions!A:B,2,FALSE)</f>
        <v>Europe &amp; Middle East</v>
      </c>
    </row>
    <row r="49" spans="1:24" x14ac:dyDescent="0.3">
      <c r="A49" t="s">
        <v>1110</v>
      </c>
      <c r="B49" t="s">
        <v>1162</v>
      </c>
      <c r="C49" t="s">
        <v>1194</v>
      </c>
      <c r="D49" s="1">
        <v>42611</v>
      </c>
      <c r="E49" s="1">
        <v>42747</v>
      </c>
      <c r="F49" s="1">
        <v>42751</v>
      </c>
      <c r="G49">
        <v>654</v>
      </c>
      <c r="H49">
        <v>1.8</v>
      </c>
      <c r="I49">
        <v>163.28</v>
      </c>
      <c r="J49" s="2" t="s">
        <v>1219</v>
      </c>
      <c r="K49">
        <v>950</v>
      </c>
      <c r="L49" s="15" t="s">
        <v>1576</v>
      </c>
      <c r="M49">
        <f>IF(J49="Business", G49*imputed!$B$4+imputed!$C$4,flights_c!G49*imputed!$B$5+imputed!$C$5)</f>
        <v>292.53120000000001</v>
      </c>
      <c r="N49">
        <f t="shared" si="0"/>
        <v>136</v>
      </c>
      <c r="O49">
        <f t="shared" si="1"/>
        <v>0.24966360856269113</v>
      </c>
      <c r="P49">
        <f t="shared" si="2"/>
        <v>4</v>
      </c>
      <c r="Q49" t="str">
        <f>VLOOKUP(K49,employees!A:H,5, FALSE)</f>
        <v>Consulting</v>
      </c>
      <c r="R49">
        <f>VLOOKUP(K49,employees!A:H,6, FALSE)</f>
        <v>3</v>
      </c>
      <c r="S49">
        <f>VLOOKUP(R49,Allowance!A:B,2,FALSE)</f>
        <v>8</v>
      </c>
      <c r="T49" t="str">
        <f t="shared" si="3"/>
        <v>Economy</v>
      </c>
      <c r="U49" t="str">
        <f>VLOOKUP(B49,IATA[],3,FALSE)</f>
        <v>England</v>
      </c>
      <c r="V49" t="str">
        <f>VLOOKUP(C49,IATA[],3,FALSE)</f>
        <v>Germany</v>
      </c>
      <c r="W49" t="str">
        <f>VLOOKUP(U49,Regions!A:B,2,FALSE)</f>
        <v>Europe &amp; Middle East</v>
      </c>
      <c r="X49" t="str">
        <f>VLOOKUP(V49,Regions!A:B,2,FALSE)</f>
        <v>Europe &amp; Middle East</v>
      </c>
    </row>
    <row r="50" spans="1:24" x14ac:dyDescent="0.3">
      <c r="A50" t="s">
        <v>1108</v>
      </c>
      <c r="B50" t="s">
        <v>1162</v>
      </c>
      <c r="C50" t="s">
        <v>1179</v>
      </c>
      <c r="D50" s="1">
        <v>43725</v>
      </c>
      <c r="E50" s="1">
        <v>43745</v>
      </c>
      <c r="F50" s="1">
        <v>43753</v>
      </c>
      <c r="G50">
        <v>1443</v>
      </c>
      <c r="H50">
        <v>2.6</v>
      </c>
      <c r="I50">
        <v>164.54</v>
      </c>
      <c r="J50" s="2" t="s">
        <v>1219</v>
      </c>
      <c r="K50">
        <v>858</v>
      </c>
      <c r="L50" s="15" t="s">
        <v>1576</v>
      </c>
      <c r="M50">
        <f>IF(J50="Business", G50*imputed!$B$4+imputed!$C$4,flights_c!G50*imputed!$B$5+imputed!$C$5)</f>
        <v>377.58540000000005</v>
      </c>
      <c r="N50">
        <f t="shared" si="0"/>
        <v>20</v>
      </c>
      <c r="O50">
        <f t="shared" si="1"/>
        <v>0.11402633402633403</v>
      </c>
      <c r="P50">
        <f t="shared" si="2"/>
        <v>8</v>
      </c>
      <c r="Q50" t="str">
        <f>VLOOKUP(K50,employees!A:H,5, FALSE)</f>
        <v>Consulting</v>
      </c>
      <c r="R50">
        <f>VLOOKUP(K50,employees!A:H,6, FALSE)</f>
        <v>4</v>
      </c>
      <c r="S50">
        <f>VLOOKUP(R50,Allowance!A:B,2,FALSE)</f>
        <v>10</v>
      </c>
      <c r="T50" t="str">
        <f t="shared" si="3"/>
        <v>Economy</v>
      </c>
      <c r="U50" t="str">
        <f>VLOOKUP(B50,IATA[],3,FALSE)</f>
        <v>England</v>
      </c>
      <c r="V50" t="str">
        <f>VLOOKUP(C50,IATA[],3,FALSE)</f>
        <v>Italy</v>
      </c>
      <c r="W50" t="str">
        <f>VLOOKUP(U50,Regions!A:B,2,FALSE)</f>
        <v>Europe &amp; Middle East</v>
      </c>
      <c r="X50" t="str">
        <f>VLOOKUP(V50,Regions!A:B,2,FALSE)</f>
        <v>Europe &amp; Middle East</v>
      </c>
    </row>
    <row r="51" spans="1:24" x14ac:dyDescent="0.3">
      <c r="A51" t="s">
        <v>1109</v>
      </c>
      <c r="B51" t="s">
        <v>1167</v>
      </c>
      <c r="C51" t="s">
        <v>1207</v>
      </c>
      <c r="D51" s="1">
        <v>43614</v>
      </c>
      <c r="E51" s="1">
        <v>43637</v>
      </c>
      <c r="F51" s="1">
        <v>43640</v>
      </c>
      <c r="G51">
        <v>913</v>
      </c>
      <c r="H51">
        <v>2.1</v>
      </c>
      <c r="I51">
        <v>164.86</v>
      </c>
      <c r="J51" s="2" t="s">
        <v>1219</v>
      </c>
      <c r="K51">
        <v>139</v>
      </c>
      <c r="L51" s="15" t="s">
        <v>1576</v>
      </c>
      <c r="M51">
        <f>IF(J51="Business", G51*imputed!$B$4+imputed!$C$4,flights_c!G51*imputed!$B$5+imputed!$C$5)</f>
        <v>320.45140000000004</v>
      </c>
      <c r="N51">
        <f t="shared" si="0"/>
        <v>23</v>
      </c>
      <c r="O51">
        <f t="shared" si="1"/>
        <v>0.18056955093099672</v>
      </c>
      <c r="P51">
        <f t="shared" si="2"/>
        <v>3</v>
      </c>
      <c r="Q51" t="str">
        <f>VLOOKUP(K51,employees!A:H,5, FALSE)</f>
        <v>Consulting</v>
      </c>
      <c r="R51">
        <f>VLOOKUP(K51,employees!A:H,6, FALSE)</f>
        <v>4</v>
      </c>
      <c r="S51">
        <f>VLOOKUP(R51,Allowance!A:B,2,FALSE)</f>
        <v>10</v>
      </c>
      <c r="T51" t="str">
        <f t="shared" si="3"/>
        <v>Economy</v>
      </c>
      <c r="U51" t="str">
        <f>VLOOKUP(B51,IATA[],3,FALSE)</f>
        <v>England</v>
      </c>
      <c r="V51" t="str">
        <f>VLOOKUP(C51,IATA[],3,FALSE)</f>
        <v>Germany</v>
      </c>
      <c r="W51" t="str">
        <f>VLOOKUP(U51,Regions!A:B,2,FALSE)</f>
        <v>Europe &amp; Middle East</v>
      </c>
      <c r="X51" t="str">
        <f>VLOOKUP(V51,Regions!A:B,2,FALSE)</f>
        <v>Europe &amp; Middle East</v>
      </c>
    </row>
    <row r="52" spans="1:24" x14ac:dyDescent="0.3">
      <c r="A52" t="s">
        <v>1107</v>
      </c>
      <c r="B52" t="s">
        <v>1162</v>
      </c>
      <c r="C52" t="s">
        <v>1194</v>
      </c>
      <c r="D52" s="1">
        <v>42766</v>
      </c>
      <c r="E52" s="1">
        <v>42776</v>
      </c>
      <c r="F52" s="1">
        <v>42780</v>
      </c>
      <c r="G52">
        <v>654</v>
      </c>
      <c r="H52">
        <v>1.8</v>
      </c>
      <c r="I52">
        <v>165.64</v>
      </c>
      <c r="J52" s="2" t="s">
        <v>1219</v>
      </c>
      <c r="K52">
        <v>967</v>
      </c>
      <c r="L52" s="15" t="s">
        <v>1576</v>
      </c>
      <c r="M52">
        <f>IF(J52="Business", G52*imputed!$B$4+imputed!$C$4,flights_c!G52*imputed!$B$5+imputed!$C$5)</f>
        <v>292.53120000000001</v>
      </c>
      <c r="N52">
        <f t="shared" si="0"/>
        <v>10</v>
      </c>
      <c r="O52">
        <f t="shared" si="1"/>
        <v>0.25327217125382262</v>
      </c>
      <c r="P52">
        <f t="shared" si="2"/>
        <v>4</v>
      </c>
      <c r="Q52" t="str">
        <f>VLOOKUP(K52,employees!A:H,5, FALSE)</f>
        <v>Consulting</v>
      </c>
      <c r="R52">
        <f>VLOOKUP(K52,employees!A:H,6, FALSE)</f>
        <v>2</v>
      </c>
      <c r="S52">
        <f>VLOOKUP(R52,Allowance!A:B,2,FALSE)</f>
        <v>6</v>
      </c>
      <c r="T52" t="str">
        <f t="shared" si="3"/>
        <v>Economy</v>
      </c>
      <c r="U52" t="str">
        <f>VLOOKUP(B52,IATA[],3,FALSE)</f>
        <v>England</v>
      </c>
      <c r="V52" t="str">
        <f>VLOOKUP(C52,IATA[],3,FALSE)</f>
        <v>Germany</v>
      </c>
      <c r="W52" t="str">
        <f>VLOOKUP(U52,Regions!A:B,2,FALSE)</f>
        <v>Europe &amp; Middle East</v>
      </c>
      <c r="X52" t="str">
        <f>VLOOKUP(V52,Regions!A:B,2,FALSE)</f>
        <v>Europe &amp; Middle East</v>
      </c>
    </row>
    <row r="53" spans="1:24" x14ac:dyDescent="0.3">
      <c r="A53" t="s">
        <v>1106</v>
      </c>
      <c r="B53" t="s">
        <v>1190</v>
      </c>
      <c r="C53" t="s">
        <v>1165</v>
      </c>
      <c r="D53" s="1">
        <v>43702</v>
      </c>
      <c r="E53" s="1">
        <v>43711</v>
      </c>
      <c r="F53" s="1">
        <v>43712</v>
      </c>
      <c r="G53">
        <v>1765</v>
      </c>
      <c r="H53">
        <v>2.6</v>
      </c>
      <c r="I53">
        <v>166.76</v>
      </c>
      <c r="J53" s="2" t="s">
        <v>1219</v>
      </c>
      <c r="K53">
        <v>940</v>
      </c>
      <c r="L53" s="15" t="s">
        <v>1576</v>
      </c>
      <c r="M53">
        <f>IF(J53="Business", G53*imputed!$B$4+imputed!$C$4,flights_c!G53*imputed!$B$5+imputed!$C$5)</f>
        <v>412.29700000000003</v>
      </c>
      <c r="N53">
        <f t="shared" si="0"/>
        <v>9</v>
      </c>
      <c r="O53">
        <f t="shared" si="1"/>
        <v>9.4481586402266282E-2</v>
      </c>
      <c r="P53">
        <f t="shared" si="2"/>
        <v>1</v>
      </c>
      <c r="Q53" t="str">
        <f>VLOOKUP(K53,employees!A:H,5, FALSE)</f>
        <v>Consulting</v>
      </c>
      <c r="R53">
        <f>VLOOKUP(K53,employees!A:H,6, FALSE)</f>
        <v>4</v>
      </c>
      <c r="S53">
        <f>VLOOKUP(R53,Allowance!A:B,2,FALSE)</f>
        <v>10</v>
      </c>
      <c r="T53" t="str">
        <f t="shared" si="3"/>
        <v>Economy</v>
      </c>
      <c r="U53" t="str">
        <f>VLOOKUP(B53,IATA[],3,FALSE)</f>
        <v>USA</v>
      </c>
      <c r="V53" t="str">
        <f>VLOOKUP(C53,IATA[],3,FALSE)</f>
        <v>USA</v>
      </c>
      <c r="W53" t="str">
        <f>VLOOKUP(U53,Regions!A:B,2,FALSE)</f>
        <v>Americas</v>
      </c>
      <c r="X53" t="str">
        <f>VLOOKUP(V53,Regions!A:B,2,FALSE)</f>
        <v>Americas</v>
      </c>
    </row>
    <row r="54" spans="1:24" x14ac:dyDescent="0.3">
      <c r="A54" t="s">
        <v>1105</v>
      </c>
      <c r="B54" t="s">
        <v>1161</v>
      </c>
      <c r="C54" t="s">
        <v>1211</v>
      </c>
      <c r="D54" s="1">
        <v>43358</v>
      </c>
      <c r="E54" s="1">
        <v>43368</v>
      </c>
      <c r="F54" s="1">
        <v>43373</v>
      </c>
      <c r="G54">
        <v>589</v>
      </c>
      <c r="H54">
        <v>1.2</v>
      </c>
      <c r="I54">
        <v>167.37</v>
      </c>
      <c r="J54" s="2" t="s">
        <v>1219</v>
      </c>
      <c r="K54">
        <v>871</v>
      </c>
      <c r="L54" s="15" t="s">
        <v>1576</v>
      </c>
      <c r="M54">
        <f>IF(J54="Business", G54*imputed!$B$4+imputed!$C$4,flights_c!G54*imputed!$B$5+imputed!$C$5)</f>
        <v>285.52420000000001</v>
      </c>
      <c r="N54">
        <f t="shared" si="0"/>
        <v>10</v>
      </c>
      <c r="O54">
        <f t="shared" si="1"/>
        <v>0.2841595925297114</v>
      </c>
      <c r="P54">
        <f t="shared" si="2"/>
        <v>5</v>
      </c>
      <c r="Q54" t="str">
        <f>VLOOKUP(K54,employees!A:H,5, FALSE)</f>
        <v>Consulting</v>
      </c>
      <c r="R54">
        <f>VLOOKUP(K54,employees!A:H,6, FALSE)</f>
        <v>3</v>
      </c>
      <c r="S54">
        <f>VLOOKUP(R54,Allowance!A:B,2,FALSE)</f>
        <v>8</v>
      </c>
      <c r="T54" t="str">
        <f t="shared" si="3"/>
        <v>Economy</v>
      </c>
      <c r="U54" t="str">
        <f>VLOOKUP(B54,IATA[],3,FALSE)</f>
        <v>USA</v>
      </c>
      <c r="V54" t="str">
        <f>VLOOKUP(C54,IATA[],3,FALSE)</f>
        <v>Canada</v>
      </c>
      <c r="W54" t="str">
        <f>VLOOKUP(U54,Regions!A:B,2,FALSE)</f>
        <v>Americas</v>
      </c>
      <c r="X54" t="str">
        <f>VLOOKUP(V54,Regions!A:B,2,FALSE)</f>
        <v>Americas</v>
      </c>
    </row>
    <row r="55" spans="1:24" x14ac:dyDescent="0.3">
      <c r="A55" t="s">
        <v>1104</v>
      </c>
      <c r="B55" t="s">
        <v>1162</v>
      </c>
      <c r="C55" t="s">
        <v>1179</v>
      </c>
      <c r="D55" s="1">
        <v>43384</v>
      </c>
      <c r="E55" s="1">
        <v>43405</v>
      </c>
      <c r="F55" s="1">
        <v>43413</v>
      </c>
      <c r="G55">
        <v>1443</v>
      </c>
      <c r="H55">
        <v>2.6</v>
      </c>
      <c r="I55">
        <v>173.57</v>
      </c>
      <c r="J55" s="2" t="s">
        <v>1219</v>
      </c>
      <c r="K55">
        <v>996</v>
      </c>
      <c r="L55" s="15" t="s">
        <v>1576</v>
      </c>
      <c r="M55">
        <f>IF(J55="Business", G55*imputed!$B$4+imputed!$C$4,flights_c!G55*imputed!$B$5+imputed!$C$5)</f>
        <v>377.58540000000005</v>
      </c>
      <c r="N55">
        <f t="shared" si="0"/>
        <v>21</v>
      </c>
      <c r="O55">
        <f t="shared" si="1"/>
        <v>0.12028413028413028</v>
      </c>
      <c r="P55">
        <f t="shared" si="2"/>
        <v>8</v>
      </c>
      <c r="Q55" t="str">
        <f>VLOOKUP(K55,employees!A:H,5, FALSE)</f>
        <v>Consulting</v>
      </c>
      <c r="R55">
        <f>VLOOKUP(K55,employees!A:H,6, FALSE)</f>
        <v>2</v>
      </c>
      <c r="S55">
        <f>VLOOKUP(R55,Allowance!A:B,2,FALSE)</f>
        <v>6</v>
      </c>
      <c r="T55" t="str">
        <f t="shared" si="3"/>
        <v>Economy</v>
      </c>
      <c r="U55" t="str">
        <f>VLOOKUP(B55,IATA[],3,FALSE)</f>
        <v>England</v>
      </c>
      <c r="V55" t="str">
        <f>VLOOKUP(C55,IATA[],3,FALSE)</f>
        <v>Italy</v>
      </c>
      <c r="W55" t="str">
        <f>VLOOKUP(U55,Regions!A:B,2,FALSE)</f>
        <v>Europe &amp; Middle East</v>
      </c>
      <c r="X55" t="str">
        <f>VLOOKUP(V55,Regions!A:B,2,FALSE)</f>
        <v>Europe &amp; Middle East</v>
      </c>
    </row>
    <row r="56" spans="1:24" x14ac:dyDescent="0.3">
      <c r="A56" t="s">
        <v>1103</v>
      </c>
      <c r="B56" t="s">
        <v>1190</v>
      </c>
      <c r="C56" t="s">
        <v>1165</v>
      </c>
      <c r="D56" s="1">
        <v>43028</v>
      </c>
      <c r="E56" s="1">
        <v>43115</v>
      </c>
      <c r="F56" s="1">
        <v>43119</v>
      </c>
      <c r="G56">
        <v>1765</v>
      </c>
      <c r="H56">
        <v>2.6</v>
      </c>
      <c r="I56">
        <v>176.6</v>
      </c>
      <c r="J56" s="2" t="s">
        <v>1219</v>
      </c>
      <c r="K56">
        <v>297</v>
      </c>
      <c r="L56" s="15" t="s">
        <v>1576</v>
      </c>
      <c r="M56">
        <f>IF(J56="Business", G56*imputed!$B$4+imputed!$C$4,flights_c!G56*imputed!$B$5+imputed!$C$5)</f>
        <v>412.29700000000003</v>
      </c>
      <c r="N56">
        <f t="shared" si="0"/>
        <v>87</v>
      </c>
      <c r="O56">
        <f t="shared" si="1"/>
        <v>0.10005665722379603</v>
      </c>
      <c r="P56">
        <f t="shared" si="2"/>
        <v>4</v>
      </c>
      <c r="Q56" t="str">
        <f>VLOOKUP(K56,employees!A:H,5, FALSE)</f>
        <v>Consulting</v>
      </c>
      <c r="R56">
        <f>VLOOKUP(K56,employees!A:H,6, FALSE)</f>
        <v>4</v>
      </c>
      <c r="S56">
        <f>VLOOKUP(R56,Allowance!A:B,2,FALSE)</f>
        <v>10</v>
      </c>
      <c r="T56" t="str">
        <f t="shared" si="3"/>
        <v>Economy</v>
      </c>
      <c r="U56" t="str">
        <f>VLOOKUP(B56,IATA[],3,FALSE)</f>
        <v>USA</v>
      </c>
      <c r="V56" t="str">
        <f>VLOOKUP(C56,IATA[],3,FALSE)</f>
        <v>USA</v>
      </c>
      <c r="W56" t="str">
        <f>VLOOKUP(U56,Regions!A:B,2,FALSE)</f>
        <v>Americas</v>
      </c>
      <c r="X56" t="str">
        <f>VLOOKUP(V56,Regions!A:B,2,FALSE)</f>
        <v>Americas</v>
      </c>
    </row>
    <row r="57" spans="1:24" x14ac:dyDescent="0.3">
      <c r="A57" t="s">
        <v>1102</v>
      </c>
      <c r="B57" t="s">
        <v>1167</v>
      </c>
      <c r="C57" t="s">
        <v>1194</v>
      </c>
      <c r="D57" s="1">
        <v>43106</v>
      </c>
      <c r="E57" s="1">
        <v>43108</v>
      </c>
      <c r="F57" s="1">
        <v>43116</v>
      </c>
      <c r="G57">
        <v>630</v>
      </c>
      <c r="H57">
        <v>8.8000000000000007</v>
      </c>
      <c r="I57">
        <v>178.79</v>
      </c>
      <c r="J57" s="2" t="s">
        <v>1219</v>
      </c>
      <c r="K57">
        <v>188</v>
      </c>
      <c r="L57" s="15" t="s">
        <v>1576</v>
      </c>
      <c r="M57">
        <f>IF(J57="Business", G57*imputed!$B$4+imputed!$C$4,flights_c!G57*imputed!$B$5+imputed!$C$5)</f>
        <v>289.94400000000002</v>
      </c>
      <c r="N57">
        <f t="shared" si="0"/>
        <v>2</v>
      </c>
      <c r="O57">
        <f t="shared" si="1"/>
        <v>0.28379365079365076</v>
      </c>
      <c r="P57">
        <f t="shared" si="2"/>
        <v>8</v>
      </c>
      <c r="Q57" t="str">
        <f>VLOOKUP(K57,employees!A:H,5, FALSE)</f>
        <v>Consulting</v>
      </c>
      <c r="R57">
        <f>VLOOKUP(K57,employees!A:H,6, FALSE)</f>
        <v>2</v>
      </c>
      <c r="S57">
        <f>VLOOKUP(R57,Allowance!A:B,2,FALSE)</f>
        <v>6</v>
      </c>
      <c r="T57" t="str">
        <f t="shared" si="3"/>
        <v>Economy</v>
      </c>
      <c r="U57" t="str">
        <f>VLOOKUP(B57,IATA[],3,FALSE)</f>
        <v>England</v>
      </c>
      <c r="V57" t="str">
        <f>VLOOKUP(C57,IATA[],3,FALSE)</f>
        <v>Germany</v>
      </c>
      <c r="W57" t="str">
        <f>VLOOKUP(U57,Regions!A:B,2,FALSE)</f>
        <v>Europe &amp; Middle East</v>
      </c>
      <c r="X57" t="str">
        <f>VLOOKUP(V57,Regions!A:B,2,FALSE)</f>
        <v>Europe &amp; Middle East</v>
      </c>
    </row>
    <row r="58" spans="1:24" x14ac:dyDescent="0.3">
      <c r="A58" t="s">
        <v>1099</v>
      </c>
      <c r="B58" t="s">
        <v>1167</v>
      </c>
      <c r="C58" t="s">
        <v>1179</v>
      </c>
      <c r="D58" s="1">
        <v>42809</v>
      </c>
      <c r="E58" s="1">
        <v>42826</v>
      </c>
      <c r="F58" s="1">
        <v>42834</v>
      </c>
      <c r="G58">
        <v>1405</v>
      </c>
      <c r="H58">
        <v>2.6</v>
      </c>
      <c r="I58">
        <v>179.41</v>
      </c>
      <c r="J58" s="2" t="s">
        <v>1219</v>
      </c>
      <c r="K58">
        <v>710</v>
      </c>
      <c r="L58" s="15" t="s">
        <v>1576</v>
      </c>
      <c r="M58">
        <f>IF(J58="Business", G58*imputed!$B$4+imputed!$C$4,flights_c!G58*imputed!$B$5+imputed!$C$5)</f>
        <v>373.48900000000003</v>
      </c>
      <c r="N58">
        <f t="shared" si="0"/>
        <v>17</v>
      </c>
      <c r="O58">
        <f t="shared" si="1"/>
        <v>0.12769395017793594</v>
      </c>
      <c r="P58">
        <f t="shared" si="2"/>
        <v>8</v>
      </c>
      <c r="Q58" t="str">
        <f>VLOOKUP(K58,employees!A:H,5, FALSE)</f>
        <v>Consulting</v>
      </c>
      <c r="R58">
        <f>VLOOKUP(K58,employees!A:H,6, FALSE)</f>
        <v>3</v>
      </c>
      <c r="S58">
        <f>VLOOKUP(R58,Allowance!A:B,2,FALSE)</f>
        <v>8</v>
      </c>
      <c r="T58" t="str">
        <f t="shared" si="3"/>
        <v>Economy</v>
      </c>
      <c r="U58" t="str">
        <f>VLOOKUP(B58,IATA[],3,FALSE)</f>
        <v>England</v>
      </c>
      <c r="V58" t="str">
        <f>VLOOKUP(C58,IATA[],3,FALSE)</f>
        <v>Italy</v>
      </c>
      <c r="W58" t="str">
        <f>VLOOKUP(U58,Regions!A:B,2,FALSE)</f>
        <v>Europe &amp; Middle East</v>
      </c>
      <c r="X58" t="str">
        <f>VLOOKUP(V58,Regions!A:B,2,FALSE)</f>
        <v>Europe &amp; Middle East</v>
      </c>
    </row>
    <row r="59" spans="1:24" x14ac:dyDescent="0.3">
      <c r="A59" t="s">
        <v>1101</v>
      </c>
      <c r="B59" t="s">
        <v>1162</v>
      </c>
      <c r="C59" t="s">
        <v>1207</v>
      </c>
      <c r="D59" s="1">
        <v>42930</v>
      </c>
      <c r="E59" s="1">
        <v>42952</v>
      </c>
      <c r="F59" s="1">
        <v>42960</v>
      </c>
      <c r="G59">
        <v>941</v>
      </c>
      <c r="H59">
        <v>2.1</v>
      </c>
      <c r="I59">
        <v>179.44</v>
      </c>
      <c r="J59" s="2" t="s">
        <v>1219</v>
      </c>
      <c r="K59">
        <v>561</v>
      </c>
      <c r="L59" s="15" t="s">
        <v>1576</v>
      </c>
      <c r="M59">
        <f>IF(J59="Business", G59*imputed!$B$4+imputed!$C$4,flights_c!G59*imputed!$B$5+imputed!$C$5)</f>
        <v>323.46980000000002</v>
      </c>
      <c r="N59">
        <f t="shared" si="0"/>
        <v>22</v>
      </c>
      <c r="O59">
        <f t="shared" si="1"/>
        <v>0.19069075451647183</v>
      </c>
      <c r="P59">
        <f t="shared" si="2"/>
        <v>8</v>
      </c>
      <c r="Q59" t="str">
        <f>VLOOKUP(K59,employees!A:H,5, FALSE)</f>
        <v>Consulting</v>
      </c>
      <c r="R59">
        <f>VLOOKUP(K59,employees!A:H,6, FALSE)</f>
        <v>4</v>
      </c>
      <c r="S59">
        <f>VLOOKUP(R59,Allowance!A:B,2,FALSE)</f>
        <v>10</v>
      </c>
      <c r="T59" t="str">
        <f t="shared" si="3"/>
        <v>Economy</v>
      </c>
      <c r="U59" t="str">
        <f>VLOOKUP(B59,IATA[],3,FALSE)</f>
        <v>England</v>
      </c>
      <c r="V59" t="str">
        <f>VLOOKUP(C59,IATA[],3,FALSE)</f>
        <v>Germany</v>
      </c>
      <c r="W59" t="str">
        <f>VLOOKUP(U59,Regions!A:B,2,FALSE)</f>
        <v>Europe &amp; Middle East</v>
      </c>
      <c r="X59" t="str">
        <f>VLOOKUP(V59,Regions!A:B,2,FALSE)</f>
        <v>Europe &amp; Middle East</v>
      </c>
    </row>
    <row r="60" spans="1:24" x14ac:dyDescent="0.3">
      <c r="A60" t="s">
        <v>1100</v>
      </c>
      <c r="B60" t="s">
        <v>1190</v>
      </c>
      <c r="C60" t="s">
        <v>1188</v>
      </c>
      <c r="D60" s="1">
        <v>43193</v>
      </c>
      <c r="E60" s="1">
        <v>43199</v>
      </c>
      <c r="F60" s="1">
        <v>43202</v>
      </c>
      <c r="G60">
        <v>1529</v>
      </c>
      <c r="H60">
        <v>2.4</v>
      </c>
      <c r="I60">
        <v>179.73</v>
      </c>
      <c r="J60" s="2" t="s">
        <v>1219</v>
      </c>
      <c r="K60">
        <v>201</v>
      </c>
      <c r="L60" s="15" t="s">
        <v>1576</v>
      </c>
      <c r="M60">
        <f>IF(J60="Business", G60*imputed!$B$4+imputed!$C$4,flights_c!G60*imputed!$B$5+imputed!$C$5)</f>
        <v>386.8562</v>
      </c>
      <c r="N60">
        <f t="shared" si="0"/>
        <v>6</v>
      </c>
      <c r="O60">
        <f t="shared" si="1"/>
        <v>0.11754741661216481</v>
      </c>
      <c r="P60">
        <f t="shared" si="2"/>
        <v>3</v>
      </c>
      <c r="Q60" t="str">
        <f>VLOOKUP(K60,employees!A:H,5, FALSE)</f>
        <v>IT</v>
      </c>
      <c r="R60">
        <f>VLOOKUP(K60,employees!A:H,6, FALSE)</f>
        <v>2</v>
      </c>
      <c r="S60">
        <f>VLOOKUP(R60,Allowance!A:B,2,FALSE)</f>
        <v>6</v>
      </c>
      <c r="T60" t="str">
        <f t="shared" si="3"/>
        <v>Economy</v>
      </c>
      <c r="U60" t="str">
        <f>VLOOKUP(B60,IATA[],3,FALSE)</f>
        <v>USA</v>
      </c>
      <c r="V60" t="str">
        <f>VLOOKUP(C60,IATA[],3,FALSE)</f>
        <v>USA</v>
      </c>
      <c r="W60" t="str">
        <f>VLOOKUP(U60,Regions!A:B,2,FALSE)</f>
        <v>Americas</v>
      </c>
      <c r="X60" t="str">
        <f>VLOOKUP(V60,Regions!A:B,2,FALSE)</f>
        <v>Americas</v>
      </c>
    </row>
    <row r="61" spans="1:24" x14ac:dyDescent="0.3">
      <c r="A61" t="s">
        <v>1098</v>
      </c>
      <c r="B61" t="s">
        <v>1190</v>
      </c>
      <c r="C61" t="s">
        <v>1198</v>
      </c>
      <c r="D61" s="1">
        <v>43268</v>
      </c>
      <c r="E61" s="1">
        <v>43285</v>
      </c>
      <c r="F61" s="1">
        <v>43287</v>
      </c>
      <c r="G61">
        <v>2235</v>
      </c>
      <c r="H61">
        <v>3.2</v>
      </c>
      <c r="I61">
        <v>181.3</v>
      </c>
      <c r="J61" s="2" t="s">
        <v>1219</v>
      </c>
      <c r="K61">
        <v>641</v>
      </c>
      <c r="L61" s="15" t="s">
        <v>1576</v>
      </c>
      <c r="M61">
        <f>IF(J61="Business", G61*imputed!$B$4+imputed!$C$4,flights_c!G61*imputed!$B$5+imputed!$C$5)</f>
        <v>462.96300000000002</v>
      </c>
      <c r="N61">
        <f t="shared" si="0"/>
        <v>17</v>
      </c>
      <c r="O61">
        <f t="shared" si="1"/>
        <v>8.1118568232662197E-2</v>
      </c>
      <c r="P61">
        <f t="shared" si="2"/>
        <v>2</v>
      </c>
      <c r="Q61" t="str">
        <f>VLOOKUP(K61,employees!A:H,5, FALSE)</f>
        <v>Consulting</v>
      </c>
      <c r="R61">
        <f>VLOOKUP(K61,employees!A:H,6, FALSE)</f>
        <v>4</v>
      </c>
      <c r="S61">
        <f>VLOOKUP(R61,Allowance!A:B,2,FALSE)</f>
        <v>10</v>
      </c>
      <c r="T61" t="str">
        <f t="shared" si="3"/>
        <v>Economy</v>
      </c>
      <c r="U61" t="str">
        <f>VLOOKUP(B61,IATA[],3,FALSE)</f>
        <v>USA</v>
      </c>
      <c r="V61" t="str">
        <f>VLOOKUP(C61,IATA[],3,FALSE)</f>
        <v>USA</v>
      </c>
      <c r="W61" t="str">
        <f>VLOOKUP(U61,Regions!A:B,2,FALSE)</f>
        <v>Americas</v>
      </c>
      <c r="X61" t="str">
        <f>VLOOKUP(V61,Regions!A:B,2,FALSE)</f>
        <v>Americas</v>
      </c>
    </row>
    <row r="62" spans="1:24" x14ac:dyDescent="0.3">
      <c r="A62" t="s">
        <v>1097</v>
      </c>
      <c r="B62" t="s">
        <v>1167</v>
      </c>
      <c r="C62" t="s">
        <v>1194</v>
      </c>
      <c r="D62" s="1">
        <v>43195</v>
      </c>
      <c r="E62" s="1">
        <v>43315</v>
      </c>
      <c r="F62" s="1">
        <v>43325</v>
      </c>
      <c r="G62">
        <v>630</v>
      </c>
      <c r="H62">
        <v>8.8000000000000007</v>
      </c>
      <c r="I62">
        <v>183.7</v>
      </c>
      <c r="J62" s="2" t="s">
        <v>1219</v>
      </c>
      <c r="K62">
        <v>198</v>
      </c>
      <c r="L62" s="15" t="s">
        <v>1576</v>
      </c>
      <c r="M62">
        <f>IF(J62="Business", G62*imputed!$B$4+imputed!$C$4,flights_c!G62*imputed!$B$5+imputed!$C$5)</f>
        <v>289.94400000000002</v>
      </c>
      <c r="N62">
        <f t="shared" si="0"/>
        <v>120</v>
      </c>
      <c r="O62">
        <f t="shared" si="1"/>
        <v>0.29158730158730156</v>
      </c>
      <c r="P62">
        <f t="shared" si="2"/>
        <v>10</v>
      </c>
      <c r="Q62" t="str">
        <f>VLOOKUP(K62,employees!A:H,5, FALSE)</f>
        <v>Consulting</v>
      </c>
      <c r="R62">
        <f>VLOOKUP(K62,employees!A:H,6, FALSE)</f>
        <v>4</v>
      </c>
      <c r="S62">
        <f>VLOOKUP(R62,Allowance!A:B,2,FALSE)</f>
        <v>10</v>
      </c>
      <c r="T62" t="str">
        <f t="shared" si="3"/>
        <v>Economy</v>
      </c>
      <c r="U62" t="str">
        <f>VLOOKUP(B62,IATA[],3,FALSE)</f>
        <v>England</v>
      </c>
      <c r="V62" t="str">
        <f>VLOOKUP(C62,IATA[],3,FALSE)</f>
        <v>Germany</v>
      </c>
      <c r="W62" t="str">
        <f>VLOOKUP(U62,Regions!A:B,2,FALSE)</f>
        <v>Europe &amp; Middle East</v>
      </c>
      <c r="X62" t="str">
        <f>VLOOKUP(V62,Regions!A:B,2,FALSE)</f>
        <v>Europe &amp; Middle East</v>
      </c>
    </row>
    <row r="63" spans="1:24" x14ac:dyDescent="0.3">
      <c r="A63" t="s">
        <v>1095</v>
      </c>
      <c r="B63" t="s">
        <v>1190</v>
      </c>
      <c r="C63" t="s">
        <v>1198</v>
      </c>
      <c r="D63" s="1">
        <v>43071</v>
      </c>
      <c r="E63" s="1">
        <v>43083</v>
      </c>
      <c r="F63" s="1">
        <v>43084</v>
      </c>
      <c r="G63">
        <v>2235</v>
      </c>
      <c r="H63">
        <v>3.2</v>
      </c>
      <c r="I63">
        <v>185.05</v>
      </c>
      <c r="J63" s="2" t="s">
        <v>1219</v>
      </c>
      <c r="K63">
        <v>641</v>
      </c>
      <c r="L63" s="15" t="s">
        <v>1576</v>
      </c>
      <c r="M63">
        <f>IF(J63="Business", G63*imputed!$B$4+imputed!$C$4,flights_c!G63*imputed!$B$5+imputed!$C$5)</f>
        <v>462.96300000000002</v>
      </c>
      <c r="N63">
        <f t="shared" si="0"/>
        <v>12</v>
      </c>
      <c r="O63">
        <f t="shared" si="1"/>
        <v>8.2796420581655483E-2</v>
      </c>
      <c r="P63">
        <f t="shared" si="2"/>
        <v>1</v>
      </c>
      <c r="Q63" t="str">
        <f>VLOOKUP(K63,employees!A:H,5, FALSE)</f>
        <v>Consulting</v>
      </c>
      <c r="R63">
        <f>VLOOKUP(K63,employees!A:H,6, FALSE)</f>
        <v>4</v>
      </c>
      <c r="S63">
        <f>VLOOKUP(R63,Allowance!A:B,2,FALSE)</f>
        <v>10</v>
      </c>
      <c r="T63" t="str">
        <f t="shared" si="3"/>
        <v>Economy</v>
      </c>
      <c r="U63" t="str">
        <f>VLOOKUP(B63,IATA[],3,FALSE)</f>
        <v>USA</v>
      </c>
      <c r="V63" t="str">
        <f>VLOOKUP(C63,IATA[],3,FALSE)</f>
        <v>USA</v>
      </c>
      <c r="W63" t="str">
        <f>VLOOKUP(U63,Regions!A:B,2,FALSE)</f>
        <v>Americas</v>
      </c>
      <c r="X63" t="str">
        <f>VLOOKUP(V63,Regions!A:B,2,FALSE)</f>
        <v>Americas</v>
      </c>
    </row>
    <row r="64" spans="1:24" x14ac:dyDescent="0.3">
      <c r="A64" t="s">
        <v>1096</v>
      </c>
      <c r="B64" t="s">
        <v>1162</v>
      </c>
      <c r="C64" t="s">
        <v>1194</v>
      </c>
      <c r="D64" s="1">
        <v>43286</v>
      </c>
      <c r="E64" s="1">
        <v>43293</v>
      </c>
      <c r="F64" s="1">
        <v>43301</v>
      </c>
      <c r="G64">
        <v>654</v>
      </c>
      <c r="H64">
        <v>1.8</v>
      </c>
      <c r="I64">
        <v>185.06</v>
      </c>
      <c r="J64" s="2" t="s">
        <v>1219</v>
      </c>
      <c r="K64">
        <v>601</v>
      </c>
      <c r="L64" s="15" t="s">
        <v>1576</v>
      </c>
      <c r="M64">
        <f>IF(J64="Business", G64*imputed!$B$4+imputed!$C$4,flights_c!G64*imputed!$B$5+imputed!$C$5)</f>
        <v>292.53120000000001</v>
      </c>
      <c r="N64">
        <f t="shared" si="0"/>
        <v>7</v>
      </c>
      <c r="O64">
        <f t="shared" si="1"/>
        <v>0.28296636085626914</v>
      </c>
      <c r="P64">
        <f t="shared" si="2"/>
        <v>8</v>
      </c>
      <c r="Q64" t="str">
        <f>VLOOKUP(K64,employees!A:H,5, FALSE)</f>
        <v>Consulting</v>
      </c>
      <c r="R64">
        <f>VLOOKUP(K64,employees!A:H,6, FALSE)</f>
        <v>2</v>
      </c>
      <c r="S64">
        <f>VLOOKUP(R64,Allowance!A:B,2,FALSE)</f>
        <v>6</v>
      </c>
      <c r="T64" t="str">
        <f t="shared" si="3"/>
        <v>Economy</v>
      </c>
      <c r="U64" t="str">
        <f>VLOOKUP(B64,IATA[],3,FALSE)</f>
        <v>England</v>
      </c>
      <c r="V64" t="str">
        <f>VLOOKUP(C64,IATA[],3,FALSE)</f>
        <v>Germany</v>
      </c>
      <c r="W64" t="str">
        <f>VLOOKUP(U64,Regions!A:B,2,FALSE)</f>
        <v>Europe &amp; Middle East</v>
      </c>
      <c r="X64" t="str">
        <f>VLOOKUP(V64,Regions!A:B,2,FALSE)</f>
        <v>Europe &amp; Middle East</v>
      </c>
    </row>
    <row r="65" spans="1:24" x14ac:dyDescent="0.3">
      <c r="A65" t="s">
        <v>1094</v>
      </c>
      <c r="B65" t="s">
        <v>1162</v>
      </c>
      <c r="C65" t="s">
        <v>1208</v>
      </c>
      <c r="D65" s="1">
        <v>42927</v>
      </c>
      <c r="E65" s="1">
        <v>42946</v>
      </c>
      <c r="F65" s="1">
        <v>42949</v>
      </c>
      <c r="G65">
        <v>2508</v>
      </c>
      <c r="H65">
        <v>3.7</v>
      </c>
      <c r="I65">
        <v>187.26</v>
      </c>
      <c r="J65" s="2" t="s">
        <v>1219</v>
      </c>
      <c r="K65">
        <v>601</v>
      </c>
      <c r="L65" s="15" t="s">
        <v>1576</v>
      </c>
      <c r="M65">
        <f>IF(J65="Business", G65*imputed!$B$4+imputed!$C$4,flights_c!G65*imputed!$B$5+imputed!$C$5)</f>
        <v>492.39240000000007</v>
      </c>
      <c r="N65">
        <f t="shared" si="0"/>
        <v>19</v>
      </c>
      <c r="O65">
        <f t="shared" si="1"/>
        <v>7.466507177033492E-2</v>
      </c>
      <c r="P65">
        <f t="shared" si="2"/>
        <v>3</v>
      </c>
      <c r="Q65" t="str">
        <f>VLOOKUP(K65,employees!A:H,5, FALSE)</f>
        <v>Consulting</v>
      </c>
      <c r="R65">
        <f>VLOOKUP(K65,employees!A:H,6, FALSE)</f>
        <v>2</v>
      </c>
      <c r="S65">
        <f>VLOOKUP(R65,Allowance!A:B,2,FALSE)</f>
        <v>6</v>
      </c>
      <c r="T65" t="str">
        <f t="shared" si="3"/>
        <v>Economy</v>
      </c>
      <c r="U65" t="str">
        <f>VLOOKUP(B65,IATA[],3,FALSE)</f>
        <v>England</v>
      </c>
      <c r="V65" t="str">
        <f>VLOOKUP(C65,IATA[],3,FALSE)</f>
        <v>Russia</v>
      </c>
      <c r="W65" t="str">
        <f>VLOOKUP(U65,Regions!A:B,2,FALSE)</f>
        <v>Europe &amp; Middle East</v>
      </c>
      <c r="X65" t="str">
        <f>VLOOKUP(V65,Regions!A:B,2,FALSE)</f>
        <v>Europe &amp; Middle East</v>
      </c>
    </row>
    <row r="66" spans="1:24" x14ac:dyDescent="0.3">
      <c r="A66" t="s">
        <v>1093</v>
      </c>
      <c r="B66" t="s">
        <v>1190</v>
      </c>
      <c r="C66" t="s">
        <v>1178</v>
      </c>
      <c r="D66" s="1">
        <v>43561</v>
      </c>
      <c r="E66" s="1">
        <v>43574</v>
      </c>
      <c r="F66" s="1">
        <v>43579</v>
      </c>
      <c r="G66">
        <v>1180</v>
      </c>
      <c r="H66">
        <v>2</v>
      </c>
      <c r="I66">
        <v>191.19</v>
      </c>
      <c r="J66" s="2" t="s">
        <v>1219</v>
      </c>
      <c r="K66">
        <v>25</v>
      </c>
      <c r="L66" s="15" t="s">
        <v>1576</v>
      </c>
      <c r="M66">
        <f>IF(J66="Business", G66*imputed!$B$4+imputed!$C$4,flights_c!G66*imputed!$B$5+imputed!$C$5)</f>
        <v>349.23400000000004</v>
      </c>
      <c r="N66">
        <f t="shared" si="0"/>
        <v>13</v>
      </c>
      <c r="O66">
        <f t="shared" si="1"/>
        <v>0.16202542372881357</v>
      </c>
      <c r="P66">
        <f t="shared" si="2"/>
        <v>5</v>
      </c>
      <c r="Q66" t="str">
        <f>VLOOKUP(K66,employees!A:H,5, FALSE)</f>
        <v>Consulting</v>
      </c>
      <c r="R66">
        <f>VLOOKUP(K66,employees!A:H,6, FALSE)</f>
        <v>4</v>
      </c>
      <c r="S66">
        <f>VLOOKUP(R66,Allowance!A:B,2,FALSE)</f>
        <v>10</v>
      </c>
      <c r="T66" t="str">
        <f t="shared" si="3"/>
        <v>Economy</v>
      </c>
      <c r="U66" t="str">
        <f>VLOOKUP(B66,IATA[],3,FALSE)</f>
        <v>USA</v>
      </c>
      <c r="V66" t="str">
        <f>VLOOKUP(C66,IATA[],3,FALSE)</f>
        <v>USA</v>
      </c>
      <c r="W66" t="str">
        <f>VLOOKUP(U66,Regions!A:B,2,FALSE)</f>
        <v>Americas</v>
      </c>
      <c r="X66" t="str">
        <f>VLOOKUP(V66,Regions!A:B,2,FALSE)</f>
        <v>Americas</v>
      </c>
    </row>
    <row r="67" spans="1:24" x14ac:dyDescent="0.3">
      <c r="A67" t="s">
        <v>1091</v>
      </c>
      <c r="B67" t="s">
        <v>1190</v>
      </c>
      <c r="C67" t="s">
        <v>1166</v>
      </c>
      <c r="D67" s="1">
        <v>42777</v>
      </c>
      <c r="E67" s="1">
        <v>42781</v>
      </c>
      <c r="F67" s="1">
        <v>42796</v>
      </c>
      <c r="G67">
        <v>1226</v>
      </c>
      <c r="H67">
        <v>2.2000000000000002</v>
      </c>
      <c r="I67">
        <v>192.19</v>
      </c>
      <c r="J67" s="2" t="s">
        <v>1219</v>
      </c>
      <c r="K67">
        <v>840</v>
      </c>
      <c r="L67" s="15" t="s">
        <v>1576</v>
      </c>
      <c r="M67">
        <f>IF(J67="Business", G67*imputed!$B$4+imputed!$C$4,flights_c!G67*imputed!$B$5+imputed!$C$5)</f>
        <v>354.19280000000003</v>
      </c>
      <c r="N67">
        <f t="shared" ref="N67:N130" si="4">E67-D67</f>
        <v>4</v>
      </c>
      <c r="O67">
        <f t="shared" ref="O67:O130" si="5">I67/G67</f>
        <v>0.15676182707993475</v>
      </c>
      <c r="P67">
        <f t="shared" ref="P67:P130" si="6">F67-E67</f>
        <v>15</v>
      </c>
      <c r="Q67" t="str">
        <f>VLOOKUP(K67,employees!A:H,5, FALSE)</f>
        <v>Consulting</v>
      </c>
      <c r="R67">
        <f>VLOOKUP(K67,employees!A:H,6, FALSE)</f>
        <v>4</v>
      </c>
      <c r="S67">
        <f>VLOOKUP(R67,Allowance!A:B,2,FALSE)</f>
        <v>10</v>
      </c>
      <c r="T67" t="str">
        <f t="shared" ref="T67:T130" si="7">IF(J67="Economy", "Economy", IF(H67&lt;=S67, "No", "Violation"))</f>
        <v>Economy</v>
      </c>
      <c r="U67" t="str">
        <f>VLOOKUP(B67,IATA[],3,FALSE)</f>
        <v>USA</v>
      </c>
      <c r="V67" t="str">
        <f>VLOOKUP(C67,IATA[],3,FALSE)</f>
        <v>USA</v>
      </c>
      <c r="W67" t="str">
        <f>VLOOKUP(U67,Regions!A:B,2,FALSE)</f>
        <v>Americas</v>
      </c>
      <c r="X67" t="str">
        <f>VLOOKUP(V67,Regions!A:B,2,FALSE)</f>
        <v>Americas</v>
      </c>
    </row>
    <row r="68" spans="1:24" x14ac:dyDescent="0.3">
      <c r="A68" t="s">
        <v>1092</v>
      </c>
      <c r="B68" t="s">
        <v>1167</v>
      </c>
      <c r="C68" t="s">
        <v>1179</v>
      </c>
      <c r="D68" s="1">
        <v>43455</v>
      </c>
      <c r="E68" s="1">
        <v>43473</v>
      </c>
      <c r="F68" s="1">
        <v>43482</v>
      </c>
      <c r="G68">
        <v>1405</v>
      </c>
      <c r="H68">
        <v>2.6</v>
      </c>
      <c r="I68">
        <v>192.27</v>
      </c>
      <c r="J68" s="2" t="s">
        <v>1219</v>
      </c>
      <c r="K68">
        <v>217</v>
      </c>
      <c r="L68" s="15" t="s">
        <v>1576</v>
      </c>
      <c r="M68">
        <f>IF(J68="Business", G68*imputed!$B$4+imputed!$C$4,flights_c!G68*imputed!$B$5+imputed!$C$5)</f>
        <v>373.48900000000003</v>
      </c>
      <c r="N68">
        <f t="shared" si="4"/>
        <v>18</v>
      </c>
      <c r="O68">
        <f t="shared" si="5"/>
        <v>0.13684697508896798</v>
      </c>
      <c r="P68">
        <f t="shared" si="6"/>
        <v>9</v>
      </c>
      <c r="Q68" t="str">
        <f>VLOOKUP(K68,employees!A:H,5, FALSE)</f>
        <v>Consulting</v>
      </c>
      <c r="R68">
        <f>VLOOKUP(K68,employees!A:H,6, FALSE)</f>
        <v>3</v>
      </c>
      <c r="S68">
        <f>VLOOKUP(R68,Allowance!A:B,2,FALSE)</f>
        <v>8</v>
      </c>
      <c r="T68" t="str">
        <f t="shared" si="7"/>
        <v>Economy</v>
      </c>
      <c r="U68" t="str">
        <f>VLOOKUP(B68,IATA[],3,FALSE)</f>
        <v>England</v>
      </c>
      <c r="V68" t="str">
        <f>VLOOKUP(C68,IATA[],3,FALSE)</f>
        <v>Italy</v>
      </c>
      <c r="W68" t="str">
        <f>VLOOKUP(U68,Regions!A:B,2,FALSE)</f>
        <v>Europe &amp; Middle East</v>
      </c>
      <c r="X68" t="str">
        <f>VLOOKUP(V68,Regions!A:B,2,FALSE)</f>
        <v>Europe &amp; Middle East</v>
      </c>
    </row>
    <row r="69" spans="1:24" x14ac:dyDescent="0.3">
      <c r="A69" t="s">
        <v>1089</v>
      </c>
      <c r="B69" t="s">
        <v>1162</v>
      </c>
      <c r="C69" t="s">
        <v>1210</v>
      </c>
      <c r="D69" s="1">
        <v>43737</v>
      </c>
      <c r="E69" s="1">
        <v>43748</v>
      </c>
      <c r="F69" s="1">
        <v>43752</v>
      </c>
      <c r="G69">
        <v>370</v>
      </c>
      <c r="H69">
        <v>1.5</v>
      </c>
      <c r="I69">
        <v>193.56</v>
      </c>
      <c r="J69" s="2" t="s">
        <v>1219</v>
      </c>
      <c r="K69">
        <v>944</v>
      </c>
      <c r="L69" s="15" t="s">
        <v>1576</v>
      </c>
      <c r="M69">
        <f>IF(J69="Business", G69*imputed!$B$4+imputed!$C$4,flights_c!G69*imputed!$B$5+imputed!$C$5)</f>
        <v>261.916</v>
      </c>
      <c r="N69">
        <f t="shared" si="4"/>
        <v>11</v>
      </c>
      <c r="O69">
        <f t="shared" si="5"/>
        <v>0.5231351351351351</v>
      </c>
      <c r="P69">
        <f t="shared" si="6"/>
        <v>4</v>
      </c>
      <c r="Q69" t="str">
        <f>VLOOKUP(K69,employees!A:H,5, FALSE)</f>
        <v>Consulting</v>
      </c>
      <c r="R69">
        <f>VLOOKUP(K69,employees!A:H,6, FALSE)</f>
        <v>3</v>
      </c>
      <c r="S69">
        <f>VLOOKUP(R69,Allowance!A:B,2,FALSE)</f>
        <v>8</v>
      </c>
      <c r="T69" t="str">
        <f t="shared" si="7"/>
        <v>Economy</v>
      </c>
      <c r="U69" t="str">
        <f>VLOOKUP(B69,IATA[],3,FALSE)</f>
        <v>England</v>
      </c>
      <c r="V69" t="str">
        <f>VLOOKUP(C69,IATA[],3,FALSE)</f>
        <v>Netherlands</v>
      </c>
      <c r="W69" t="str">
        <f>VLOOKUP(U69,Regions!A:B,2,FALSE)</f>
        <v>Europe &amp; Middle East</v>
      </c>
      <c r="X69" t="str">
        <f>VLOOKUP(V69,Regions!A:B,2,FALSE)</f>
        <v>Europe &amp; Middle East</v>
      </c>
    </row>
    <row r="70" spans="1:24" x14ac:dyDescent="0.3">
      <c r="A70" t="s">
        <v>1090</v>
      </c>
      <c r="B70" t="s">
        <v>1162</v>
      </c>
      <c r="C70" t="s">
        <v>1207</v>
      </c>
      <c r="D70" s="1">
        <v>43347</v>
      </c>
      <c r="E70" s="1">
        <v>43357</v>
      </c>
      <c r="F70" s="1">
        <v>43361</v>
      </c>
      <c r="G70">
        <v>941</v>
      </c>
      <c r="H70">
        <v>2.1</v>
      </c>
      <c r="I70">
        <v>193.85</v>
      </c>
      <c r="J70" s="2" t="s">
        <v>1219</v>
      </c>
      <c r="K70">
        <v>858</v>
      </c>
      <c r="L70" s="15" t="s">
        <v>1576</v>
      </c>
      <c r="M70">
        <f>IF(J70="Business", G70*imputed!$B$4+imputed!$C$4,flights_c!G70*imputed!$B$5+imputed!$C$5)</f>
        <v>323.46980000000002</v>
      </c>
      <c r="N70">
        <f t="shared" si="4"/>
        <v>10</v>
      </c>
      <c r="O70">
        <f t="shared" si="5"/>
        <v>0.20600425079702445</v>
      </c>
      <c r="P70">
        <f t="shared" si="6"/>
        <v>4</v>
      </c>
      <c r="Q70" t="str">
        <f>VLOOKUP(K70,employees!A:H,5, FALSE)</f>
        <v>Consulting</v>
      </c>
      <c r="R70">
        <f>VLOOKUP(K70,employees!A:H,6, FALSE)</f>
        <v>4</v>
      </c>
      <c r="S70">
        <f>VLOOKUP(R70,Allowance!A:B,2,FALSE)</f>
        <v>10</v>
      </c>
      <c r="T70" t="str">
        <f t="shared" si="7"/>
        <v>Economy</v>
      </c>
      <c r="U70" t="str">
        <f>VLOOKUP(B70,IATA[],3,FALSE)</f>
        <v>England</v>
      </c>
      <c r="V70" t="str">
        <f>VLOOKUP(C70,IATA[],3,FALSE)</f>
        <v>Germany</v>
      </c>
      <c r="W70" t="str">
        <f>VLOOKUP(U70,Regions!A:B,2,FALSE)</f>
        <v>Europe &amp; Middle East</v>
      </c>
      <c r="X70" t="str">
        <f>VLOOKUP(V70,Regions!A:B,2,FALSE)</f>
        <v>Europe &amp; Middle East</v>
      </c>
    </row>
    <row r="71" spans="1:24" x14ac:dyDescent="0.3">
      <c r="A71" t="s">
        <v>1088</v>
      </c>
      <c r="B71" t="s">
        <v>1160</v>
      </c>
      <c r="C71" t="s">
        <v>1174</v>
      </c>
      <c r="D71" s="1">
        <v>43440</v>
      </c>
      <c r="E71" s="1">
        <v>43660</v>
      </c>
      <c r="F71" s="1">
        <v>43665</v>
      </c>
      <c r="G71">
        <v>882</v>
      </c>
      <c r="H71">
        <v>2.8</v>
      </c>
      <c r="I71">
        <v>194.17</v>
      </c>
      <c r="J71" s="2" t="s">
        <v>1219</v>
      </c>
      <c r="K71">
        <v>436</v>
      </c>
      <c r="L71" s="15" t="s">
        <v>1576</v>
      </c>
      <c r="M71">
        <f>IF(J71="Business", G71*imputed!$B$4+imputed!$C$4,flights_c!G71*imputed!$B$5+imputed!$C$5)</f>
        <v>317.1096</v>
      </c>
      <c r="N71">
        <f t="shared" si="4"/>
        <v>220</v>
      </c>
      <c r="O71">
        <f t="shared" si="5"/>
        <v>0.22014739229024941</v>
      </c>
      <c r="P71">
        <f t="shared" si="6"/>
        <v>5</v>
      </c>
      <c r="Q71" t="str">
        <f>VLOOKUP(K71,employees!A:H,5, FALSE)</f>
        <v>Consulting</v>
      </c>
      <c r="R71">
        <f>VLOOKUP(K71,employees!A:H,6, FALSE)</f>
        <v>2</v>
      </c>
      <c r="S71">
        <f>VLOOKUP(R71,Allowance!A:B,2,FALSE)</f>
        <v>6</v>
      </c>
      <c r="T71" t="str">
        <f t="shared" si="7"/>
        <v>Economy</v>
      </c>
      <c r="U71" t="str">
        <f>VLOOKUP(B71,IATA[],3,FALSE)</f>
        <v>Singapore</v>
      </c>
      <c r="V71" t="str">
        <f>VLOOKUP(C71,IATA[],3,FALSE)</f>
        <v>Indonesia</v>
      </c>
      <c r="W71" t="str">
        <f>VLOOKUP(U71,Regions!A:B,2,FALSE)</f>
        <v>Asia Pacific</v>
      </c>
      <c r="X71" t="str">
        <f>VLOOKUP(V71,Regions!A:B,2,FALSE)</f>
        <v>Asia Pacific</v>
      </c>
    </row>
    <row r="72" spans="1:24" x14ac:dyDescent="0.3">
      <c r="A72" t="s">
        <v>1087</v>
      </c>
      <c r="B72" t="s">
        <v>1160</v>
      </c>
      <c r="C72" t="s">
        <v>1174</v>
      </c>
      <c r="D72" s="1">
        <v>43203</v>
      </c>
      <c r="E72" s="1">
        <v>43334</v>
      </c>
      <c r="F72" s="1">
        <v>43340</v>
      </c>
      <c r="G72">
        <v>882</v>
      </c>
      <c r="H72">
        <v>2.8</v>
      </c>
      <c r="I72">
        <v>194.19</v>
      </c>
      <c r="J72" s="2" t="s">
        <v>1219</v>
      </c>
      <c r="K72">
        <v>874</v>
      </c>
      <c r="L72" s="15" t="s">
        <v>1576</v>
      </c>
      <c r="M72">
        <f>IF(J72="Business", G72*imputed!$B$4+imputed!$C$4,flights_c!G72*imputed!$B$5+imputed!$C$5)</f>
        <v>317.1096</v>
      </c>
      <c r="N72">
        <f t="shared" si="4"/>
        <v>131</v>
      </c>
      <c r="O72">
        <f t="shared" si="5"/>
        <v>0.22017006802721087</v>
      </c>
      <c r="P72">
        <f t="shared" si="6"/>
        <v>6</v>
      </c>
      <c r="Q72" t="str">
        <f>VLOOKUP(K72,employees!A:H,5, FALSE)</f>
        <v>Consulting</v>
      </c>
      <c r="R72">
        <f>VLOOKUP(K72,employees!A:H,6, FALSE)</f>
        <v>4</v>
      </c>
      <c r="S72">
        <f>VLOOKUP(R72,Allowance!A:B,2,FALSE)</f>
        <v>10</v>
      </c>
      <c r="T72" t="str">
        <f t="shared" si="7"/>
        <v>Economy</v>
      </c>
      <c r="U72" t="str">
        <f>VLOOKUP(B72,IATA[],3,FALSE)</f>
        <v>Singapore</v>
      </c>
      <c r="V72" t="str">
        <f>VLOOKUP(C72,IATA[],3,FALSE)</f>
        <v>Indonesia</v>
      </c>
      <c r="W72" t="str">
        <f>VLOOKUP(U72,Regions!A:B,2,FALSE)</f>
        <v>Asia Pacific</v>
      </c>
      <c r="X72" t="str">
        <f>VLOOKUP(V72,Regions!A:B,2,FALSE)</f>
        <v>Asia Pacific</v>
      </c>
    </row>
    <row r="73" spans="1:24" x14ac:dyDescent="0.3">
      <c r="A73" t="s">
        <v>1086</v>
      </c>
      <c r="B73" t="s">
        <v>1160</v>
      </c>
      <c r="C73" t="s">
        <v>1174</v>
      </c>
      <c r="D73" s="1">
        <v>43547</v>
      </c>
      <c r="E73" s="1">
        <v>43633</v>
      </c>
      <c r="F73" s="1">
        <v>43639</v>
      </c>
      <c r="G73">
        <v>882</v>
      </c>
      <c r="H73">
        <v>2.8</v>
      </c>
      <c r="I73">
        <v>194.35</v>
      </c>
      <c r="J73" s="2" t="s">
        <v>1219</v>
      </c>
      <c r="K73">
        <v>655</v>
      </c>
      <c r="L73" s="15" t="s">
        <v>1576</v>
      </c>
      <c r="M73">
        <f>IF(J73="Business", G73*imputed!$B$4+imputed!$C$4,flights_c!G73*imputed!$B$5+imputed!$C$5)</f>
        <v>317.1096</v>
      </c>
      <c r="N73">
        <f t="shared" si="4"/>
        <v>86</v>
      </c>
      <c r="O73">
        <f t="shared" si="5"/>
        <v>0.2203514739229025</v>
      </c>
      <c r="P73">
        <f t="shared" si="6"/>
        <v>6</v>
      </c>
      <c r="Q73" t="str">
        <f>VLOOKUP(K73,employees!A:H,5, FALSE)</f>
        <v>Consulting</v>
      </c>
      <c r="R73">
        <f>VLOOKUP(K73,employees!A:H,6, FALSE)</f>
        <v>1</v>
      </c>
      <c r="S73">
        <f>VLOOKUP(R73,Allowance!A:B,2,FALSE)</f>
        <v>4</v>
      </c>
      <c r="T73" t="str">
        <f t="shared" si="7"/>
        <v>Economy</v>
      </c>
      <c r="U73" t="str">
        <f>VLOOKUP(B73,IATA[],3,FALSE)</f>
        <v>Singapore</v>
      </c>
      <c r="V73" t="str">
        <f>VLOOKUP(C73,IATA[],3,FALSE)</f>
        <v>Indonesia</v>
      </c>
      <c r="W73" t="str">
        <f>VLOOKUP(U73,Regions!A:B,2,FALSE)</f>
        <v>Asia Pacific</v>
      </c>
      <c r="X73" t="str">
        <f>VLOOKUP(V73,Regions!A:B,2,FALSE)</f>
        <v>Asia Pacific</v>
      </c>
    </row>
    <row r="74" spans="1:24" x14ac:dyDescent="0.3">
      <c r="A74" t="s">
        <v>1084</v>
      </c>
      <c r="B74" t="s">
        <v>1190</v>
      </c>
      <c r="C74" t="s">
        <v>1166</v>
      </c>
      <c r="D74" s="1">
        <v>43471</v>
      </c>
      <c r="E74" s="1">
        <v>43476</v>
      </c>
      <c r="F74" s="1">
        <v>43477</v>
      </c>
      <c r="G74">
        <v>1226</v>
      </c>
      <c r="H74">
        <v>2.2000000000000002</v>
      </c>
      <c r="I74">
        <v>195.04</v>
      </c>
      <c r="J74" s="2" t="s">
        <v>1219</v>
      </c>
      <c r="K74">
        <v>663</v>
      </c>
      <c r="L74" s="15" t="s">
        <v>1576</v>
      </c>
      <c r="M74">
        <f>IF(J74="Business", G74*imputed!$B$4+imputed!$C$4,flights_c!G74*imputed!$B$5+imputed!$C$5)</f>
        <v>354.19280000000003</v>
      </c>
      <c r="N74">
        <f t="shared" si="4"/>
        <v>5</v>
      </c>
      <c r="O74">
        <f t="shared" si="5"/>
        <v>0.15908646003262641</v>
      </c>
      <c r="P74">
        <f t="shared" si="6"/>
        <v>1</v>
      </c>
      <c r="Q74" t="str">
        <f>VLOOKUP(K74,employees!A:H,5, FALSE)</f>
        <v>Consulting</v>
      </c>
      <c r="R74">
        <f>VLOOKUP(K74,employees!A:H,6, FALSE)</f>
        <v>4</v>
      </c>
      <c r="S74">
        <f>VLOOKUP(R74,Allowance!A:B,2,FALSE)</f>
        <v>10</v>
      </c>
      <c r="T74" t="str">
        <f t="shared" si="7"/>
        <v>Economy</v>
      </c>
      <c r="U74" t="str">
        <f>VLOOKUP(B74,IATA[],3,FALSE)</f>
        <v>USA</v>
      </c>
      <c r="V74" t="str">
        <f>VLOOKUP(C74,IATA[],3,FALSE)</f>
        <v>USA</v>
      </c>
      <c r="W74" t="str">
        <f>VLOOKUP(U74,Regions!A:B,2,FALSE)</f>
        <v>Americas</v>
      </c>
      <c r="X74" t="str">
        <f>VLOOKUP(V74,Regions!A:B,2,FALSE)</f>
        <v>Americas</v>
      </c>
    </row>
    <row r="75" spans="1:24" x14ac:dyDescent="0.3">
      <c r="A75" t="s">
        <v>1085</v>
      </c>
      <c r="B75" t="s">
        <v>1167</v>
      </c>
      <c r="C75" t="s">
        <v>1197</v>
      </c>
      <c r="D75" s="1">
        <v>43692</v>
      </c>
      <c r="E75" s="1">
        <v>43703</v>
      </c>
      <c r="F75" s="1">
        <v>43706</v>
      </c>
      <c r="G75">
        <v>1109</v>
      </c>
      <c r="H75">
        <v>2.2999999999999998</v>
      </c>
      <c r="I75">
        <v>195.45</v>
      </c>
      <c r="J75" s="2" t="s">
        <v>1219</v>
      </c>
      <c r="K75">
        <v>101</v>
      </c>
      <c r="L75" s="15" t="s">
        <v>1576</v>
      </c>
      <c r="M75">
        <f>IF(J75="Business", G75*imputed!$B$4+imputed!$C$4,flights_c!G75*imputed!$B$5+imputed!$C$5)</f>
        <v>341.58019999999999</v>
      </c>
      <c r="N75">
        <f t="shared" si="4"/>
        <v>11</v>
      </c>
      <c r="O75">
        <f t="shared" si="5"/>
        <v>0.17623985572587916</v>
      </c>
      <c r="P75">
        <f t="shared" si="6"/>
        <v>3</v>
      </c>
      <c r="Q75" t="str">
        <f>VLOOKUP(K75,employees!A:H,5, FALSE)</f>
        <v>Consulting</v>
      </c>
      <c r="R75">
        <f>VLOOKUP(K75,employees!A:H,6, FALSE)</f>
        <v>4</v>
      </c>
      <c r="S75">
        <f>VLOOKUP(R75,Allowance!A:B,2,FALSE)</f>
        <v>10</v>
      </c>
      <c r="T75" t="str">
        <f t="shared" si="7"/>
        <v>Economy</v>
      </c>
      <c r="U75" t="str">
        <f>VLOOKUP(B75,IATA[],3,FALSE)</f>
        <v>England</v>
      </c>
      <c r="V75" t="str">
        <f>VLOOKUP(C75,IATA[],3,FALSE)</f>
        <v>Spain</v>
      </c>
      <c r="W75" t="str">
        <f>VLOOKUP(U75,Regions!A:B,2,FALSE)</f>
        <v>Europe &amp; Middle East</v>
      </c>
      <c r="X75" t="str">
        <f>VLOOKUP(V75,Regions!A:B,2,FALSE)</f>
        <v>Europe &amp; Middle East</v>
      </c>
    </row>
    <row r="76" spans="1:24" x14ac:dyDescent="0.3">
      <c r="A76" t="s">
        <v>1083</v>
      </c>
      <c r="B76" t="s">
        <v>1167</v>
      </c>
      <c r="C76" t="s">
        <v>1194</v>
      </c>
      <c r="D76" s="1">
        <v>43565</v>
      </c>
      <c r="E76" s="1">
        <v>43579</v>
      </c>
      <c r="F76" s="1">
        <v>43583</v>
      </c>
      <c r="G76">
        <v>630</v>
      </c>
      <c r="H76">
        <v>8.8000000000000007</v>
      </c>
      <c r="I76">
        <v>196.54</v>
      </c>
      <c r="J76" s="2" t="s">
        <v>1219</v>
      </c>
      <c r="K76">
        <v>967</v>
      </c>
      <c r="L76" s="15" t="s">
        <v>1576</v>
      </c>
      <c r="M76">
        <f>IF(J76="Business", G76*imputed!$B$4+imputed!$C$4,flights_c!G76*imputed!$B$5+imputed!$C$5)</f>
        <v>289.94400000000002</v>
      </c>
      <c r="N76">
        <f t="shared" si="4"/>
        <v>14</v>
      </c>
      <c r="O76">
        <f t="shared" si="5"/>
        <v>0.31196825396825395</v>
      </c>
      <c r="P76">
        <f t="shared" si="6"/>
        <v>4</v>
      </c>
      <c r="Q76" t="str">
        <f>VLOOKUP(K76,employees!A:H,5, FALSE)</f>
        <v>Consulting</v>
      </c>
      <c r="R76">
        <f>VLOOKUP(K76,employees!A:H,6, FALSE)</f>
        <v>2</v>
      </c>
      <c r="S76">
        <f>VLOOKUP(R76,Allowance!A:B,2,FALSE)</f>
        <v>6</v>
      </c>
      <c r="T76" t="str">
        <f t="shared" si="7"/>
        <v>Economy</v>
      </c>
      <c r="U76" t="str">
        <f>VLOOKUP(B76,IATA[],3,FALSE)</f>
        <v>England</v>
      </c>
      <c r="V76" t="str">
        <f>VLOOKUP(C76,IATA[],3,FALSE)</f>
        <v>Germany</v>
      </c>
      <c r="W76" t="str">
        <f>VLOOKUP(U76,Regions!A:B,2,FALSE)</f>
        <v>Europe &amp; Middle East</v>
      </c>
      <c r="X76" t="str">
        <f>VLOOKUP(V76,Regions!A:B,2,FALSE)</f>
        <v>Europe &amp; Middle East</v>
      </c>
    </row>
    <row r="77" spans="1:24" x14ac:dyDescent="0.3">
      <c r="A77" t="s">
        <v>1082</v>
      </c>
      <c r="B77" t="s">
        <v>1160</v>
      </c>
      <c r="C77" t="s">
        <v>1192</v>
      </c>
      <c r="D77" s="1">
        <v>42923</v>
      </c>
      <c r="E77" s="1">
        <v>42940</v>
      </c>
      <c r="F77" s="1">
        <v>42945</v>
      </c>
      <c r="G77">
        <v>2643</v>
      </c>
      <c r="H77">
        <v>3.8</v>
      </c>
      <c r="I77">
        <v>199.54</v>
      </c>
      <c r="J77" s="2" t="s">
        <v>1219</v>
      </c>
      <c r="K77">
        <v>919</v>
      </c>
      <c r="L77" s="15" t="s">
        <v>1576</v>
      </c>
      <c r="M77">
        <f>IF(J77="Business", G77*imputed!$B$4+imputed!$C$4,flights_c!G77*imputed!$B$5+imputed!$C$5)</f>
        <v>506.94540000000006</v>
      </c>
      <c r="N77">
        <f t="shared" si="4"/>
        <v>17</v>
      </c>
      <c r="O77">
        <f t="shared" si="5"/>
        <v>7.5497540673477109E-2</v>
      </c>
      <c r="P77">
        <f t="shared" si="6"/>
        <v>5</v>
      </c>
      <c r="Q77" t="str">
        <f>VLOOKUP(K77,employees!A:H,5, FALSE)</f>
        <v>Consulting</v>
      </c>
      <c r="R77">
        <f>VLOOKUP(K77,employees!A:H,6, FALSE)</f>
        <v>4</v>
      </c>
      <c r="S77">
        <f>VLOOKUP(R77,Allowance!A:B,2,FALSE)</f>
        <v>10</v>
      </c>
      <c r="T77" t="str">
        <f t="shared" si="7"/>
        <v>Economy</v>
      </c>
      <c r="U77" t="str">
        <f>VLOOKUP(B77,IATA[],3,FALSE)</f>
        <v>Singapore</v>
      </c>
      <c r="V77" t="str">
        <f>VLOOKUP(C77,IATA[],3,FALSE)</f>
        <v>China</v>
      </c>
      <c r="W77" t="str">
        <f>VLOOKUP(U77,Regions!A:B,2,FALSE)</f>
        <v>Asia Pacific</v>
      </c>
      <c r="X77" t="str">
        <f>VLOOKUP(V77,Regions!A:B,2,FALSE)</f>
        <v>Asia Pacific</v>
      </c>
    </row>
    <row r="78" spans="1:24" x14ac:dyDescent="0.3">
      <c r="A78" t="s">
        <v>1081</v>
      </c>
      <c r="B78" t="s">
        <v>1167</v>
      </c>
      <c r="C78" t="s">
        <v>1182</v>
      </c>
      <c r="D78" s="1">
        <v>42742</v>
      </c>
      <c r="E78" s="1">
        <v>42759</v>
      </c>
      <c r="F78" s="1">
        <v>42765</v>
      </c>
      <c r="G78">
        <v>2461</v>
      </c>
      <c r="H78">
        <v>3.6</v>
      </c>
      <c r="I78">
        <v>201.79</v>
      </c>
      <c r="J78" s="2" t="s">
        <v>1219</v>
      </c>
      <c r="K78">
        <v>884</v>
      </c>
      <c r="L78" s="15" t="s">
        <v>1576</v>
      </c>
      <c r="M78">
        <f>IF(J78="Business", G78*imputed!$B$4+imputed!$C$4,flights_c!G78*imputed!$B$5+imputed!$C$5)</f>
        <v>487.32580000000007</v>
      </c>
      <c r="N78">
        <f t="shared" si="4"/>
        <v>17</v>
      </c>
      <c r="O78">
        <f t="shared" si="5"/>
        <v>8.199512393336042E-2</v>
      </c>
      <c r="P78">
        <f t="shared" si="6"/>
        <v>6</v>
      </c>
      <c r="Q78" t="str">
        <f>VLOOKUP(K78,employees!A:H,5, FALSE)</f>
        <v>Consulting</v>
      </c>
      <c r="R78">
        <f>VLOOKUP(K78,employees!A:H,6, FALSE)</f>
        <v>3</v>
      </c>
      <c r="S78">
        <f>VLOOKUP(R78,Allowance!A:B,2,FALSE)</f>
        <v>8</v>
      </c>
      <c r="T78" t="str">
        <f t="shared" si="7"/>
        <v>Economy</v>
      </c>
      <c r="U78" t="str">
        <f>VLOOKUP(B78,IATA[],3,FALSE)</f>
        <v>England</v>
      </c>
      <c r="V78" t="str">
        <f>VLOOKUP(C78,IATA[],3,FALSE)</f>
        <v>Turkey</v>
      </c>
      <c r="W78" t="str">
        <f>VLOOKUP(U78,Regions!A:B,2,FALSE)</f>
        <v>Europe &amp; Middle East</v>
      </c>
      <c r="X78" t="str">
        <f>VLOOKUP(V78,Regions!A:B,2,FALSE)</f>
        <v>Europe &amp; Middle East</v>
      </c>
    </row>
    <row r="79" spans="1:24" x14ac:dyDescent="0.3">
      <c r="A79" t="s">
        <v>1080</v>
      </c>
      <c r="B79" t="s">
        <v>1167</v>
      </c>
      <c r="C79" t="s">
        <v>1179</v>
      </c>
      <c r="D79" s="1">
        <v>43416</v>
      </c>
      <c r="E79" s="1">
        <v>43442</v>
      </c>
      <c r="F79" s="1">
        <v>43450</v>
      </c>
      <c r="G79">
        <v>1405</v>
      </c>
      <c r="H79">
        <v>2.6</v>
      </c>
      <c r="I79">
        <v>205.86</v>
      </c>
      <c r="J79" s="2" t="s">
        <v>1218</v>
      </c>
      <c r="K79">
        <v>561</v>
      </c>
      <c r="L79" s="15" t="s">
        <v>1576</v>
      </c>
      <c r="M79">
        <f>IF(J79="Business", G79*imputed!$B$4+imputed!$C$4,flights_c!G79*imputed!$B$5+imputed!$C$5)</f>
        <v>2666.7674999999999</v>
      </c>
      <c r="N79">
        <f t="shared" si="4"/>
        <v>26</v>
      </c>
      <c r="O79">
        <f t="shared" si="5"/>
        <v>0.14651957295373666</v>
      </c>
      <c r="P79">
        <f t="shared" si="6"/>
        <v>8</v>
      </c>
      <c r="Q79" t="str">
        <f>VLOOKUP(K79,employees!A:H,5, FALSE)</f>
        <v>Consulting</v>
      </c>
      <c r="R79">
        <f>VLOOKUP(K79,employees!A:H,6, FALSE)</f>
        <v>4</v>
      </c>
      <c r="S79">
        <f>VLOOKUP(R79,Allowance!A:B,2,FALSE)</f>
        <v>10</v>
      </c>
      <c r="T79" t="str">
        <f t="shared" si="7"/>
        <v>No</v>
      </c>
      <c r="U79" t="str">
        <f>VLOOKUP(B79,IATA[],3,FALSE)</f>
        <v>England</v>
      </c>
      <c r="V79" t="str">
        <f>VLOOKUP(C79,IATA[],3,FALSE)</f>
        <v>Italy</v>
      </c>
      <c r="W79" t="str">
        <f>VLOOKUP(U79,Regions!A:B,2,FALSE)</f>
        <v>Europe &amp; Middle East</v>
      </c>
      <c r="X79" t="str">
        <f>VLOOKUP(V79,Regions!A:B,2,FALSE)</f>
        <v>Europe &amp; Middle East</v>
      </c>
    </row>
    <row r="80" spans="1:24" x14ac:dyDescent="0.3">
      <c r="A80" t="s">
        <v>1079</v>
      </c>
      <c r="B80" t="s">
        <v>1162</v>
      </c>
      <c r="C80" t="s">
        <v>1191</v>
      </c>
      <c r="D80" s="1">
        <v>43189</v>
      </c>
      <c r="E80" s="1">
        <v>43208</v>
      </c>
      <c r="F80" s="1">
        <v>43216</v>
      </c>
      <c r="G80">
        <v>1245</v>
      </c>
      <c r="H80">
        <v>2.4</v>
      </c>
      <c r="I80">
        <v>207.46</v>
      </c>
      <c r="J80" s="2" t="s">
        <v>1219</v>
      </c>
      <c r="K80">
        <v>586</v>
      </c>
      <c r="L80" s="15" t="s">
        <v>1576</v>
      </c>
      <c r="M80">
        <f>IF(J80="Business", G80*imputed!$B$4+imputed!$C$4,flights_c!G80*imputed!$B$5+imputed!$C$5)</f>
        <v>356.24099999999999</v>
      </c>
      <c r="N80">
        <f t="shared" si="4"/>
        <v>19</v>
      </c>
      <c r="O80">
        <f t="shared" si="5"/>
        <v>0.16663453815261045</v>
      </c>
      <c r="P80">
        <f t="shared" si="6"/>
        <v>8</v>
      </c>
      <c r="Q80" t="str">
        <f>VLOOKUP(K80,employees!A:H,5, FALSE)</f>
        <v>Consulting</v>
      </c>
      <c r="R80">
        <f>VLOOKUP(K80,employees!A:H,6, FALSE)</f>
        <v>4</v>
      </c>
      <c r="S80">
        <f>VLOOKUP(R80,Allowance!A:B,2,FALSE)</f>
        <v>10</v>
      </c>
      <c r="T80" t="str">
        <f t="shared" si="7"/>
        <v>Economy</v>
      </c>
      <c r="U80" t="str">
        <f>VLOOKUP(B80,IATA[],3,FALSE)</f>
        <v>England</v>
      </c>
      <c r="V80" t="str">
        <f>VLOOKUP(C80,IATA[],3,FALSE)</f>
        <v>Spain</v>
      </c>
      <c r="W80" t="str">
        <f>VLOOKUP(U80,Regions!A:B,2,FALSE)</f>
        <v>Europe &amp; Middle East</v>
      </c>
      <c r="X80" t="str">
        <f>VLOOKUP(V80,Regions!A:B,2,FALSE)</f>
        <v>Europe &amp; Middle East</v>
      </c>
    </row>
    <row r="81" spans="1:24" x14ac:dyDescent="0.3">
      <c r="A81" t="s">
        <v>1078</v>
      </c>
      <c r="B81" t="s">
        <v>1167</v>
      </c>
      <c r="C81" t="s">
        <v>1209</v>
      </c>
      <c r="D81" s="1">
        <v>43733</v>
      </c>
      <c r="E81" s="1">
        <v>43753</v>
      </c>
      <c r="F81" s="1">
        <v>43757</v>
      </c>
      <c r="G81">
        <v>307</v>
      </c>
      <c r="H81">
        <v>1.5</v>
      </c>
      <c r="I81">
        <v>208.14</v>
      </c>
      <c r="J81" s="2" t="s">
        <v>1219</v>
      </c>
      <c r="K81">
        <v>269</v>
      </c>
      <c r="L81" s="15" t="s">
        <v>1576</v>
      </c>
      <c r="M81">
        <f>IF(J81="Business", G81*imputed!$B$4+imputed!$C$4,flights_c!G81*imputed!$B$5+imputed!$C$5)</f>
        <v>255.12459999999999</v>
      </c>
      <c r="N81">
        <f t="shared" si="4"/>
        <v>20</v>
      </c>
      <c r="O81">
        <f t="shared" si="5"/>
        <v>0.67798045602605861</v>
      </c>
      <c r="P81">
        <f t="shared" si="6"/>
        <v>4</v>
      </c>
      <c r="Q81" t="str">
        <f>VLOOKUP(K81,employees!A:H,5, FALSE)</f>
        <v>Consulting</v>
      </c>
      <c r="R81">
        <f>VLOOKUP(K81,employees!A:H,6, FALSE)</f>
        <v>4</v>
      </c>
      <c r="S81">
        <f>VLOOKUP(R81,Allowance!A:B,2,FALSE)</f>
        <v>10</v>
      </c>
      <c r="T81" t="str">
        <f t="shared" si="7"/>
        <v>Economy</v>
      </c>
      <c r="U81" t="str">
        <f>VLOOKUP(B81,IATA[],3,FALSE)</f>
        <v>England</v>
      </c>
      <c r="V81" t="str">
        <f>VLOOKUP(C81,IATA[],3,FALSE)</f>
        <v>France</v>
      </c>
      <c r="W81" t="str">
        <f>VLOOKUP(U81,Regions!A:B,2,FALSE)</f>
        <v>Europe &amp; Middle East</v>
      </c>
      <c r="X81" t="str">
        <f>VLOOKUP(V81,Regions!A:B,2,FALSE)</f>
        <v>Europe &amp; Middle East</v>
      </c>
    </row>
    <row r="82" spans="1:24" x14ac:dyDescent="0.3">
      <c r="A82" t="s">
        <v>1076</v>
      </c>
      <c r="B82" t="s">
        <v>1190</v>
      </c>
      <c r="C82" t="s">
        <v>1178</v>
      </c>
      <c r="D82" s="1">
        <v>43520</v>
      </c>
      <c r="E82" s="1">
        <v>43546</v>
      </c>
      <c r="F82" s="1">
        <v>43554</v>
      </c>
      <c r="G82">
        <v>1180</v>
      </c>
      <c r="H82">
        <v>2</v>
      </c>
      <c r="I82">
        <v>212.54</v>
      </c>
      <c r="J82" s="2" t="s">
        <v>1219</v>
      </c>
      <c r="K82">
        <v>792</v>
      </c>
      <c r="L82" s="15" t="s">
        <v>1576</v>
      </c>
      <c r="M82">
        <f>IF(J82="Business", G82*imputed!$B$4+imputed!$C$4,flights_c!G82*imputed!$B$5+imputed!$C$5)</f>
        <v>349.23400000000004</v>
      </c>
      <c r="N82">
        <f t="shared" si="4"/>
        <v>26</v>
      </c>
      <c r="O82">
        <f t="shared" si="5"/>
        <v>0.1801186440677966</v>
      </c>
      <c r="P82">
        <f t="shared" si="6"/>
        <v>8</v>
      </c>
      <c r="Q82" t="str">
        <f>VLOOKUP(K82,employees!A:H,5, FALSE)</f>
        <v>Finance</v>
      </c>
      <c r="R82">
        <f>VLOOKUP(K82,employees!A:H,6, FALSE)</f>
        <v>4</v>
      </c>
      <c r="S82">
        <f>VLOOKUP(R82,Allowance!A:B,2,FALSE)</f>
        <v>10</v>
      </c>
      <c r="T82" t="str">
        <f t="shared" si="7"/>
        <v>Economy</v>
      </c>
      <c r="U82" t="str">
        <f>VLOOKUP(B82,IATA[],3,FALSE)</f>
        <v>USA</v>
      </c>
      <c r="V82" t="str">
        <f>VLOOKUP(C82,IATA[],3,FALSE)</f>
        <v>USA</v>
      </c>
      <c r="W82" t="str">
        <f>VLOOKUP(U82,Regions!A:B,2,FALSE)</f>
        <v>Americas</v>
      </c>
      <c r="X82" t="str">
        <f>VLOOKUP(V82,Regions!A:B,2,FALSE)</f>
        <v>Americas</v>
      </c>
    </row>
    <row r="83" spans="1:24" x14ac:dyDescent="0.3">
      <c r="A83" t="s">
        <v>1077</v>
      </c>
      <c r="B83" t="s">
        <v>1167</v>
      </c>
      <c r="C83" t="s">
        <v>1194</v>
      </c>
      <c r="D83" s="1">
        <v>43574</v>
      </c>
      <c r="E83" s="1">
        <v>43590</v>
      </c>
      <c r="F83" s="1">
        <v>43594</v>
      </c>
      <c r="G83">
        <v>630</v>
      </c>
      <c r="H83">
        <v>8.8000000000000007</v>
      </c>
      <c r="I83">
        <v>212.7</v>
      </c>
      <c r="J83" s="2" t="s">
        <v>1219</v>
      </c>
      <c r="K83">
        <v>810</v>
      </c>
      <c r="L83" s="15" t="s">
        <v>1576</v>
      </c>
      <c r="M83">
        <f>IF(J83="Business", G83*imputed!$B$4+imputed!$C$4,flights_c!G83*imputed!$B$5+imputed!$C$5)</f>
        <v>289.94400000000002</v>
      </c>
      <c r="N83">
        <f t="shared" si="4"/>
        <v>16</v>
      </c>
      <c r="O83">
        <f t="shared" si="5"/>
        <v>0.3376190476190476</v>
      </c>
      <c r="P83">
        <f t="shared" si="6"/>
        <v>4</v>
      </c>
      <c r="Q83" t="str">
        <f>VLOOKUP(K83,employees!A:H,5, FALSE)</f>
        <v>Consulting</v>
      </c>
      <c r="R83">
        <f>VLOOKUP(K83,employees!A:H,6, FALSE)</f>
        <v>4</v>
      </c>
      <c r="S83">
        <f>VLOOKUP(R83,Allowance!A:B,2,FALSE)</f>
        <v>10</v>
      </c>
      <c r="T83" t="str">
        <f t="shared" si="7"/>
        <v>Economy</v>
      </c>
      <c r="U83" t="str">
        <f>VLOOKUP(B83,IATA[],3,FALSE)</f>
        <v>England</v>
      </c>
      <c r="V83" t="str">
        <f>VLOOKUP(C83,IATA[],3,FALSE)</f>
        <v>Germany</v>
      </c>
      <c r="W83" t="str">
        <f>VLOOKUP(U83,Regions!A:B,2,FALSE)</f>
        <v>Europe &amp; Middle East</v>
      </c>
      <c r="X83" t="str">
        <f>VLOOKUP(V83,Regions!A:B,2,FALSE)</f>
        <v>Europe &amp; Middle East</v>
      </c>
    </row>
    <row r="84" spans="1:24" x14ac:dyDescent="0.3">
      <c r="A84" t="s">
        <v>1075</v>
      </c>
      <c r="B84" t="s">
        <v>1190</v>
      </c>
      <c r="C84" t="s">
        <v>1198</v>
      </c>
      <c r="D84" s="1">
        <v>42953</v>
      </c>
      <c r="E84" s="1">
        <v>42968</v>
      </c>
      <c r="F84" s="1">
        <v>42973</v>
      </c>
      <c r="G84">
        <v>2235</v>
      </c>
      <c r="H84">
        <v>3.2</v>
      </c>
      <c r="I84">
        <v>212.84</v>
      </c>
      <c r="J84" s="2" t="s">
        <v>1219</v>
      </c>
      <c r="K84">
        <v>321</v>
      </c>
      <c r="L84" s="15" t="s">
        <v>1576</v>
      </c>
      <c r="M84">
        <f>IF(J84="Business", G84*imputed!$B$4+imputed!$C$4,flights_c!G84*imputed!$B$5+imputed!$C$5)</f>
        <v>462.96300000000002</v>
      </c>
      <c r="N84">
        <f t="shared" si="4"/>
        <v>15</v>
      </c>
      <c r="O84">
        <f t="shared" si="5"/>
        <v>9.5230425055928408E-2</v>
      </c>
      <c r="P84">
        <f t="shared" si="6"/>
        <v>5</v>
      </c>
      <c r="Q84" t="str">
        <f>VLOOKUP(K84,employees!A:H,5, FALSE)</f>
        <v>IT</v>
      </c>
      <c r="R84">
        <f>VLOOKUP(K84,employees!A:H,6, FALSE)</f>
        <v>3</v>
      </c>
      <c r="S84">
        <f>VLOOKUP(R84,Allowance!A:B,2,FALSE)</f>
        <v>8</v>
      </c>
      <c r="T84" t="str">
        <f t="shared" si="7"/>
        <v>Economy</v>
      </c>
      <c r="U84" t="str">
        <f>VLOOKUP(B84,IATA[],3,FALSE)</f>
        <v>USA</v>
      </c>
      <c r="V84" t="str">
        <f>VLOOKUP(C84,IATA[],3,FALSE)</f>
        <v>USA</v>
      </c>
      <c r="W84" t="str">
        <f>VLOOKUP(U84,Regions!A:B,2,FALSE)</f>
        <v>Americas</v>
      </c>
      <c r="X84" t="str">
        <f>VLOOKUP(V84,Regions!A:B,2,FALSE)</f>
        <v>Americas</v>
      </c>
    </row>
    <row r="85" spans="1:24" x14ac:dyDescent="0.3">
      <c r="A85" t="s">
        <v>1074</v>
      </c>
      <c r="B85" t="s">
        <v>1160</v>
      </c>
      <c r="C85" t="s">
        <v>1174</v>
      </c>
      <c r="D85" s="1">
        <v>43670</v>
      </c>
      <c r="E85" s="1">
        <v>43683</v>
      </c>
      <c r="F85" s="1">
        <v>43688</v>
      </c>
      <c r="G85">
        <v>882</v>
      </c>
      <c r="H85">
        <v>2.8</v>
      </c>
      <c r="I85">
        <v>217.44</v>
      </c>
      <c r="J85" s="2" t="s">
        <v>1219</v>
      </c>
      <c r="K85">
        <v>465</v>
      </c>
      <c r="L85" s="15" t="s">
        <v>1576</v>
      </c>
      <c r="M85">
        <f>IF(J85="Business", G85*imputed!$B$4+imputed!$C$4,flights_c!G85*imputed!$B$5+imputed!$C$5)</f>
        <v>317.1096</v>
      </c>
      <c r="N85">
        <f t="shared" si="4"/>
        <v>13</v>
      </c>
      <c r="O85">
        <f t="shared" si="5"/>
        <v>0.24653061224489795</v>
      </c>
      <c r="P85">
        <f t="shared" si="6"/>
        <v>5</v>
      </c>
      <c r="Q85" t="str">
        <f>VLOOKUP(K85,employees!A:H,5, FALSE)</f>
        <v>Consulting</v>
      </c>
      <c r="R85">
        <f>VLOOKUP(K85,employees!A:H,6, FALSE)</f>
        <v>4</v>
      </c>
      <c r="S85">
        <f>VLOOKUP(R85,Allowance!A:B,2,FALSE)</f>
        <v>10</v>
      </c>
      <c r="T85" t="str">
        <f t="shared" si="7"/>
        <v>Economy</v>
      </c>
      <c r="U85" t="str">
        <f>VLOOKUP(B85,IATA[],3,FALSE)</f>
        <v>Singapore</v>
      </c>
      <c r="V85" t="str">
        <f>VLOOKUP(C85,IATA[],3,FALSE)</f>
        <v>Indonesia</v>
      </c>
      <c r="W85" t="str">
        <f>VLOOKUP(U85,Regions!A:B,2,FALSE)</f>
        <v>Asia Pacific</v>
      </c>
      <c r="X85" t="str">
        <f>VLOOKUP(V85,Regions!A:B,2,FALSE)</f>
        <v>Asia Pacific</v>
      </c>
    </row>
    <row r="86" spans="1:24" x14ac:dyDescent="0.3">
      <c r="A86" t="s">
        <v>1073</v>
      </c>
      <c r="B86" t="s">
        <v>1162</v>
      </c>
      <c r="C86" t="s">
        <v>1197</v>
      </c>
      <c r="D86" s="1">
        <v>43737</v>
      </c>
      <c r="E86" s="1">
        <v>43794</v>
      </c>
      <c r="F86" s="1">
        <v>43803</v>
      </c>
      <c r="G86">
        <v>1147</v>
      </c>
      <c r="H86">
        <v>2.2999999999999998</v>
      </c>
      <c r="I86">
        <v>218.46</v>
      </c>
      <c r="J86" s="2" t="s">
        <v>1219</v>
      </c>
      <c r="K86">
        <v>217</v>
      </c>
      <c r="L86" s="15" t="s">
        <v>1576</v>
      </c>
      <c r="M86">
        <f>IF(J86="Business", G86*imputed!$B$4+imputed!$C$4,flights_c!G86*imputed!$B$5+imputed!$C$5)</f>
        <v>345.67660000000001</v>
      </c>
      <c r="N86">
        <f t="shared" si="4"/>
        <v>57</v>
      </c>
      <c r="O86">
        <f t="shared" si="5"/>
        <v>0.19046207497820403</v>
      </c>
      <c r="P86">
        <f t="shared" si="6"/>
        <v>9</v>
      </c>
      <c r="Q86" t="str">
        <f>VLOOKUP(K86,employees!A:H,5, FALSE)</f>
        <v>Consulting</v>
      </c>
      <c r="R86">
        <f>VLOOKUP(K86,employees!A:H,6, FALSE)</f>
        <v>3</v>
      </c>
      <c r="S86">
        <f>VLOOKUP(R86,Allowance!A:B,2,FALSE)</f>
        <v>8</v>
      </c>
      <c r="T86" t="str">
        <f t="shared" si="7"/>
        <v>Economy</v>
      </c>
      <c r="U86" t="str">
        <f>VLOOKUP(B86,IATA[],3,FALSE)</f>
        <v>England</v>
      </c>
      <c r="V86" t="str">
        <f>VLOOKUP(C86,IATA[],3,FALSE)</f>
        <v>Spain</v>
      </c>
      <c r="W86" t="str">
        <f>VLOOKUP(U86,Regions!A:B,2,FALSE)</f>
        <v>Europe &amp; Middle East</v>
      </c>
      <c r="X86" t="str">
        <f>VLOOKUP(V86,Regions!A:B,2,FALSE)</f>
        <v>Europe &amp; Middle East</v>
      </c>
    </row>
    <row r="87" spans="1:24" x14ac:dyDescent="0.3">
      <c r="A87" t="s">
        <v>1072</v>
      </c>
      <c r="B87" t="s">
        <v>1162</v>
      </c>
      <c r="C87" t="s">
        <v>1191</v>
      </c>
      <c r="D87" s="1">
        <v>43664</v>
      </c>
      <c r="E87" s="1">
        <v>43672</v>
      </c>
      <c r="F87" s="1">
        <v>43675</v>
      </c>
      <c r="G87">
        <v>1245</v>
      </c>
      <c r="H87">
        <v>2.4</v>
      </c>
      <c r="I87">
        <v>223.76</v>
      </c>
      <c r="J87" s="2" t="s">
        <v>1219</v>
      </c>
      <c r="K87">
        <v>561</v>
      </c>
      <c r="L87" s="15" t="s">
        <v>1576</v>
      </c>
      <c r="M87">
        <f>IF(J87="Business", G87*imputed!$B$4+imputed!$C$4,flights_c!G87*imputed!$B$5+imputed!$C$5)</f>
        <v>356.24099999999999</v>
      </c>
      <c r="N87">
        <f t="shared" si="4"/>
        <v>8</v>
      </c>
      <c r="O87">
        <f t="shared" si="5"/>
        <v>0.17972690763052207</v>
      </c>
      <c r="P87">
        <f t="shared" si="6"/>
        <v>3</v>
      </c>
      <c r="Q87" t="str">
        <f>VLOOKUP(K87,employees!A:H,5, FALSE)</f>
        <v>Consulting</v>
      </c>
      <c r="R87">
        <f>VLOOKUP(K87,employees!A:H,6, FALSE)</f>
        <v>4</v>
      </c>
      <c r="S87">
        <f>VLOOKUP(R87,Allowance!A:B,2,FALSE)</f>
        <v>10</v>
      </c>
      <c r="T87" t="str">
        <f t="shared" si="7"/>
        <v>Economy</v>
      </c>
      <c r="U87" t="str">
        <f>VLOOKUP(B87,IATA[],3,FALSE)</f>
        <v>England</v>
      </c>
      <c r="V87" t="str">
        <f>VLOOKUP(C87,IATA[],3,FALSE)</f>
        <v>Spain</v>
      </c>
      <c r="W87" t="str">
        <f>VLOOKUP(U87,Regions!A:B,2,FALSE)</f>
        <v>Europe &amp; Middle East</v>
      </c>
      <c r="X87" t="str">
        <f>VLOOKUP(V87,Regions!A:B,2,FALSE)</f>
        <v>Europe &amp; Middle East</v>
      </c>
    </row>
    <row r="88" spans="1:24" x14ac:dyDescent="0.3">
      <c r="A88" t="s">
        <v>1070</v>
      </c>
      <c r="B88" t="s">
        <v>1162</v>
      </c>
      <c r="C88" t="s">
        <v>1210</v>
      </c>
      <c r="D88" s="1">
        <v>43416</v>
      </c>
      <c r="E88" s="1">
        <v>43457</v>
      </c>
      <c r="F88" s="1">
        <v>43462</v>
      </c>
      <c r="G88">
        <v>370</v>
      </c>
      <c r="H88">
        <v>1.5</v>
      </c>
      <c r="I88">
        <v>229.31</v>
      </c>
      <c r="J88" s="2" t="s">
        <v>1219</v>
      </c>
      <c r="K88">
        <v>105</v>
      </c>
      <c r="L88" s="15" t="s">
        <v>1576</v>
      </c>
      <c r="M88">
        <f>IF(J88="Business", G88*imputed!$B$4+imputed!$C$4,flights_c!G88*imputed!$B$5+imputed!$C$5)</f>
        <v>261.916</v>
      </c>
      <c r="N88">
        <f t="shared" si="4"/>
        <v>41</v>
      </c>
      <c r="O88">
        <f t="shared" si="5"/>
        <v>0.61975675675675679</v>
      </c>
      <c r="P88">
        <f t="shared" si="6"/>
        <v>5</v>
      </c>
      <c r="Q88" t="str">
        <f>VLOOKUP(K88,employees!A:H,5, FALSE)</f>
        <v>IT</v>
      </c>
      <c r="R88">
        <f>VLOOKUP(K88,employees!A:H,6, FALSE)</f>
        <v>4</v>
      </c>
      <c r="S88">
        <f>VLOOKUP(R88,Allowance!A:B,2,FALSE)</f>
        <v>10</v>
      </c>
      <c r="T88" t="str">
        <f t="shared" si="7"/>
        <v>Economy</v>
      </c>
      <c r="U88" t="str">
        <f>VLOOKUP(B88,IATA[],3,FALSE)</f>
        <v>England</v>
      </c>
      <c r="V88" t="str">
        <f>VLOOKUP(C88,IATA[],3,FALSE)</f>
        <v>Netherlands</v>
      </c>
      <c r="W88" t="str">
        <f>VLOOKUP(U88,Regions!A:B,2,FALSE)</f>
        <v>Europe &amp; Middle East</v>
      </c>
      <c r="X88" t="str">
        <f>VLOOKUP(V88,Regions!A:B,2,FALSE)</f>
        <v>Europe &amp; Middle East</v>
      </c>
    </row>
    <row r="89" spans="1:24" x14ac:dyDescent="0.3">
      <c r="A89" t="s">
        <v>1071</v>
      </c>
      <c r="B89" t="s">
        <v>1162</v>
      </c>
      <c r="C89" t="s">
        <v>1197</v>
      </c>
      <c r="D89" s="1">
        <v>43094</v>
      </c>
      <c r="E89" s="1">
        <v>43117</v>
      </c>
      <c r="F89" s="1">
        <v>43126</v>
      </c>
      <c r="G89">
        <v>1147</v>
      </c>
      <c r="H89">
        <v>2.2999999999999998</v>
      </c>
      <c r="I89">
        <v>229.82</v>
      </c>
      <c r="J89" s="2" t="s">
        <v>1219</v>
      </c>
      <c r="K89">
        <v>31</v>
      </c>
      <c r="L89" s="15" t="s">
        <v>1576</v>
      </c>
      <c r="M89">
        <f>IF(J89="Business", G89*imputed!$B$4+imputed!$C$4,flights_c!G89*imputed!$B$5+imputed!$C$5)</f>
        <v>345.67660000000001</v>
      </c>
      <c r="N89">
        <f t="shared" si="4"/>
        <v>23</v>
      </c>
      <c r="O89">
        <f t="shared" si="5"/>
        <v>0.20036617262423714</v>
      </c>
      <c r="P89">
        <f t="shared" si="6"/>
        <v>9</v>
      </c>
      <c r="Q89" t="str">
        <f>VLOOKUP(K89,employees!A:H,5, FALSE)</f>
        <v>IT</v>
      </c>
      <c r="R89">
        <f>VLOOKUP(K89,employees!A:H,6, FALSE)</f>
        <v>4</v>
      </c>
      <c r="S89">
        <f>VLOOKUP(R89,Allowance!A:B,2,FALSE)</f>
        <v>10</v>
      </c>
      <c r="T89" t="str">
        <f t="shared" si="7"/>
        <v>Economy</v>
      </c>
      <c r="U89" t="str">
        <f>VLOOKUP(B89,IATA[],3,FALSE)</f>
        <v>England</v>
      </c>
      <c r="V89" t="str">
        <f>VLOOKUP(C89,IATA[],3,FALSE)</f>
        <v>Spain</v>
      </c>
      <c r="W89" t="str">
        <f>VLOOKUP(U89,Regions!A:B,2,FALSE)</f>
        <v>Europe &amp; Middle East</v>
      </c>
      <c r="X89" t="str">
        <f>VLOOKUP(V89,Regions!A:B,2,FALSE)</f>
        <v>Europe &amp; Middle East</v>
      </c>
    </row>
    <row r="90" spans="1:24" x14ac:dyDescent="0.3">
      <c r="A90" t="s">
        <v>1069</v>
      </c>
      <c r="B90" t="s">
        <v>1190</v>
      </c>
      <c r="C90" t="s">
        <v>1198</v>
      </c>
      <c r="D90" s="1">
        <v>43424</v>
      </c>
      <c r="E90" s="1">
        <v>43433</v>
      </c>
      <c r="F90" s="1">
        <v>43436</v>
      </c>
      <c r="G90">
        <v>2235</v>
      </c>
      <c r="H90">
        <v>3.2</v>
      </c>
      <c r="I90">
        <v>230.04</v>
      </c>
      <c r="J90" s="2" t="s">
        <v>1219</v>
      </c>
      <c r="K90">
        <v>62</v>
      </c>
      <c r="L90" s="15" t="s">
        <v>1576</v>
      </c>
      <c r="M90">
        <f>IF(J90="Business", G90*imputed!$B$4+imputed!$C$4,flights_c!G90*imputed!$B$5+imputed!$C$5)</f>
        <v>462.96300000000002</v>
      </c>
      <c r="N90">
        <f t="shared" si="4"/>
        <v>9</v>
      </c>
      <c r="O90">
        <f t="shared" si="5"/>
        <v>0.10292617449664429</v>
      </c>
      <c r="P90">
        <f t="shared" si="6"/>
        <v>3</v>
      </c>
      <c r="Q90" t="str">
        <f>VLOOKUP(K90,employees!A:H,5, FALSE)</f>
        <v>Consulting</v>
      </c>
      <c r="R90">
        <f>VLOOKUP(K90,employees!A:H,6, FALSE)</f>
        <v>3</v>
      </c>
      <c r="S90">
        <f>VLOOKUP(R90,Allowance!A:B,2,FALSE)</f>
        <v>8</v>
      </c>
      <c r="T90" t="str">
        <f t="shared" si="7"/>
        <v>Economy</v>
      </c>
      <c r="U90" t="str">
        <f>VLOOKUP(B90,IATA[],3,FALSE)</f>
        <v>USA</v>
      </c>
      <c r="V90" t="str">
        <f>VLOOKUP(C90,IATA[],3,FALSE)</f>
        <v>USA</v>
      </c>
      <c r="W90" t="str">
        <f>VLOOKUP(U90,Regions!A:B,2,FALSE)</f>
        <v>Americas</v>
      </c>
      <c r="X90" t="str">
        <f>VLOOKUP(V90,Regions!A:B,2,FALSE)</f>
        <v>Americas</v>
      </c>
    </row>
    <row r="91" spans="1:24" x14ac:dyDescent="0.3">
      <c r="A91" t="s">
        <v>1068</v>
      </c>
      <c r="B91" t="s">
        <v>1190</v>
      </c>
      <c r="C91" t="s">
        <v>1165</v>
      </c>
      <c r="D91" s="1">
        <v>42737</v>
      </c>
      <c r="E91" s="1">
        <v>42740</v>
      </c>
      <c r="F91" s="1">
        <v>42743</v>
      </c>
      <c r="G91">
        <v>1765</v>
      </c>
      <c r="H91">
        <v>2.6</v>
      </c>
      <c r="I91">
        <v>231.77</v>
      </c>
      <c r="J91" s="2" t="s">
        <v>1218</v>
      </c>
      <c r="K91">
        <v>865</v>
      </c>
      <c r="L91" s="15" t="s">
        <v>1576</v>
      </c>
      <c r="M91">
        <f>IF(J91="Business", G91*imputed!$B$4+imputed!$C$4,flights_c!G91*imputed!$B$5+imputed!$C$5)</f>
        <v>2873.2275</v>
      </c>
      <c r="N91">
        <f t="shared" si="4"/>
        <v>3</v>
      </c>
      <c r="O91">
        <f t="shared" si="5"/>
        <v>0.13131444759206801</v>
      </c>
      <c r="P91">
        <f t="shared" si="6"/>
        <v>3</v>
      </c>
      <c r="Q91" t="str">
        <f>VLOOKUP(K91,employees!A:H,5, FALSE)</f>
        <v>Finance</v>
      </c>
      <c r="R91">
        <f>VLOOKUP(K91,employees!A:H,6, FALSE)</f>
        <v>4</v>
      </c>
      <c r="S91">
        <f>VLOOKUP(R91,Allowance!A:B,2,FALSE)</f>
        <v>10</v>
      </c>
      <c r="T91" t="str">
        <f t="shared" si="7"/>
        <v>No</v>
      </c>
      <c r="U91" t="str">
        <f>VLOOKUP(B91,IATA[],3,FALSE)</f>
        <v>USA</v>
      </c>
      <c r="V91" t="str">
        <f>VLOOKUP(C91,IATA[],3,FALSE)</f>
        <v>USA</v>
      </c>
      <c r="W91" t="str">
        <f>VLOOKUP(U91,Regions!A:B,2,FALSE)</f>
        <v>Americas</v>
      </c>
      <c r="X91" t="str">
        <f>VLOOKUP(V91,Regions!A:B,2,FALSE)</f>
        <v>Americas</v>
      </c>
    </row>
    <row r="92" spans="1:24" x14ac:dyDescent="0.3">
      <c r="A92" t="s">
        <v>1067</v>
      </c>
      <c r="B92" t="s">
        <v>1167</v>
      </c>
      <c r="C92" t="s">
        <v>1197</v>
      </c>
      <c r="D92" s="1">
        <v>43787</v>
      </c>
      <c r="E92" s="1">
        <v>43799</v>
      </c>
      <c r="F92" s="1">
        <v>43802</v>
      </c>
      <c r="G92">
        <v>1109</v>
      </c>
      <c r="H92">
        <v>2.2999999999999998</v>
      </c>
      <c r="I92">
        <v>235.54</v>
      </c>
      <c r="J92" s="2" t="s">
        <v>1219</v>
      </c>
      <c r="K92">
        <v>845</v>
      </c>
      <c r="L92" s="15" t="s">
        <v>1576</v>
      </c>
      <c r="M92">
        <f>IF(J92="Business", G92*imputed!$B$4+imputed!$C$4,flights_c!G92*imputed!$B$5+imputed!$C$5)</f>
        <v>341.58019999999999</v>
      </c>
      <c r="N92">
        <f t="shared" si="4"/>
        <v>12</v>
      </c>
      <c r="O92">
        <f t="shared" si="5"/>
        <v>0.21238954012623984</v>
      </c>
      <c r="P92">
        <f t="shared" si="6"/>
        <v>3</v>
      </c>
      <c r="Q92" t="str">
        <f>VLOOKUP(K92,employees!A:H,5, FALSE)</f>
        <v>Consulting</v>
      </c>
      <c r="R92">
        <f>VLOOKUP(K92,employees!A:H,6, FALSE)</f>
        <v>4</v>
      </c>
      <c r="S92">
        <f>VLOOKUP(R92,Allowance!A:B,2,FALSE)</f>
        <v>10</v>
      </c>
      <c r="T92" t="str">
        <f t="shared" si="7"/>
        <v>Economy</v>
      </c>
      <c r="U92" t="str">
        <f>VLOOKUP(B92,IATA[],3,FALSE)</f>
        <v>England</v>
      </c>
      <c r="V92" t="str">
        <f>VLOOKUP(C92,IATA[],3,FALSE)</f>
        <v>Spain</v>
      </c>
      <c r="W92" t="str">
        <f>VLOOKUP(U92,Regions!A:B,2,FALSE)</f>
        <v>Europe &amp; Middle East</v>
      </c>
      <c r="X92" t="str">
        <f>VLOOKUP(V92,Regions!A:B,2,FALSE)</f>
        <v>Europe &amp; Middle East</v>
      </c>
    </row>
    <row r="93" spans="1:24" x14ac:dyDescent="0.3">
      <c r="A93" t="s">
        <v>1066</v>
      </c>
      <c r="B93" t="s">
        <v>1190</v>
      </c>
      <c r="C93" t="s">
        <v>1178</v>
      </c>
      <c r="D93" s="1">
        <v>43420</v>
      </c>
      <c r="E93" s="1">
        <v>43450</v>
      </c>
      <c r="F93" s="1">
        <v>43454</v>
      </c>
      <c r="G93">
        <v>1180</v>
      </c>
      <c r="H93">
        <v>2</v>
      </c>
      <c r="I93">
        <v>236.06</v>
      </c>
      <c r="J93" s="2" t="s">
        <v>1219</v>
      </c>
      <c r="K93">
        <v>239</v>
      </c>
      <c r="L93" s="15" t="s">
        <v>1576</v>
      </c>
      <c r="M93">
        <f>IF(J93="Business", G93*imputed!$B$4+imputed!$C$4,flights_c!G93*imputed!$B$5+imputed!$C$5)</f>
        <v>349.23400000000004</v>
      </c>
      <c r="N93">
        <f t="shared" si="4"/>
        <v>30</v>
      </c>
      <c r="O93">
        <f t="shared" si="5"/>
        <v>0.20005084745762711</v>
      </c>
      <c r="P93">
        <f t="shared" si="6"/>
        <v>4</v>
      </c>
      <c r="Q93" t="str">
        <f>VLOOKUP(K93,employees!A:H,5, FALSE)</f>
        <v>Consulting</v>
      </c>
      <c r="R93">
        <f>VLOOKUP(K93,employees!A:H,6, FALSE)</f>
        <v>2</v>
      </c>
      <c r="S93">
        <f>VLOOKUP(R93,Allowance!A:B,2,FALSE)</f>
        <v>6</v>
      </c>
      <c r="T93" t="str">
        <f t="shared" si="7"/>
        <v>Economy</v>
      </c>
      <c r="U93" t="str">
        <f>VLOOKUP(B93,IATA[],3,FALSE)</f>
        <v>USA</v>
      </c>
      <c r="V93" t="str">
        <f>VLOOKUP(C93,IATA[],3,FALSE)</f>
        <v>USA</v>
      </c>
      <c r="W93" t="str">
        <f>VLOOKUP(U93,Regions!A:B,2,FALSE)</f>
        <v>Americas</v>
      </c>
      <c r="X93" t="str">
        <f>VLOOKUP(V93,Regions!A:B,2,FALSE)</f>
        <v>Americas</v>
      </c>
    </row>
    <row r="94" spans="1:24" x14ac:dyDescent="0.3">
      <c r="A94" t="s">
        <v>1065</v>
      </c>
      <c r="B94" t="s">
        <v>1160</v>
      </c>
      <c r="C94" t="s">
        <v>1206</v>
      </c>
      <c r="D94" s="1">
        <v>43576</v>
      </c>
      <c r="E94" s="1">
        <v>43601</v>
      </c>
      <c r="F94" s="1">
        <v>43608</v>
      </c>
      <c r="G94">
        <v>2374</v>
      </c>
      <c r="H94">
        <v>3.5</v>
      </c>
      <c r="I94">
        <v>237.18</v>
      </c>
      <c r="J94" s="2" t="s">
        <v>1218</v>
      </c>
      <c r="K94">
        <v>958</v>
      </c>
      <c r="L94" s="15" t="s">
        <v>1576</v>
      </c>
      <c r="M94">
        <f>IF(J94="Business", G94*imputed!$B$4+imputed!$C$4,flights_c!G94*imputed!$B$5+imputed!$C$5)</f>
        <v>3222.489</v>
      </c>
      <c r="N94">
        <f t="shared" si="4"/>
        <v>25</v>
      </c>
      <c r="O94">
        <f t="shared" si="5"/>
        <v>9.9907329401853415E-2</v>
      </c>
      <c r="P94">
        <f t="shared" si="6"/>
        <v>7</v>
      </c>
      <c r="Q94" t="str">
        <f>VLOOKUP(K94,employees!A:H,5, FALSE)</f>
        <v>Consulting</v>
      </c>
      <c r="R94">
        <f>VLOOKUP(K94,employees!A:H,6, FALSE)</f>
        <v>4</v>
      </c>
      <c r="S94">
        <f>VLOOKUP(R94,Allowance!A:B,2,FALSE)</f>
        <v>10</v>
      </c>
      <c r="T94" t="str">
        <f t="shared" si="7"/>
        <v>No</v>
      </c>
      <c r="U94" t="str">
        <f>VLOOKUP(B94,IATA[],3,FALSE)</f>
        <v>Singapore</v>
      </c>
      <c r="V94" t="str">
        <f>VLOOKUP(C94,IATA[],3,FALSE)</f>
        <v>Philippines</v>
      </c>
      <c r="W94" t="str">
        <f>VLOOKUP(U94,Regions!A:B,2,FALSE)</f>
        <v>Asia Pacific</v>
      </c>
      <c r="X94" t="str">
        <f>VLOOKUP(V94,Regions!A:B,2,FALSE)</f>
        <v>Asia Pacific</v>
      </c>
    </row>
    <row r="95" spans="1:24" x14ac:dyDescent="0.3">
      <c r="A95" t="s">
        <v>1064</v>
      </c>
      <c r="B95" t="s">
        <v>1162</v>
      </c>
      <c r="C95" t="s">
        <v>1207</v>
      </c>
      <c r="D95" s="1">
        <v>43197</v>
      </c>
      <c r="E95" s="1">
        <v>43211</v>
      </c>
      <c r="F95" s="1">
        <v>43214</v>
      </c>
      <c r="G95">
        <v>941</v>
      </c>
      <c r="H95">
        <v>2.1</v>
      </c>
      <c r="I95">
        <v>238.41</v>
      </c>
      <c r="J95" s="2" t="s">
        <v>1219</v>
      </c>
      <c r="K95">
        <v>393</v>
      </c>
      <c r="L95" s="15" t="s">
        <v>1576</v>
      </c>
      <c r="M95">
        <f>IF(J95="Business", G95*imputed!$B$4+imputed!$C$4,flights_c!G95*imputed!$B$5+imputed!$C$5)</f>
        <v>323.46980000000002</v>
      </c>
      <c r="N95">
        <f t="shared" si="4"/>
        <v>14</v>
      </c>
      <c r="O95">
        <f t="shared" si="5"/>
        <v>0.25335812964930926</v>
      </c>
      <c r="P95">
        <f t="shared" si="6"/>
        <v>3</v>
      </c>
      <c r="Q95" t="str">
        <f>VLOOKUP(K95,employees!A:H,5, FALSE)</f>
        <v>Consulting</v>
      </c>
      <c r="R95">
        <f>VLOOKUP(K95,employees!A:H,6, FALSE)</f>
        <v>4</v>
      </c>
      <c r="S95">
        <f>VLOOKUP(R95,Allowance!A:B,2,FALSE)</f>
        <v>10</v>
      </c>
      <c r="T95" t="str">
        <f t="shared" si="7"/>
        <v>Economy</v>
      </c>
      <c r="U95" t="str">
        <f>VLOOKUP(B95,IATA[],3,FALSE)</f>
        <v>England</v>
      </c>
      <c r="V95" t="str">
        <f>VLOOKUP(C95,IATA[],3,FALSE)</f>
        <v>Germany</v>
      </c>
      <c r="W95" t="str">
        <f>VLOOKUP(U95,Regions!A:B,2,FALSE)</f>
        <v>Europe &amp; Middle East</v>
      </c>
      <c r="X95" t="str">
        <f>VLOOKUP(V95,Regions!A:B,2,FALSE)</f>
        <v>Europe &amp; Middle East</v>
      </c>
    </row>
    <row r="96" spans="1:24" x14ac:dyDescent="0.3">
      <c r="A96" t="s">
        <v>1063</v>
      </c>
      <c r="B96" t="s">
        <v>1190</v>
      </c>
      <c r="C96" t="s">
        <v>1198</v>
      </c>
      <c r="D96" s="1">
        <v>43105</v>
      </c>
      <c r="E96" s="1">
        <v>43126</v>
      </c>
      <c r="F96" s="1">
        <v>43128</v>
      </c>
      <c r="G96">
        <v>2235</v>
      </c>
      <c r="H96">
        <v>3.2</v>
      </c>
      <c r="I96">
        <v>241.11</v>
      </c>
      <c r="J96" s="2" t="s">
        <v>1219</v>
      </c>
      <c r="K96">
        <v>900</v>
      </c>
      <c r="L96" s="15" t="s">
        <v>1576</v>
      </c>
      <c r="M96">
        <f>IF(J96="Business", G96*imputed!$B$4+imputed!$C$4,flights_c!G96*imputed!$B$5+imputed!$C$5)</f>
        <v>462.96300000000002</v>
      </c>
      <c r="N96">
        <f t="shared" si="4"/>
        <v>21</v>
      </c>
      <c r="O96">
        <f t="shared" si="5"/>
        <v>0.10787919463087249</v>
      </c>
      <c r="P96">
        <f t="shared" si="6"/>
        <v>2</v>
      </c>
      <c r="Q96" t="str">
        <f>VLOOKUP(K96,employees!A:H,5, FALSE)</f>
        <v>Finance</v>
      </c>
      <c r="R96">
        <f>VLOOKUP(K96,employees!A:H,6, FALSE)</f>
        <v>4</v>
      </c>
      <c r="S96">
        <f>VLOOKUP(R96,Allowance!A:B,2,FALSE)</f>
        <v>10</v>
      </c>
      <c r="T96" t="str">
        <f t="shared" si="7"/>
        <v>Economy</v>
      </c>
      <c r="U96" t="str">
        <f>VLOOKUP(B96,IATA[],3,FALSE)</f>
        <v>USA</v>
      </c>
      <c r="V96" t="str">
        <f>VLOOKUP(C96,IATA[],3,FALSE)</f>
        <v>USA</v>
      </c>
      <c r="W96" t="str">
        <f>VLOOKUP(U96,Regions!A:B,2,FALSE)</f>
        <v>Americas</v>
      </c>
      <c r="X96" t="str">
        <f>VLOOKUP(V96,Regions!A:B,2,FALSE)</f>
        <v>Americas</v>
      </c>
    </row>
    <row r="97" spans="1:24" x14ac:dyDescent="0.3">
      <c r="A97" t="s">
        <v>1062</v>
      </c>
      <c r="B97" t="s">
        <v>1162</v>
      </c>
      <c r="C97" t="s">
        <v>1197</v>
      </c>
      <c r="D97" s="1">
        <v>43245</v>
      </c>
      <c r="E97" s="1">
        <v>43255</v>
      </c>
      <c r="F97" s="1">
        <v>43261</v>
      </c>
      <c r="G97">
        <v>1147</v>
      </c>
      <c r="H97">
        <v>2.2999999999999998</v>
      </c>
      <c r="I97">
        <v>242.24</v>
      </c>
      <c r="J97" s="2" t="s">
        <v>1218</v>
      </c>
      <c r="K97">
        <v>31</v>
      </c>
      <c r="L97" s="15" t="s">
        <v>1576</v>
      </c>
      <c r="M97">
        <f>IF(J97="Business", G97*imputed!$B$4+imputed!$C$4,flights_c!G97*imputed!$B$5+imputed!$C$5)</f>
        <v>2518.8045000000002</v>
      </c>
      <c r="N97">
        <f t="shared" si="4"/>
        <v>10</v>
      </c>
      <c r="O97">
        <f t="shared" si="5"/>
        <v>0.21119442022667831</v>
      </c>
      <c r="P97">
        <f t="shared" si="6"/>
        <v>6</v>
      </c>
      <c r="Q97" t="str">
        <f>VLOOKUP(K97,employees!A:H,5, FALSE)</f>
        <v>IT</v>
      </c>
      <c r="R97">
        <f>VLOOKUP(K97,employees!A:H,6, FALSE)</f>
        <v>4</v>
      </c>
      <c r="S97">
        <f>VLOOKUP(R97,Allowance!A:B,2,FALSE)</f>
        <v>10</v>
      </c>
      <c r="T97" t="str">
        <f t="shared" si="7"/>
        <v>No</v>
      </c>
      <c r="U97" t="str">
        <f>VLOOKUP(B97,IATA[],3,FALSE)</f>
        <v>England</v>
      </c>
      <c r="V97" t="str">
        <f>VLOOKUP(C97,IATA[],3,FALSE)</f>
        <v>Spain</v>
      </c>
      <c r="W97" t="str">
        <f>VLOOKUP(U97,Regions!A:B,2,FALSE)</f>
        <v>Europe &amp; Middle East</v>
      </c>
      <c r="X97" t="str">
        <f>VLOOKUP(V97,Regions!A:B,2,FALSE)</f>
        <v>Europe &amp; Middle East</v>
      </c>
    </row>
    <row r="98" spans="1:24" x14ac:dyDescent="0.3">
      <c r="A98" t="s">
        <v>1061</v>
      </c>
      <c r="B98" t="s">
        <v>1190</v>
      </c>
      <c r="C98" t="s">
        <v>1198</v>
      </c>
      <c r="D98" s="1">
        <v>43006</v>
      </c>
      <c r="E98" s="1">
        <v>43026</v>
      </c>
      <c r="F98" s="1">
        <v>43029</v>
      </c>
      <c r="G98">
        <v>2235</v>
      </c>
      <c r="H98">
        <v>3.2</v>
      </c>
      <c r="I98">
        <v>244.98</v>
      </c>
      <c r="J98" s="2" t="s">
        <v>1219</v>
      </c>
      <c r="K98">
        <v>760</v>
      </c>
      <c r="L98" s="15" t="s">
        <v>1576</v>
      </c>
      <c r="M98">
        <f>IF(J98="Business", G98*imputed!$B$4+imputed!$C$4,flights_c!G98*imputed!$B$5+imputed!$C$5)</f>
        <v>462.96300000000002</v>
      </c>
      <c r="N98">
        <f t="shared" si="4"/>
        <v>20</v>
      </c>
      <c r="O98">
        <f t="shared" si="5"/>
        <v>0.10961073825503355</v>
      </c>
      <c r="P98">
        <f t="shared" si="6"/>
        <v>3</v>
      </c>
      <c r="Q98" t="str">
        <f>VLOOKUP(K98,employees!A:H,5, FALSE)</f>
        <v>Consulting</v>
      </c>
      <c r="R98">
        <f>VLOOKUP(K98,employees!A:H,6, FALSE)</f>
        <v>4</v>
      </c>
      <c r="S98">
        <f>VLOOKUP(R98,Allowance!A:B,2,FALSE)</f>
        <v>10</v>
      </c>
      <c r="T98" t="str">
        <f t="shared" si="7"/>
        <v>Economy</v>
      </c>
      <c r="U98" t="str">
        <f>VLOOKUP(B98,IATA[],3,FALSE)</f>
        <v>USA</v>
      </c>
      <c r="V98" t="str">
        <f>VLOOKUP(C98,IATA[],3,FALSE)</f>
        <v>USA</v>
      </c>
      <c r="W98" t="str">
        <f>VLOOKUP(U98,Regions!A:B,2,FALSE)</f>
        <v>Americas</v>
      </c>
      <c r="X98" t="str">
        <f>VLOOKUP(V98,Regions!A:B,2,FALSE)</f>
        <v>Americas</v>
      </c>
    </row>
    <row r="99" spans="1:24" x14ac:dyDescent="0.3">
      <c r="A99" t="s">
        <v>1060</v>
      </c>
      <c r="B99" t="s">
        <v>1162</v>
      </c>
      <c r="C99" t="s">
        <v>1209</v>
      </c>
      <c r="D99" s="1">
        <v>43193</v>
      </c>
      <c r="E99" s="1">
        <v>43230</v>
      </c>
      <c r="F99" s="1">
        <v>43234</v>
      </c>
      <c r="G99">
        <v>347</v>
      </c>
      <c r="H99">
        <v>1.5</v>
      </c>
      <c r="I99">
        <v>253.28</v>
      </c>
      <c r="J99" s="2" t="s">
        <v>1219</v>
      </c>
      <c r="K99">
        <v>435</v>
      </c>
      <c r="L99" s="15" t="s">
        <v>1576</v>
      </c>
      <c r="M99">
        <f>IF(J99="Business", G99*imputed!$B$4+imputed!$C$4,flights_c!G99*imputed!$B$5+imputed!$C$5)</f>
        <v>259.4366</v>
      </c>
      <c r="N99">
        <f t="shared" si="4"/>
        <v>37</v>
      </c>
      <c r="O99">
        <f t="shared" si="5"/>
        <v>0.72991354466858793</v>
      </c>
      <c r="P99">
        <f t="shared" si="6"/>
        <v>4</v>
      </c>
      <c r="Q99" t="str">
        <f>VLOOKUP(K99,employees!A:H,5, FALSE)</f>
        <v>Consulting</v>
      </c>
      <c r="R99">
        <f>VLOOKUP(K99,employees!A:H,6, FALSE)</f>
        <v>4</v>
      </c>
      <c r="S99">
        <f>VLOOKUP(R99,Allowance!A:B,2,FALSE)</f>
        <v>10</v>
      </c>
      <c r="T99" t="str">
        <f t="shared" si="7"/>
        <v>Economy</v>
      </c>
      <c r="U99" t="str">
        <f>VLOOKUP(B99,IATA[],3,FALSE)</f>
        <v>England</v>
      </c>
      <c r="V99" t="str">
        <f>VLOOKUP(C99,IATA[],3,FALSE)</f>
        <v>France</v>
      </c>
      <c r="W99" t="str">
        <f>VLOOKUP(U99,Regions!A:B,2,FALSE)</f>
        <v>Europe &amp; Middle East</v>
      </c>
      <c r="X99" t="str">
        <f>VLOOKUP(V99,Regions!A:B,2,FALSE)</f>
        <v>Europe &amp; Middle East</v>
      </c>
    </row>
    <row r="100" spans="1:24" x14ac:dyDescent="0.3">
      <c r="A100" t="s">
        <v>1059</v>
      </c>
      <c r="B100" t="s">
        <v>1162</v>
      </c>
      <c r="C100" t="s">
        <v>1194</v>
      </c>
      <c r="D100" s="1">
        <v>43538</v>
      </c>
      <c r="E100" s="1">
        <v>43646</v>
      </c>
      <c r="F100" s="1">
        <v>43651</v>
      </c>
      <c r="G100">
        <v>654</v>
      </c>
      <c r="H100">
        <v>1.8</v>
      </c>
      <c r="I100">
        <v>255.75</v>
      </c>
      <c r="J100" s="2" t="s">
        <v>1219</v>
      </c>
      <c r="K100">
        <v>725</v>
      </c>
      <c r="L100" s="15" t="s">
        <v>1576</v>
      </c>
      <c r="M100">
        <f>IF(J100="Business", G100*imputed!$B$4+imputed!$C$4,flights_c!G100*imputed!$B$5+imputed!$C$5)</f>
        <v>292.53120000000001</v>
      </c>
      <c r="N100">
        <f t="shared" si="4"/>
        <v>108</v>
      </c>
      <c r="O100">
        <f t="shared" si="5"/>
        <v>0.39105504587155965</v>
      </c>
      <c r="P100">
        <f t="shared" si="6"/>
        <v>5</v>
      </c>
      <c r="Q100" t="str">
        <f>VLOOKUP(K100,employees!A:H,5, FALSE)</f>
        <v>Consulting</v>
      </c>
      <c r="R100">
        <f>VLOOKUP(K100,employees!A:H,6, FALSE)</f>
        <v>4</v>
      </c>
      <c r="S100">
        <f>VLOOKUP(R100,Allowance!A:B,2,FALSE)</f>
        <v>10</v>
      </c>
      <c r="T100" t="str">
        <f t="shared" si="7"/>
        <v>Economy</v>
      </c>
      <c r="U100" t="str">
        <f>VLOOKUP(B100,IATA[],3,FALSE)</f>
        <v>England</v>
      </c>
      <c r="V100" t="str">
        <f>VLOOKUP(C100,IATA[],3,FALSE)</f>
        <v>Germany</v>
      </c>
      <c r="W100" t="str">
        <f>VLOOKUP(U100,Regions!A:B,2,FALSE)</f>
        <v>Europe &amp; Middle East</v>
      </c>
      <c r="X100" t="str">
        <f>VLOOKUP(V100,Regions!A:B,2,FALSE)</f>
        <v>Europe &amp; Middle East</v>
      </c>
    </row>
    <row r="101" spans="1:24" x14ac:dyDescent="0.3">
      <c r="A101" t="s">
        <v>1057</v>
      </c>
      <c r="B101" t="s">
        <v>1167</v>
      </c>
      <c r="C101" t="s">
        <v>1207</v>
      </c>
      <c r="D101" s="1">
        <v>43217</v>
      </c>
      <c r="E101" s="1">
        <v>43273</v>
      </c>
      <c r="F101" s="1">
        <v>43277</v>
      </c>
      <c r="G101">
        <v>913</v>
      </c>
      <c r="H101">
        <v>2.1</v>
      </c>
      <c r="I101">
        <v>256.19</v>
      </c>
      <c r="J101" s="2" t="s">
        <v>1219</v>
      </c>
      <c r="K101">
        <v>435</v>
      </c>
      <c r="L101" s="15" t="s">
        <v>1576</v>
      </c>
      <c r="M101">
        <f>IF(J101="Business", G101*imputed!$B$4+imputed!$C$4,flights_c!G101*imputed!$B$5+imputed!$C$5)</f>
        <v>320.45140000000004</v>
      </c>
      <c r="N101">
        <f t="shared" si="4"/>
        <v>56</v>
      </c>
      <c r="O101">
        <f t="shared" si="5"/>
        <v>0.28060240963855421</v>
      </c>
      <c r="P101">
        <f t="shared" si="6"/>
        <v>4</v>
      </c>
      <c r="Q101" t="str">
        <f>VLOOKUP(K101,employees!A:H,5, FALSE)</f>
        <v>Consulting</v>
      </c>
      <c r="R101">
        <f>VLOOKUP(K101,employees!A:H,6, FALSE)</f>
        <v>4</v>
      </c>
      <c r="S101">
        <f>VLOOKUP(R101,Allowance!A:B,2,FALSE)</f>
        <v>10</v>
      </c>
      <c r="T101" t="str">
        <f t="shared" si="7"/>
        <v>Economy</v>
      </c>
      <c r="U101" t="str">
        <f>VLOOKUP(B101,IATA[],3,FALSE)</f>
        <v>England</v>
      </c>
      <c r="V101" t="str">
        <f>VLOOKUP(C101,IATA[],3,FALSE)</f>
        <v>Germany</v>
      </c>
      <c r="W101" t="str">
        <f>VLOOKUP(U101,Regions!A:B,2,FALSE)</f>
        <v>Europe &amp; Middle East</v>
      </c>
      <c r="X101" t="str">
        <f>VLOOKUP(V101,Regions!A:B,2,FALSE)</f>
        <v>Europe &amp; Middle East</v>
      </c>
    </row>
    <row r="102" spans="1:24" x14ac:dyDescent="0.3">
      <c r="A102" t="s">
        <v>1058</v>
      </c>
      <c r="B102" t="s">
        <v>1167</v>
      </c>
      <c r="C102" t="s">
        <v>1207</v>
      </c>
      <c r="D102" s="1">
        <v>43201</v>
      </c>
      <c r="E102" s="1">
        <v>43354</v>
      </c>
      <c r="F102" s="1">
        <v>43367</v>
      </c>
      <c r="G102">
        <v>913</v>
      </c>
      <c r="H102">
        <v>2.1</v>
      </c>
      <c r="I102">
        <v>256.20999999999998</v>
      </c>
      <c r="J102" s="2" t="s">
        <v>1219</v>
      </c>
      <c r="K102">
        <v>135</v>
      </c>
      <c r="L102" s="15" t="s">
        <v>1576</v>
      </c>
      <c r="M102">
        <f>IF(J102="Business", G102*imputed!$B$4+imputed!$C$4,flights_c!G102*imputed!$B$5+imputed!$C$5)</f>
        <v>320.45140000000004</v>
      </c>
      <c r="N102">
        <f t="shared" si="4"/>
        <v>153</v>
      </c>
      <c r="O102">
        <f t="shared" si="5"/>
        <v>0.28062431544359251</v>
      </c>
      <c r="P102">
        <f t="shared" si="6"/>
        <v>13</v>
      </c>
      <c r="Q102" t="str">
        <f>VLOOKUP(K102,employees!A:H,5, FALSE)</f>
        <v>Finance</v>
      </c>
      <c r="R102">
        <f>VLOOKUP(K102,employees!A:H,6, FALSE)</f>
        <v>2</v>
      </c>
      <c r="S102">
        <f>VLOOKUP(R102,Allowance!A:B,2,FALSE)</f>
        <v>6</v>
      </c>
      <c r="T102" t="str">
        <f t="shared" si="7"/>
        <v>Economy</v>
      </c>
      <c r="U102" t="str">
        <f>VLOOKUP(B102,IATA[],3,FALSE)</f>
        <v>England</v>
      </c>
      <c r="V102" t="str">
        <f>VLOOKUP(C102,IATA[],3,FALSE)</f>
        <v>Germany</v>
      </c>
      <c r="W102" t="str">
        <f>VLOOKUP(U102,Regions!A:B,2,FALSE)</f>
        <v>Europe &amp; Middle East</v>
      </c>
      <c r="X102" t="str">
        <f>VLOOKUP(V102,Regions!A:B,2,FALSE)</f>
        <v>Europe &amp; Middle East</v>
      </c>
    </row>
    <row r="103" spans="1:24" x14ac:dyDescent="0.3">
      <c r="A103" t="s">
        <v>1055</v>
      </c>
      <c r="B103" t="s">
        <v>1190</v>
      </c>
      <c r="C103" t="s">
        <v>1188</v>
      </c>
      <c r="D103" s="1">
        <v>42735</v>
      </c>
      <c r="E103" s="1">
        <v>42946</v>
      </c>
      <c r="F103" s="1">
        <v>42950</v>
      </c>
      <c r="G103">
        <v>1529</v>
      </c>
      <c r="H103">
        <v>2.4</v>
      </c>
      <c r="I103">
        <v>259.05</v>
      </c>
      <c r="J103" s="2" t="s">
        <v>1219</v>
      </c>
      <c r="K103">
        <v>479</v>
      </c>
      <c r="L103" s="15" t="s">
        <v>1576</v>
      </c>
      <c r="M103">
        <f>IF(J103="Business", G103*imputed!$B$4+imputed!$C$4,flights_c!G103*imputed!$B$5+imputed!$C$5)</f>
        <v>386.8562</v>
      </c>
      <c r="N103">
        <f t="shared" si="4"/>
        <v>211</v>
      </c>
      <c r="O103">
        <f t="shared" si="5"/>
        <v>0.16942446043165468</v>
      </c>
      <c r="P103">
        <f t="shared" si="6"/>
        <v>4</v>
      </c>
      <c r="Q103" t="str">
        <f>VLOOKUP(K103,employees!A:H,5, FALSE)</f>
        <v>Consulting</v>
      </c>
      <c r="R103">
        <f>VLOOKUP(K103,employees!A:H,6, FALSE)</f>
        <v>4</v>
      </c>
      <c r="S103">
        <f>VLOOKUP(R103,Allowance!A:B,2,FALSE)</f>
        <v>10</v>
      </c>
      <c r="T103" t="str">
        <f t="shared" si="7"/>
        <v>Economy</v>
      </c>
      <c r="U103" t="str">
        <f>VLOOKUP(B103,IATA[],3,FALSE)</f>
        <v>USA</v>
      </c>
      <c r="V103" t="str">
        <f>VLOOKUP(C103,IATA[],3,FALSE)</f>
        <v>USA</v>
      </c>
      <c r="W103" t="str">
        <f>VLOOKUP(U103,Regions!A:B,2,FALSE)</f>
        <v>Americas</v>
      </c>
      <c r="X103" t="str">
        <f>VLOOKUP(V103,Regions!A:B,2,FALSE)</f>
        <v>Americas</v>
      </c>
    </row>
    <row r="104" spans="1:24" x14ac:dyDescent="0.3">
      <c r="A104" t="s">
        <v>1056</v>
      </c>
      <c r="B104" t="s">
        <v>1190</v>
      </c>
      <c r="C104" t="s">
        <v>1178</v>
      </c>
      <c r="D104" s="1">
        <v>43047</v>
      </c>
      <c r="E104" s="1">
        <v>43073</v>
      </c>
      <c r="F104" s="1">
        <v>43074</v>
      </c>
      <c r="G104">
        <v>1180</v>
      </c>
      <c r="H104">
        <v>2</v>
      </c>
      <c r="I104">
        <v>259.32</v>
      </c>
      <c r="J104" s="2" t="s">
        <v>1219</v>
      </c>
      <c r="K104">
        <v>479</v>
      </c>
      <c r="L104" s="15" t="s">
        <v>1576</v>
      </c>
      <c r="M104">
        <f>IF(J104="Business", G104*imputed!$B$4+imputed!$C$4,flights_c!G104*imputed!$B$5+imputed!$C$5)</f>
        <v>349.23400000000004</v>
      </c>
      <c r="N104">
        <f t="shared" si="4"/>
        <v>26</v>
      </c>
      <c r="O104">
        <f t="shared" si="5"/>
        <v>0.21976271186440677</v>
      </c>
      <c r="P104">
        <f t="shared" si="6"/>
        <v>1</v>
      </c>
      <c r="Q104" t="str">
        <f>VLOOKUP(K104,employees!A:H,5, FALSE)</f>
        <v>Consulting</v>
      </c>
      <c r="R104">
        <f>VLOOKUP(K104,employees!A:H,6, FALSE)</f>
        <v>4</v>
      </c>
      <c r="S104">
        <f>VLOOKUP(R104,Allowance!A:B,2,FALSE)</f>
        <v>10</v>
      </c>
      <c r="T104" t="str">
        <f t="shared" si="7"/>
        <v>Economy</v>
      </c>
      <c r="U104" t="str">
        <f>VLOOKUP(B104,IATA[],3,FALSE)</f>
        <v>USA</v>
      </c>
      <c r="V104" t="str">
        <f>VLOOKUP(C104,IATA[],3,FALSE)</f>
        <v>USA</v>
      </c>
      <c r="W104" t="str">
        <f>VLOOKUP(U104,Regions!A:B,2,FALSE)</f>
        <v>Americas</v>
      </c>
      <c r="X104" t="str">
        <f>VLOOKUP(V104,Regions!A:B,2,FALSE)</f>
        <v>Americas</v>
      </c>
    </row>
    <row r="105" spans="1:24" x14ac:dyDescent="0.3">
      <c r="A105" t="s">
        <v>1054</v>
      </c>
      <c r="B105" t="s">
        <v>1162</v>
      </c>
      <c r="C105" t="s">
        <v>1182</v>
      </c>
      <c r="D105" s="1">
        <v>43557</v>
      </c>
      <c r="E105" s="1">
        <v>43578</v>
      </c>
      <c r="F105" s="1">
        <v>43582</v>
      </c>
      <c r="G105">
        <v>2488</v>
      </c>
      <c r="H105">
        <v>3.6</v>
      </c>
      <c r="I105">
        <v>260.11</v>
      </c>
      <c r="J105" s="2" t="s">
        <v>1219</v>
      </c>
      <c r="K105">
        <v>810</v>
      </c>
      <c r="L105" s="15" t="s">
        <v>1576</v>
      </c>
      <c r="M105">
        <f>IF(J105="Business", G105*imputed!$B$4+imputed!$C$4,flights_c!G105*imputed!$B$5+imputed!$C$5)</f>
        <v>490.2364</v>
      </c>
      <c r="N105">
        <f t="shared" si="4"/>
        <v>21</v>
      </c>
      <c r="O105">
        <f t="shared" si="5"/>
        <v>0.10454581993569133</v>
      </c>
      <c r="P105">
        <f t="shared" si="6"/>
        <v>4</v>
      </c>
      <c r="Q105" t="str">
        <f>VLOOKUP(K105,employees!A:H,5, FALSE)</f>
        <v>Consulting</v>
      </c>
      <c r="R105">
        <f>VLOOKUP(K105,employees!A:H,6, FALSE)</f>
        <v>4</v>
      </c>
      <c r="S105">
        <f>VLOOKUP(R105,Allowance!A:B,2,FALSE)</f>
        <v>10</v>
      </c>
      <c r="T105" t="str">
        <f t="shared" si="7"/>
        <v>Economy</v>
      </c>
      <c r="U105" t="str">
        <f>VLOOKUP(B105,IATA[],3,FALSE)</f>
        <v>England</v>
      </c>
      <c r="V105" t="str">
        <f>VLOOKUP(C105,IATA[],3,FALSE)</f>
        <v>Turkey</v>
      </c>
      <c r="W105" t="str">
        <f>VLOOKUP(U105,Regions!A:B,2,FALSE)</f>
        <v>Europe &amp; Middle East</v>
      </c>
      <c r="X105" t="str">
        <f>VLOOKUP(V105,Regions!A:B,2,FALSE)</f>
        <v>Europe &amp; Middle East</v>
      </c>
    </row>
    <row r="106" spans="1:24" x14ac:dyDescent="0.3">
      <c r="A106" t="s">
        <v>1053</v>
      </c>
      <c r="B106" t="s">
        <v>1190</v>
      </c>
      <c r="C106" t="s">
        <v>1185</v>
      </c>
      <c r="D106" s="1">
        <v>42939</v>
      </c>
      <c r="E106" s="1">
        <v>42956</v>
      </c>
      <c r="F106" s="1">
        <v>42958</v>
      </c>
      <c r="G106">
        <v>2279</v>
      </c>
      <c r="H106">
        <v>3.2</v>
      </c>
      <c r="I106">
        <v>263.49</v>
      </c>
      <c r="J106" s="2" t="s">
        <v>1219</v>
      </c>
      <c r="K106">
        <v>895</v>
      </c>
      <c r="L106" s="15" t="s">
        <v>1576</v>
      </c>
      <c r="M106">
        <f>IF(J106="Business", G106*imputed!$B$4+imputed!$C$4,flights_c!G106*imputed!$B$5+imputed!$C$5)</f>
        <v>467.70620000000002</v>
      </c>
      <c r="N106">
        <f t="shared" si="4"/>
        <v>17</v>
      </c>
      <c r="O106">
        <f t="shared" si="5"/>
        <v>0.1156164984642387</v>
      </c>
      <c r="P106">
        <f t="shared" si="6"/>
        <v>2</v>
      </c>
      <c r="Q106" t="str">
        <f>VLOOKUP(K106,employees!A:H,5, FALSE)</f>
        <v>Consulting</v>
      </c>
      <c r="R106">
        <f>VLOOKUP(K106,employees!A:H,6, FALSE)</f>
        <v>2</v>
      </c>
      <c r="S106">
        <f>VLOOKUP(R106,Allowance!A:B,2,FALSE)</f>
        <v>6</v>
      </c>
      <c r="T106" t="str">
        <f t="shared" si="7"/>
        <v>Economy</v>
      </c>
      <c r="U106" t="str">
        <f>VLOOKUP(B106,IATA[],3,FALSE)</f>
        <v>USA</v>
      </c>
      <c r="V106" t="str">
        <f>VLOOKUP(C106,IATA[],3,FALSE)</f>
        <v>USA</v>
      </c>
      <c r="W106" t="str">
        <f>VLOOKUP(U106,Regions!A:B,2,FALSE)</f>
        <v>Americas</v>
      </c>
      <c r="X106" t="str">
        <f>VLOOKUP(V106,Regions!A:B,2,FALSE)</f>
        <v>Americas</v>
      </c>
    </row>
    <row r="107" spans="1:24" x14ac:dyDescent="0.3">
      <c r="A107" t="s">
        <v>1052</v>
      </c>
      <c r="B107" t="s">
        <v>1190</v>
      </c>
      <c r="C107" t="s">
        <v>1198</v>
      </c>
      <c r="D107" s="1">
        <v>43542</v>
      </c>
      <c r="E107" s="1">
        <v>43553</v>
      </c>
      <c r="F107" s="1">
        <v>43556</v>
      </c>
      <c r="G107">
        <v>2235</v>
      </c>
      <c r="H107">
        <v>3.2</v>
      </c>
      <c r="I107">
        <v>267.52999999999997</v>
      </c>
      <c r="J107" s="2" t="s">
        <v>1219</v>
      </c>
      <c r="K107">
        <v>760</v>
      </c>
      <c r="L107" s="15" t="s">
        <v>1576</v>
      </c>
      <c r="M107">
        <f>IF(J107="Business", G107*imputed!$B$4+imputed!$C$4,flights_c!G107*imputed!$B$5+imputed!$C$5)</f>
        <v>462.96300000000002</v>
      </c>
      <c r="N107">
        <f t="shared" si="4"/>
        <v>11</v>
      </c>
      <c r="O107">
        <f t="shared" si="5"/>
        <v>0.11970022371364653</v>
      </c>
      <c r="P107">
        <f t="shared" si="6"/>
        <v>3</v>
      </c>
      <c r="Q107" t="str">
        <f>VLOOKUP(K107,employees!A:H,5, FALSE)</f>
        <v>Consulting</v>
      </c>
      <c r="R107">
        <f>VLOOKUP(K107,employees!A:H,6, FALSE)</f>
        <v>4</v>
      </c>
      <c r="S107">
        <f>VLOOKUP(R107,Allowance!A:B,2,FALSE)</f>
        <v>10</v>
      </c>
      <c r="T107" t="str">
        <f t="shared" si="7"/>
        <v>Economy</v>
      </c>
      <c r="U107" t="str">
        <f>VLOOKUP(B107,IATA[],3,FALSE)</f>
        <v>USA</v>
      </c>
      <c r="V107" t="str">
        <f>VLOOKUP(C107,IATA[],3,FALSE)</f>
        <v>USA</v>
      </c>
      <c r="W107" t="str">
        <f>VLOOKUP(U107,Regions!A:B,2,FALSE)</f>
        <v>Americas</v>
      </c>
      <c r="X107" t="str">
        <f>VLOOKUP(V107,Regions!A:B,2,FALSE)</f>
        <v>Americas</v>
      </c>
    </row>
    <row r="108" spans="1:24" x14ac:dyDescent="0.3">
      <c r="A108" t="s">
        <v>1051</v>
      </c>
      <c r="B108" t="s">
        <v>1190</v>
      </c>
      <c r="C108" t="s">
        <v>1188</v>
      </c>
      <c r="D108" s="1">
        <v>43149</v>
      </c>
      <c r="E108" s="1">
        <v>43152</v>
      </c>
      <c r="F108" s="1">
        <v>43156</v>
      </c>
      <c r="G108">
        <v>1529</v>
      </c>
      <c r="H108">
        <v>2.4</v>
      </c>
      <c r="I108">
        <v>268.25</v>
      </c>
      <c r="J108" s="2" t="s">
        <v>1219</v>
      </c>
      <c r="K108">
        <v>141</v>
      </c>
      <c r="L108" s="15" t="s">
        <v>1576</v>
      </c>
      <c r="M108">
        <f>IF(J108="Business", G108*imputed!$B$4+imputed!$C$4,flights_c!G108*imputed!$B$5+imputed!$C$5)</f>
        <v>386.8562</v>
      </c>
      <c r="N108">
        <f t="shared" si="4"/>
        <v>3</v>
      </c>
      <c r="O108">
        <f t="shared" si="5"/>
        <v>0.17544146500981034</v>
      </c>
      <c r="P108">
        <f t="shared" si="6"/>
        <v>4</v>
      </c>
      <c r="Q108" t="str">
        <f>VLOOKUP(K108,employees!A:H,5, FALSE)</f>
        <v>Consulting</v>
      </c>
      <c r="R108">
        <f>VLOOKUP(K108,employees!A:H,6, FALSE)</f>
        <v>2</v>
      </c>
      <c r="S108">
        <f>VLOOKUP(R108,Allowance!A:B,2,FALSE)</f>
        <v>6</v>
      </c>
      <c r="T108" t="str">
        <f t="shared" si="7"/>
        <v>Economy</v>
      </c>
      <c r="U108" t="str">
        <f>VLOOKUP(B108,IATA[],3,FALSE)</f>
        <v>USA</v>
      </c>
      <c r="V108" t="str">
        <f>VLOOKUP(C108,IATA[],3,FALSE)</f>
        <v>USA</v>
      </c>
      <c r="W108" t="str">
        <f>VLOOKUP(U108,Regions!A:B,2,FALSE)</f>
        <v>Americas</v>
      </c>
      <c r="X108" t="str">
        <f>VLOOKUP(V108,Regions!A:B,2,FALSE)</f>
        <v>Americas</v>
      </c>
    </row>
    <row r="109" spans="1:24" x14ac:dyDescent="0.3">
      <c r="A109" t="s">
        <v>1050</v>
      </c>
      <c r="B109" t="s">
        <v>1162</v>
      </c>
      <c r="C109" t="s">
        <v>1209</v>
      </c>
      <c r="D109" s="1">
        <v>43049</v>
      </c>
      <c r="E109" s="1">
        <v>43069</v>
      </c>
      <c r="F109" s="1">
        <v>43073</v>
      </c>
      <c r="G109">
        <v>347</v>
      </c>
      <c r="H109">
        <v>1.5</v>
      </c>
      <c r="I109">
        <v>268.89</v>
      </c>
      <c r="J109" s="2" t="s">
        <v>1219</v>
      </c>
      <c r="K109">
        <v>269</v>
      </c>
      <c r="L109" s="15" t="s">
        <v>1576</v>
      </c>
      <c r="M109">
        <f>IF(J109="Business", G109*imputed!$B$4+imputed!$C$4,flights_c!G109*imputed!$B$5+imputed!$C$5)</f>
        <v>259.4366</v>
      </c>
      <c r="N109">
        <f t="shared" si="4"/>
        <v>20</v>
      </c>
      <c r="O109">
        <f t="shared" si="5"/>
        <v>0.77489913544668587</v>
      </c>
      <c r="P109">
        <f t="shared" si="6"/>
        <v>4</v>
      </c>
      <c r="Q109" t="str">
        <f>VLOOKUP(K109,employees!A:H,5, FALSE)</f>
        <v>Consulting</v>
      </c>
      <c r="R109">
        <f>VLOOKUP(K109,employees!A:H,6, FALSE)</f>
        <v>4</v>
      </c>
      <c r="S109">
        <f>VLOOKUP(R109,Allowance!A:B,2,FALSE)</f>
        <v>10</v>
      </c>
      <c r="T109" t="str">
        <f t="shared" si="7"/>
        <v>Economy</v>
      </c>
      <c r="U109" t="str">
        <f>VLOOKUP(B109,IATA[],3,FALSE)</f>
        <v>England</v>
      </c>
      <c r="V109" t="str">
        <f>VLOOKUP(C109,IATA[],3,FALSE)</f>
        <v>France</v>
      </c>
      <c r="W109" t="str">
        <f>VLOOKUP(U109,Regions!A:B,2,FALSE)</f>
        <v>Europe &amp; Middle East</v>
      </c>
      <c r="X109" t="str">
        <f>VLOOKUP(V109,Regions!A:B,2,FALSE)</f>
        <v>Europe &amp; Middle East</v>
      </c>
    </row>
    <row r="110" spans="1:24" x14ac:dyDescent="0.3">
      <c r="A110" t="s">
        <v>1049</v>
      </c>
      <c r="B110" t="s">
        <v>1162</v>
      </c>
      <c r="C110" t="s">
        <v>1208</v>
      </c>
      <c r="D110" s="1">
        <v>43054</v>
      </c>
      <c r="E110" s="1">
        <v>43067</v>
      </c>
      <c r="F110" s="1">
        <v>43072</v>
      </c>
      <c r="G110">
        <v>2508</v>
      </c>
      <c r="H110">
        <v>3.7</v>
      </c>
      <c r="I110">
        <v>270.79000000000002</v>
      </c>
      <c r="J110" s="2" t="s">
        <v>1219</v>
      </c>
      <c r="K110">
        <v>435</v>
      </c>
      <c r="L110" s="15" t="s">
        <v>1576</v>
      </c>
      <c r="M110">
        <f>IF(J110="Business", G110*imputed!$B$4+imputed!$C$4,flights_c!G110*imputed!$B$5+imputed!$C$5)</f>
        <v>492.39240000000007</v>
      </c>
      <c r="N110">
        <f t="shared" si="4"/>
        <v>13</v>
      </c>
      <c r="O110">
        <f t="shared" si="5"/>
        <v>0.10797049441786284</v>
      </c>
      <c r="P110">
        <f t="shared" si="6"/>
        <v>5</v>
      </c>
      <c r="Q110" t="str">
        <f>VLOOKUP(K110,employees!A:H,5, FALSE)</f>
        <v>Consulting</v>
      </c>
      <c r="R110">
        <f>VLOOKUP(K110,employees!A:H,6, FALSE)</f>
        <v>4</v>
      </c>
      <c r="S110">
        <f>VLOOKUP(R110,Allowance!A:B,2,FALSE)</f>
        <v>10</v>
      </c>
      <c r="T110" t="str">
        <f t="shared" si="7"/>
        <v>Economy</v>
      </c>
      <c r="U110" t="str">
        <f>VLOOKUP(B110,IATA[],3,FALSE)</f>
        <v>England</v>
      </c>
      <c r="V110" t="str">
        <f>VLOOKUP(C110,IATA[],3,FALSE)</f>
        <v>Russia</v>
      </c>
      <c r="W110" t="str">
        <f>VLOOKUP(U110,Regions!A:B,2,FALSE)</f>
        <v>Europe &amp; Middle East</v>
      </c>
      <c r="X110" t="str">
        <f>VLOOKUP(V110,Regions!A:B,2,FALSE)</f>
        <v>Europe &amp; Middle East</v>
      </c>
    </row>
    <row r="111" spans="1:24" x14ac:dyDescent="0.3">
      <c r="A111" t="s">
        <v>1048</v>
      </c>
      <c r="B111" t="s">
        <v>1190</v>
      </c>
      <c r="C111" t="s">
        <v>1188</v>
      </c>
      <c r="D111" s="1">
        <v>42813</v>
      </c>
      <c r="E111" s="1">
        <v>42827</v>
      </c>
      <c r="F111" s="1">
        <v>42829</v>
      </c>
      <c r="G111">
        <v>1529</v>
      </c>
      <c r="H111">
        <v>2.4</v>
      </c>
      <c r="I111">
        <v>274.47000000000003</v>
      </c>
      <c r="J111" s="2" t="s">
        <v>1219</v>
      </c>
      <c r="K111">
        <v>942</v>
      </c>
      <c r="L111" s="15" t="s">
        <v>1576</v>
      </c>
      <c r="M111">
        <f>IF(J111="Business", G111*imputed!$B$4+imputed!$C$4,flights_c!G111*imputed!$B$5+imputed!$C$5)</f>
        <v>386.8562</v>
      </c>
      <c r="N111">
        <f t="shared" si="4"/>
        <v>14</v>
      </c>
      <c r="O111">
        <f t="shared" si="5"/>
        <v>0.17950948332243299</v>
      </c>
      <c r="P111">
        <f t="shared" si="6"/>
        <v>2</v>
      </c>
      <c r="Q111" t="str">
        <f>VLOOKUP(K111,employees!A:H,5, FALSE)</f>
        <v>Consulting</v>
      </c>
      <c r="R111">
        <f>VLOOKUP(K111,employees!A:H,6, FALSE)</f>
        <v>3</v>
      </c>
      <c r="S111">
        <f>VLOOKUP(R111,Allowance!A:B,2,FALSE)</f>
        <v>8</v>
      </c>
      <c r="T111" t="str">
        <f t="shared" si="7"/>
        <v>Economy</v>
      </c>
      <c r="U111" t="str">
        <f>VLOOKUP(B111,IATA[],3,FALSE)</f>
        <v>USA</v>
      </c>
      <c r="V111" t="str">
        <f>VLOOKUP(C111,IATA[],3,FALSE)</f>
        <v>USA</v>
      </c>
      <c r="W111" t="str">
        <f>VLOOKUP(U111,Regions!A:B,2,FALSE)</f>
        <v>Americas</v>
      </c>
      <c r="X111" t="str">
        <f>VLOOKUP(V111,Regions!A:B,2,FALSE)</f>
        <v>Americas</v>
      </c>
    </row>
    <row r="112" spans="1:24" x14ac:dyDescent="0.3">
      <c r="A112" t="s">
        <v>1047</v>
      </c>
      <c r="B112" t="s">
        <v>1162</v>
      </c>
      <c r="C112" t="s">
        <v>1210</v>
      </c>
      <c r="D112" s="1">
        <v>43073</v>
      </c>
      <c r="E112" s="1">
        <v>43187</v>
      </c>
      <c r="F112" s="1">
        <v>43192</v>
      </c>
      <c r="G112">
        <v>370</v>
      </c>
      <c r="H112">
        <v>1.5</v>
      </c>
      <c r="I112">
        <v>278.37</v>
      </c>
      <c r="J112" s="2" t="s">
        <v>1219</v>
      </c>
      <c r="K112">
        <v>105</v>
      </c>
      <c r="L112" s="15" t="s">
        <v>1576</v>
      </c>
      <c r="M112">
        <f>IF(J112="Business", G112*imputed!$B$4+imputed!$C$4,flights_c!G112*imputed!$B$5+imputed!$C$5)</f>
        <v>261.916</v>
      </c>
      <c r="N112">
        <f t="shared" si="4"/>
        <v>114</v>
      </c>
      <c r="O112">
        <f t="shared" si="5"/>
        <v>0.75235135135135134</v>
      </c>
      <c r="P112">
        <f t="shared" si="6"/>
        <v>5</v>
      </c>
      <c r="Q112" t="str">
        <f>VLOOKUP(K112,employees!A:H,5, FALSE)</f>
        <v>IT</v>
      </c>
      <c r="R112">
        <f>VLOOKUP(K112,employees!A:H,6, FALSE)</f>
        <v>4</v>
      </c>
      <c r="S112">
        <f>VLOOKUP(R112,Allowance!A:B,2,FALSE)</f>
        <v>10</v>
      </c>
      <c r="T112" t="str">
        <f t="shared" si="7"/>
        <v>Economy</v>
      </c>
      <c r="U112" t="str">
        <f>VLOOKUP(B112,IATA[],3,FALSE)</f>
        <v>England</v>
      </c>
      <c r="V112" t="str">
        <f>VLOOKUP(C112,IATA[],3,FALSE)</f>
        <v>Netherlands</v>
      </c>
      <c r="W112" t="str">
        <f>VLOOKUP(U112,Regions!A:B,2,FALSE)</f>
        <v>Europe &amp; Middle East</v>
      </c>
      <c r="X112" t="str">
        <f>VLOOKUP(V112,Regions!A:B,2,FALSE)</f>
        <v>Europe &amp; Middle East</v>
      </c>
    </row>
    <row r="113" spans="1:24" x14ac:dyDescent="0.3">
      <c r="A113" t="s">
        <v>1046</v>
      </c>
      <c r="B113" t="s">
        <v>1160</v>
      </c>
      <c r="C113" t="s">
        <v>1173</v>
      </c>
      <c r="D113" s="1">
        <v>43753</v>
      </c>
      <c r="E113" s="1">
        <v>43762</v>
      </c>
      <c r="F113" s="1">
        <v>43768</v>
      </c>
      <c r="G113">
        <v>1416</v>
      </c>
      <c r="H113">
        <v>2.6</v>
      </c>
      <c r="I113">
        <v>278.86</v>
      </c>
      <c r="J113" s="2" t="s">
        <v>1219</v>
      </c>
      <c r="K113">
        <v>874</v>
      </c>
      <c r="L113" s="15" t="s">
        <v>1576</v>
      </c>
      <c r="M113">
        <f>IF(J113="Business", G113*imputed!$B$4+imputed!$C$4,flights_c!G113*imputed!$B$5+imputed!$C$5)</f>
        <v>374.6748</v>
      </c>
      <c r="N113">
        <f t="shared" si="4"/>
        <v>9</v>
      </c>
      <c r="O113">
        <f t="shared" si="5"/>
        <v>0.19693502824858758</v>
      </c>
      <c r="P113">
        <f t="shared" si="6"/>
        <v>6</v>
      </c>
      <c r="Q113" t="str">
        <f>VLOOKUP(K113,employees!A:H,5, FALSE)</f>
        <v>Consulting</v>
      </c>
      <c r="R113">
        <f>VLOOKUP(K113,employees!A:H,6, FALSE)</f>
        <v>4</v>
      </c>
      <c r="S113">
        <f>VLOOKUP(R113,Allowance!A:B,2,FALSE)</f>
        <v>10</v>
      </c>
      <c r="T113" t="str">
        <f t="shared" si="7"/>
        <v>Economy</v>
      </c>
      <c r="U113" t="str">
        <f>VLOOKUP(B113,IATA[],3,FALSE)</f>
        <v>Singapore</v>
      </c>
      <c r="V113" t="str">
        <f>VLOOKUP(C113,IATA[],3,FALSE)</f>
        <v>Thailand</v>
      </c>
      <c r="W113" t="str">
        <f>VLOOKUP(U113,Regions!A:B,2,FALSE)</f>
        <v>Asia Pacific</v>
      </c>
      <c r="X113" t="str">
        <f>VLOOKUP(V113,Regions!A:B,2,FALSE)</f>
        <v>Asia Pacific</v>
      </c>
    </row>
    <row r="114" spans="1:24" x14ac:dyDescent="0.3">
      <c r="A114" t="s">
        <v>1045</v>
      </c>
      <c r="B114" t="s">
        <v>1167</v>
      </c>
      <c r="C114" t="s">
        <v>1191</v>
      </c>
      <c r="D114" s="1">
        <v>43086</v>
      </c>
      <c r="E114" s="1">
        <v>43141</v>
      </c>
      <c r="F114" s="1">
        <v>43145</v>
      </c>
      <c r="G114">
        <v>1215</v>
      </c>
      <c r="H114">
        <v>2.4</v>
      </c>
      <c r="I114">
        <v>279.79000000000002</v>
      </c>
      <c r="J114" s="2" t="s">
        <v>1219</v>
      </c>
      <c r="K114">
        <v>388</v>
      </c>
      <c r="L114" s="15" t="s">
        <v>1576</v>
      </c>
      <c r="M114">
        <f>IF(J114="Business", G114*imputed!$B$4+imputed!$C$4,flights_c!G114*imputed!$B$5+imputed!$C$5)</f>
        <v>353.00700000000001</v>
      </c>
      <c r="N114">
        <f t="shared" si="4"/>
        <v>55</v>
      </c>
      <c r="O114">
        <f t="shared" si="5"/>
        <v>0.23027983539094651</v>
      </c>
      <c r="P114">
        <f t="shared" si="6"/>
        <v>4</v>
      </c>
      <c r="Q114" t="str">
        <f>VLOOKUP(K114,employees!A:H,5, FALSE)</f>
        <v>Consulting</v>
      </c>
      <c r="R114">
        <f>VLOOKUP(K114,employees!A:H,6, FALSE)</f>
        <v>4</v>
      </c>
      <c r="S114">
        <f>VLOOKUP(R114,Allowance!A:B,2,FALSE)</f>
        <v>10</v>
      </c>
      <c r="T114" t="str">
        <f t="shared" si="7"/>
        <v>Economy</v>
      </c>
      <c r="U114" t="str">
        <f>VLOOKUP(B114,IATA[],3,FALSE)</f>
        <v>England</v>
      </c>
      <c r="V114" t="str">
        <f>VLOOKUP(C114,IATA[],3,FALSE)</f>
        <v>Spain</v>
      </c>
      <c r="W114" t="str">
        <f>VLOOKUP(U114,Regions!A:B,2,FALSE)</f>
        <v>Europe &amp; Middle East</v>
      </c>
      <c r="X114" t="str">
        <f>VLOOKUP(V114,Regions!A:B,2,FALSE)</f>
        <v>Europe &amp; Middle East</v>
      </c>
    </row>
    <row r="115" spans="1:24" x14ac:dyDescent="0.3">
      <c r="A115" t="s">
        <v>1044</v>
      </c>
      <c r="B115" t="s">
        <v>1190</v>
      </c>
      <c r="C115" t="s">
        <v>1188</v>
      </c>
      <c r="D115" s="1">
        <v>43258</v>
      </c>
      <c r="E115" s="1">
        <v>43275</v>
      </c>
      <c r="F115" s="1">
        <v>43277</v>
      </c>
      <c r="G115">
        <v>1529</v>
      </c>
      <c r="H115">
        <v>2.4</v>
      </c>
      <c r="I115">
        <v>280.33</v>
      </c>
      <c r="J115" s="2" t="s">
        <v>1219</v>
      </c>
      <c r="K115">
        <v>621</v>
      </c>
      <c r="L115" s="15" t="s">
        <v>1576</v>
      </c>
      <c r="M115">
        <f>IF(J115="Business", G115*imputed!$B$4+imputed!$C$4,flights_c!G115*imputed!$B$5+imputed!$C$5)</f>
        <v>386.8562</v>
      </c>
      <c r="N115">
        <f t="shared" si="4"/>
        <v>17</v>
      </c>
      <c r="O115">
        <f t="shared" si="5"/>
        <v>0.18334205362982339</v>
      </c>
      <c r="P115">
        <f t="shared" si="6"/>
        <v>2</v>
      </c>
      <c r="Q115" t="str">
        <f>VLOOKUP(K115,employees!A:H,5, FALSE)</f>
        <v>Consulting</v>
      </c>
      <c r="R115">
        <f>VLOOKUP(K115,employees!A:H,6, FALSE)</f>
        <v>4</v>
      </c>
      <c r="S115">
        <f>VLOOKUP(R115,Allowance!A:B,2,FALSE)</f>
        <v>10</v>
      </c>
      <c r="T115" t="str">
        <f t="shared" si="7"/>
        <v>Economy</v>
      </c>
      <c r="U115" t="str">
        <f>VLOOKUP(B115,IATA[],3,FALSE)</f>
        <v>USA</v>
      </c>
      <c r="V115" t="str">
        <f>VLOOKUP(C115,IATA[],3,FALSE)</f>
        <v>USA</v>
      </c>
      <c r="W115" t="str">
        <f>VLOOKUP(U115,Regions!A:B,2,FALSE)</f>
        <v>Americas</v>
      </c>
      <c r="X115" t="str">
        <f>VLOOKUP(V115,Regions!A:B,2,FALSE)</f>
        <v>Americas</v>
      </c>
    </row>
    <row r="116" spans="1:24" x14ac:dyDescent="0.3">
      <c r="A116" t="s">
        <v>1043</v>
      </c>
      <c r="B116" t="s">
        <v>1190</v>
      </c>
      <c r="C116" t="s">
        <v>1165</v>
      </c>
      <c r="D116" s="1">
        <v>43254</v>
      </c>
      <c r="E116" s="1">
        <v>43290</v>
      </c>
      <c r="F116" s="1">
        <v>43292</v>
      </c>
      <c r="G116">
        <v>1765</v>
      </c>
      <c r="H116">
        <v>2.6</v>
      </c>
      <c r="I116">
        <v>282.04000000000002</v>
      </c>
      <c r="J116" s="2" t="s">
        <v>1219</v>
      </c>
      <c r="K116">
        <v>760</v>
      </c>
      <c r="L116" s="15" t="s">
        <v>1576</v>
      </c>
      <c r="M116">
        <f>IF(J116="Business", G116*imputed!$B$4+imputed!$C$4,flights_c!G116*imputed!$B$5+imputed!$C$5)</f>
        <v>412.29700000000003</v>
      </c>
      <c r="N116">
        <f t="shared" si="4"/>
        <v>36</v>
      </c>
      <c r="O116">
        <f t="shared" si="5"/>
        <v>0.15979603399433429</v>
      </c>
      <c r="P116">
        <f t="shared" si="6"/>
        <v>2</v>
      </c>
      <c r="Q116" t="str">
        <f>VLOOKUP(K116,employees!A:H,5, FALSE)</f>
        <v>Consulting</v>
      </c>
      <c r="R116">
        <f>VLOOKUP(K116,employees!A:H,6, FALSE)</f>
        <v>4</v>
      </c>
      <c r="S116">
        <f>VLOOKUP(R116,Allowance!A:B,2,FALSE)</f>
        <v>10</v>
      </c>
      <c r="T116" t="str">
        <f t="shared" si="7"/>
        <v>Economy</v>
      </c>
      <c r="U116" t="str">
        <f>VLOOKUP(B116,IATA[],3,FALSE)</f>
        <v>USA</v>
      </c>
      <c r="V116" t="str">
        <f>VLOOKUP(C116,IATA[],3,FALSE)</f>
        <v>USA</v>
      </c>
      <c r="W116" t="str">
        <f>VLOOKUP(U116,Regions!A:B,2,FALSE)</f>
        <v>Americas</v>
      </c>
      <c r="X116" t="str">
        <f>VLOOKUP(V116,Regions!A:B,2,FALSE)</f>
        <v>Americas</v>
      </c>
    </row>
    <row r="117" spans="1:24" x14ac:dyDescent="0.3">
      <c r="A117" t="s">
        <v>1042</v>
      </c>
      <c r="B117" t="s">
        <v>1167</v>
      </c>
      <c r="C117" t="s">
        <v>1179</v>
      </c>
      <c r="D117" s="1">
        <v>42884</v>
      </c>
      <c r="E117" s="1">
        <v>42895</v>
      </c>
      <c r="F117" s="1">
        <v>42899</v>
      </c>
      <c r="G117">
        <v>1405</v>
      </c>
      <c r="H117">
        <v>2.6</v>
      </c>
      <c r="I117">
        <v>283.45</v>
      </c>
      <c r="J117" s="2" t="s">
        <v>1219</v>
      </c>
      <c r="K117">
        <v>235</v>
      </c>
      <c r="L117" s="15" t="s">
        <v>1576</v>
      </c>
      <c r="M117">
        <f>IF(J117="Business", G117*imputed!$B$4+imputed!$C$4,flights_c!G117*imputed!$B$5+imputed!$C$5)</f>
        <v>373.48900000000003</v>
      </c>
      <c r="N117">
        <f t="shared" si="4"/>
        <v>11</v>
      </c>
      <c r="O117">
        <f t="shared" si="5"/>
        <v>0.20174377224199289</v>
      </c>
      <c r="P117">
        <f t="shared" si="6"/>
        <v>4</v>
      </c>
      <c r="Q117" t="str">
        <f>VLOOKUP(K117,employees!A:H,5, FALSE)</f>
        <v>Finance</v>
      </c>
      <c r="R117">
        <f>VLOOKUP(K117,employees!A:H,6, FALSE)</f>
        <v>2</v>
      </c>
      <c r="S117">
        <f>VLOOKUP(R117,Allowance!A:B,2,FALSE)</f>
        <v>6</v>
      </c>
      <c r="T117" t="str">
        <f t="shared" si="7"/>
        <v>Economy</v>
      </c>
      <c r="U117" t="str">
        <f>VLOOKUP(B117,IATA[],3,FALSE)</f>
        <v>England</v>
      </c>
      <c r="V117" t="str">
        <f>VLOOKUP(C117,IATA[],3,FALSE)</f>
        <v>Italy</v>
      </c>
      <c r="W117" t="str">
        <f>VLOOKUP(U117,Regions!A:B,2,FALSE)</f>
        <v>Europe &amp; Middle East</v>
      </c>
      <c r="X117" t="str">
        <f>VLOOKUP(V117,Regions!A:B,2,FALSE)</f>
        <v>Europe &amp; Middle East</v>
      </c>
    </row>
    <row r="118" spans="1:24" x14ac:dyDescent="0.3">
      <c r="A118" t="s">
        <v>1041</v>
      </c>
      <c r="B118" t="s">
        <v>1190</v>
      </c>
      <c r="C118" t="s">
        <v>1166</v>
      </c>
      <c r="D118" s="1">
        <v>42789</v>
      </c>
      <c r="E118" s="1">
        <v>42816</v>
      </c>
      <c r="F118" s="1">
        <v>42818</v>
      </c>
      <c r="G118">
        <v>1226</v>
      </c>
      <c r="H118">
        <v>2.2000000000000002</v>
      </c>
      <c r="I118">
        <v>284.16000000000003</v>
      </c>
      <c r="J118" s="2" t="s">
        <v>1219</v>
      </c>
      <c r="K118">
        <v>382</v>
      </c>
      <c r="L118" s="15" t="s">
        <v>1576</v>
      </c>
      <c r="M118">
        <f>IF(J118="Business", G118*imputed!$B$4+imputed!$C$4,flights_c!G118*imputed!$B$5+imputed!$C$5)</f>
        <v>354.19280000000003</v>
      </c>
      <c r="N118">
        <f t="shared" si="4"/>
        <v>27</v>
      </c>
      <c r="O118">
        <f t="shared" si="5"/>
        <v>0.23177814029363786</v>
      </c>
      <c r="P118">
        <f t="shared" si="6"/>
        <v>2</v>
      </c>
      <c r="Q118" t="str">
        <f>VLOOKUP(K118,employees!A:H,5, FALSE)</f>
        <v>Finance</v>
      </c>
      <c r="R118">
        <f>VLOOKUP(K118,employees!A:H,6, FALSE)</f>
        <v>4</v>
      </c>
      <c r="S118">
        <f>VLOOKUP(R118,Allowance!A:B,2,FALSE)</f>
        <v>10</v>
      </c>
      <c r="T118" t="str">
        <f t="shared" si="7"/>
        <v>Economy</v>
      </c>
      <c r="U118" t="str">
        <f>VLOOKUP(B118,IATA[],3,FALSE)</f>
        <v>USA</v>
      </c>
      <c r="V118" t="str">
        <f>VLOOKUP(C118,IATA[],3,FALSE)</f>
        <v>USA</v>
      </c>
      <c r="W118" t="str">
        <f>VLOOKUP(U118,Regions!A:B,2,FALSE)</f>
        <v>Americas</v>
      </c>
      <c r="X118" t="str">
        <f>VLOOKUP(V118,Regions!A:B,2,FALSE)</f>
        <v>Americas</v>
      </c>
    </row>
    <row r="119" spans="1:24" x14ac:dyDescent="0.3">
      <c r="A119" t="s">
        <v>1040</v>
      </c>
      <c r="B119" t="s">
        <v>1190</v>
      </c>
      <c r="C119" t="s">
        <v>1198</v>
      </c>
      <c r="D119" s="1">
        <v>43404</v>
      </c>
      <c r="E119" s="1">
        <v>43406</v>
      </c>
      <c r="F119" s="1">
        <v>43410</v>
      </c>
      <c r="G119">
        <v>2235</v>
      </c>
      <c r="H119">
        <v>3.2</v>
      </c>
      <c r="I119">
        <v>285.61</v>
      </c>
      <c r="J119" s="2" t="s">
        <v>1219</v>
      </c>
      <c r="K119">
        <v>226</v>
      </c>
      <c r="L119" s="15" t="s">
        <v>1576</v>
      </c>
      <c r="M119">
        <f>IF(J119="Business", G119*imputed!$B$4+imputed!$C$4,flights_c!G119*imputed!$B$5+imputed!$C$5)</f>
        <v>462.96300000000002</v>
      </c>
      <c r="N119">
        <f t="shared" si="4"/>
        <v>2</v>
      </c>
      <c r="O119">
        <f t="shared" si="5"/>
        <v>0.12778970917225951</v>
      </c>
      <c r="P119">
        <f t="shared" si="6"/>
        <v>4</v>
      </c>
      <c r="Q119" t="str">
        <f>VLOOKUP(K119,employees!A:H,5, FALSE)</f>
        <v>Consulting</v>
      </c>
      <c r="R119">
        <f>VLOOKUP(K119,employees!A:H,6, FALSE)</f>
        <v>4</v>
      </c>
      <c r="S119">
        <f>VLOOKUP(R119,Allowance!A:B,2,FALSE)</f>
        <v>10</v>
      </c>
      <c r="T119" t="str">
        <f t="shared" si="7"/>
        <v>Economy</v>
      </c>
      <c r="U119" t="str">
        <f>VLOOKUP(B119,IATA[],3,FALSE)</f>
        <v>USA</v>
      </c>
      <c r="V119" t="str">
        <f>VLOOKUP(C119,IATA[],3,FALSE)</f>
        <v>USA</v>
      </c>
      <c r="W119" t="str">
        <f>VLOOKUP(U119,Regions!A:B,2,FALSE)</f>
        <v>Americas</v>
      </c>
      <c r="X119" t="str">
        <f>VLOOKUP(V119,Regions!A:B,2,FALSE)</f>
        <v>Americas</v>
      </c>
    </row>
    <row r="120" spans="1:24" x14ac:dyDescent="0.3">
      <c r="A120" t="s">
        <v>1038</v>
      </c>
      <c r="B120" t="s">
        <v>1190</v>
      </c>
      <c r="C120" t="s">
        <v>1204</v>
      </c>
      <c r="D120" s="1">
        <v>43802</v>
      </c>
      <c r="E120" s="1">
        <v>43817</v>
      </c>
      <c r="F120" s="1">
        <v>43830</v>
      </c>
      <c r="G120">
        <v>3368</v>
      </c>
      <c r="H120">
        <v>11.5</v>
      </c>
      <c r="I120">
        <v>287.52</v>
      </c>
      <c r="J120" s="2" t="s">
        <v>1219</v>
      </c>
      <c r="K120">
        <v>363</v>
      </c>
      <c r="L120" s="15" t="s">
        <v>1576</v>
      </c>
      <c r="M120">
        <f>IF(J120="Business", G120*imputed!$B$4+imputed!$C$4,flights_c!G120*imputed!$B$5+imputed!$C$5)</f>
        <v>585.10040000000004</v>
      </c>
      <c r="N120">
        <f t="shared" si="4"/>
        <v>15</v>
      </c>
      <c r="O120">
        <f t="shared" si="5"/>
        <v>8.536817102137767E-2</v>
      </c>
      <c r="P120">
        <f t="shared" si="6"/>
        <v>13</v>
      </c>
      <c r="Q120" t="str">
        <f>VLOOKUP(K120,employees!A:H,5, FALSE)</f>
        <v>Consulting</v>
      </c>
      <c r="R120">
        <f>VLOOKUP(K120,employees!A:H,6, FALSE)</f>
        <v>3</v>
      </c>
      <c r="S120">
        <f>VLOOKUP(R120,Allowance!A:B,2,FALSE)</f>
        <v>8</v>
      </c>
      <c r="T120" t="str">
        <f t="shared" si="7"/>
        <v>Economy</v>
      </c>
      <c r="U120" t="str">
        <f>VLOOKUP(B120,IATA[],3,FALSE)</f>
        <v>USA</v>
      </c>
      <c r="V120" t="str">
        <f>VLOOKUP(C120,IATA[],3,FALSE)</f>
        <v>Mexico</v>
      </c>
      <c r="W120" t="str">
        <f>VLOOKUP(U120,Regions!A:B,2,FALSE)</f>
        <v>Americas</v>
      </c>
      <c r="X120" t="str">
        <f>VLOOKUP(V120,Regions!A:B,2,FALSE)</f>
        <v>Americas</v>
      </c>
    </row>
    <row r="121" spans="1:24" x14ac:dyDescent="0.3">
      <c r="A121" t="s">
        <v>1037</v>
      </c>
      <c r="B121" t="s">
        <v>1160</v>
      </c>
      <c r="C121" t="s">
        <v>1201</v>
      </c>
      <c r="D121" s="1">
        <v>43168</v>
      </c>
      <c r="E121" s="1">
        <v>43187</v>
      </c>
      <c r="F121" s="1">
        <v>43193</v>
      </c>
      <c r="G121">
        <v>2565</v>
      </c>
      <c r="H121">
        <v>3.7</v>
      </c>
      <c r="I121">
        <v>287.52999999999997</v>
      </c>
      <c r="J121" s="2" t="s">
        <v>1219</v>
      </c>
      <c r="K121">
        <v>919</v>
      </c>
      <c r="L121" s="15" t="s">
        <v>1576</v>
      </c>
      <c r="M121">
        <f>IF(J121="Business", G121*imputed!$B$4+imputed!$C$4,flights_c!G121*imputed!$B$5+imputed!$C$5)</f>
        <v>498.53700000000003</v>
      </c>
      <c r="N121">
        <f t="shared" si="4"/>
        <v>19</v>
      </c>
      <c r="O121">
        <f t="shared" si="5"/>
        <v>0.11209746588693956</v>
      </c>
      <c r="P121">
        <f t="shared" si="6"/>
        <v>6</v>
      </c>
      <c r="Q121" t="str">
        <f>VLOOKUP(K121,employees!A:H,5, FALSE)</f>
        <v>Consulting</v>
      </c>
      <c r="R121">
        <f>VLOOKUP(K121,employees!A:H,6, FALSE)</f>
        <v>4</v>
      </c>
      <c r="S121">
        <f>VLOOKUP(R121,Allowance!A:B,2,FALSE)</f>
        <v>10</v>
      </c>
      <c r="T121" t="str">
        <f t="shared" si="7"/>
        <v>Economy</v>
      </c>
      <c r="U121" t="str">
        <f>VLOOKUP(B121,IATA[],3,FALSE)</f>
        <v>Singapore</v>
      </c>
      <c r="V121" t="str">
        <f>VLOOKUP(C121,IATA[],3,FALSE)</f>
        <v>China</v>
      </c>
      <c r="W121" t="str">
        <f>VLOOKUP(U121,Regions!A:B,2,FALSE)</f>
        <v>Asia Pacific</v>
      </c>
      <c r="X121" t="str">
        <f>VLOOKUP(V121,Regions!A:B,2,FALSE)</f>
        <v>Asia Pacific</v>
      </c>
    </row>
    <row r="122" spans="1:24" x14ac:dyDescent="0.3">
      <c r="A122" t="s">
        <v>1039</v>
      </c>
      <c r="B122" t="s">
        <v>1190</v>
      </c>
      <c r="C122" t="s">
        <v>1185</v>
      </c>
      <c r="D122" s="1">
        <v>43702</v>
      </c>
      <c r="E122" s="1">
        <v>43711</v>
      </c>
      <c r="F122" s="1">
        <v>43714</v>
      </c>
      <c r="G122">
        <v>2279</v>
      </c>
      <c r="H122">
        <v>3.2</v>
      </c>
      <c r="I122">
        <v>287.64</v>
      </c>
      <c r="J122" s="2" t="s">
        <v>1218</v>
      </c>
      <c r="K122">
        <v>865</v>
      </c>
      <c r="L122" s="15" t="s">
        <v>1576</v>
      </c>
      <c r="M122">
        <f>IF(J122="Business", G122*imputed!$B$4+imputed!$C$4,flights_c!G122*imputed!$B$5+imputed!$C$5)</f>
        <v>3168.0065</v>
      </c>
      <c r="N122">
        <f t="shared" si="4"/>
        <v>9</v>
      </c>
      <c r="O122">
        <f t="shared" si="5"/>
        <v>0.12621325142606404</v>
      </c>
      <c r="P122">
        <f t="shared" si="6"/>
        <v>3</v>
      </c>
      <c r="Q122" t="str">
        <f>VLOOKUP(K122,employees!A:H,5, FALSE)</f>
        <v>Finance</v>
      </c>
      <c r="R122">
        <f>VLOOKUP(K122,employees!A:H,6, FALSE)</f>
        <v>4</v>
      </c>
      <c r="S122">
        <f>VLOOKUP(R122,Allowance!A:B,2,FALSE)</f>
        <v>10</v>
      </c>
      <c r="T122" t="str">
        <f t="shared" si="7"/>
        <v>No</v>
      </c>
      <c r="U122" t="str">
        <f>VLOOKUP(B122,IATA[],3,FALSE)</f>
        <v>USA</v>
      </c>
      <c r="V122" t="str">
        <f>VLOOKUP(C122,IATA[],3,FALSE)</f>
        <v>USA</v>
      </c>
      <c r="W122" t="str">
        <f>VLOOKUP(U122,Regions!A:B,2,FALSE)</f>
        <v>Americas</v>
      </c>
      <c r="X122" t="str">
        <f>VLOOKUP(V122,Regions!A:B,2,FALSE)</f>
        <v>Americas</v>
      </c>
    </row>
    <row r="123" spans="1:24" x14ac:dyDescent="0.3">
      <c r="A123" t="s">
        <v>1035</v>
      </c>
      <c r="B123" t="s">
        <v>1162</v>
      </c>
      <c r="C123" t="s">
        <v>1179</v>
      </c>
      <c r="D123" s="1">
        <v>43389</v>
      </c>
      <c r="E123" s="1">
        <v>43445</v>
      </c>
      <c r="F123" s="1">
        <v>43457</v>
      </c>
      <c r="G123">
        <v>1443</v>
      </c>
      <c r="H123">
        <v>2.6</v>
      </c>
      <c r="I123">
        <v>288.7</v>
      </c>
      <c r="J123" s="2" t="s">
        <v>1218</v>
      </c>
      <c r="K123">
        <v>601</v>
      </c>
      <c r="L123" s="15" t="s">
        <v>1576</v>
      </c>
      <c r="M123">
        <f>IF(J123="Business", G123*imputed!$B$4+imputed!$C$4,flights_c!G123*imputed!$B$5+imputed!$C$5)</f>
        <v>2688.5605</v>
      </c>
      <c r="N123">
        <f t="shared" si="4"/>
        <v>56</v>
      </c>
      <c r="O123">
        <f t="shared" si="5"/>
        <v>0.20006930006930007</v>
      </c>
      <c r="P123">
        <f t="shared" si="6"/>
        <v>12</v>
      </c>
      <c r="Q123" t="str">
        <f>VLOOKUP(K123,employees!A:H,5, FALSE)</f>
        <v>Consulting</v>
      </c>
      <c r="R123">
        <f>VLOOKUP(K123,employees!A:H,6, FALSE)</f>
        <v>2</v>
      </c>
      <c r="S123">
        <f>VLOOKUP(R123,Allowance!A:B,2,FALSE)</f>
        <v>6</v>
      </c>
      <c r="T123" t="str">
        <f t="shared" si="7"/>
        <v>No</v>
      </c>
      <c r="U123" t="str">
        <f>VLOOKUP(B123,IATA[],3,FALSE)</f>
        <v>England</v>
      </c>
      <c r="V123" t="str">
        <f>VLOOKUP(C123,IATA[],3,FALSE)</f>
        <v>Italy</v>
      </c>
      <c r="W123" t="str">
        <f>VLOOKUP(U123,Regions!A:B,2,FALSE)</f>
        <v>Europe &amp; Middle East</v>
      </c>
      <c r="X123" t="str">
        <f>VLOOKUP(V123,Regions!A:B,2,FALSE)</f>
        <v>Europe &amp; Middle East</v>
      </c>
    </row>
    <row r="124" spans="1:24" x14ac:dyDescent="0.3">
      <c r="A124" t="s">
        <v>1036</v>
      </c>
      <c r="B124" t="s">
        <v>1167</v>
      </c>
      <c r="C124" t="s">
        <v>1207</v>
      </c>
      <c r="D124" s="1">
        <v>43509</v>
      </c>
      <c r="E124" s="1">
        <v>43509</v>
      </c>
      <c r="F124" s="1">
        <v>43519</v>
      </c>
      <c r="G124">
        <v>913</v>
      </c>
      <c r="H124">
        <v>2.1</v>
      </c>
      <c r="I124">
        <v>288.95</v>
      </c>
      <c r="J124" s="2" t="s">
        <v>1219</v>
      </c>
      <c r="K124">
        <v>561</v>
      </c>
      <c r="L124" s="15" t="s">
        <v>1576</v>
      </c>
      <c r="M124">
        <f>IF(J124="Business", G124*imputed!$B$4+imputed!$C$4,flights_c!G124*imputed!$B$5+imputed!$C$5)</f>
        <v>320.45140000000004</v>
      </c>
      <c r="N124">
        <f t="shared" si="4"/>
        <v>0</v>
      </c>
      <c r="O124">
        <f t="shared" si="5"/>
        <v>0.31648411829134721</v>
      </c>
      <c r="P124">
        <f t="shared" si="6"/>
        <v>10</v>
      </c>
      <c r="Q124" t="str">
        <f>VLOOKUP(K124,employees!A:H,5, FALSE)</f>
        <v>Consulting</v>
      </c>
      <c r="R124">
        <f>VLOOKUP(K124,employees!A:H,6, FALSE)</f>
        <v>4</v>
      </c>
      <c r="S124">
        <f>VLOOKUP(R124,Allowance!A:B,2,FALSE)</f>
        <v>10</v>
      </c>
      <c r="T124" t="str">
        <f t="shared" si="7"/>
        <v>Economy</v>
      </c>
      <c r="U124" t="str">
        <f>VLOOKUP(B124,IATA[],3,FALSE)</f>
        <v>England</v>
      </c>
      <c r="V124" t="str">
        <f>VLOOKUP(C124,IATA[],3,FALSE)</f>
        <v>Germany</v>
      </c>
      <c r="W124" t="str">
        <f>VLOOKUP(U124,Regions!A:B,2,FALSE)</f>
        <v>Europe &amp; Middle East</v>
      </c>
      <c r="X124" t="str">
        <f>VLOOKUP(V124,Regions!A:B,2,FALSE)</f>
        <v>Europe &amp; Middle East</v>
      </c>
    </row>
    <row r="125" spans="1:24" x14ac:dyDescent="0.3">
      <c r="A125" t="s">
        <v>1033</v>
      </c>
      <c r="B125" t="s">
        <v>1167</v>
      </c>
      <c r="C125" t="s">
        <v>1197</v>
      </c>
      <c r="D125" s="1">
        <v>42854</v>
      </c>
      <c r="E125" s="1">
        <v>42868</v>
      </c>
      <c r="F125" s="1">
        <v>42871</v>
      </c>
      <c r="G125">
        <v>1109</v>
      </c>
      <c r="H125">
        <v>2.2999999999999998</v>
      </c>
      <c r="I125">
        <v>291.19</v>
      </c>
      <c r="J125" s="2" t="s">
        <v>1219</v>
      </c>
      <c r="K125">
        <v>858</v>
      </c>
      <c r="L125" s="15" t="s">
        <v>1576</v>
      </c>
      <c r="M125">
        <f>IF(J125="Business", G125*imputed!$B$4+imputed!$C$4,flights_c!G125*imputed!$B$5+imputed!$C$5)</f>
        <v>341.58019999999999</v>
      </c>
      <c r="N125">
        <f t="shared" si="4"/>
        <v>14</v>
      </c>
      <c r="O125">
        <f t="shared" si="5"/>
        <v>0.26256988277727683</v>
      </c>
      <c r="P125">
        <f t="shared" si="6"/>
        <v>3</v>
      </c>
      <c r="Q125" t="str">
        <f>VLOOKUP(K125,employees!A:H,5, FALSE)</f>
        <v>Consulting</v>
      </c>
      <c r="R125">
        <f>VLOOKUP(K125,employees!A:H,6, FALSE)</f>
        <v>4</v>
      </c>
      <c r="S125">
        <f>VLOOKUP(R125,Allowance!A:B,2,FALSE)</f>
        <v>10</v>
      </c>
      <c r="T125" t="str">
        <f t="shared" si="7"/>
        <v>Economy</v>
      </c>
      <c r="U125" t="str">
        <f>VLOOKUP(B125,IATA[],3,FALSE)</f>
        <v>England</v>
      </c>
      <c r="V125" t="str">
        <f>VLOOKUP(C125,IATA[],3,FALSE)</f>
        <v>Spain</v>
      </c>
      <c r="W125" t="str">
        <f>VLOOKUP(U125,Regions!A:B,2,FALSE)</f>
        <v>Europe &amp; Middle East</v>
      </c>
      <c r="X125" t="str">
        <f>VLOOKUP(V125,Regions!A:B,2,FALSE)</f>
        <v>Europe &amp; Middle East</v>
      </c>
    </row>
    <row r="126" spans="1:24" x14ac:dyDescent="0.3">
      <c r="A126" t="s">
        <v>1034</v>
      </c>
      <c r="B126" t="s">
        <v>1190</v>
      </c>
      <c r="C126" t="s">
        <v>1166</v>
      </c>
      <c r="D126" s="1">
        <v>42865</v>
      </c>
      <c r="E126" s="1">
        <v>42870</v>
      </c>
      <c r="F126" s="1">
        <v>42875</v>
      </c>
      <c r="G126">
        <v>1226</v>
      </c>
      <c r="H126">
        <v>2.2000000000000002</v>
      </c>
      <c r="I126">
        <v>291.41000000000003</v>
      </c>
      <c r="J126" s="2" t="s">
        <v>1219</v>
      </c>
      <c r="K126">
        <v>382</v>
      </c>
      <c r="L126" s="15" t="s">
        <v>1576</v>
      </c>
      <c r="M126">
        <f>IF(J126="Business", G126*imputed!$B$4+imputed!$C$4,flights_c!G126*imputed!$B$5+imputed!$C$5)</f>
        <v>354.19280000000003</v>
      </c>
      <c r="N126">
        <f t="shared" si="4"/>
        <v>5</v>
      </c>
      <c r="O126">
        <f t="shared" si="5"/>
        <v>0.23769168026101145</v>
      </c>
      <c r="P126">
        <f t="shared" si="6"/>
        <v>5</v>
      </c>
      <c r="Q126" t="str">
        <f>VLOOKUP(K126,employees!A:H,5, FALSE)</f>
        <v>Finance</v>
      </c>
      <c r="R126">
        <f>VLOOKUP(K126,employees!A:H,6, FALSE)</f>
        <v>4</v>
      </c>
      <c r="S126">
        <f>VLOOKUP(R126,Allowance!A:B,2,FALSE)</f>
        <v>10</v>
      </c>
      <c r="T126" t="str">
        <f t="shared" si="7"/>
        <v>Economy</v>
      </c>
      <c r="U126" t="str">
        <f>VLOOKUP(B126,IATA[],3,FALSE)</f>
        <v>USA</v>
      </c>
      <c r="V126" t="str">
        <f>VLOOKUP(C126,IATA[],3,FALSE)</f>
        <v>USA</v>
      </c>
      <c r="W126" t="str">
        <f>VLOOKUP(U126,Regions!A:B,2,FALSE)</f>
        <v>Americas</v>
      </c>
      <c r="X126" t="str">
        <f>VLOOKUP(V126,Regions!A:B,2,FALSE)</f>
        <v>Americas</v>
      </c>
    </row>
    <row r="127" spans="1:24" x14ac:dyDescent="0.3">
      <c r="A127" t="s">
        <v>1032</v>
      </c>
      <c r="B127" t="s">
        <v>1160</v>
      </c>
      <c r="C127" t="s">
        <v>1171</v>
      </c>
      <c r="D127" s="1">
        <v>42805</v>
      </c>
      <c r="E127" s="1">
        <v>42813</v>
      </c>
      <c r="F127" s="1">
        <v>42824</v>
      </c>
      <c r="G127">
        <v>4490</v>
      </c>
      <c r="H127">
        <v>5.6</v>
      </c>
      <c r="I127">
        <v>293.92</v>
      </c>
      <c r="J127" s="2" t="s">
        <v>1218</v>
      </c>
      <c r="K127">
        <v>465</v>
      </c>
      <c r="L127" s="15" t="s">
        <v>1576</v>
      </c>
      <c r="M127">
        <f>IF(J127="Business", G127*imputed!$B$4+imputed!$C$4,flights_c!G127*imputed!$B$5+imputed!$C$5)</f>
        <v>4436.0149999999994</v>
      </c>
      <c r="N127">
        <f t="shared" si="4"/>
        <v>8</v>
      </c>
      <c r="O127">
        <f t="shared" si="5"/>
        <v>6.5461024498886411E-2</v>
      </c>
      <c r="P127">
        <f t="shared" si="6"/>
        <v>11</v>
      </c>
      <c r="Q127" t="str">
        <f>VLOOKUP(K127,employees!A:H,5, FALSE)</f>
        <v>Consulting</v>
      </c>
      <c r="R127">
        <f>VLOOKUP(K127,employees!A:H,6, FALSE)</f>
        <v>4</v>
      </c>
      <c r="S127">
        <f>VLOOKUP(R127,Allowance!A:B,2,FALSE)</f>
        <v>10</v>
      </c>
      <c r="T127" t="str">
        <f t="shared" si="7"/>
        <v>No</v>
      </c>
      <c r="U127" t="str">
        <f>VLOOKUP(B127,IATA[],3,FALSE)</f>
        <v>Singapore</v>
      </c>
      <c r="V127" t="str">
        <f>VLOOKUP(C127,IATA[],3,FALSE)</f>
        <v>China</v>
      </c>
      <c r="W127" t="str">
        <f>VLOOKUP(U127,Regions!A:B,2,FALSE)</f>
        <v>Asia Pacific</v>
      </c>
      <c r="X127" t="str">
        <f>VLOOKUP(V127,Regions!A:B,2,FALSE)</f>
        <v>Asia Pacific</v>
      </c>
    </row>
    <row r="128" spans="1:24" x14ac:dyDescent="0.3">
      <c r="A128" t="s">
        <v>1031</v>
      </c>
      <c r="B128" t="s">
        <v>1160</v>
      </c>
      <c r="C128" t="s">
        <v>1173</v>
      </c>
      <c r="D128" s="1">
        <v>43383</v>
      </c>
      <c r="E128" s="1">
        <v>43577</v>
      </c>
      <c r="F128" s="1">
        <v>43585</v>
      </c>
      <c r="G128">
        <v>1416</v>
      </c>
      <c r="H128">
        <v>2.6</v>
      </c>
      <c r="I128">
        <v>297.93</v>
      </c>
      <c r="J128" s="2" t="s">
        <v>1219</v>
      </c>
      <c r="K128">
        <v>655</v>
      </c>
      <c r="L128" s="15" t="s">
        <v>1576</v>
      </c>
      <c r="M128">
        <f>IF(J128="Business", G128*imputed!$B$4+imputed!$C$4,flights_c!G128*imputed!$B$5+imputed!$C$5)</f>
        <v>374.6748</v>
      </c>
      <c r="N128">
        <f t="shared" si="4"/>
        <v>194</v>
      </c>
      <c r="O128">
        <f t="shared" si="5"/>
        <v>0.21040254237288136</v>
      </c>
      <c r="P128">
        <f t="shared" si="6"/>
        <v>8</v>
      </c>
      <c r="Q128" t="str">
        <f>VLOOKUP(K128,employees!A:H,5, FALSE)</f>
        <v>Consulting</v>
      </c>
      <c r="R128">
        <f>VLOOKUP(K128,employees!A:H,6, FALSE)</f>
        <v>1</v>
      </c>
      <c r="S128">
        <f>VLOOKUP(R128,Allowance!A:B,2,FALSE)</f>
        <v>4</v>
      </c>
      <c r="T128" t="str">
        <f t="shared" si="7"/>
        <v>Economy</v>
      </c>
      <c r="U128" t="str">
        <f>VLOOKUP(B128,IATA[],3,FALSE)</f>
        <v>Singapore</v>
      </c>
      <c r="V128" t="str">
        <f>VLOOKUP(C128,IATA[],3,FALSE)</f>
        <v>Thailand</v>
      </c>
      <c r="W128" t="str">
        <f>VLOOKUP(U128,Regions!A:B,2,FALSE)</f>
        <v>Asia Pacific</v>
      </c>
      <c r="X128" t="str">
        <f>VLOOKUP(V128,Regions!A:B,2,FALSE)</f>
        <v>Asia Pacific</v>
      </c>
    </row>
    <row r="129" spans="1:24" x14ac:dyDescent="0.3">
      <c r="A129" t="s">
        <v>1030</v>
      </c>
      <c r="B129" t="s">
        <v>1167</v>
      </c>
      <c r="C129" t="s">
        <v>1194</v>
      </c>
      <c r="D129" s="1">
        <v>43303</v>
      </c>
      <c r="E129" s="1">
        <v>43311</v>
      </c>
      <c r="F129" s="1">
        <v>43314</v>
      </c>
      <c r="G129">
        <v>630</v>
      </c>
      <c r="H129">
        <v>8.8000000000000007</v>
      </c>
      <c r="I129">
        <v>298.23</v>
      </c>
      <c r="J129" s="2" t="s">
        <v>1219</v>
      </c>
      <c r="K129">
        <v>31</v>
      </c>
      <c r="L129" s="15" t="s">
        <v>1576</v>
      </c>
      <c r="M129">
        <f>IF(J129="Business", G129*imputed!$B$4+imputed!$C$4,flights_c!G129*imputed!$B$5+imputed!$C$5)</f>
        <v>289.94400000000002</v>
      </c>
      <c r="N129">
        <f t="shared" si="4"/>
        <v>8</v>
      </c>
      <c r="O129">
        <f t="shared" si="5"/>
        <v>0.4733809523809524</v>
      </c>
      <c r="P129">
        <f t="shared" si="6"/>
        <v>3</v>
      </c>
      <c r="Q129" t="str">
        <f>VLOOKUP(K129,employees!A:H,5, FALSE)</f>
        <v>IT</v>
      </c>
      <c r="R129">
        <f>VLOOKUP(K129,employees!A:H,6, FALSE)</f>
        <v>4</v>
      </c>
      <c r="S129">
        <f>VLOOKUP(R129,Allowance!A:B,2,FALSE)</f>
        <v>10</v>
      </c>
      <c r="T129" t="str">
        <f t="shared" si="7"/>
        <v>Economy</v>
      </c>
      <c r="U129" t="str">
        <f>VLOOKUP(B129,IATA[],3,FALSE)</f>
        <v>England</v>
      </c>
      <c r="V129" t="str">
        <f>VLOOKUP(C129,IATA[],3,FALSE)</f>
        <v>Germany</v>
      </c>
      <c r="W129" t="str">
        <f>VLOOKUP(U129,Regions!A:B,2,FALSE)</f>
        <v>Europe &amp; Middle East</v>
      </c>
      <c r="X129" t="str">
        <f>VLOOKUP(V129,Regions!A:B,2,FALSE)</f>
        <v>Europe &amp; Middle East</v>
      </c>
    </row>
    <row r="130" spans="1:24" x14ac:dyDescent="0.3">
      <c r="A130" t="s">
        <v>1029</v>
      </c>
      <c r="B130" t="s">
        <v>1160</v>
      </c>
      <c r="C130" t="s">
        <v>1201</v>
      </c>
      <c r="D130" s="1">
        <v>43289</v>
      </c>
      <c r="E130" s="1">
        <v>43297</v>
      </c>
      <c r="F130" s="1">
        <v>43302</v>
      </c>
      <c r="G130">
        <v>2565</v>
      </c>
      <c r="H130">
        <v>3.7</v>
      </c>
      <c r="I130">
        <v>299.62</v>
      </c>
      <c r="J130" s="2" t="s">
        <v>1219</v>
      </c>
      <c r="K130">
        <v>436</v>
      </c>
      <c r="L130" s="15" t="s">
        <v>1576</v>
      </c>
      <c r="M130">
        <f>IF(J130="Business", G130*imputed!$B$4+imputed!$C$4,flights_c!G130*imputed!$B$5+imputed!$C$5)</f>
        <v>498.53700000000003</v>
      </c>
      <c r="N130">
        <f t="shared" si="4"/>
        <v>8</v>
      </c>
      <c r="O130">
        <f t="shared" si="5"/>
        <v>0.11681091617933724</v>
      </c>
      <c r="P130">
        <f t="shared" si="6"/>
        <v>5</v>
      </c>
      <c r="Q130" t="str">
        <f>VLOOKUP(K130,employees!A:H,5, FALSE)</f>
        <v>Consulting</v>
      </c>
      <c r="R130">
        <f>VLOOKUP(K130,employees!A:H,6, FALSE)</f>
        <v>2</v>
      </c>
      <c r="S130">
        <f>VLOOKUP(R130,Allowance!A:B,2,FALSE)</f>
        <v>6</v>
      </c>
      <c r="T130" t="str">
        <f t="shared" si="7"/>
        <v>Economy</v>
      </c>
      <c r="U130" t="str">
        <f>VLOOKUP(B130,IATA[],3,FALSE)</f>
        <v>Singapore</v>
      </c>
      <c r="V130" t="str">
        <f>VLOOKUP(C130,IATA[],3,FALSE)</f>
        <v>China</v>
      </c>
      <c r="W130" t="str">
        <f>VLOOKUP(U130,Regions!A:B,2,FALSE)</f>
        <v>Asia Pacific</v>
      </c>
      <c r="X130" t="str">
        <f>VLOOKUP(V130,Regions!A:B,2,FALSE)</f>
        <v>Asia Pacific</v>
      </c>
    </row>
    <row r="131" spans="1:24" x14ac:dyDescent="0.3">
      <c r="A131" t="s">
        <v>1028</v>
      </c>
      <c r="B131" t="s">
        <v>1162</v>
      </c>
      <c r="C131" t="s">
        <v>1208</v>
      </c>
      <c r="D131" s="1">
        <v>42864</v>
      </c>
      <c r="E131" s="1">
        <v>42895</v>
      </c>
      <c r="F131" s="1">
        <v>42898</v>
      </c>
      <c r="G131">
        <v>2508</v>
      </c>
      <c r="H131">
        <v>3.7</v>
      </c>
      <c r="I131">
        <v>304.39</v>
      </c>
      <c r="J131" s="2" t="s">
        <v>1219</v>
      </c>
      <c r="K131">
        <v>689</v>
      </c>
      <c r="L131" s="15" t="s">
        <v>1576</v>
      </c>
      <c r="M131">
        <f>IF(J131="Business", G131*imputed!$B$4+imputed!$C$4,flights_c!G131*imputed!$B$5+imputed!$C$5)</f>
        <v>492.39240000000007</v>
      </c>
      <c r="N131">
        <f t="shared" ref="N131:N194" si="8">E131-D131</f>
        <v>31</v>
      </c>
      <c r="O131">
        <f t="shared" ref="O131:O194" si="9">I131/G131</f>
        <v>0.12136762360446571</v>
      </c>
      <c r="P131">
        <f t="shared" ref="P131:P194" si="10">F131-E131</f>
        <v>3</v>
      </c>
      <c r="Q131" t="str">
        <f>VLOOKUP(K131,employees!A:H,5, FALSE)</f>
        <v>Finance</v>
      </c>
      <c r="R131">
        <f>VLOOKUP(K131,employees!A:H,6, FALSE)</f>
        <v>1</v>
      </c>
      <c r="S131">
        <f>VLOOKUP(R131,Allowance!A:B,2,FALSE)</f>
        <v>4</v>
      </c>
      <c r="T131" t="str">
        <f t="shared" ref="T131:T194" si="11">IF(J131="Economy", "Economy", IF(H131&lt;=S131, "No", "Violation"))</f>
        <v>Economy</v>
      </c>
      <c r="U131" t="str">
        <f>VLOOKUP(B131,IATA[],3,FALSE)</f>
        <v>England</v>
      </c>
      <c r="V131" t="str">
        <f>VLOOKUP(C131,IATA[],3,FALSE)</f>
        <v>Russia</v>
      </c>
      <c r="W131" t="str">
        <f>VLOOKUP(U131,Regions!A:B,2,FALSE)</f>
        <v>Europe &amp; Middle East</v>
      </c>
      <c r="X131" t="str">
        <f>VLOOKUP(V131,Regions!A:B,2,FALSE)</f>
        <v>Europe &amp; Middle East</v>
      </c>
    </row>
    <row r="132" spans="1:24" x14ac:dyDescent="0.3">
      <c r="A132" t="s">
        <v>1026</v>
      </c>
      <c r="B132" t="s">
        <v>1167</v>
      </c>
      <c r="C132" t="s">
        <v>1182</v>
      </c>
      <c r="D132" s="1">
        <v>43458</v>
      </c>
      <c r="E132" s="1">
        <v>43467</v>
      </c>
      <c r="F132" s="1">
        <v>43472</v>
      </c>
      <c r="G132">
        <v>2461</v>
      </c>
      <c r="H132">
        <v>3.6</v>
      </c>
      <c r="I132">
        <v>305.05</v>
      </c>
      <c r="J132" s="2" t="s">
        <v>1219</v>
      </c>
      <c r="K132">
        <v>269</v>
      </c>
      <c r="L132" s="15" t="s">
        <v>1576</v>
      </c>
      <c r="M132">
        <f>IF(J132="Business", G132*imputed!$B$4+imputed!$C$4,flights_c!G132*imputed!$B$5+imputed!$C$5)</f>
        <v>487.32580000000007</v>
      </c>
      <c r="N132">
        <f t="shared" si="8"/>
        <v>9</v>
      </c>
      <c r="O132">
        <f t="shared" si="9"/>
        <v>0.12395367736692402</v>
      </c>
      <c r="P132">
        <f t="shared" si="10"/>
        <v>5</v>
      </c>
      <c r="Q132" t="str">
        <f>VLOOKUP(K132,employees!A:H,5, FALSE)</f>
        <v>Consulting</v>
      </c>
      <c r="R132">
        <f>VLOOKUP(K132,employees!A:H,6, FALSE)</f>
        <v>4</v>
      </c>
      <c r="S132">
        <f>VLOOKUP(R132,Allowance!A:B,2,FALSE)</f>
        <v>10</v>
      </c>
      <c r="T132" t="str">
        <f t="shared" si="11"/>
        <v>Economy</v>
      </c>
      <c r="U132" t="str">
        <f>VLOOKUP(B132,IATA[],3,FALSE)</f>
        <v>England</v>
      </c>
      <c r="V132" t="str">
        <f>VLOOKUP(C132,IATA[],3,FALSE)</f>
        <v>Turkey</v>
      </c>
      <c r="W132" t="str">
        <f>VLOOKUP(U132,Regions!A:B,2,FALSE)</f>
        <v>Europe &amp; Middle East</v>
      </c>
      <c r="X132" t="str">
        <f>VLOOKUP(V132,Regions!A:B,2,FALSE)</f>
        <v>Europe &amp; Middle East</v>
      </c>
    </row>
    <row r="133" spans="1:24" x14ac:dyDescent="0.3">
      <c r="A133" t="s">
        <v>1027</v>
      </c>
      <c r="B133" t="s">
        <v>1167</v>
      </c>
      <c r="C133" t="s">
        <v>1209</v>
      </c>
      <c r="D133" s="1">
        <v>43727</v>
      </c>
      <c r="E133" s="1">
        <v>43736</v>
      </c>
      <c r="F133" s="1">
        <v>43740</v>
      </c>
      <c r="G133">
        <v>307</v>
      </c>
      <c r="H133">
        <v>1.5</v>
      </c>
      <c r="I133">
        <v>305.48</v>
      </c>
      <c r="J133" s="2" t="s">
        <v>1219</v>
      </c>
      <c r="K133">
        <v>105</v>
      </c>
      <c r="L133" s="15" t="s">
        <v>1576</v>
      </c>
      <c r="M133">
        <f>IF(J133="Business", G133*imputed!$B$4+imputed!$C$4,flights_c!G133*imputed!$B$5+imputed!$C$5)</f>
        <v>255.12459999999999</v>
      </c>
      <c r="N133">
        <f t="shared" si="8"/>
        <v>9</v>
      </c>
      <c r="O133">
        <f t="shared" si="9"/>
        <v>0.99504885993485348</v>
      </c>
      <c r="P133">
        <f t="shared" si="10"/>
        <v>4</v>
      </c>
      <c r="Q133" t="str">
        <f>VLOOKUP(K133,employees!A:H,5, FALSE)</f>
        <v>IT</v>
      </c>
      <c r="R133">
        <f>VLOOKUP(K133,employees!A:H,6, FALSE)</f>
        <v>4</v>
      </c>
      <c r="S133">
        <f>VLOOKUP(R133,Allowance!A:B,2,FALSE)</f>
        <v>10</v>
      </c>
      <c r="T133" t="str">
        <f t="shared" si="11"/>
        <v>Economy</v>
      </c>
      <c r="U133" t="str">
        <f>VLOOKUP(B133,IATA[],3,FALSE)</f>
        <v>England</v>
      </c>
      <c r="V133" t="str">
        <f>VLOOKUP(C133,IATA[],3,FALSE)</f>
        <v>France</v>
      </c>
      <c r="W133" t="str">
        <f>VLOOKUP(U133,Regions!A:B,2,FALSE)</f>
        <v>Europe &amp; Middle East</v>
      </c>
      <c r="X133" t="str">
        <f>VLOOKUP(V133,Regions!A:B,2,FALSE)</f>
        <v>Europe &amp; Middle East</v>
      </c>
    </row>
    <row r="134" spans="1:24" x14ac:dyDescent="0.3">
      <c r="A134" t="s">
        <v>1025</v>
      </c>
      <c r="B134" t="s">
        <v>1162</v>
      </c>
      <c r="C134" t="s">
        <v>1182</v>
      </c>
      <c r="D134" s="1">
        <v>43526</v>
      </c>
      <c r="E134" s="1">
        <v>43552</v>
      </c>
      <c r="F134" s="1">
        <v>43556</v>
      </c>
      <c r="G134">
        <v>2488</v>
      </c>
      <c r="H134">
        <v>3.6</v>
      </c>
      <c r="I134">
        <v>306.94</v>
      </c>
      <c r="J134" s="2" t="s">
        <v>1219</v>
      </c>
      <c r="K134">
        <v>467</v>
      </c>
      <c r="L134" s="15" t="s">
        <v>1576</v>
      </c>
      <c r="M134">
        <f>IF(J134="Business", G134*imputed!$B$4+imputed!$C$4,flights_c!G134*imputed!$B$5+imputed!$C$5)</f>
        <v>490.2364</v>
      </c>
      <c r="N134">
        <f t="shared" si="8"/>
        <v>26</v>
      </c>
      <c r="O134">
        <f t="shared" si="9"/>
        <v>0.12336816720257235</v>
      </c>
      <c r="P134">
        <f t="shared" si="10"/>
        <v>4</v>
      </c>
      <c r="Q134" t="str">
        <f>VLOOKUP(K134,employees!A:H,5, FALSE)</f>
        <v>Consulting</v>
      </c>
      <c r="R134">
        <f>VLOOKUP(K134,employees!A:H,6, FALSE)</f>
        <v>2</v>
      </c>
      <c r="S134">
        <f>VLOOKUP(R134,Allowance!A:B,2,FALSE)</f>
        <v>6</v>
      </c>
      <c r="T134" t="str">
        <f t="shared" si="11"/>
        <v>Economy</v>
      </c>
      <c r="U134" t="str">
        <f>VLOOKUP(B134,IATA[],3,FALSE)</f>
        <v>England</v>
      </c>
      <c r="V134" t="str">
        <f>VLOOKUP(C134,IATA[],3,FALSE)</f>
        <v>Turkey</v>
      </c>
      <c r="W134" t="str">
        <f>VLOOKUP(U134,Regions!A:B,2,FALSE)</f>
        <v>Europe &amp; Middle East</v>
      </c>
      <c r="X134" t="str">
        <f>VLOOKUP(V134,Regions!A:B,2,FALSE)</f>
        <v>Europe &amp; Middle East</v>
      </c>
    </row>
    <row r="135" spans="1:24" x14ac:dyDescent="0.3">
      <c r="A135" t="s">
        <v>1024</v>
      </c>
      <c r="B135" t="s">
        <v>1167</v>
      </c>
      <c r="C135" t="s">
        <v>1207</v>
      </c>
      <c r="D135" s="1">
        <v>43768</v>
      </c>
      <c r="E135" s="1">
        <v>43788</v>
      </c>
      <c r="F135" s="1">
        <v>43792</v>
      </c>
      <c r="G135">
        <v>913</v>
      </c>
      <c r="H135">
        <v>2.1</v>
      </c>
      <c r="I135">
        <v>307.33</v>
      </c>
      <c r="J135" s="2" t="s">
        <v>1219</v>
      </c>
      <c r="K135">
        <v>120</v>
      </c>
      <c r="L135" s="15" t="s">
        <v>1576</v>
      </c>
      <c r="M135">
        <f>IF(J135="Business", G135*imputed!$B$4+imputed!$C$4,flights_c!G135*imputed!$B$5+imputed!$C$5)</f>
        <v>320.45140000000004</v>
      </c>
      <c r="N135">
        <f t="shared" si="8"/>
        <v>20</v>
      </c>
      <c r="O135">
        <f t="shared" si="9"/>
        <v>0.3366155531215772</v>
      </c>
      <c r="P135">
        <f t="shared" si="10"/>
        <v>4</v>
      </c>
      <c r="Q135" t="str">
        <f>VLOOKUP(K135,employees!A:H,5, FALSE)</f>
        <v>Consulting</v>
      </c>
      <c r="R135">
        <f>VLOOKUP(K135,employees!A:H,6, FALSE)</f>
        <v>2</v>
      </c>
      <c r="S135">
        <f>VLOOKUP(R135,Allowance!A:B,2,FALSE)</f>
        <v>6</v>
      </c>
      <c r="T135" t="str">
        <f t="shared" si="11"/>
        <v>Economy</v>
      </c>
      <c r="U135" t="str">
        <f>VLOOKUP(B135,IATA[],3,FALSE)</f>
        <v>England</v>
      </c>
      <c r="V135" t="str">
        <f>VLOOKUP(C135,IATA[],3,FALSE)</f>
        <v>Germany</v>
      </c>
      <c r="W135" t="str">
        <f>VLOOKUP(U135,Regions!A:B,2,FALSE)</f>
        <v>Europe &amp; Middle East</v>
      </c>
      <c r="X135" t="str">
        <f>VLOOKUP(V135,Regions!A:B,2,FALSE)</f>
        <v>Europe &amp; Middle East</v>
      </c>
    </row>
    <row r="136" spans="1:24" x14ac:dyDescent="0.3">
      <c r="A136" t="s">
        <v>1023</v>
      </c>
      <c r="B136" t="s">
        <v>1160</v>
      </c>
      <c r="C136" t="s">
        <v>1201</v>
      </c>
      <c r="D136" s="1">
        <v>43713</v>
      </c>
      <c r="E136" s="1">
        <v>43729</v>
      </c>
      <c r="F136" s="1">
        <v>43737</v>
      </c>
      <c r="G136">
        <v>2565</v>
      </c>
      <c r="H136">
        <v>3.7</v>
      </c>
      <c r="I136">
        <v>314.52</v>
      </c>
      <c r="J136" s="2" t="s">
        <v>1218</v>
      </c>
      <c r="K136">
        <v>958</v>
      </c>
      <c r="L136" s="15" t="s">
        <v>1576</v>
      </c>
      <c r="M136">
        <f>IF(J136="Business", G136*imputed!$B$4+imputed!$C$4,flights_c!G136*imputed!$B$5+imputed!$C$5)</f>
        <v>3332.0275000000001</v>
      </c>
      <c r="N136">
        <f t="shared" si="8"/>
        <v>16</v>
      </c>
      <c r="O136">
        <f t="shared" si="9"/>
        <v>0.12261988304093567</v>
      </c>
      <c r="P136">
        <f t="shared" si="10"/>
        <v>8</v>
      </c>
      <c r="Q136" t="str">
        <f>VLOOKUP(K136,employees!A:H,5, FALSE)</f>
        <v>Consulting</v>
      </c>
      <c r="R136">
        <f>VLOOKUP(K136,employees!A:H,6, FALSE)</f>
        <v>4</v>
      </c>
      <c r="S136">
        <f>VLOOKUP(R136,Allowance!A:B,2,FALSE)</f>
        <v>10</v>
      </c>
      <c r="T136" t="str">
        <f t="shared" si="11"/>
        <v>No</v>
      </c>
      <c r="U136" t="str">
        <f>VLOOKUP(B136,IATA[],3,FALSE)</f>
        <v>Singapore</v>
      </c>
      <c r="V136" t="str">
        <f>VLOOKUP(C136,IATA[],3,FALSE)</f>
        <v>China</v>
      </c>
      <c r="W136" t="str">
        <f>VLOOKUP(U136,Regions!A:B,2,FALSE)</f>
        <v>Asia Pacific</v>
      </c>
      <c r="X136" t="str">
        <f>VLOOKUP(V136,Regions!A:B,2,FALSE)</f>
        <v>Asia Pacific</v>
      </c>
    </row>
    <row r="137" spans="1:24" x14ac:dyDescent="0.3">
      <c r="A137" t="s">
        <v>1022</v>
      </c>
      <c r="B137" t="s">
        <v>1167</v>
      </c>
      <c r="C137" t="s">
        <v>1208</v>
      </c>
      <c r="D137" s="1">
        <v>43181</v>
      </c>
      <c r="E137" s="1">
        <v>43200</v>
      </c>
      <c r="F137" s="1">
        <v>43206</v>
      </c>
      <c r="G137">
        <v>2507</v>
      </c>
      <c r="H137">
        <v>8.6999999999999993</v>
      </c>
      <c r="I137">
        <v>315.12</v>
      </c>
      <c r="J137" s="2" t="s">
        <v>1219</v>
      </c>
      <c r="K137">
        <v>560</v>
      </c>
      <c r="L137" s="15" t="s">
        <v>1576</v>
      </c>
      <c r="M137">
        <f>IF(J137="Business", G137*imputed!$B$4+imputed!$C$4,flights_c!G137*imputed!$B$5+imputed!$C$5)</f>
        <v>492.28460000000007</v>
      </c>
      <c r="N137">
        <f t="shared" si="8"/>
        <v>19</v>
      </c>
      <c r="O137">
        <f t="shared" si="9"/>
        <v>0.12569605105704029</v>
      </c>
      <c r="P137">
        <f t="shared" si="10"/>
        <v>6</v>
      </c>
      <c r="Q137" t="str">
        <f>VLOOKUP(K137,employees!A:H,5, FALSE)</f>
        <v>Consulting</v>
      </c>
      <c r="R137">
        <f>VLOOKUP(K137,employees!A:H,6, FALSE)</f>
        <v>2</v>
      </c>
      <c r="S137">
        <f>VLOOKUP(R137,Allowance!A:B,2,FALSE)</f>
        <v>6</v>
      </c>
      <c r="T137" t="str">
        <f t="shared" si="11"/>
        <v>Economy</v>
      </c>
      <c r="U137" t="str">
        <f>VLOOKUP(B137,IATA[],3,FALSE)</f>
        <v>England</v>
      </c>
      <c r="V137" t="str">
        <f>VLOOKUP(C137,IATA[],3,FALSE)</f>
        <v>Russia</v>
      </c>
      <c r="W137" t="str">
        <f>VLOOKUP(U137,Regions!A:B,2,FALSE)</f>
        <v>Europe &amp; Middle East</v>
      </c>
      <c r="X137" t="str">
        <f>VLOOKUP(V137,Regions!A:B,2,FALSE)</f>
        <v>Europe &amp; Middle East</v>
      </c>
    </row>
    <row r="138" spans="1:24" x14ac:dyDescent="0.3">
      <c r="A138" t="s">
        <v>1021</v>
      </c>
      <c r="B138" t="s">
        <v>1167</v>
      </c>
      <c r="C138" t="s">
        <v>1207</v>
      </c>
      <c r="D138" s="1">
        <v>43392</v>
      </c>
      <c r="E138" s="1">
        <v>43392</v>
      </c>
      <c r="F138" s="1">
        <v>43396</v>
      </c>
      <c r="G138">
        <v>913</v>
      </c>
      <c r="H138">
        <v>2.1</v>
      </c>
      <c r="I138">
        <v>317.02999999999997</v>
      </c>
      <c r="J138" s="2" t="s">
        <v>1219</v>
      </c>
      <c r="K138">
        <v>280</v>
      </c>
      <c r="L138" s="15" t="s">
        <v>1576</v>
      </c>
      <c r="M138">
        <f>IF(J138="Business", G138*imputed!$B$4+imputed!$C$4,flights_c!G138*imputed!$B$5+imputed!$C$5)</f>
        <v>320.45140000000004</v>
      </c>
      <c r="N138">
        <f t="shared" si="8"/>
        <v>0</v>
      </c>
      <c r="O138">
        <f t="shared" si="9"/>
        <v>0.34723986856516975</v>
      </c>
      <c r="P138">
        <f t="shared" si="10"/>
        <v>4</v>
      </c>
      <c r="Q138" t="str">
        <f>VLOOKUP(K138,employees!A:H,5, FALSE)</f>
        <v>Consulting</v>
      </c>
      <c r="R138">
        <f>VLOOKUP(K138,employees!A:H,6, FALSE)</f>
        <v>4</v>
      </c>
      <c r="S138">
        <f>VLOOKUP(R138,Allowance!A:B,2,FALSE)</f>
        <v>10</v>
      </c>
      <c r="T138" t="str">
        <f t="shared" si="11"/>
        <v>Economy</v>
      </c>
      <c r="U138" t="str">
        <f>VLOOKUP(B138,IATA[],3,FALSE)</f>
        <v>England</v>
      </c>
      <c r="V138" t="str">
        <f>VLOOKUP(C138,IATA[],3,FALSE)</f>
        <v>Germany</v>
      </c>
      <c r="W138" t="str">
        <f>VLOOKUP(U138,Regions!A:B,2,FALSE)</f>
        <v>Europe &amp; Middle East</v>
      </c>
      <c r="X138" t="str">
        <f>VLOOKUP(V138,Regions!A:B,2,FALSE)</f>
        <v>Europe &amp; Middle East</v>
      </c>
    </row>
    <row r="139" spans="1:24" x14ac:dyDescent="0.3">
      <c r="A139" t="s">
        <v>1020</v>
      </c>
      <c r="B139" t="s">
        <v>1167</v>
      </c>
      <c r="C139" t="s">
        <v>1210</v>
      </c>
      <c r="D139" s="1">
        <v>43472</v>
      </c>
      <c r="E139" s="1">
        <v>43488</v>
      </c>
      <c r="F139" s="1">
        <v>43492</v>
      </c>
      <c r="G139">
        <v>364</v>
      </c>
      <c r="H139">
        <v>1.5</v>
      </c>
      <c r="I139">
        <v>318.39999999999998</v>
      </c>
      <c r="J139" s="2" t="s">
        <v>1219</v>
      </c>
      <c r="K139">
        <v>601</v>
      </c>
      <c r="L139" s="15" t="s">
        <v>1576</v>
      </c>
      <c r="M139">
        <f>IF(J139="Business", G139*imputed!$B$4+imputed!$C$4,flights_c!G139*imputed!$B$5+imputed!$C$5)</f>
        <v>261.26920000000001</v>
      </c>
      <c r="N139">
        <f t="shared" si="8"/>
        <v>16</v>
      </c>
      <c r="O139">
        <f t="shared" si="9"/>
        <v>0.87472527472527462</v>
      </c>
      <c r="P139">
        <f t="shared" si="10"/>
        <v>4</v>
      </c>
      <c r="Q139" t="str">
        <f>VLOOKUP(K139,employees!A:H,5, FALSE)</f>
        <v>Consulting</v>
      </c>
      <c r="R139">
        <f>VLOOKUP(K139,employees!A:H,6, FALSE)</f>
        <v>2</v>
      </c>
      <c r="S139">
        <f>VLOOKUP(R139,Allowance!A:B,2,FALSE)</f>
        <v>6</v>
      </c>
      <c r="T139" t="str">
        <f t="shared" si="11"/>
        <v>Economy</v>
      </c>
      <c r="U139" t="str">
        <f>VLOOKUP(B139,IATA[],3,FALSE)</f>
        <v>England</v>
      </c>
      <c r="V139" t="str">
        <f>VLOOKUP(C139,IATA[],3,FALSE)</f>
        <v>Netherlands</v>
      </c>
      <c r="W139" t="str">
        <f>VLOOKUP(U139,Regions!A:B,2,FALSE)</f>
        <v>Europe &amp; Middle East</v>
      </c>
      <c r="X139" t="str">
        <f>VLOOKUP(V139,Regions!A:B,2,FALSE)</f>
        <v>Europe &amp; Middle East</v>
      </c>
    </row>
    <row r="140" spans="1:24" x14ac:dyDescent="0.3">
      <c r="A140" t="s">
        <v>1018</v>
      </c>
      <c r="B140" t="s">
        <v>1190</v>
      </c>
      <c r="C140" t="s">
        <v>1185</v>
      </c>
      <c r="D140" s="1">
        <v>42952</v>
      </c>
      <c r="E140" s="1">
        <v>43033</v>
      </c>
      <c r="F140" s="1">
        <v>43038</v>
      </c>
      <c r="G140">
        <v>2279</v>
      </c>
      <c r="H140">
        <v>3.2</v>
      </c>
      <c r="I140">
        <v>319.05</v>
      </c>
      <c r="J140" s="2" t="s">
        <v>1219</v>
      </c>
      <c r="K140">
        <v>321</v>
      </c>
      <c r="L140" s="15" t="s">
        <v>1576</v>
      </c>
      <c r="M140">
        <f>IF(J140="Business", G140*imputed!$B$4+imputed!$C$4,flights_c!G140*imputed!$B$5+imputed!$C$5)</f>
        <v>467.70620000000002</v>
      </c>
      <c r="N140">
        <f t="shared" si="8"/>
        <v>81</v>
      </c>
      <c r="O140">
        <f t="shared" si="9"/>
        <v>0.13999561211057482</v>
      </c>
      <c r="P140">
        <f t="shared" si="10"/>
        <v>5</v>
      </c>
      <c r="Q140" t="str">
        <f>VLOOKUP(K140,employees!A:H,5, FALSE)</f>
        <v>IT</v>
      </c>
      <c r="R140">
        <f>VLOOKUP(K140,employees!A:H,6, FALSE)</f>
        <v>3</v>
      </c>
      <c r="S140">
        <f>VLOOKUP(R140,Allowance!A:B,2,FALSE)</f>
        <v>8</v>
      </c>
      <c r="T140" t="str">
        <f t="shared" si="11"/>
        <v>Economy</v>
      </c>
      <c r="U140" t="str">
        <f>VLOOKUP(B140,IATA[],3,FALSE)</f>
        <v>USA</v>
      </c>
      <c r="V140" t="str">
        <f>VLOOKUP(C140,IATA[],3,FALSE)</f>
        <v>USA</v>
      </c>
      <c r="W140" t="str">
        <f>VLOOKUP(U140,Regions!A:B,2,FALSE)</f>
        <v>Americas</v>
      </c>
      <c r="X140" t="str">
        <f>VLOOKUP(V140,Regions!A:B,2,FALSE)</f>
        <v>Americas</v>
      </c>
    </row>
    <row r="141" spans="1:24" x14ac:dyDescent="0.3">
      <c r="A141" t="s">
        <v>1016</v>
      </c>
      <c r="B141" t="s">
        <v>1190</v>
      </c>
      <c r="C141" t="s">
        <v>1203</v>
      </c>
      <c r="D141" s="1">
        <v>43196</v>
      </c>
      <c r="E141" s="1">
        <v>43205</v>
      </c>
      <c r="F141" s="1">
        <v>43208</v>
      </c>
      <c r="G141">
        <v>4151</v>
      </c>
      <c r="H141">
        <v>4.5</v>
      </c>
      <c r="I141">
        <v>326.17</v>
      </c>
      <c r="J141" s="2" t="s">
        <v>1218</v>
      </c>
      <c r="K141">
        <v>885</v>
      </c>
      <c r="L141" s="15" t="s">
        <v>1576</v>
      </c>
      <c r="M141">
        <f>IF(J141="Business", G141*imputed!$B$4+imputed!$C$4,flights_c!G141*imputed!$B$5+imputed!$C$5)</f>
        <v>4241.5985000000001</v>
      </c>
      <c r="N141">
        <f t="shared" si="8"/>
        <v>9</v>
      </c>
      <c r="O141">
        <f t="shared" si="9"/>
        <v>7.8576246687545176E-2</v>
      </c>
      <c r="P141">
        <f t="shared" si="10"/>
        <v>3</v>
      </c>
      <c r="Q141" t="str">
        <f>VLOOKUP(K141,employees!A:H,5, FALSE)</f>
        <v>IT</v>
      </c>
      <c r="R141">
        <f>VLOOKUP(K141,employees!A:H,6, FALSE)</f>
        <v>4</v>
      </c>
      <c r="S141">
        <f>VLOOKUP(R141,Allowance!A:B,2,FALSE)</f>
        <v>10</v>
      </c>
      <c r="T141" t="str">
        <f t="shared" si="11"/>
        <v>No</v>
      </c>
      <c r="U141" t="str">
        <f>VLOOKUP(B141,IATA[],3,FALSE)</f>
        <v>USA</v>
      </c>
      <c r="V141" t="str">
        <f>VLOOKUP(C141,IATA[],3,FALSE)</f>
        <v>USA</v>
      </c>
      <c r="W141" t="str">
        <f>VLOOKUP(U141,Regions!A:B,2,FALSE)</f>
        <v>Americas</v>
      </c>
      <c r="X141" t="str">
        <f>VLOOKUP(V141,Regions!A:B,2,FALSE)</f>
        <v>Americas</v>
      </c>
    </row>
    <row r="142" spans="1:24" x14ac:dyDescent="0.3">
      <c r="A142" t="s">
        <v>1017</v>
      </c>
      <c r="B142" t="s">
        <v>1167</v>
      </c>
      <c r="C142" t="s">
        <v>1209</v>
      </c>
      <c r="D142" s="1">
        <v>43739</v>
      </c>
      <c r="E142" s="1">
        <v>43775</v>
      </c>
      <c r="F142" s="1">
        <v>43780</v>
      </c>
      <c r="G142">
        <v>307</v>
      </c>
      <c r="H142">
        <v>1.5</v>
      </c>
      <c r="I142">
        <v>326.8</v>
      </c>
      <c r="J142" s="2" t="s">
        <v>1219</v>
      </c>
      <c r="K142">
        <v>435</v>
      </c>
      <c r="L142" s="15" t="s">
        <v>1576</v>
      </c>
      <c r="M142">
        <f>IF(J142="Business", G142*imputed!$B$4+imputed!$C$4,flights_c!G142*imputed!$B$5+imputed!$C$5)</f>
        <v>255.12459999999999</v>
      </c>
      <c r="N142">
        <f t="shared" si="8"/>
        <v>36</v>
      </c>
      <c r="O142">
        <f t="shared" si="9"/>
        <v>1.0644951140065146</v>
      </c>
      <c r="P142">
        <f t="shared" si="10"/>
        <v>5</v>
      </c>
      <c r="Q142" t="str">
        <f>VLOOKUP(K142,employees!A:H,5, FALSE)</f>
        <v>Consulting</v>
      </c>
      <c r="R142">
        <f>VLOOKUP(K142,employees!A:H,6, FALSE)</f>
        <v>4</v>
      </c>
      <c r="S142">
        <f>VLOOKUP(R142,Allowance!A:B,2,FALSE)</f>
        <v>10</v>
      </c>
      <c r="T142" t="str">
        <f t="shared" si="11"/>
        <v>Economy</v>
      </c>
      <c r="U142" t="str">
        <f>VLOOKUP(B142,IATA[],3,FALSE)</f>
        <v>England</v>
      </c>
      <c r="V142" t="str">
        <f>VLOOKUP(C142,IATA[],3,FALSE)</f>
        <v>France</v>
      </c>
      <c r="W142" t="str">
        <f>VLOOKUP(U142,Regions!A:B,2,FALSE)</f>
        <v>Europe &amp; Middle East</v>
      </c>
      <c r="X142" t="str">
        <f>VLOOKUP(V142,Regions!A:B,2,FALSE)</f>
        <v>Europe &amp; Middle East</v>
      </c>
    </row>
    <row r="143" spans="1:24" x14ac:dyDescent="0.3">
      <c r="A143" t="s">
        <v>1014</v>
      </c>
      <c r="B143" t="s">
        <v>1162</v>
      </c>
      <c r="C143" t="s">
        <v>1194</v>
      </c>
      <c r="D143" s="1">
        <v>42936</v>
      </c>
      <c r="E143" s="1">
        <v>42958</v>
      </c>
      <c r="F143" s="1">
        <v>42962</v>
      </c>
      <c r="G143">
        <v>654</v>
      </c>
      <c r="H143">
        <v>1.8</v>
      </c>
      <c r="I143">
        <v>330.03</v>
      </c>
      <c r="J143" s="2" t="s">
        <v>1219</v>
      </c>
      <c r="K143">
        <v>512</v>
      </c>
      <c r="L143" s="15" t="s">
        <v>1576</v>
      </c>
      <c r="M143">
        <f>IF(J143="Business", G143*imputed!$B$4+imputed!$C$4,flights_c!G143*imputed!$B$5+imputed!$C$5)</f>
        <v>292.53120000000001</v>
      </c>
      <c r="N143">
        <f t="shared" si="8"/>
        <v>22</v>
      </c>
      <c r="O143">
        <f t="shared" si="9"/>
        <v>0.50463302752293571</v>
      </c>
      <c r="P143">
        <f t="shared" si="10"/>
        <v>4</v>
      </c>
      <c r="Q143" t="str">
        <f>VLOOKUP(K143,employees!A:H,5, FALSE)</f>
        <v>IT</v>
      </c>
      <c r="R143">
        <f>VLOOKUP(K143,employees!A:H,6, FALSE)</f>
        <v>2</v>
      </c>
      <c r="S143">
        <f>VLOOKUP(R143,Allowance!A:B,2,FALSE)</f>
        <v>6</v>
      </c>
      <c r="T143" t="str">
        <f t="shared" si="11"/>
        <v>Economy</v>
      </c>
      <c r="U143" t="str">
        <f>VLOOKUP(B143,IATA[],3,FALSE)</f>
        <v>England</v>
      </c>
      <c r="V143" t="str">
        <f>VLOOKUP(C143,IATA[],3,FALSE)</f>
        <v>Germany</v>
      </c>
      <c r="W143" t="str">
        <f>VLOOKUP(U143,Regions!A:B,2,FALSE)</f>
        <v>Europe &amp; Middle East</v>
      </c>
      <c r="X143" t="str">
        <f>VLOOKUP(V143,Regions!A:B,2,FALSE)</f>
        <v>Europe &amp; Middle East</v>
      </c>
    </row>
    <row r="144" spans="1:24" x14ac:dyDescent="0.3">
      <c r="A144" t="s">
        <v>1013</v>
      </c>
      <c r="B144" t="s">
        <v>1167</v>
      </c>
      <c r="C144" t="s">
        <v>1182</v>
      </c>
      <c r="D144" s="1">
        <v>43513</v>
      </c>
      <c r="E144" s="1">
        <v>43524</v>
      </c>
      <c r="F144" s="1">
        <v>43529</v>
      </c>
      <c r="G144">
        <v>2461</v>
      </c>
      <c r="H144">
        <v>3.6</v>
      </c>
      <c r="I144">
        <v>330.34</v>
      </c>
      <c r="J144" s="2" t="s">
        <v>1218</v>
      </c>
      <c r="K144">
        <v>11</v>
      </c>
      <c r="L144" s="15" t="s">
        <v>1576</v>
      </c>
      <c r="M144">
        <f>IF(J144="Business", G144*imputed!$B$4+imputed!$C$4,flights_c!G144*imputed!$B$5+imputed!$C$5)</f>
        <v>3272.3834999999999</v>
      </c>
      <c r="N144">
        <f t="shared" si="8"/>
        <v>11</v>
      </c>
      <c r="O144">
        <f t="shared" si="9"/>
        <v>0.13422998780983339</v>
      </c>
      <c r="P144">
        <f t="shared" si="10"/>
        <v>5</v>
      </c>
      <c r="Q144" t="str">
        <f>VLOOKUP(K144,employees!A:H,5, FALSE)</f>
        <v>Consulting</v>
      </c>
      <c r="R144">
        <f>VLOOKUP(K144,employees!A:H,6, FALSE)</f>
        <v>3</v>
      </c>
      <c r="S144">
        <f>VLOOKUP(R144,Allowance!A:B,2,FALSE)</f>
        <v>8</v>
      </c>
      <c r="T144" t="str">
        <f t="shared" si="11"/>
        <v>No</v>
      </c>
      <c r="U144" t="str">
        <f>VLOOKUP(B144,IATA[],3,FALSE)</f>
        <v>England</v>
      </c>
      <c r="V144" t="str">
        <f>VLOOKUP(C144,IATA[],3,FALSE)</f>
        <v>Turkey</v>
      </c>
      <c r="W144" t="str">
        <f>VLOOKUP(U144,Regions!A:B,2,FALSE)</f>
        <v>Europe &amp; Middle East</v>
      </c>
      <c r="X144" t="str">
        <f>VLOOKUP(V144,Regions!A:B,2,FALSE)</f>
        <v>Europe &amp; Middle East</v>
      </c>
    </row>
    <row r="145" spans="1:24" x14ac:dyDescent="0.3">
      <c r="A145" t="s">
        <v>1015</v>
      </c>
      <c r="B145" t="s">
        <v>1160</v>
      </c>
      <c r="C145" t="s">
        <v>1201</v>
      </c>
      <c r="D145" s="1">
        <v>43616</v>
      </c>
      <c r="E145" s="1">
        <v>43623</v>
      </c>
      <c r="F145" s="1">
        <v>43628</v>
      </c>
      <c r="G145">
        <v>2565</v>
      </c>
      <c r="H145">
        <v>3.7</v>
      </c>
      <c r="I145">
        <v>330.83</v>
      </c>
      <c r="J145" s="2" t="s">
        <v>1218</v>
      </c>
      <c r="K145">
        <v>465</v>
      </c>
      <c r="L145" s="15" t="s">
        <v>1576</v>
      </c>
      <c r="M145">
        <f>IF(J145="Business", G145*imputed!$B$4+imputed!$C$4,flights_c!G145*imputed!$B$5+imputed!$C$5)</f>
        <v>3332.0275000000001</v>
      </c>
      <c r="N145">
        <f t="shared" si="8"/>
        <v>7</v>
      </c>
      <c r="O145">
        <f t="shared" si="9"/>
        <v>0.12897855750487328</v>
      </c>
      <c r="P145">
        <f t="shared" si="10"/>
        <v>5</v>
      </c>
      <c r="Q145" t="str">
        <f>VLOOKUP(K145,employees!A:H,5, FALSE)</f>
        <v>Consulting</v>
      </c>
      <c r="R145">
        <f>VLOOKUP(K145,employees!A:H,6, FALSE)</f>
        <v>4</v>
      </c>
      <c r="S145">
        <f>VLOOKUP(R145,Allowance!A:B,2,FALSE)</f>
        <v>10</v>
      </c>
      <c r="T145" t="str">
        <f t="shared" si="11"/>
        <v>No</v>
      </c>
      <c r="U145" t="str">
        <f>VLOOKUP(B145,IATA[],3,FALSE)</f>
        <v>Singapore</v>
      </c>
      <c r="V145" t="str">
        <f>VLOOKUP(C145,IATA[],3,FALSE)</f>
        <v>China</v>
      </c>
      <c r="W145" t="str">
        <f>VLOOKUP(U145,Regions!A:B,2,FALSE)</f>
        <v>Asia Pacific</v>
      </c>
      <c r="X145" t="str">
        <f>VLOOKUP(V145,Regions!A:B,2,FALSE)</f>
        <v>Asia Pacific</v>
      </c>
    </row>
    <row r="146" spans="1:24" x14ac:dyDescent="0.3">
      <c r="A146" t="s">
        <v>1012</v>
      </c>
      <c r="B146" t="s">
        <v>1190</v>
      </c>
      <c r="C146" t="s">
        <v>1207</v>
      </c>
      <c r="D146" s="1">
        <v>43741</v>
      </c>
      <c r="E146" s="1">
        <v>43762</v>
      </c>
      <c r="F146" s="1">
        <v>43773</v>
      </c>
      <c r="G146">
        <v>6495</v>
      </c>
      <c r="H146">
        <v>8.1999999999999993</v>
      </c>
      <c r="I146">
        <v>331.9</v>
      </c>
      <c r="J146" s="2" t="s">
        <v>1218</v>
      </c>
      <c r="K146">
        <v>478</v>
      </c>
      <c r="L146" s="15" t="s">
        <v>1576</v>
      </c>
      <c r="M146">
        <f>IF(J146="Business", G146*imputed!$B$4+imputed!$C$4,flights_c!G146*imputed!$B$5+imputed!$C$5)</f>
        <v>5585.8824999999997</v>
      </c>
      <c r="N146">
        <f t="shared" si="8"/>
        <v>21</v>
      </c>
      <c r="O146">
        <f t="shared" si="9"/>
        <v>5.1100846805234794E-2</v>
      </c>
      <c r="P146">
        <f t="shared" si="10"/>
        <v>11</v>
      </c>
      <c r="Q146" t="str">
        <f>VLOOKUP(K146,employees!A:H,5, FALSE)</f>
        <v>Consulting</v>
      </c>
      <c r="R146">
        <f>VLOOKUP(K146,employees!A:H,6, FALSE)</f>
        <v>3</v>
      </c>
      <c r="S146">
        <f>VLOOKUP(R146,Allowance!A:B,2,FALSE)</f>
        <v>8</v>
      </c>
      <c r="T146" t="str">
        <f t="shared" si="11"/>
        <v>Violation</v>
      </c>
      <c r="U146" t="str">
        <f>VLOOKUP(B146,IATA[],3,FALSE)</f>
        <v>USA</v>
      </c>
      <c r="V146" t="str">
        <f>VLOOKUP(C146,IATA[],3,FALSE)</f>
        <v>Germany</v>
      </c>
      <c r="W146" t="str">
        <f>VLOOKUP(U146,Regions!A:B,2,FALSE)</f>
        <v>Americas</v>
      </c>
      <c r="X146" t="str">
        <f>VLOOKUP(V146,Regions!A:B,2,FALSE)</f>
        <v>Europe &amp; Middle East</v>
      </c>
    </row>
    <row r="147" spans="1:24" x14ac:dyDescent="0.3">
      <c r="A147" t="s">
        <v>1011</v>
      </c>
      <c r="B147" t="s">
        <v>1162</v>
      </c>
      <c r="C147" t="s">
        <v>1182</v>
      </c>
      <c r="D147" s="1">
        <v>43245</v>
      </c>
      <c r="E147" s="1">
        <v>43287</v>
      </c>
      <c r="F147" s="1">
        <v>43293</v>
      </c>
      <c r="G147">
        <v>2488</v>
      </c>
      <c r="H147">
        <v>3.6</v>
      </c>
      <c r="I147">
        <v>331.93</v>
      </c>
      <c r="J147" s="2" t="s">
        <v>1218</v>
      </c>
      <c r="K147">
        <v>15</v>
      </c>
      <c r="L147" s="15" t="s">
        <v>1576</v>
      </c>
      <c r="M147">
        <f>IF(J147="Business", G147*imputed!$B$4+imputed!$C$4,flights_c!G147*imputed!$B$5+imputed!$C$5)</f>
        <v>3287.8679999999999</v>
      </c>
      <c r="N147">
        <f t="shared" si="8"/>
        <v>42</v>
      </c>
      <c r="O147">
        <f t="shared" si="9"/>
        <v>0.13341237942122186</v>
      </c>
      <c r="P147">
        <f t="shared" si="10"/>
        <v>6</v>
      </c>
      <c r="Q147" t="str">
        <f>VLOOKUP(K147,employees!A:H,5, FALSE)</f>
        <v>Consulting</v>
      </c>
      <c r="R147">
        <f>VLOOKUP(K147,employees!A:H,6, FALSE)</f>
        <v>4</v>
      </c>
      <c r="S147">
        <f>VLOOKUP(R147,Allowance!A:B,2,FALSE)</f>
        <v>10</v>
      </c>
      <c r="T147" t="str">
        <f t="shared" si="11"/>
        <v>No</v>
      </c>
      <c r="U147" t="str">
        <f>VLOOKUP(B147,IATA[],3,FALSE)</f>
        <v>England</v>
      </c>
      <c r="V147" t="str">
        <f>VLOOKUP(C147,IATA[],3,FALSE)</f>
        <v>Turkey</v>
      </c>
      <c r="W147" t="str">
        <f>VLOOKUP(U147,Regions!A:B,2,FALSE)</f>
        <v>Europe &amp; Middle East</v>
      </c>
      <c r="X147" t="str">
        <f>VLOOKUP(V147,Regions!A:B,2,FALSE)</f>
        <v>Europe &amp; Middle East</v>
      </c>
    </row>
    <row r="148" spans="1:24" x14ac:dyDescent="0.3">
      <c r="A148" t="s">
        <v>1009</v>
      </c>
      <c r="B148" t="s">
        <v>1162</v>
      </c>
      <c r="C148" t="s">
        <v>1194</v>
      </c>
      <c r="D148" s="1">
        <v>43519</v>
      </c>
      <c r="E148" s="1">
        <v>43534</v>
      </c>
      <c r="F148" s="1">
        <v>43538</v>
      </c>
      <c r="G148">
        <v>654</v>
      </c>
      <c r="H148">
        <v>1.8</v>
      </c>
      <c r="I148">
        <v>332.53</v>
      </c>
      <c r="J148" s="2" t="s">
        <v>1219</v>
      </c>
      <c r="K148">
        <v>235</v>
      </c>
      <c r="L148" s="15" t="s">
        <v>1576</v>
      </c>
      <c r="M148">
        <f>IF(J148="Business", G148*imputed!$B$4+imputed!$C$4,flights_c!G148*imputed!$B$5+imputed!$C$5)</f>
        <v>292.53120000000001</v>
      </c>
      <c r="N148">
        <f t="shared" si="8"/>
        <v>15</v>
      </c>
      <c r="O148">
        <f t="shared" si="9"/>
        <v>0.50845565749235466</v>
      </c>
      <c r="P148">
        <f t="shared" si="10"/>
        <v>4</v>
      </c>
      <c r="Q148" t="str">
        <f>VLOOKUP(K148,employees!A:H,5, FALSE)</f>
        <v>Finance</v>
      </c>
      <c r="R148">
        <f>VLOOKUP(K148,employees!A:H,6, FALSE)</f>
        <v>2</v>
      </c>
      <c r="S148">
        <f>VLOOKUP(R148,Allowance!A:B,2,FALSE)</f>
        <v>6</v>
      </c>
      <c r="T148" t="str">
        <f t="shared" si="11"/>
        <v>Economy</v>
      </c>
      <c r="U148" t="str">
        <f>VLOOKUP(B148,IATA[],3,FALSE)</f>
        <v>England</v>
      </c>
      <c r="V148" t="str">
        <f>VLOOKUP(C148,IATA[],3,FALSE)</f>
        <v>Germany</v>
      </c>
      <c r="W148" t="str">
        <f>VLOOKUP(U148,Regions!A:B,2,FALSE)</f>
        <v>Europe &amp; Middle East</v>
      </c>
      <c r="X148" t="str">
        <f>VLOOKUP(V148,Regions!A:B,2,FALSE)</f>
        <v>Europe &amp; Middle East</v>
      </c>
    </row>
    <row r="149" spans="1:24" x14ac:dyDescent="0.3">
      <c r="A149" t="s">
        <v>1008</v>
      </c>
      <c r="B149" t="s">
        <v>1167</v>
      </c>
      <c r="C149" t="s">
        <v>1179</v>
      </c>
      <c r="D149" s="1">
        <v>43113</v>
      </c>
      <c r="E149" s="1">
        <v>43143</v>
      </c>
      <c r="F149" s="1">
        <v>43152</v>
      </c>
      <c r="G149">
        <v>1405</v>
      </c>
      <c r="H149">
        <v>2.6</v>
      </c>
      <c r="I149">
        <v>334.81</v>
      </c>
      <c r="J149" s="2" t="s">
        <v>1218</v>
      </c>
      <c r="K149">
        <v>512</v>
      </c>
      <c r="L149" s="15" t="s">
        <v>1576</v>
      </c>
      <c r="M149">
        <f>IF(J149="Business", G149*imputed!$B$4+imputed!$C$4,flights_c!G149*imputed!$B$5+imputed!$C$5)</f>
        <v>2666.7674999999999</v>
      </c>
      <c r="N149">
        <f t="shared" si="8"/>
        <v>30</v>
      </c>
      <c r="O149">
        <f t="shared" si="9"/>
        <v>0.23829893238434163</v>
      </c>
      <c r="P149">
        <f t="shared" si="10"/>
        <v>9</v>
      </c>
      <c r="Q149" t="str">
        <f>VLOOKUP(K149,employees!A:H,5, FALSE)</f>
        <v>IT</v>
      </c>
      <c r="R149">
        <f>VLOOKUP(K149,employees!A:H,6, FALSE)</f>
        <v>2</v>
      </c>
      <c r="S149">
        <f>VLOOKUP(R149,Allowance!A:B,2,FALSE)</f>
        <v>6</v>
      </c>
      <c r="T149" t="str">
        <f t="shared" si="11"/>
        <v>No</v>
      </c>
      <c r="U149" t="str">
        <f>VLOOKUP(B149,IATA[],3,FALSE)</f>
        <v>England</v>
      </c>
      <c r="V149" t="str">
        <f>VLOOKUP(C149,IATA[],3,FALSE)</f>
        <v>Italy</v>
      </c>
      <c r="W149" t="str">
        <f>VLOOKUP(U149,Regions!A:B,2,FALSE)</f>
        <v>Europe &amp; Middle East</v>
      </c>
      <c r="X149" t="str">
        <f>VLOOKUP(V149,Regions!A:B,2,FALSE)</f>
        <v>Europe &amp; Middle East</v>
      </c>
    </row>
    <row r="150" spans="1:24" x14ac:dyDescent="0.3">
      <c r="A150" t="s">
        <v>1007</v>
      </c>
      <c r="B150" t="s">
        <v>1190</v>
      </c>
      <c r="C150" t="s">
        <v>1165</v>
      </c>
      <c r="D150" s="1">
        <v>43355</v>
      </c>
      <c r="E150" s="1">
        <v>43418</v>
      </c>
      <c r="F150" s="1">
        <v>43423</v>
      </c>
      <c r="G150">
        <v>1765</v>
      </c>
      <c r="H150">
        <v>2.6</v>
      </c>
      <c r="I150">
        <v>335.08</v>
      </c>
      <c r="J150" s="2" t="s">
        <v>1219</v>
      </c>
      <c r="K150">
        <v>448</v>
      </c>
      <c r="L150" s="15" t="s">
        <v>1576</v>
      </c>
      <c r="M150">
        <f>IF(J150="Business", G150*imputed!$B$4+imputed!$C$4,flights_c!G150*imputed!$B$5+imputed!$C$5)</f>
        <v>412.29700000000003</v>
      </c>
      <c r="N150">
        <f t="shared" si="8"/>
        <v>63</v>
      </c>
      <c r="O150">
        <f t="shared" si="9"/>
        <v>0.18984702549575069</v>
      </c>
      <c r="P150">
        <f t="shared" si="10"/>
        <v>5</v>
      </c>
      <c r="Q150" t="str">
        <f>VLOOKUP(K150,employees!A:H,5, FALSE)</f>
        <v>Finance</v>
      </c>
      <c r="R150">
        <f>VLOOKUP(K150,employees!A:H,6, FALSE)</f>
        <v>4</v>
      </c>
      <c r="S150">
        <f>VLOOKUP(R150,Allowance!A:B,2,FALSE)</f>
        <v>10</v>
      </c>
      <c r="T150" t="str">
        <f t="shared" si="11"/>
        <v>Economy</v>
      </c>
      <c r="U150" t="str">
        <f>VLOOKUP(B150,IATA[],3,FALSE)</f>
        <v>USA</v>
      </c>
      <c r="V150" t="str">
        <f>VLOOKUP(C150,IATA[],3,FALSE)</f>
        <v>USA</v>
      </c>
      <c r="W150" t="str">
        <f>VLOOKUP(U150,Regions!A:B,2,FALSE)</f>
        <v>Americas</v>
      </c>
      <c r="X150" t="str">
        <f>VLOOKUP(V150,Regions!A:B,2,FALSE)</f>
        <v>Americas</v>
      </c>
    </row>
    <row r="151" spans="1:24" x14ac:dyDescent="0.3">
      <c r="A151" t="s">
        <v>1006</v>
      </c>
      <c r="B151" t="s">
        <v>1167</v>
      </c>
      <c r="C151" t="s">
        <v>1179</v>
      </c>
      <c r="D151" s="1">
        <v>43203</v>
      </c>
      <c r="E151" s="1">
        <v>43215</v>
      </c>
      <c r="F151" s="1">
        <v>43221</v>
      </c>
      <c r="G151">
        <v>1405</v>
      </c>
      <c r="H151">
        <v>2.6</v>
      </c>
      <c r="I151">
        <v>335.13</v>
      </c>
      <c r="J151" s="2" t="s">
        <v>1219</v>
      </c>
      <c r="K151">
        <v>212</v>
      </c>
      <c r="L151" s="15" t="s">
        <v>1576</v>
      </c>
      <c r="M151">
        <f>IF(J151="Business", G151*imputed!$B$4+imputed!$C$4,flights_c!G151*imputed!$B$5+imputed!$C$5)</f>
        <v>373.48900000000003</v>
      </c>
      <c r="N151">
        <f t="shared" si="8"/>
        <v>12</v>
      </c>
      <c r="O151">
        <f t="shared" si="9"/>
        <v>0.23852669039145907</v>
      </c>
      <c r="P151">
        <f t="shared" si="10"/>
        <v>6</v>
      </c>
      <c r="Q151" t="str">
        <f>VLOOKUP(K151,employees!A:H,5, FALSE)</f>
        <v>Consulting</v>
      </c>
      <c r="R151">
        <f>VLOOKUP(K151,employees!A:H,6, FALSE)</f>
        <v>3</v>
      </c>
      <c r="S151">
        <f>VLOOKUP(R151,Allowance!A:B,2,FALSE)</f>
        <v>8</v>
      </c>
      <c r="T151" t="str">
        <f t="shared" si="11"/>
        <v>Economy</v>
      </c>
      <c r="U151" t="str">
        <f>VLOOKUP(B151,IATA[],3,FALSE)</f>
        <v>England</v>
      </c>
      <c r="V151" t="str">
        <f>VLOOKUP(C151,IATA[],3,FALSE)</f>
        <v>Italy</v>
      </c>
      <c r="W151" t="str">
        <f>VLOOKUP(U151,Regions!A:B,2,FALSE)</f>
        <v>Europe &amp; Middle East</v>
      </c>
      <c r="X151" t="str">
        <f>VLOOKUP(V151,Regions!A:B,2,FALSE)</f>
        <v>Europe &amp; Middle East</v>
      </c>
    </row>
    <row r="152" spans="1:24" x14ac:dyDescent="0.3">
      <c r="A152" t="s">
        <v>1005</v>
      </c>
      <c r="B152" t="s">
        <v>1167</v>
      </c>
      <c r="C152" t="s">
        <v>1182</v>
      </c>
      <c r="D152" s="1">
        <v>43128</v>
      </c>
      <c r="E152" s="1">
        <v>43138</v>
      </c>
      <c r="F152" s="1">
        <v>43143</v>
      </c>
      <c r="G152">
        <v>2461</v>
      </c>
      <c r="H152">
        <v>3.6</v>
      </c>
      <c r="I152">
        <v>342.58</v>
      </c>
      <c r="J152" s="2" t="s">
        <v>1219</v>
      </c>
      <c r="K152">
        <v>198</v>
      </c>
      <c r="L152" s="15" t="s">
        <v>1576</v>
      </c>
      <c r="M152">
        <f>IF(J152="Business", G152*imputed!$B$4+imputed!$C$4,flights_c!G152*imputed!$B$5+imputed!$C$5)</f>
        <v>487.32580000000007</v>
      </c>
      <c r="N152">
        <f t="shared" si="8"/>
        <v>10</v>
      </c>
      <c r="O152">
        <f t="shared" si="9"/>
        <v>0.13920357578220235</v>
      </c>
      <c r="P152">
        <f t="shared" si="10"/>
        <v>5</v>
      </c>
      <c r="Q152" t="str">
        <f>VLOOKUP(K152,employees!A:H,5, FALSE)</f>
        <v>Consulting</v>
      </c>
      <c r="R152">
        <f>VLOOKUP(K152,employees!A:H,6, FALSE)</f>
        <v>4</v>
      </c>
      <c r="S152">
        <f>VLOOKUP(R152,Allowance!A:B,2,FALSE)</f>
        <v>10</v>
      </c>
      <c r="T152" t="str">
        <f t="shared" si="11"/>
        <v>Economy</v>
      </c>
      <c r="U152" t="str">
        <f>VLOOKUP(B152,IATA[],3,FALSE)</f>
        <v>England</v>
      </c>
      <c r="V152" t="str">
        <f>VLOOKUP(C152,IATA[],3,FALSE)</f>
        <v>Turkey</v>
      </c>
      <c r="W152" t="str">
        <f>VLOOKUP(U152,Regions!A:B,2,FALSE)</f>
        <v>Europe &amp; Middle East</v>
      </c>
      <c r="X152" t="str">
        <f>VLOOKUP(V152,Regions!A:B,2,FALSE)</f>
        <v>Europe &amp; Middle East</v>
      </c>
    </row>
    <row r="153" spans="1:24" x14ac:dyDescent="0.3">
      <c r="A153" t="s">
        <v>1004</v>
      </c>
      <c r="B153" t="s">
        <v>1162</v>
      </c>
      <c r="C153" t="s">
        <v>1182</v>
      </c>
      <c r="D153" s="1">
        <v>43468</v>
      </c>
      <c r="E153" s="1">
        <v>43475</v>
      </c>
      <c r="F153" s="1">
        <v>43480</v>
      </c>
      <c r="G153">
        <v>2488</v>
      </c>
      <c r="H153">
        <v>3.6</v>
      </c>
      <c r="I153">
        <v>347.52</v>
      </c>
      <c r="J153" s="2" t="s">
        <v>1219</v>
      </c>
      <c r="K153">
        <v>460</v>
      </c>
      <c r="L153" s="15" t="s">
        <v>1576</v>
      </c>
      <c r="M153">
        <f>IF(J153="Business", G153*imputed!$B$4+imputed!$C$4,flights_c!G153*imputed!$B$5+imputed!$C$5)</f>
        <v>490.2364</v>
      </c>
      <c r="N153">
        <f t="shared" si="8"/>
        <v>7</v>
      </c>
      <c r="O153">
        <f t="shared" si="9"/>
        <v>0.13967845659163985</v>
      </c>
      <c r="P153">
        <f t="shared" si="10"/>
        <v>5</v>
      </c>
      <c r="Q153" t="str">
        <f>VLOOKUP(K153,employees!A:H,5, FALSE)</f>
        <v>Consulting</v>
      </c>
      <c r="R153">
        <f>VLOOKUP(K153,employees!A:H,6, FALSE)</f>
        <v>4</v>
      </c>
      <c r="S153">
        <f>VLOOKUP(R153,Allowance!A:B,2,FALSE)</f>
        <v>10</v>
      </c>
      <c r="T153" t="str">
        <f t="shared" si="11"/>
        <v>Economy</v>
      </c>
      <c r="U153" t="str">
        <f>VLOOKUP(B153,IATA[],3,FALSE)</f>
        <v>England</v>
      </c>
      <c r="V153" t="str">
        <f>VLOOKUP(C153,IATA[],3,FALSE)</f>
        <v>Turkey</v>
      </c>
      <c r="W153" t="str">
        <f>VLOOKUP(U153,Regions!A:B,2,FALSE)</f>
        <v>Europe &amp; Middle East</v>
      </c>
      <c r="X153" t="str">
        <f>VLOOKUP(V153,Regions!A:B,2,FALSE)</f>
        <v>Europe &amp; Middle East</v>
      </c>
    </row>
    <row r="154" spans="1:24" x14ac:dyDescent="0.3">
      <c r="A154" t="s">
        <v>1003</v>
      </c>
      <c r="B154" t="s">
        <v>1162</v>
      </c>
      <c r="C154" t="s">
        <v>1208</v>
      </c>
      <c r="D154" s="1">
        <v>42983</v>
      </c>
      <c r="E154" s="1">
        <v>43015</v>
      </c>
      <c r="F154" s="1">
        <v>43021</v>
      </c>
      <c r="G154">
        <v>2508</v>
      </c>
      <c r="H154">
        <v>3.7</v>
      </c>
      <c r="I154">
        <v>351.7</v>
      </c>
      <c r="J154" s="2" t="s">
        <v>1219</v>
      </c>
      <c r="K154">
        <v>996</v>
      </c>
      <c r="L154" s="15" t="s">
        <v>1576</v>
      </c>
      <c r="M154">
        <f>IF(J154="Business", G154*imputed!$B$4+imputed!$C$4,flights_c!G154*imputed!$B$5+imputed!$C$5)</f>
        <v>492.39240000000007</v>
      </c>
      <c r="N154">
        <f t="shared" si="8"/>
        <v>32</v>
      </c>
      <c r="O154">
        <f t="shared" si="9"/>
        <v>0.14023125996810207</v>
      </c>
      <c r="P154">
        <f t="shared" si="10"/>
        <v>6</v>
      </c>
      <c r="Q154" t="str">
        <f>VLOOKUP(K154,employees!A:H,5, FALSE)</f>
        <v>Consulting</v>
      </c>
      <c r="R154">
        <f>VLOOKUP(K154,employees!A:H,6, FALSE)</f>
        <v>2</v>
      </c>
      <c r="S154">
        <f>VLOOKUP(R154,Allowance!A:B,2,FALSE)</f>
        <v>6</v>
      </c>
      <c r="T154" t="str">
        <f t="shared" si="11"/>
        <v>Economy</v>
      </c>
      <c r="U154" t="str">
        <f>VLOOKUP(B154,IATA[],3,FALSE)</f>
        <v>England</v>
      </c>
      <c r="V154" t="str">
        <f>VLOOKUP(C154,IATA[],3,FALSE)</f>
        <v>Russia</v>
      </c>
      <c r="W154" t="str">
        <f>VLOOKUP(U154,Regions!A:B,2,FALSE)</f>
        <v>Europe &amp; Middle East</v>
      </c>
      <c r="X154" t="str">
        <f>VLOOKUP(V154,Regions!A:B,2,FALSE)</f>
        <v>Europe &amp; Middle East</v>
      </c>
    </row>
    <row r="155" spans="1:24" x14ac:dyDescent="0.3">
      <c r="A155" t="s">
        <v>1002</v>
      </c>
      <c r="B155" t="s">
        <v>1160</v>
      </c>
      <c r="C155" t="s">
        <v>1171</v>
      </c>
      <c r="D155" s="1">
        <v>43647</v>
      </c>
      <c r="E155" s="1">
        <v>43661</v>
      </c>
      <c r="F155" s="1">
        <v>43674</v>
      </c>
      <c r="G155">
        <v>4490</v>
      </c>
      <c r="H155">
        <v>5.6</v>
      </c>
      <c r="I155">
        <v>353.4</v>
      </c>
      <c r="J155" s="2" t="s">
        <v>1219</v>
      </c>
      <c r="K155">
        <v>919</v>
      </c>
      <c r="L155" s="15" t="s">
        <v>1576</v>
      </c>
      <c r="M155">
        <f>IF(J155="Business", G155*imputed!$B$4+imputed!$C$4,flights_c!G155*imputed!$B$5+imputed!$C$5)</f>
        <v>706.05200000000002</v>
      </c>
      <c r="N155">
        <f t="shared" si="8"/>
        <v>14</v>
      </c>
      <c r="O155">
        <f t="shared" si="9"/>
        <v>7.8708240534521148E-2</v>
      </c>
      <c r="P155">
        <f t="shared" si="10"/>
        <v>13</v>
      </c>
      <c r="Q155" t="str">
        <f>VLOOKUP(K155,employees!A:H,5, FALSE)</f>
        <v>Consulting</v>
      </c>
      <c r="R155">
        <f>VLOOKUP(K155,employees!A:H,6, FALSE)</f>
        <v>4</v>
      </c>
      <c r="S155">
        <f>VLOOKUP(R155,Allowance!A:B,2,FALSE)</f>
        <v>10</v>
      </c>
      <c r="T155" t="str">
        <f t="shared" si="11"/>
        <v>Economy</v>
      </c>
      <c r="U155" t="str">
        <f>VLOOKUP(B155,IATA[],3,FALSE)</f>
        <v>Singapore</v>
      </c>
      <c r="V155" t="str">
        <f>VLOOKUP(C155,IATA[],3,FALSE)</f>
        <v>China</v>
      </c>
      <c r="W155" t="str">
        <f>VLOOKUP(U155,Regions!A:B,2,FALSE)</f>
        <v>Asia Pacific</v>
      </c>
      <c r="X155" t="str">
        <f>VLOOKUP(V155,Regions!A:B,2,FALSE)</f>
        <v>Asia Pacific</v>
      </c>
    </row>
    <row r="156" spans="1:24" x14ac:dyDescent="0.3">
      <c r="A156" t="s">
        <v>1001</v>
      </c>
      <c r="B156" t="s">
        <v>1167</v>
      </c>
      <c r="C156" t="s">
        <v>1210</v>
      </c>
      <c r="D156" s="1">
        <v>42954</v>
      </c>
      <c r="E156" s="1">
        <v>42961</v>
      </c>
      <c r="F156" s="1">
        <v>42965</v>
      </c>
      <c r="G156">
        <v>364</v>
      </c>
      <c r="H156">
        <v>1.5</v>
      </c>
      <c r="I156">
        <v>355.02</v>
      </c>
      <c r="J156" s="2" t="s">
        <v>1219</v>
      </c>
      <c r="K156">
        <v>705</v>
      </c>
      <c r="L156" s="15" t="s">
        <v>1576</v>
      </c>
      <c r="M156">
        <f>IF(J156="Business", G156*imputed!$B$4+imputed!$C$4,flights_c!G156*imputed!$B$5+imputed!$C$5)</f>
        <v>261.26920000000001</v>
      </c>
      <c r="N156">
        <f t="shared" si="8"/>
        <v>7</v>
      </c>
      <c r="O156">
        <f t="shared" si="9"/>
        <v>0.97532967032967033</v>
      </c>
      <c r="P156">
        <f t="shared" si="10"/>
        <v>4</v>
      </c>
      <c r="Q156" t="str">
        <f>VLOOKUP(K156,employees!A:H,5, FALSE)</f>
        <v>Consulting</v>
      </c>
      <c r="R156">
        <f>VLOOKUP(K156,employees!A:H,6, FALSE)</f>
        <v>4</v>
      </c>
      <c r="S156">
        <f>VLOOKUP(R156,Allowance!A:B,2,FALSE)</f>
        <v>10</v>
      </c>
      <c r="T156" t="str">
        <f t="shared" si="11"/>
        <v>Economy</v>
      </c>
      <c r="U156" t="str">
        <f>VLOOKUP(B156,IATA[],3,FALSE)</f>
        <v>England</v>
      </c>
      <c r="V156" t="str">
        <f>VLOOKUP(C156,IATA[],3,FALSE)</f>
        <v>Netherlands</v>
      </c>
      <c r="W156" t="str">
        <f>VLOOKUP(U156,Regions!A:B,2,FALSE)</f>
        <v>Europe &amp; Middle East</v>
      </c>
      <c r="X156" t="str">
        <f>VLOOKUP(V156,Regions!A:B,2,FALSE)</f>
        <v>Europe &amp; Middle East</v>
      </c>
    </row>
    <row r="157" spans="1:24" x14ac:dyDescent="0.3">
      <c r="A157" t="s">
        <v>1000</v>
      </c>
      <c r="B157" t="s">
        <v>1160</v>
      </c>
      <c r="C157" t="s">
        <v>1206</v>
      </c>
      <c r="D157" s="1">
        <v>43479</v>
      </c>
      <c r="E157" s="1">
        <v>43486</v>
      </c>
      <c r="F157" s="1">
        <v>43491</v>
      </c>
      <c r="G157">
        <v>2374</v>
      </c>
      <c r="H157">
        <v>3.5</v>
      </c>
      <c r="I157">
        <v>357.09</v>
      </c>
      <c r="J157" s="2" t="s">
        <v>1219</v>
      </c>
      <c r="K157">
        <v>403</v>
      </c>
      <c r="L157" s="15" t="s">
        <v>1576</v>
      </c>
      <c r="M157">
        <f>IF(J157="Business", G157*imputed!$B$4+imputed!$C$4,flights_c!G157*imputed!$B$5+imputed!$C$5)</f>
        <v>477.94720000000001</v>
      </c>
      <c r="N157">
        <f t="shared" si="8"/>
        <v>7</v>
      </c>
      <c r="O157">
        <f t="shared" si="9"/>
        <v>0.15041701769165963</v>
      </c>
      <c r="P157">
        <f t="shared" si="10"/>
        <v>5</v>
      </c>
      <c r="Q157" t="str">
        <f>VLOOKUP(K157,employees!A:H,5, FALSE)</f>
        <v>Consulting</v>
      </c>
      <c r="R157">
        <f>VLOOKUP(K157,employees!A:H,6, FALSE)</f>
        <v>1</v>
      </c>
      <c r="S157">
        <f>VLOOKUP(R157,Allowance!A:B,2,FALSE)</f>
        <v>4</v>
      </c>
      <c r="T157" t="str">
        <f t="shared" si="11"/>
        <v>Economy</v>
      </c>
      <c r="U157" t="str">
        <f>VLOOKUP(B157,IATA[],3,FALSE)</f>
        <v>Singapore</v>
      </c>
      <c r="V157" t="str">
        <f>VLOOKUP(C157,IATA[],3,FALSE)</f>
        <v>Philippines</v>
      </c>
      <c r="W157" t="str">
        <f>VLOOKUP(U157,Regions!A:B,2,FALSE)</f>
        <v>Asia Pacific</v>
      </c>
      <c r="X157" t="str">
        <f>VLOOKUP(V157,Regions!A:B,2,FALSE)</f>
        <v>Asia Pacific</v>
      </c>
    </row>
    <row r="158" spans="1:24" x14ac:dyDescent="0.3">
      <c r="A158" t="s">
        <v>999</v>
      </c>
      <c r="B158" t="s">
        <v>1167</v>
      </c>
      <c r="C158" t="s">
        <v>1182</v>
      </c>
      <c r="D158" s="1">
        <v>43047</v>
      </c>
      <c r="E158" s="1">
        <v>43060</v>
      </c>
      <c r="F158" s="1">
        <v>43065</v>
      </c>
      <c r="G158">
        <v>2461</v>
      </c>
      <c r="H158">
        <v>3.6</v>
      </c>
      <c r="I158">
        <v>359.08</v>
      </c>
      <c r="J158" s="2" t="s">
        <v>1219</v>
      </c>
      <c r="K158">
        <v>950</v>
      </c>
      <c r="L158" s="15" t="s">
        <v>1576</v>
      </c>
      <c r="M158">
        <f>IF(J158="Business", G158*imputed!$B$4+imputed!$C$4,flights_c!G158*imputed!$B$5+imputed!$C$5)</f>
        <v>487.32580000000007</v>
      </c>
      <c r="N158">
        <f t="shared" si="8"/>
        <v>13</v>
      </c>
      <c r="O158">
        <f t="shared" si="9"/>
        <v>0.1459081674116213</v>
      </c>
      <c r="P158">
        <f t="shared" si="10"/>
        <v>5</v>
      </c>
      <c r="Q158" t="str">
        <f>VLOOKUP(K158,employees!A:H,5, FALSE)</f>
        <v>Consulting</v>
      </c>
      <c r="R158">
        <f>VLOOKUP(K158,employees!A:H,6, FALSE)</f>
        <v>3</v>
      </c>
      <c r="S158">
        <f>VLOOKUP(R158,Allowance!A:B,2,FALSE)</f>
        <v>8</v>
      </c>
      <c r="T158" t="str">
        <f t="shared" si="11"/>
        <v>Economy</v>
      </c>
      <c r="U158" t="str">
        <f>VLOOKUP(B158,IATA[],3,FALSE)</f>
        <v>England</v>
      </c>
      <c r="V158" t="str">
        <f>VLOOKUP(C158,IATA[],3,FALSE)</f>
        <v>Turkey</v>
      </c>
      <c r="W158" t="str">
        <f>VLOOKUP(U158,Regions!A:B,2,FALSE)</f>
        <v>Europe &amp; Middle East</v>
      </c>
      <c r="X158" t="str">
        <f>VLOOKUP(V158,Regions!A:B,2,FALSE)</f>
        <v>Europe &amp; Middle East</v>
      </c>
    </row>
    <row r="159" spans="1:24" x14ac:dyDescent="0.3">
      <c r="A159" t="s">
        <v>998</v>
      </c>
      <c r="B159" t="s">
        <v>1190</v>
      </c>
      <c r="C159" t="s">
        <v>1198</v>
      </c>
      <c r="D159" s="1">
        <v>43270</v>
      </c>
      <c r="E159" s="1">
        <v>43288</v>
      </c>
      <c r="F159" s="1">
        <v>43289</v>
      </c>
      <c r="G159">
        <v>2235</v>
      </c>
      <c r="H159">
        <v>3.2</v>
      </c>
      <c r="I159">
        <v>362.57</v>
      </c>
      <c r="J159" s="2" t="s">
        <v>1219</v>
      </c>
      <c r="K159">
        <v>871</v>
      </c>
      <c r="L159" s="15" t="s">
        <v>1576</v>
      </c>
      <c r="M159">
        <f>IF(J159="Business", G159*imputed!$B$4+imputed!$C$4,flights_c!G159*imputed!$B$5+imputed!$C$5)</f>
        <v>462.96300000000002</v>
      </c>
      <c r="N159">
        <f t="shared" si="8"/>
        <v>18</v>
      </c>
      <c r="O159">
        <f t="shared" si="9"/>
        <v>0.16222371364653243</v>
      </c>
      <c r="P159">
        <f t="shared" si="10"/>
        <v>1</v>
      </c>
      <c r="Q159" t="str">
        <f>VLOOKUP(K159,employees!A:H,5, FALSE)</f>
        <v>Consulting</v>
      </c>
      <c r="R159">
        <f>VLOOKUP(K159,employees!A:H,6, FALSE)</f>
        <v>3</v>
      </c>
      <c r="S159">
        <f>VLOOKUP(R159,Allowance!A:B,2,FALSE)</f>
        <v>8</v>
      </c>
      <c r="T159" t="str">
        <f t="shared" si="11"/>
        <v>Economy</v>
      </c>
      <c r="U159" t="str">
        <f>VLOOKUP(B159,IATA[],3,FALSE)</f>
        <v>USA</v>
      </c>
      <c r="V159" t="str">
        <f>VLOOKUP(C159,IATA[],3,FALSE)</f>
        <v>USA</v>
      </c>
      <c r="W159" t="str">
        <f>VLOOKUP(U159,Regions!A:B,2,FALSE)</f>
        <v>Americas</v>
      </c>
      <c r="X159" t="str">
        <f>VLOOKUP(V159,Regions!A:B,2,FALSE)</f>
        <v>Americas</v>
      </c>
    </row>
    <row r="160" spans="1:24" x14ac:dyDescent="0.3">
      <c r="A160" t="s">
        <v>997</v>
      </c>
      <c r="B160" t="s">
        <v>1190</v>
      </c>
      <c r="C160" t="s">
        <v>1204</v>
      </c>
      <c r="D160" s="1">
        <v>42907</v>
      </c>
      <c r="E160" s="1">
        <v>42915</v>
      </c>
      <c r="F160" s="1">
        <v>42925</v>
      </c>
      <c r="G160">
        <v>3368</v>
      </c>
      <c r="H160">
        <v>11.5</v>
      </c>
      <c r="I160">
        <v>363.5</v>
      </c>
      <c r="J160" s="2" t="s">
        <v>1219</v>
      </c>
      <c r="K160">
        <v>202</v>
      </c>
      <c r="L160" s="15" t="s">
        <v>1576</v>
      </c>
      <c r="M160">
        <f>IF(J160="Business", G160*imputed!$B$4+imputed!$C$4,flights_c!G160*imputed!$B$5+imputed!$C$5)</f>
        <v>585.10040000000004</v>
      </c>
      <c r="N160">
        <f t="shared" si="8"/>
        <v>8</v>
      </c>
      <c r="O160">
        <f t="shared" si="9"/>
        <v>0.10792755344418052</v>
      </c>
      <c r="P160">
        <f t="shared" si="10"/>
        <v>10</v>
      </c>
      <c r="Q160" t="str">
        <f>VLOOKUP(K160,employees!A:H,5, FALSE)</f>
        <v>Consulting</v>
      </c>
      <c r="R160">
        <f>VLOOKUP(K160,employees!A:H,6, FALSE)</f>
        <v>2</v>
      </c>
      <c r="S160">
        <f>VLOOKUP(R160,Allowance!A:B,2,FALSE)</f>
        <v>6</v>
      </c>
      <c r="T160" t="str">
        <f t="shared" si="11"/>
        <v>Economy</v>
      </c>
      <c r="U160" t="str">
        <f>VLOOKUP(B160,IATA[],3,FALSE)</f>
        <v>USA</v>
      </c>
      <c r="V160" t="str">
        <f>VLOOKUP(C160,IATA[],3,FALSE)</f>
        <v>Mexico</v>
      </c>
      <c r="W160" t="str">
        <f>VLOOKUP(U160,Regions!A:B,2,FALSE)</f>
        <v>Americas</v>
      </c>
      <c r="X160" t="str">
        <f>VLOOKUP(V160,Regions!A:B,2,FALSE)</f>
        <v>Americas</v>
      </c>
    </row>
    <row r="161" spans="1:24" x14ac:dyDescent="0.3">
      <c r="A161" t="s">
        <v>994</v>
      </c>
      <c r="B161" t="s">
        <v>1162</v>
      </c>
      <c r="C161" t="s">
        <v>1209</v>
      </c>
      <c r="D161" s="1">
        <v>42708</v>
      </c>
      <c r="E161" s="1">
        <v>42892</v>
      </c>
      <c r="F161" s="1">
        <v>42898</v>
      </c>
      <c r="G161">
        <v>347</v>
      </c>
      <c r="H161">
        <v>1.5</v>
      </c>
      <c r="I161">
        <v>364.29</v>
      </c>
      <c r="J161" s="2" t="s">
        <v>1219</v>
      </c>
      <c r="K161">
        <v>566</v>
      </c>
      <c r="L161" s="15" t="s">
        <v>1576</v>
      </c>
      <c r="M161">
        <f>IF(J161="Business", G161*imputed!$B$4+imputed!$C$4,flights_c!G161*imputed!$B$5+imputed!$C$5)</f>
        <v>259.4366</v>
      </c>
      <c r="N161">
        <f t="shared" si="8"/>
        <v>184</v>
      </c>
      <c r="O161">
        <f t="shared" si="9"/>
        <v>1.0498270893371759</v>
      </c>
      <c r="P161">
        <f t="shared" si="10"/>
        <v>6</v>
      </c>
      <c r="Q161" t="str">
        <f>VLOOKUP(K161,employees!A:H,5, FALSE)</f>
        <v>Consulting</v>
      </c>
      <c r="R161">
        <f>VLOOKUP(K161,employees!A:H,6, FALSE)</f>
        <v>4</v>
      </c>
      <c r="S161">
        <f>VLOOKUP(R161,Allowance!A:B,2,FALSE)</f>
        <v>10</v>
      </c>
      <c r="T161" t="str">
        <f t="shared" si="11"/>
        <v>Economy</v>
      </c>
      <c r="U161" t="str">
        <f>VLOOKUP(B161,IATA[],3,FALSE)</f>
        <v>England</v>
      </c>
      <c r="V161" t="str">
        <f>VLOOKUP(C161,IATA[],3,FALSE)</f>
        <v>France</v>
      </c>
      <c r="W161" t="str">
        <f>VLOOKUP(U161,Regions!A:B,2,FALSE)</f>
        <v>Europe &amp; Middle East</v>
      </c>
      <c r="X161" t="str">
        <f>VLOOKUP(V161,Regions!A:B,2,FALSE)</f>
        <v>Europe &amp; Middle East</v>
      </c>
    </row>
    <row r="162" spans="1:24" x14ac:dyDescent="0.3">
      <c r="A162" t="s">
        <v>996</v>
      </c>
      <c r="B162" t="s">
        <v>1190</v>
      </c>
      <c r="C162" t="s">
        <v>1198</v>
      </c>
      <c r="D162" s="1">
        <v>43695</v>
      </c>
      <c r="E162" s="1">
        <v>43716</v>
      </c>
      <c r="F162" s="1">
        <v>43719</v>
      </c>
      <c r="G162">
        <v>2235</v>
      </c>
      <c r="H162">
        <v>3.2</v>
      </c>
      <c r="I162">
        <v>364.29</v>
      </c>
      <c r="J162" s="2" t="s">
        <v>1219</v>
      </c>
      <c r="K162">
        <v>871</v>
      </c>
      <c r="L162" s="15" t="s">
        <v>1576</v>
      </c>
      <c r="M162">
        <f>IF(J162="Business", G162*imputed!$B$4+imputed!$C$4,flights_c!G162*imputed!$B$5+imputed!$C$5)</f>
        <v>462.96300000000002</v>
      </c>
      <c r="N162">
        <f t="shared" si="8"/>
        <v>21</v>
      </c>
      <c r="O162">
        <f t="shared" si="9"/>
        <v>0.16299328859060402</v>
      </c>
      <c r="P162">
        <f t="shared" si="10"/>
        <v>3</v>
      </c>
      <c r="Q162" t="str">
        <f>VLOOKUP(K162,employees!A:H,5, FALSE)</f>
        <v>Consulting</v>
      </c>
      <c r="R162">
        <f>VLOOKUP(K162,employees!A:H,6, FALSE)</f>
        <v>3</v>
      </c>
      <c r="S162">
        <f>VLOOKUP(R162,Allowance!A:B,2,FALSE)</f>
        <v>8</v>
      </c>
      <c r="T162" t="str">
        <f t="shared" si="11"/>
        <v>Economy</v>
      </c>
      <c r="U162" t="str">
        <f>VLOOKUP(B162,IATA[],3,FALSE)</f>
        <v>USA</v>
      </c>
      <c r="V162" t="str">
        <f>VLOOKUP(C162,IATA[],3,FALSE)</f>
        <v>USA</v>
      </c>
      <c r="W162" t="str">
        <f>VLOOKUP(U162,Regions!A:B,2,FALSE)</f>
        <v>Americas</v>
      </c>
      <c r="X162" t="str">
        <f>VLOOKUP(V162,Regions!A:B,2,FALSE)</f>
        <v>Americas</v>
      </c>
    </row>
    <row r="163" spans="1:24" x14ac:dyDescent="0.3">
      <c r="A163" t="s">
        <v>995</v>
      </c>
      <c r="B163" t="s">
        <v>1167</v>
      </c>
      <c r="C163" t="s">
        <v>1182</v>
      </c>
      <c r="D163" s="1">
        <v>43795</v>
      </c>
      <c r="E163" s="1">
        <v>43803</v>
      </c>
      <c r="F163" s="1">
        <v>43808</v>
      </c>
      <c r="G163">
        <v>2461</v>
      </c>
      <c r="H163">
        <v>3.6</v>
      </c>
      <c r="I163">
        <v>364.41</v>
      </c>
      <c r="J163" s="2" t="s">
        <v>1218</v>
      </c>
      <c r="K163">
        <v>435</v>
      </c>
      <c r="L163" s="15" t="s">
        <v>1576</v>
      </c>
      <c r="M163">
        <f>IF(J163="Business", G163*imputed!$B$4+imputed!$C$4,flights_c!G163*imputed!$B$5+imputed!$C$5)</f>
        <v>3272.3834999999999</v>
      </c>
      <c r="N163">
        <f t="shared" si="8"/>
        <v>8</v>
      </c>
      <c r="O163">
        <f t="shared" si="9"/>
        <v>0.14807395367736692</v>
      </c>
      <c r="P163">
        <f t="shared" si="10"/>
        <v>5</v>
      </c>
      <c r="Q163" t="str">
        <f>VLOOKUP(K163,employees!A:H,5, FALSE)</f>
        <v>Consulting</v>
      </c>
      <c r="R163">
        <f>VLOOKUP(K163,employees!A:H,6, FALSE)</f>
        <v>4</v>
      </c>
      <c r="S163">
        <f>VLOOKUP(R163,Allowance!A:B,2,FALSE)</f>
        <v>10</v>
      </c>
      <c r="T163" t="str">
        <f t="shared" si="11"/>
        <v>No</v>
      </c>
      <c r="U163" t="str">
        <f>VLOOKUP(B163,IATA[],3,FALSE)</f>
        <v>England</v>
      </c>
      <c r="V163" t="str">
        <f>VLOOKUP(C163,IATA[],3,FALSE)</f>
        <v>Turkey</v>
      </c>
      <c r="W163" t="str">
        <f>VLOOKUP(U163,Regions!A:B,2,FALSE)</f>
        <v>Europe &amp; Middle East</v>
      </c>
      <c r="X163" t="str">
        <f>VLOOKUP(V163,Regions!A:B,2,FALSE)</f>
        <v>Europe &amp; Middle East</v>
      </c>
    </row>
    <row r="164" spans="1:24" x14ac:dyDescent="0.3">
      <c r="A164" t="s">
        <v>993</v>
      </c>
      <c r="B164" t="s">
        <v>1167</v>
      </c>
      <c r="C164" t="s">
        <v>1182</v>
      </c>
      <c r="D164" s="1">
        <v>43393</v>
      </c>
      <c r="E164" s="1">
        <v>43400</v>
      </c>
      <c r="F164" s="1">
        <v>43405</v>
      </c>
      <c r="G164">
        <v>2461</v>
      </c>
      <c r="H164">
        <v>3.6</v>
      </c>
      <c r="I164">
        <v>366.19</v>
      </c>
      <c r="J164" s="2" t="s">
        <v>1219</v>
      </c>
      <c r="K164">
        <v>705</v>
      </c>
      <c r="L164" s="15" t="s">
        <v>1576</v>
      </c>
      <c r="M164">
        <f>IF(J164="Business", G164*imputed!$B$4+imputed!$C$4,flights_c!G164*imputed!$B$5+imputed!$C$5)</f>
        <v>487.32580000000007</v>
      </c>
      <c r="N164">
        <f t="shared" si="8"/>
        <v>7</v>
      </c>
      <c r="O164">
        <f t="shared" si="9"/>
        <v>0.14879723689557089</v>
      </c>
      <c r="P164">
        <f t="shared" si="10"/>
        <v>5</v>
      </c>
      <c r="Q164" t="str">
        <f>VLOOKUP(K164,employees!A:H,5, FALSE)</f>
        <v>Consulting</v>
      </c>
      <c r="R164">
        <f>VLOOKUP(K164,employees!A:H,6, FALSE)</f>
        <v>4</v>
      </c>
      <c r="S164">
        <f>VLOOKUP(R164,Allowance!A:B,2,FALSE)</f>
        <v>10</v>
      </c>
      <c r="T164" t="str">
        <f t="shared" si="11"/>
        <v>Economy</v>
      </c>
      <c r="U164" t="str">
        <f>VLOOKUP(B164,IATA[],3,FALSE)</f>
        <v>England</v>
      </c>
      <c r="V164" t="str">
        <f>VLOOKUP(C164,IATA[],3,FALSE)</f>
        <v>Turkey</v>
      </c>
      <c r="W164" t="str">
        <f>VLOOKUP(U164,Regions!A:B,2,FALSE)</f>
        <v>Europe &amp; Middle East</v>
      </c>
      <c r="X164" t="str">
        <f>VLOOKUP(V164,Regions!A:B,2,FALSE)</f>
        <v>Europe &amp; Middle East</v>
      </c>
    </row>
    <row r="165" spans="1:24" x14ac:dyDescent="0.3">
      <c r="A165" t="s">
        <v>991</v>
      </c>
      <c r="B165" t="s">
        <v>1167</v>
      </c>
      <c r="C165" t="s">
        <v>1182</v>
      </c>
      <c r="D165" s="1">
        <v>43320</v>
      </c>
      <c r="E165" s="1">
        <v>43438</v>
      </c>
      <c r="F165" s="1">
        <v>43442</v>
      </c>
      <c r="G165">
        <v>2461</v>
      </c>
      <c r="H165">
        <v>3.6</v>
      </c>
      <c r="I165">
        <v>369.07</v>
      </c>
      <c r="J165" s="2" t="s">
        <v>1219</v>
      </c>
      <c r="K165">
        <v>467</v>
      </c>
      <c r="L165" s="15" t="s">
        <v>1576</v>
      </c>
      <c r="M165">
        <f>IF(J165="Business", G165*imputed!$B$4+imputed!$C$4,flights_c!G165*imputed!$B$5+imputed!$C$5)</f>
        <v>487.32580000000007</v>
      </c>
      <c r="N165">
        <f t="shared" si="8"/>
        <v>118</v>
      </c>
      <c r="O165">
        <f t="shared" si="9"/>
        <v>0.14996749288906949</v>
      </c>
      <c r="P165">
        <f t="shared" si="10"/>
        <v>4</v>
      </c>
      <c r="Q165" t="str">
        <f>VLOOKUP(K165,employees!A:H,5, FALSE)</f>
        <v>Consulting</v>
      </c>
      <c r="R165">
        <f>VLOOKUP(K165,employees!A:H,6, FALSE)</f>
        <v>2</v>
      </c>
      <c r="S165">
        <f>VLOOKUP(R165,Allowance!A:B,2,FALSE)</f>
        <v>6</v>
      </c>
      <c r="T165" t="str">
        <f t="shared" si="11"/>
        <v>Economy</v>
      </c>
      <c r="U165" t="str">
        <f>VLOOKUP(B165,IATA[],3,FALSE)</f>
        <v>England</v>
      </c>
      <c r="V165" t="str">
        <f>VLOOKUP(C165,IATA[],3,FALSE)</f>
        <v>Turkey</v>
      </c>
      <c r="W165" t="str">
        <f>VLOOKUP(U165,Regions!A:B,2,FALSE)</f>
        <v>Europe &amp; Middle East</v>
      </c>
      <c r="X165" t="str">
        <f>VLOOKUP(V165,Regions!A:B,2,FALSE)</f>
        <v>Europe &amp; Middle East</v>
      </c>
    </row>
    <row r="166" spans="1:24" x14ac:dyDescent="0.3">
      <c r="A166" t="s">
        <v>992</v>
      </c>
      <c r="B166" t="s">
        <v>1162</v>
      </c>
      <c r="C166" t="s">
        <v>1209</v>
      </c>
      <c r="D166" s="1">
        <v>42938</v>
      </c>
      <c r="E166" s="1">
        <v>42992</v>
      </c>
      <c r="F166" s="1">
        <v>42997</v>
      </c>
      <c r="G166">
        <v>347</v>
      </c>
      <c r="H166">
        <v>1.5</v>
      </c>
      <c r="I166">
        <v>369.12</v>
      </c>
      <c r="J166" s="2" t="s">
        <v>1218</v>
      </c>
      <c r="K166">
        <v>549</v>
      </c>
      <c r="L166" s="15" t="s">
        <v>1576</v>
      </c>
      <c r="M166">
        <f>IF(J166="Business", G166*imputed!$B$4+imputed!$C$4,flights_c!G166*imputed!$B$5+imputed!$C$5)</f>
        <v>2060.0045</v>
      </c>
      <c r="N166">
        <f t="shared" si="8"/>
        <v>54</v>
      </c>
      <c r="O166">
        <f t="shared" si="9"/>
        <v>1.0637463976945245</v>
      </c>
      <c r="P166">
        <f t="shared" si="10"/>
        <v>5</v>
      </c>
      <c r="Q166" t="str">
        <f>VLOOKUP(K166,employees!A:H,5, FALSE)</f>
        <v>Consulting</v>
      </c>
      <c r="R166">
        <f>VLOOKUP(K166,employees!A:H,6, FALSE)</f>
        <v>4</v>
      </c>
      <c r="S166">
        <f>VLOOKUP(R166,Allowance!A:B,2,FALSE)</f>
        <v>10</v>
      </c>
      <c r="T166" t="str">
        <f t="shared" si="11"/>
        <v>No</v>
      </c>
      <c r="U166" t="str">
        <f>VLOOKUP(B166,IATA[],3,FALSE)</f>
        <v>England</v>
      </c>
      <c r="V166" t="str">
        <f>VLOOKUP(C166,IATA[],3,FALSE)</f>
        <v>France</v>
      </c>
      <c r="W166" t="str">
        <f>VLOOKUP(U166,Regions!A:B,2,FALSE)</f>
        <v>Europe &amp; Middle East</v>
      </c>
      <c r="X166" t="str">
        <f>VLOOKUP(V166,Regions!A:B,2,FALSE)</f>
        <v>Europe &amp; Middle East</v>
      </c>
    </row>
    <row r="167" spans="1:24" x14ac:dyDescent="0.3">
      <c r="A167" t="s">
        <v>990</v>
      </c>
      <c r="B167" t="s">
        <v>1167</v>
      </c>
      <c r="C167" t="s">
        <v>1197</v>
      </c>
      <c r="D167" s="1">
        <v>43158</v>
      </c>
      <c r="E167" s="1">
        <v>43169</v>
      </c>
      <c r="F167" s="1">
        <v>43172</v>
      </c>
      <c r="G167">
        <v>1109</v>
      </c>
      <c r="H167">
        <v>2.2999999999999998</v>
      </c>
      <c r="I167">
        <v>371.82</v>
      </c>
      <c r="J167" s="2" t="s">
        <v>1219</v>
      </c>
      <c r="K167">
        <v>810</v>
      </c>
      <c r="L167" s="15" t="s">
        <v>1576</v>
      </c>
      <c r="M167">
        <f>IF(J167="Business", G167*imputed!$B$4+imputed!$C$4,flights_c!G167*imputed!$B$5+imputed!$C$5)</f>
        <v>341.58019999999999</v>
      </c>
      <c r="N167">
        <f t="shared" si="8"/>
        <v>11</v>
      </c>
      <c r="O167">
        <f t="shared" si="9"/>
        <v>0.33527502254283137</v>
      </c>
      <c r="P167">
        <f t="shared" si="10"/>
        <v>3</v>
      </c>
      <c r="Q167" t="str">
        <f>VLOOKUP(K167,employees!A:H,5, FALSE)</f>
        <v>Consulting</v>
      </c>
      <c r="R167">
        <f>VLOOKUP(K167,employees!A:H,6, FALSE)</f>
        <v>4</v>
      </c>
      <c r="S167">
        <f>VLOOKUP(R167,Allowance!A:B,2,FALSE)</f>
        <v>10</v>
      </c>
      <c r="T167" t="str">
        <f t="shared" si="11"/>
        <v>Economy</v>
      </c>
      <c r="U167" t="str">
        <f>VLOOKUP(B167,IATA[],3,FALSE)</f>
        <v>England</v>
      </c>
      <c r="V167" t="str">
        <f>VLOOKUP(C167,IATA[],3,FALSE)</f>
        <v>Spain</v>
      </c>
      <c r="W167" t="str">
        <f>VLOOKUP(U167,Regions!A:B,2,FALSE)</f>
        <v>Europe &amp; Middle East</v>
      </c>
      <c r="X167" t="str">
        <f>VLOOKUP(V167,Regions!A:B,2,FALSE)</f>
        <v>Europe &amp; Middle East</v>
      </c>
    </row>
    <row r="168" spans="1:24" x14ac:dyDescent="0.3">
      <c r="A168" t="s">
        <v>989</v>
      </c>
      <c r="B168" t="s">
        <v>1167</v>
      </c>
      <c r="C168" t="s">
        <v>1209</v>
      </c>
      <c r="D168" s="1">
        <v>43657</v>
      </c>
      <c r="E168" s="1">
        <v>43677</v>
      </c>
      <c r="F168" s="1">
        <v>43681</v>
      </c>
      <c r="G168">
        <v>307</v>
      </c>
      <c r="H168">
        <v>1.5</v>
      </c>
      <c r="I168">
        <v>372.61</v>
      </c>
      <c r="J168" s="2" t="s">
        <v>1219</v>
      </c>
      <c r="K168">
        <v>393</v>
      </c>
      <c r="L168" s="15" t="s">
        <v>1576</v>
      </c>
      <c r="M168">
        <f>IF(J168="Business", G168*imputed!$B$4+imputed!$C$4,flights_c!G168*imputed!$B$5+imputed!$C$5)</f>
        <v>255.12459999999999</v>
      </c>
      <c r="N168">
        <f t="shared" si="8"/>
        <v>20</v>
      </c>
      <c r="O168">
        <f t="shared" si="9"/>
        <v>1.2137133550488599</v>
      </c>
      <c r="P168">
        <f t="shared" si="10"/>
        <v>4</v>
      </c>
      <c r="Q168" t="str">
        <f>VLOOKUP(K168,employees!A:H,5, FALSE)</f>
        <v>Consulting</v>
      </c>
      <c r="R168">
        <f>VLOOKUP(K168,employees!A:H,6, FALSE)</f>
        <v>4</v>
      </c>
      <c r="S168">
        <f>VLOOKUP(R168,Allowance!A:B,2,FALSE)</f>
        <v>10</v>
      </c>
      <c r="T168" t="str">
        <f t="shared" si="11"/>
        <v>Economy</v>
      </c>
      <c r="U168" t="str">
        <f>VLOOKUP(B168,IATA[],3,FALSE)</f>
        <v>England</v>
      </c>
      <c r="V168" t="str">
        <f>VLOOKUP(C168,IATA[],3,FALSE)</f>
        <v>France</v>
      </c>
      <c r="W168" t="str">
        <f>VLOOKUP(U168,Regions!A:B,2,FALSE)</f>
        <v>Europe &amp; Middle East</v>
      </c>
      <c r="X168" t="str">
        <f>VLOOKUP(V168,Regions!A:B,2,FALSE)</f>
        <v>Europe &amp; Middle East</v>
      </c>
    </row>
    <row r="169" spans="1:24" x14ac:dyDescent="0.3">
      <c r="A169" t="s">
        <v>988</v>
      </c>
      <c r="B169" t="s">
        <v>1190</v>
      </c>
      <c r="C169" t="s">
        <v>1198</v>
      </c>
      <c r="D169" s="1">
        <v>42959</v>
      </c>
      <c r="E169" s="1">
        <v>42960</v>
      </c>
      <c r="F169" s="1">
        <v>42961</v>
      </c>
      <c r="G169">
        <v>2235</v>
      </c>
      <c r="H169">
        <v>3.2</v>
      </c>
      <c r="I169">
        <v>375.86</v>
      </c>
      <c r="J169" s="2" t="s">
        <v>1219</v>
      </c>
      <c r="K169">
        <v>792</v>
      </c>
      <c r="L169" s="15" t="s">
        <v>1576</v>
      </c>
      <c r="M169">
        <f>IF(J169="Business", G169*imputed!$B$4+imputed!$C$4,flights_c!G169*imputed!$B$5+imputed!$C$5)</f>
        <v>462.96300000000002</v>
      </c>
      <c r="N169">
        <f t="shared" si="8"/>
        <v>1</v>
      </c>
      <c r="O169">
        <f t="shared" si="9"/>
        <v>0.16817002237136466</v>
      </c>
      <c r="P169">
        <f t="shared" si="10"/>
        <v>1</v>
      </c>
      <c r="Q169" t="str">
        <f>VLOOKUP(K169,employees!A:H,5, FALSE)</f>
        <v>Finance</v>
      </c>
      <c r="R169">
        <f>VLOOKUP(K169,employees!A:H,6, FALSE)</f>
        <v>4</v>
      </c>
      <c r="S169">
        <f>VLOOKUP(R169,Allowance!A:B,2,FALSE)</f>
        <v>10</v>
      </c>
      <c r="T169" t="str">
        <f t="shared" si="11"/>
        <v>Economy</v>
      </c>
      <c r="U169" t="str">
        <f>VLOOKUP(B169,IATA[],3,FALSE)</f>
        <v>USA</v>
      </c>
      <c r="V169" t="str">
        <f>VLOOKUP(C169,IATA[],3,FALSE)</f>
        <v>USA</v>
      </c>
      <c r="W169" t="str">
        <f>VLOOKUP(U169,Regions!A:B,2,FALSE)</f>
        <v>Americas</v>
      </c>
      <c r="X169" t="str">
        <f>VLOOKUP(V169,Regions!A:B,2,FALSE)</f>
        <v>Americas</v>
      </c>
    </row>
    <row r="170" spans="1:24" x14ac:dyDescent="0.3">
      <c r="A170" t="s">
        <v>987</v>
      </c>
      <c r="B170" t="s">
        <v>1160</v>
      </c>
      <c r="C170" t="s">
        <v>1186</v>
      </c>
      <c r="D170" s="1">
        <v>43496</v>
      </c>
      <c r="E170" s="1">
        <v>43504</v>
      </c>
      <c r="F170" s="1">
        <v>43509</v>
      </c>
      <c r="G170">
        <v>2594</v>
      </c>
      <c r="H170">
        <v>3.7</v>
      </c>
      <c r="I170">
        <v>377.2</v>
      </c>
      <c r="J170" s="2" t="s">
        <v>1219</v>
      </c>
      <c r="K170">
        <v>77</v>
      </c>
      <c r="L170" s="15" t="s">
        <v>1576</v>
      </c>
      <c r="M170">
        <f>IF(J170="Business", G170*imputed!$B$4+imputed!$C$4,flights_c!G170*imputed!$B$5+imputed!$C$5)</f>
        <v>501.66320000000007</v>
      </c>
      <c r="N170">
        <f t="shared" si="8"/>
        <v>8</v>
      </c>
      <c r="O170">
        <f t="shared" si="9"/>
        <v>0.14541249036237472</v>
      </c>
      <c r="P170">
        <f t="shared" si="10"/>
        <v>5</v>
      </c>
      <c r="Q170" t="str">
        <f>VLOOKUP(K170,employees!A:H,5, FALSE)</f>
        <v>Consulting</v>
      </c>
      <c r="R170">
        <f>VLOOKUP(K170,employees!A:H,6, FALSE)</f>
        <v>4</v>
      </c>
      <c r="S170">
        <f>VLOOKUP(R170,Allowance!A:B,2,FALSE)</f>
        <v>10</v>
      </c>
      <c r="T170" t="str">
        <f t="shared" si="11"/>
        <v>Economy</v>
      </c>
      <c r="U170" t="str">
        <f>VLOOKUP(B170,IATA[],3,FALSE)</f>
        <v>Singapore</v>
      </c>
      <c r="V170" t="str">
        <f>VLOOKUP(C170,IATA[],3,FALSE)</f>
        <v>China</v>
      </c>
      <c r="W170" t="str">
        <f>VLOOKUP(U170,Regions!A:B,2,FALSE)</f>
        <v>Asia Pacific</v>
      </c>
      <c r="X170" t="str">
        <f>VLOOKUP(V170,Regions!A:B,2,FALSE)</f>
        <v>Asia Pacific</v>
      </c>
    </row>
    <row r="171" spans="1:24" x14ac:dyDescent="0.3">
      <c r="A171" t="s">
        <v>986</v>
      </c>
      <c r="B171" t="s">
        <v>1160</v>
      </c>
      <c r="C171" t="s">
        <v>1170</v>
      </c>
      <c r="D171" s="1">
        <v>43705</v>
      </c>
      <c r="E171" s="1">
        <v>43725</v>
      </c>
      <c r="F171" s="1">
        <v>43737</v>
      </c>
      <c r="G171">
        <v>3805</v>
      </c>
      <c r="H171">
        <v>5.5</v>
      </c>
      <c r="I171">
        <v>379.27</v>
      </c>
      <c r="J171" s="2" t="s">
        <v>1218</v>
      </c>
      <c r="K171">
        <v>403</v>
      </c>
      <c r="L171" s="15" t="s">
        <v>1576</v>
      </c>
      <c r="M171">
        <f>IF(J171="Business", G171*imputed!$B$4+imputed!$C$4,flights_c!G171*imputed!$B$5+imputed!$C$5)</f>
        <v>4043.1675</v>
      </c>
      <c r="N171">
        <f t="shared" si="8"/>
        <v>20</v>
      </c>
      <c r="O171">
        <f t="shared" si="9"/>
        <v>9.9676741130091978E-2</v>
      </c>
      <c r="P171">
        <f t="shared" si="10"/>
        <v>12</v>
      </c>
      <c r="Q171" t="str">
        <f>VLOOKUP(K171,employees!A:H,5, FALSE)</f>
        <v>Consulting</v>
      </c>
      <c r="R171">
        <f>VLOOKUP(K171,employees!A:H,6, FALSE)</f>
        <v>1</v>
      </c>
      <c r="S171">
        <f>VLOOKUP(R171,Allowance!A:B,2,FALSE)</f>
        <v>4</v>
      </c>
      <c r="T171" t="str">
        <f t="shared" si="11"/>
        <v>Violation</v>
      </c>
      <c r="U171" t="str">
        <f>VLOOKUP(B171,IATA[],3,FALSE)</f>
        <v>Singapore</v>
      </c>
      <c r="V171" t="str">
        <f>VLOOKUP(C171,IATA[],3,FALSE)</f>
        <v>China</v>
      </c>
      <c r="W171" t="str">
        <f>VLOOKUP(U171,Regions!A:B,2,FALSE)</f>
        <v>Asia Pacific</v>
      </c>
      <c r="X171" t="str">
        <f>VLOOKUP(V171,Regions!A:B,2,FALSE)</f>
        <v>Asia Pacific</v>
      </c>
    </row>
    <row r="172" spans="1:24" x14ac:dyDescent="0.3">
      <c r="A172" t="s">
        <v>985</v>
      </c>
      <c r="B172" t="s">
        <v>1162</v>
      </c>
      <c r="C172" t="s">
        <v>1179</v>
      </c>
      <c r="D172" s="1">
        <v>43138</v>
      </c>
      <c r="E172" s="1">
        <v>43156</v>
      </c>
      <c r="F172" s="1">
        <v>43159</v>
      </c>
      <c r="G172">
        <v>1443</v>
      </c>
      <c r="H172">
        <v>2.6</v>
      </c>
      <c r="I172">
        <v>379.42</v>
      </c>
      <c r="J172" s="2" t="s">
        <v>1219</v>
      </c>
      <c r="K172">
        <v>31</v>
      </c>
      <c r="L172" s="15" t="s">
        <v>1576</v>
      </c>
      <c r="M172">
        <f>IF(J172="Business", G172*imputed!$B$4+imputed!$C$4,flights_c!G172*imputed!$B$5+imputed!$C$5)</f>
        <v>377.58540000000005</v>
      </c>
      <c r="N172">
        <f t="shared" si="8"/>
        <v>18</v>
      </c>
      <c r="O172">
        <f t="shared" si="9"/>
        <v>0.26293832293832298</v>
      </c>
      <c r="P172">
        <f t="shared" si="10"/>
        <v>3</v>
      </c>
      <c r="Q172" t="str">
        <f>VLOOKUP(K172,employees!A:H,5, FALSE)</f>
        <v>IT</v>
      </c>
      <c r="R172">
        <f>VLOOKUP(K172,employees!A:H,6, FALSE)</f>
        <v>4</v>
      </c>
      <c r="S172">
        <f>VLOOKUP(R172,Allowance!A:B,2,FALSE)</f>
        <v>10</v>
      </c>
      <c r="T172" t="str">
        <f t="shared" si="11"/>
        <v>Economy</v>
      </c>
      <c r="U172" t="str">
        <f>VLOOKUP(B172,IATA[],3,FALSE)</f>
        <v>England</v>
      </c>
      <c r="V172" t="str">
        <f>VLOOKUP(C172,IATA[],3,FALSE)</f>
        <v>Italy</v>
      </c>
      <c r="W172" t="str">
        <f>VLOOKUP(U172,Regions!A:B,2,FALSE)</f>
        <v>Europe &amp; Middle East</v>
      </c>
      <c r="X172" t="str">
        <f>VLOOKUP(V172,Regions!A:B,2,FALSE)</f>
        <v>Europe &amp; Middle East</v>
      </c>
    </row>
    <row r="173" spans="1:24" x14ac:dyDescent="0.3">
      <c r="A173" t="s">
        <v>984</v>
      </c>
      <c r="B173" t="s">
        <v>1190</v>
      </c>
      <c r="C173" t="s">
        <v>1198</v>
      </c>
      <c r="D173" s="1">
        <v>43053</v>
      </c>
      <c r="E173" s="1">
        <v>43200</v>
      </c>
      <c r="F173" s="1">
        <v>43203</v>
      </c>
      <c r="G173">
        <v>2235</v>
      </c>
      <c r="H173">
        <v>3.2</v>
      </c>
      <c r="I173">
        <v>379.69</v>
      </c>
      <c r="J173" s="2" t="s">
        <v>1219</v>
      </c>
      <c r="K173">
        <v>900</v>
      </c>
      <c r="L173" s="15" t="s">
        <v>1576</v>
      </c>
      <c r="M173">
        <f>IF(J173="Business", G173*imputed!$B$4+imputed!$C$4,flights_c!G173*imputed!$B$5+imputed!$C$5)</f>
        <v>462.96300000000002</v>
      </c>
      <c r="N173">
        <f t="shared" si="8"/>
        <v>147</v>
      </c>
      <c r="O173">
        <f t="shared" si="9"/>
        <v>0.16988366890380313</v>
      </c>
      <c r="P173">
        <f t="shared" si="10"/>
        <v>3</v>
      </c>
      <c r="Q173" t="str">
        <f>VLOOKUP(K173,employees!A:H,5, FALSE)</f>
        <v>Finance</v>
      </c>
      <c r="R173">
        <f>VLOOKUP(K173,employees!A:H,6, FALSE)</f>
        <v>4</v>
      </c>
      <c r="S173">
        <f>VLOOKUP(R173,Allowance!A:B,2,FALSE)</f>
        <v>10</v>
      </c>
      <c r="T173" t="str">
        <f t="shared" si="11"/>
        <v>Economy</v>
      </c>
      <c r="U173" t="str">
        <f>VLOOKUP(B173,IATA[],3,FALSE)</f>
        <v>USA</v>
      </c>
      <c r="V173" t="str">
        <f>VLOOKUP(C173,IATA[],3,FALSE)</f>
        <v>USA</v>
      </c>
      <c r="W173" t="str">
        <f>VLOOKUP(U173,Regions!A:B,2,FALSE)</f>
        <v>Americas</v>
      </c>
      <c r="X173" t="str">
        <f>VLOOKUP(V173,Regions!A:B,2,FALSE)</f>
        <v>Americas</v>
      </c>
    </row>
    <row r="174" spans="1:24" x14ac:dyDescent="0.3">
      <c r="A174" t="s">
        <v>983</v>
      </c>
      <c r="B174" t="s">
        <v>1160</v>
      </c>
      <c r="C174" t="s">
        <v>1183</v>
      </c>
      <c r="D174" s="1">
        <v>43677</v>
      </c>
      <c r="E174" s="1">
        <v>43686</v>
      </c>
      <c r="F174" s="1">
        <v>43697</v>
      </c>
      <c r="G174">
        <v>3250</v>
      </c>
      <c r="H174">
        <v>4.4000000000000004</v>
      </c>
      <c r="I174">
        <v>381.11</v>
      </c>
      <c r="J174" s="2" t="s">
        <v>1219</v>
      </c>
      <c r="K174">
        <v>952</v>
      </c>
      <c r="L174" s="15" t="s">
        <v>1576</v>
      </c>
      <c r="M174">
        <f>IF(J174="Business", G174*imputed!$B$4+imputed!$C$4,flights_c!G174*imputed!$B$5+imputed!$C$5)</f>
        <v>572.38</v>
      </c>
      <c r="N174">
        <f t="shared" si="8"/>
        <v>9</v>
      </c>
      <c r="O174">
        <f t="shared" si="9"/>
        <v>0.11726461538461538</v>
      </c>
      <c r="P174">
        <f t="shared" si="10"/>
        <v>11</v>
      </c>
      <c r="Q174" t="str">
        <f>VLOOKUP(K174,employees!A:H,5, FALSE)</f>
        <v>Consulting</v>
      </c>
      <c r="R174">
        <f>VLOOKUP(K174,employees!A:H,6, FALSE)</f>
        <v>4</v>
      </c>
      <c r="S174">
        <f>VLOOKUP(R174,Allowance!A:B,2,FALSE)</f>
        <v>10</v>
      </c>
      <c r="T174" t="str">
        <f t="shared" si="11"/>
        <v>Economy</v>
      </c>
      <c r="U174" t="str">
        <f>VLOOKUP(B174,IATA[],3,FALSE)</f>
        <v>Singapore</v>
      </c>
      <c r="V174" t="str">
        <f>VLOOKUP(C174,IATA[],3,FALSE)</f>
        <v>China</v>
      </c>
      <c r="W174" t="str">
        <f>VLOOKUP(U174,Regions!A:B,2,FALSE)</f>
        <v>Asia Pacific</v>
      </c>
      <c r="X174" t="str">
        <f>VLOOKUP(V174,Regions!A:B,2,FALSE)</f>
        <v>Asia Pacific</v>
      </c>
    </row>
    <row r="175" spans="1:24" x14ac:dyDescent="0.3">
      <c r="A175" t="s">
        <v>982</v>
      </c>
      <c r="B175" t="s">
        <v>1190</v>
      </c>
      <c r="C175" t="s">
        <v>1198</v>
      </c>
      <c r="D175" s="1">
        <v>43485</v>
      </c>
      <c r="E175" s="1">
        <v>43510</v>
      </c>
      <c r="F175" s="1">
        <v>43513</v>
      </c>
      <c r="G175">
        <v>2235</v>
      </c>
      <c r="H175">
        <v>3.2</v>
      </c>
      <c r="I175">
        <v>382.91</v>
      </c>
      <c r="J175" s="2" t="s">
        <v>1219</v>
      </c>
      <c r="K175">
        <v>211</v>
      </c>
      <c r="L175" s="15" t="s">
        <v>1576</v>
      </c>
      <c r="M175">
        <f>IF(J175="Business", G175*imputed!$B$4+imputed!$C$4,flights_c!G175*imputed!$B$5+imputed!$C$5)</f>
        <v>462.96300000000002</v>
      </c>
      <c r="N175">
        <f t="shared" si="8"/>
        <v>25</v>
      </c>
      <c r="O175">
        <f t="shared" si="9"/>
        <v>0.17132438478747206</v>
      </c>
      <c r="P175">
        <f t="shared" si="10"/>
        <v>3</v>
      </c>
      <c r="Q175" t="str">
        <f>VLOOKUP(K175,employees!A:H,5, FALSE)</f>
        <v>Finance</v>
      </c>
      <c r="R175">
        <f>VLOOKUP(K175,employees!A:H,6, FALSE)</f>
        <v>4</v>
      </c>
      <c r="S175">
        <f>VLOOKUP(R175,Allowance!A:B,2,FALSE)</f>
        <v>10</v>
      </c>
      <c r="T175" t="str">
        <f t="shared" si="11"/>
        <v>Economy</v>
      </c>
      <c r="U175" t="str">
        <f>VLOOKUP(B175,IATA[],3,FALSE)</f>
        <v>USA</v>
      </c>
      <c r="V175" t="str">
        <f>VLOOKUP(C175,IATA[],3,FALSE)</f>
        <v>USA</v>
      </c>
      <c r="W175" t="str">
        <f>VLOOKUP(U175,Regions!A:B,2,FALSE)</f>
        <v>Americas</v>
      </c>
      <c r="X175" t="str">
        <f>VLOOKUP(V175,Regions!A:B,2,FALSE)</f>
        <v>Americas</v>
      </c>
    </row>
    <row r="176" spans="1:24" x14ac:dyDescent="0.3">
      <c r="A176" t="s">
        <v>981</v>
      </c>
      <c r="B176" t="s">
        <v>1160</v>
      </c>
      <c r="C176" t="s">
        <v>1201</v>
      </c>
      <c r="D176" s="1">
        <v>43586</v>
      </c>
      <c r="E176" s="1">
        <v>43598</v>
      </c>
      <c r="F176" s="1">
        <v>43603</v>
      </c>
      <c r="G176">
        <v>2565</v>
      </c>
      <c r="H176">
        <v>3.7</v>
      </c>
      <c r="I176">
        <v>383.65</v>
      </c>
      <c r="J176" s="2" t="s">
        <v>1219</v>
      </c>
      <c r="K176">
        <v>952</v>
      </c>
      <c r="L176" s="15" t="s">
        <v>1576</v>
      </c>
      <c r="M176">
        <f>IF(J176="Business", G176*imputed!$B$4+imputed!$C$4,flights_c!G176*imputed!$B$5+imputed!$C$5)</f>
        <v>498.53700000000003</v>
      </c>
      <c r="N176">
        <f t="shared" si="8"/>
        <v>12</v>
      </c>
      <c r="O176">
        <f t="shared" si="9"/>
        <v>0.14957115009746588</v>
      </c>
      <c r="P176">
        <f t="shared" si="10"/>
        <v>5</v>
      </c>
      <c r="Q176" t="str">
        <f>VLOOKUP(K176,employees!A:H,5, FALSE)</f>
        <v>Consulting</v>
      </c>
      <c r="R176">
        <f>VLOOKUP(K176,employees!A:H,6, FALSE)</f>
        <v>4</v>
      </c>
      <c r="S176">
        <f>VLOOKUP(R176,Allowance!A:B,2,FALSE)</f>
        <v>10</v>
      </c>
      <c r="T176" t="str">
        <f t="shared" si="11"/>
        <v>Economy</v>
      </c>
      <c r="U176" t="str">
        <f>VLOOKUP(B176,IATA[],3,FALSE)</f>
        <v>Singapore</v>
      </c>
      <c r="V176" t="str">
        <f>VLOOKUP(C176,IATA[],3,FALSE)</f>
        <v>China</v>
      </c>
      <c r="W176" t="str">
        <f>VLOOKUP(U176,Regions!A:B,2,FALSE)</f>
        <v>Asia Pacific</v>
      </c>
      <c r="X176" t="str">
        <f>VLOOKUP(V176,Regions!A:B,2,FALSE)</f>
        <v>Asia Pacific</v>
      </c>
    </row>
    <row r="177" spans="1:24" x14ac:dyDescent="0.3">
      <c r="A177" t="s">
        <v>980</v>
      </c>
      <c r="B177" t="s">
        <v>1160</v>
      </c>
      <c r="C177" t="s">
        <v>1184</v>
      </c>
      <c r="D177" s="1">
        <v>43598</v>
      </c>
      <c r="E177" s="1">
        <v>43611</v>
      </c>
      <c r="F177" s="1">
        <v>43621</v>
      </c>
      <c r="G177">
        <v>6033</v>
      </c>
      <c r="H177">
        <v>7.2</v>
      </c>
      <c r="I177">
        <v>385.24</v>
      </c>
      <c r="J177" s="2" t="s">
        <v>1219</v>
      </c>
      <c r="K177">
        <v>465</v>
      </c>
      <c r="L177" s="15" t="s">
        <v>1576</v>
      </c>
      <c r="M177">
        <f>IF(J177="Business", G177*imputed!$B$4+imputed!$C$4,flights_c!G177*imputed!$B$5+imputed!$C$5)</f>
        <v>872.38740000000007</v>
      </c>
      <c r="N177">
        <f t="shared" si="8"/>
        <v>13</v>
      </c>
      <c r="O177">
        <f t="shared" si="9"/>
        <v>6.3855461627714244E-2</v>
      </c>
      <c r="P177">
        <f t="shared" si="10"/>
        <v>10</v>
      </c>
      <c r="Q177" t="str">
        <f>VLOOKUP(K177,employees!A:H,5, FALSE)</f>
        <v>Consulting</v>
      </c>
      <c r="R177">
        <f>VLOOKUP(K177,employees!A:H,6, FALSE)</f>
        <v>4</v>
      </c>
      <c r="S177">
        <f>VLOOKUP(R177,Allowance!A:B,2,FALSE)</f>
        <v>10</v>
      </c>
      <c r="T177" t="str">
        <f t="shared" si="11"/>
        <v>Economy</v>
      </c>
      <c r="U177" t="str">
        <f>VLOOKUP(B177,IATA[],3,FALSE)</f>
        <v>Singapore</v>
      </c>
      <c r="V177" t="str">
        <f>VLOOKUP(C177,IATA[],3,FALSE)</f>
        <v>Australia</v>
      </c>
      <c r="W177" t="str">
        <f>VLOOKUP(U177,Regions!A:B,2,FALSE)</f>
        <v>Asia Pacific</v>
      </c>
      <c r="X177" t="str">
        <f>VLOOKUP(V177,Regions!A:B,2,FALSE)</f>
        <v>Asia Pacific</v>
      </c>
    </row>
    <row r="178" spans="1:24" x14ac:dyDescent="0.3">
      <c r="A178" t="s">
        <v>979</v>
      </c>
      <c r="B178" t="s">
        <v>1190</v>
      </c>
      <c r="C178" t="s">
        <v>1195</v>
      </c>
      <c r="D178" s="1">
        <v>43616</v>
      </c>
      <c r="E178" s="1">
        <v>43659</v>
      </c>
      <c r="F178" s="1">
        <v>43661</v>
      </c>
      <c r="G178">
        <v>2606</v>
      </c>
      <c r="H178">
        <v>3.6</v>
      </c>
      <c r="I178">
        <v>390.59</v>
      </c>
      <c r="J178" s="2" t="s">
        <v>1219</v>
      </c>
      <c r="K178">
        <v>749</v>
      </c>
      <c r="L178" s="15" t="s">
        <v>1576</v>
      </c>
      <c r="M178">
        <f>IF(J178="Business", G178*imputed!$B$4+imputed!$C$4,flights_c!G178*imputed!$B$5+imputed!$C$5)</f>
        <v>502.95680000000004</v>
      </c>
      <c r="N178">
        <f t="shared" si="8"/>
        <v>43</v>
      </c>
      <c r="O178">
        <f t="shared" si="9"/>
        <v>0.14988104374520336</v>
      </c>
      <c r="P178">
        <f t="shared" si="10"/>
        <v>2</v>
      </c>
      <c r="Q178" t="str">
        <f>VLOOKUP(K178,employees!A:H,5, FALSE)</f>
        <v>IT</v>
      </c>
      <c r="R178">
        <f>VLOOKUP(K178,employees!A:H,6, FALSE)</f>
        <v>4</v>
      </c>
      <c r="S178">
        <f>VLOOKUP(R178,Allowance!A:B,2,FALSE)</f>
        <v>10</v>
      </c>
      <c r="T178" t="str">
        <f t="shared" si="11"/>
        <v>Economy</v>
      </c>
      <c r="U178" t="str">
        <f>VLOOKUP(B178,IATA[],3,FALSE)</f>
        <v>USA</v>
      </c>
      <c r="V178" t="str">
        <f>VLOOKUP(C178,IATA[],3,FALSE)</f>
        <v>USA</v>
      </c>
      <c r="W178" t="str">
        <f>VLOOKUP(U178,Regions!A:B,2,FALSE)</f>
        <v>Americas</v>
      </c>
      <c r="X178" t="str">
        <f>VLOOKUP(V178,Regions!A:B,2,FALSE)</f>
        <v>Americas</v>
      </c>
    </row>
    <row r="179" spans="1:24" x14ac:dyDescent="0.3">
      <c r="A179" t="s">
        <v>978</v>
      </c>
      <c r="B179" t="s">
        <v>1167</v>
      </c>
      <c r="C179" t="s">
        <v>1210</v>
      </c>
      <c r="D179" s="1">
        <v>43629</v>
      </c>
      <c r="E179" s="1">
        <v>43656</v>
      </c>
      <c r="F179" s="1">
        <v>43661</v>
      </c>
      <c r="G179">
        <v>364</v>
      </c>
      <c r="H179">
        <v>1.5</v>
      </c>
      <c r="I179">
        <v>395.17</v>
      </c>
      <c r="J179" s="2" t="s">
        <v>1219</v>
      </c>
      <c r="K179">
        <v>636</v>
      </c>
      <c r="L179" s="15" t="s">
        <v>1576</v>
      </c>
      <c r="M179">
        <f>IF(J179="Business", G179*imputed!$B$4+imputed!$C$4,flights_c!G179*imputed!$B$5+imputed!$C$5)</f>
        <v>261.26920000000001</v>
      </c>
      <c r="N179">
        <f t="shared" si="8"/>
        <v>27</v>
      </c>
      <c r="O179">
        <f t="shared" si="9"/>
        <v>1.0856318681318682</v>
      </c>
      <c r="P179">
        <f t="shared" si="10"/>
        <v>5</v>
      </c>
      <c r="Q179" t="str">
        <f>VLOOKUP(K179,employees!A:H,5, FALSE)</f>
        <v>IT</v>
      </c>
      <c r="R179">
        <f>VLOOKUP(K179,employees!A:H,6, FALSE)</f>
        <v>2</v>
      </c>
      <c r="S179">
        <f>VLOOKUP(R179,Allowance!A:B,2,FALSE)</f>
        <v>6</v>
      </c>
      <c r="T179" t="str">
        <f t="shared" si="11"/>
        <v>Economy</v>
      </c>
      <c r="U179" t="str">
        <f>VLOOKUP(B179,IATA[],3,FALSE)</f>
        <v>England</v>
      </c>
      <c r="V179" t="str">
        <f>VLOOKUP(C179,IATA[],3,FALSE)</f>
        <v>Netherlands</v>
      </c>
      <c r="W179" t="str">
        <f>VLOOKUP(U179,Regions!A:B,2,FALSE)</f>
        <v>Europe &amp; Middle East</v>
      </c>
      <c r="X179" t="str">
        <f>VLOOKUP(V179,Regions!A:B,2,FALSE)</f>
        <v>Europe &amp; Middle East</v>
      </c>
    </row>
    <row r="180" spans="1:24" x14ac:dyDescent="0.3">
      <c r="A180" t="s">
        <v>977</v>
      </c>
      <c r="B180" t="s">
        <v>1160</v>
      </c>
      <c r="C180" t="s">
        <v>1202</v>
      </c>
      <c r="D180" s="1">
        <v>43781</v>
      </c>
      <c r="E180" s="1">
        <v>43790</v>
      </c>
      <c r="F180" s="1">
        <v>43795</v>
      </c>
      <c r="G180">
        <v>2648</v>
      </c>
      <c r="H180">
        <v>3.8</v>
      </c>
      <c r="I180">
        <v>395.94</v>
      </c>
      <c r="J180" s="2" t="s">
        <v>1218</v>
      </c>
      <c r="K180">
        <v>425</v>
      </c>
      <c r="L180" s="15" t="s">
        <v>1576</v>
      </c>
      <c r="M180">
        <f>IF(J180="Business", G180*imputed!$B$4+imputed!$C$4,flights_c!G180*imputed!$B$5+imputed!$C$5)</f>
        <v>3379.6279999999997</v>
      </c>
      <c r="N180">
        <f t="shared" si="8"/>
        <v>9</v>
      </c>
      <c r="O180">
        <f t="shared" si="9"/>
        <v>0.14952416918429004</v>
      </c>
      <c r="P180">
        <f t="shared" si="10"/>
        <v>5</v>
      </c>
      <c r="Q180" t="str">
        <f>VLOOKUP(K180,employees!A:H,5, FALSE)</f>
        <v>Consulting</v>
      </c>
      <c r="R180">
        <f>VLOOKUP(K180,employees!A:H,6, FALSE)</f>
        <v>4</v>
      </c>
      <c r="S180">
        <f>VLOOKUP(R180,Allowance!A:B,2,FALSE)</f>
        <v>10</v>
      </c>
      <c r="T180" t="str">
        <f t="shared" si="11"/>
        <v>No</v>
      </c>
      <c r="U180" t="str">
        <f>VLOOKUP(B180,IATA[],3,FALSE)</f>
        <v>Singapore</v>
      </c>
      <c r="V180" t="str">
        <f>VLOOKUP(C180,IATA[],3,FALSE)</f>
        <v>China</v>
      </c>
      <c r="W180" t="str">
        <f>VLOOKUP(U180,Regions!A:B,2,FALSE)</f>
        <v>Asia Pacific</v>
      </c>
      <c r="X180" t="str">
        <f>VLOOKUP(V180,Regions!A:B,2,FALSE)</f>
        <v>Asia Pacific</v>
      </c>
    </row>
    <row r="181" spans="1:24" x14ac:dyDescent="0.3">
      <c r="A181" t="s">
        <v>976</v>
      </c>
      <c r="B181" t="s">
        <v>1190</v>
      </c>
      <c r="C181" t="s">
        <v>1188</v>
      </c>
      <c r="D181" s="1">
        <v>43395</v>
      </c>
      <c r="E181" s="1">
        <v>43466</v>
      </c>
      <c r="F181" s="1">
        <v>43470</v>
      </c>
      <c r="G181">
        <v>1529</v>
      </c>
      <c r="H181">
        <v>2.4</v>
      </c>
      <c r="I181">
        <v>397.71</v>
      </c>
      <c r="J181" s="2" t="s">
        <v>1219</v>
      </c>
      <c r="K181">
        <v>201</v>
      </c>
      <c r="L181" s="15" t="s">
        <v>1576</v>
      </c>
      <c r="M181">
        <f>IF(J181="Business", G181*imputed!$B$4+imputed!$C$4,flights_c!G181*imputed!$B$5+imputed!$C$5)</f>
        <v>386.8562</v>
      </c>
      <c r="N181">
        <f t="shared" si="8"/>
        <v>71</v>
      </c>
      <c r="O181">
        <f t="shared" si="9"/>
        <v>0.2601111837802485</v>
      </c>
      <c r="P181">
        <f t="shared" si="10"/>
        <v>4</v>
      </c>
      <c r="Q181" t="str">
        <f>VLOOKUP(K181,employees!A:H,5, FALSE)</f>
        <v>IT</v>
      </c>
      <c r="R181">
        <f>VLOOKUP(K181,employees!A:H,6, FALSE)</f>
        <v>2</v>
      </c>
      <c r="S181">
        <f>VLOOKUP(R181,Allowance!A:B,2,FALSE)</f>
        <v>6</v>
      </c>
      <c r="T181" t="str">
        <f t="shared" si="11"/>
        <v>Economy</v>
      </c>
      <c r="U181" t="str">
        <f>VLOOKUP(B181,IATA[],3,FALSE)</f>
        <v>USA</v>
      </c>
      <c r="V181" t="str">
        <f>VLOOKUP(C181,IATA[],3,FALSE)</f>
        <v>USA</v>
      </c>
      <c r="W181" t="str">
        <f>VLOOKUP(U181,Regions!A:B,2,FALSE)</f>
        <v>Americas</v>
      </c>
      <c r="X181" t="str">
        <f>VLOOKUP(V181,Regions!A:B,2,FALSE)</f>
        <v>Americas</v>
      </c>
    </row>
    <row r="182" spans="1:24" x14ac:dyDescent="0.3">
      <c r="A182" t="s">
        <v>974</v>
      </c>
      <c r="B182" t="s">
        <v>1167</v>
      </c>
      <c r="C182" t="s">
        <v>1163</v>
      </c>
      <c r="D182" s="1">
        <v>42780</v>
      </c>
      <c r="E182" s="1">
        <v>42794</v>
      </c>
      <c r="F182" s="1">
        <v>42806</v>
      </c>
      <c r="G182">
        <v>8432</v>
      </c>
      <c r="H182">
        <v>9.6</v>
      </c>
      <c r="I182">
        <v>400.33</v>
      </c>
      <c r="J182" s="2" t="s">
        <v>1219</v>
      </c>
      <c r="K182">
        <v>431</v>
      </c>
      <c r="L182" s="15" t="s">
        <v>1576</v>
      </c>
      <c r="M182">
        <f>IF(J182="Business", G182*imputed!$B$4+imputed!$C$4,flights_c!G182*imputed!$B$5+imputed!$C$5)</f>
        <v>1130.9996000000001</v>
      </c>
      <c r="N182">
        <f t="shared" si="8"/>
        <v>14</v>
      </c>
      <c r="O182">
        <f t="shared" si="9"/>
        <v>4.7477466793168881E-2</v>
      </c>
      <c r="P182">
        <f t="shared" si="10"/>
        <v>12</v>
      </c>
      <c r="Q182" t="str">
        <f>VLOOKUP(K182,employees!A:H,5, FALSE)</f>
        <v>Consulting</v>
      </c>
      <c r="R182">
        <f>VLOOKUP(K182,employees!A:H,6, FALSE)</f>
        <v>1</v>
      </c>
      <c r="S182">
        <f>VLOOKUP(R182,Allowance!A:B,2,FALSE)</f>
        <v>4</v>
      </c>
      <c r="T182" t="str">
        <f t="shared" si="11"/>
        <v>Economy</v>
      </c>
      <c r="U182" t="str">
        <f>VLOOKUP(B182,IATA[],3,FALSE)</f>
        <v>England</v>
      </c>
      <c r="V182" t="str">
        <f>VLOOKUP(C182,IATA[],3,FALSE)</f>
        <v>USA</v>
      </c>
      <c r="W182" t="str">
        <f>VLOOKUP(U182,Regions!A:B,2,FALSE)</f>
        <v>Europe &amp; Middle East</v>
      </c>
      <c r="X182" t="str">
        <f>VLOOKUP(V182,Regions!A:B,2,FALSE)</f>
        <v>Americas</v>
      </c>
    </row>
    <row r="183" spans="1:24" x14ac:dyDescent="0.3">
      <c r="A183" t="s">
        <v>975</v>
      </c>
      <c r="B183" t="s">
        <v>1162</v>
      </c>
      <c r="C183" t="s">
        <v>1179</v>
      </c>
      <c r="D183" s="1">
        <v>43725</v>
      </c>
      <c r="E183" s="1">
        <v>43759</v>
      </c>
      <c r="F183" s="1">
        <v>43764</v>
      </c>
      <c r="G183">
        <v>1443</v>
      </c>
      <c r="H183">
        <v>2.6</v>
      </c>
      <c r="I183">
        <v>400.6</v>
      </c>
      <c r="J183" s="2" t="s">
        <v>1219</v>
      </c>
      <c r="K183">
        <v>435</v>
      </c>
      <c r="L183" s="15" t="s">
        <v>1576</v>
      </c>
      <c r="M183">
        <f>IF(J183="Business", G183*imputed!$B$4+imputed!$C$4,flights_c!G183*imputed!$B$5+imputed!$C$5)</f>
        <v>377.58540000000005</v>
      </c>
      <c r="N183">
        <f t="shared" si="8"/>
        <v>34</v>
      </c>
      <c r="O183">
        <f t="shared" si="9"/>
        <v>0.27761607761607765</v>
      </c>
      <c r="P183">
        <f t="shared" si="10"/>
        <v>5</v>
      </c>
      <c r="Q183" t="str">
        <f>VLOOKUP(K183,employees!A:H,5, FALSE)</f>
        <v>Consulting</v>
      </c>
      <c r="R183">
        <f>VLOOKUP(K183,employees!A:H,6, FALSE)</f>
        <v>4</v>
      </c>
      <c r="S183">
        <f>VLOOKUP(R183,Allowance!A:B,2,FALSE)</f>
        <v>10</v>
      </c>
      <c r="T183" t="str">
        <f t="shared" si="11"/>
        <v>Economy</v>
      </c>
      <c r="U183" t="str">
        <f>VLOOKUP(B183,IATA[],3,FALSE)</f>
        <v>England</v>
      </c>
      <c r="V183" t="str">
        <f>VLOOKUP(C183,IATA[],3,FALSE)</f>
        <v>Italy</v>
      </c>
      <c r="W183" t="str">
        <f>VLOOKUP(U183,Regions!A:B,2,FALSE)</f>
        <v>Europe &amp; Middle East</v>
      </c>
      <c r="X183" t="str">
        <f>VLOOKUP(V183,Regions!A:B,2,FALSE)</f>
        <v>Europe &amp; Middle East</v>
      </c>
    </row>
    <row r="184" spans="1:24" x14ac:dyDescent="0.3">
      <c r="A184" t="s">
        <v>971</v>
      </c>
      <c r="B184" t="s">
        <v>1162</v>
      </c>
      <c r="C184" t="s">
        <v>1210</v>
      </c>
      <c r="D184" s="1">
        <v>43349</v>
      </c>
      <c r="E184" s="1">
        <v>43365</v>
      </c>
      <c r="F184" s="1">
        <v>43369</v>
      </c>
      <c r="G184">
        <v>370</v>
      </c>
      <c r="H184">
        <v>1.5</v>
      </c>
      <c r="I184">
        <v>402.01</v>
      </c>
      <c r="J184" s="2" t="s">
        <v>1219</v>
      </c>
      <c r="K184">
        <v>11</v>
      </c>
      <c r="L184" s="15" t="s">
        <v>1576</v>
      </c>
      <c r="M184">
        <f>IF(J184="Business", G184*imputed!$B$4+imputed!$C$4,flights_c!G184*imputed!$B$5+imputed!$C$5)</f>
        <v>261.916</v>
      </c>
      <c r="N184">
        <f t="shared" si="8"/>
        <v>16</v>
      </c>
      <c r="O184">
        <f t="shared" si="9"/>
        <v>1.0865135135135136</v>
      </c>
      <c r="P184">
        <f t="shared" si="10"/>
        <v>4</v>
      </c>
      <c r="Q184" t="str">
        <f>VLOOKUP(K184,employees!A:H,5, FALSE)</f>
        <v>Consulting</v>
      </c>
      <c r="R184">
        <f>VLOOKUP(K184,employees!A:H,6, FALSE)</f>
        <v>3</v>
      </c>
      <c r="S184">
        <f>VLOOKUP(R184,Allowance!A:B,2,FALSE)</f>
        <v>8</v>
      </c>
      <c r="T184" t="str">
        <f t="shared" si="11"/>
        <v>Economy</v>
      </c>
      <c r="U184" t="str">
        <f>VLOOKUP(B184,IATA[],3,FALSE)</f>
        <v>England</v>
      </c>
      <c r="V184" t="str">
        <f>VLOOKUP(C184,IATA[],3,FALSE)</f>
        <v>Netherlands</v>
      </c>
      <c r="W184" t="str">
        <f>VLOOKUP(U184,Regions!A:B,2,FALSE)</f>
        <v>Europe &amp; Middle East</v>
      </c>
      <c r="X184" t="str">
        <f>VLOOKUP(V184,Regions!A:B,2,FALSE)</f>
        <v>Europe &amp; Middle East</v>
      </c>
    </row>
    <row r="185" spans="1:24" x14ac:dyDescent="0.3">
      <c r="A185" t="s">
        <v>972</v>
      </c>
      <c r="B185" t="s">
        <v>1161</v>
      </c>
      <c r="C185" t="s">
        <v>1207</v>
      </c>
      <c r="D185" s="1">
        <v>43811</v>
      </c>
      <c r="E185" s="1">
        <v>43819</v>
      </c>
      <c r="F185" s="1">
        <v>43828</v>
      </c>
      <c r="G185">
        <v>6498</v>
      </c>
      <c r="H185">
        <v>8.1</v>
      </c>
      <c r="I185">
        <v>402.45</v>
      </c>
      <c r="J185" s="2" t="s">
        <v>1218</v>
      </c>
      <c r="K185">
        <v>62</v>
      </c>
      <c r="L185" s="15" t="s">
        <v>1576</v>
      </c>
      <c r="M185">
        <f>IF(J185="Business", G185*imputed!$B$4+imputed!$C$4,flights_c!G185*imputed!$B$5+imputed!$C$5)</f>
        <v>5587.6030000000001</v>
      </c>
      <c r="N185">
        <f t="shared" si="8"/>
        <v>8</v>
      </c>
      <c r="O185">
        <f t="shared" si="9"/>
        <v>6.1934441366574326E-2</v>
      </c>
      <c r="P185">
        <f t="shared" si="10"/>
        <v>9</v>
      </c>
      <c r="Q185" t="str">
        <f>VLOOKUP(K185,employees!A:H,5, FALSE)</f>
        <v>Consulting</v>
      </c>
      <c r="R185">
        <f>VLOOKUP(K185,employees!A:H,6, FALSE)</f>
        <v>3</v>
      </c>
      <c r="S185">
        <f>VLOOKUP(R185,Allowance!A:B,2,FALSE)</f>
        <v>8</v>
      </c>
      <c r="T185" t="str">
        <f t="shared" si="11"/>
        <v>Violation</v>
      </c>
      <c r="U185" t="str">
        <f>VLOOKUP(B185,IATA[],3,FALSE)</f>
        <v>USA</v>
      </c>
      <c r="V185" t="str">
        <f>VLOOKUP(C185,IATA[],3,FALSE)</f>
        <v>Germany</v>
      </c>
      <c r="W185" t="str">
        <f>VLOOKUP(U185,Regions!A:B,2,FALSE)</f>
        <v>Americas</v>
      </c>
      <c r="X185" t="str">
        <f>VLOOKUP(V185,Regions!A:B,2,FALSE)</f>
        <v>Europe &amp; Middle East</v>
      </c>
    </row>
    <row r="186" spans="1:24" x14ac:dyDescent="0.3">
      <c r="A186" t="s">
        <v>973</v>
      </c>
      <c r="B186" t="s">
        <v>1190</v>
      </c>
      <c r="C186" t="s">
        <v>1198</v>
      </c>
      <c r="D186" s="1">
        <v>42964</v>
      </c>
      <c r="E186" s="1">
        <v>43025</v>
      </c>
      <c r="F186" s="1">
        <v>43026</v>
      </c>
      <c r="G186">
        <v>2235</v>
      </c>
      <c r="H186">
        <v>3.2</v>
      </c>
      <c r="I186">
        <v>402.48</v>
      </c>
      <c r="J186" s="2" t="s">
        <v>1219</v>
      </c>
      <c r="K186">
        <v>638</v>
      </c>
      <c r="L186" s="15" t="s">
        <v>1576</v>
      </c>
      <c r="M186">
        <f>IF(J186="Business", G186*imputed!$B$4+imputed!$C$4,flights_c!G186*imputed!$B$5+imputed!$C$5)</f>
        <v>462.96300000000002</v>
      </c>
      <c r="N186">
        <f t="shared" si="8"/>
        <v>61</v>
      </c>
      <c r="O186">
        <f t="shared" si="9"/>
        <v>0.18008053691275169</v>
      </c>
      <c r="P186">
        <f t="shared" si="10"/>
        <v>1</v>
      </c>
      <c r="Q186" t="str">
        <f>VLOOKUP(K186,employees!A:H,5, FALSE)</f>
        <v>Consulting</v>
      </c>
      <c r="R186">
        <f>VLOOKUP(K186,employees!A:H,6, FALSE)</f>
        <v>3</v>
      </c>
      <c r="S186">
        <f>VLOOKUP(R186,Allowance!A:B,2,FALSE)</f>
        <v>8</v>
      </c>
      <c r="T186" t="str">
        <f t="shared" si="11"/>
        <v>Economy</v>
      </c>
      <c r="U186" t="str">
        <f>VLOOKUP(B186,IATA[],3,FALSE)</f>
        <v>USA</v>
      </c>
      <c r="V186" t="str">
        <f>VLOOKUP(C186,IATA[],3,FALSE)</f>
        <v>USA</v>
      </c>
      <c r="W186" t="str">
        <f>VLOOKUP(U186,Regions!A:B,2,FALSE)</f>
        <v>Americas</v>
      </c>
      <c r="X186" t="str">
        <f>VLOOKUP(V186,Regions!A:B,2,FALSE)</f>
        <v>Americas</v>
      </c>
    </row>
    <row r="187" spans="1:24" x14ac:dyDescent="0.3">
      <c r="A187" t="s">
        <v>970</v>
      </c>
      <c r="B187" t="s">
        <v>1190</v>
      </c>
      <c r="C187" t="s">
        <v>1172</v>
      </c>
      <c r="D187" s="1">
        <v>43023</v>
      </c>
      <c r="E187" s="1">
        <v>43044</v>
      </c>
      <c r="F187" s="1">
        <v>43046</v>
      </c>
      <c r="G187">
        <v>3883</v>
      </c>
      <c r="H187">
        <v>5.0999999999999996</v>
      </c>
      <c r="I187">
        <v>402.62</v>
      </c>
      <c r="J187" s="2" t="s">
        <v>1219</v>
      </c>
      <c r="K187">
        <v>384</v>
      </c>
      <c r="L187" s="15" t="s">
        <v>1576</v>
      </c>
      <c r="M187">
        <f>IF(J187="Business", G187*imputed!$B$4+imputed!$C$4,flights_c!G187*imputed!$B$5+imputed!$C$5)</f>
        <v>640.61739999999998</v>
      </c>
      <c r="N187">
        <f t="shared" si="8"/>
        <v>21</v>
      </c>
      <c r="O187">
        <f t="shared" si="9"/>
        <v>0.10368787020345094</v>
      </c>
      <c r="P187">
        <f t="shared" si="10"/>
        <v>2</v>
      </c>
      <c r="Q187" t="str">
        <f>VLOOKUP(K187,employees!A:H,5, FALSE)</f>
        <v>IT</v>
      </c>
      <c r="R187">
        <f>VLOOKUP(K187,employees!A:H,6, FALSE)</f>
        <v>4</v>
      </c>
      <c r="S187">
        <f>VLOOKUP(R187,Allowance!A:B,2,FALSE)</f>
        <v>10</v>
      </c>
      <c r="T187" t="str">
        <f t="shared" si="11"/>
        <v>Economy</v>
      </c>
      <c r="U187" t="str">
        <f>VLOOKUP(B187,IATA[],3,FALSE)</f>
        <v>USA</v>
      </c>
      <c r="V187" t="str">
        <f>VLOOKUP(C187,IATA[],3,FALSE)</f>
        <v>USA</v>
      </c>
      <c r="W187" t="str">
        <f>VLOOKUP(U187,Regions!A:B,2,FALSE)</f>
        <v>Americas</v>
      </c>
      <c r="X187" t="str">
        <f>VLOOKUP(V187,Regions!A:B,2,FALSE)</f>
        <v>Americas</v>
      </c>
    </row>
    <row r="188" spans="1:24" x14ac:dyDescent="0.3">
      <c r="A188" t="s">
        <v>968</v>
      </c>
      <c r="B188" t="s">
        <v>1190</v>
      </c>
      <c r="C188" t="s">
        <v>1188</v>
      </c>
      <c r="D188" s="1">
        <v>43214</v>
      </c>
      <c r="E188" s="1">
        <v>43216</v>
      </c>
      <c r="F188" s="1">
        <v>43220</v>
      </c>
      <c r="G188">
        <v>1529</v>
      </c>
      <c r="H188">
        <v>2.4</v>
      </c>
      <c r="I188">
        <v>403.01</v>
      </c>
      <c r="J188" s="2" t="s">
        <v>1219</v>
      </c>
      <c r="K188">
        <v>448</v>
      </c>
      <c r="L188" s="15" t="s">
        <v>1576</v>
      </c>
      <c r="M188">
        <f>IF(J188="Business", G188*imputed!$B$4+imputed!$C$4,flights_c!G188*imputed!$B$5+imputed!$C$5)</f>
        <v>386.8562</v>
      </c>
      <c r="N188">
        <f t="shared" si="8"/>
        <v>2</v>
      </c>
      <c r="O188">
        <f t="shared" si="9"/>
        <v>0.26357750163505561</v>
      </c>
      <c r="P188">
        <f t="shared" si="10"/>
        <v>4</v>
      </c>
      <c r="Q188" t="str">
        <f>VLOOKUP(K188,employees!A:H,5, FALSE)</f>
        <v>Finance</v>
      </c>
      <c r="R188">
        <f>VLOOKUP(K188,employees!A:H,6, FALSE)</f>
        <v>4</v>
      </c>
      <c r="S188">
        <f>VLOOKUP(R188,Allowance!A:B,2,FALSE)</f>
        <v>10</v>
      </c>
      <c r="T188" t="str">
        <f t="shared" si="11"/>
        <v>Economy</v>
      </c>
      <c r="U188" t="str">
        <f>VLOOKUP(B188,IATA[],3,FALSE)</f>
        <v>USA</v>
      </c>
      <c r="V188" t="str">
        <f>VLOOKUP(C188,IATA[],3,FALSE)</f>
        <v>USA</v>
      </c>
      <c r="W188" t="str">
        <f>VLOOKUP(U188,Regions!A:B,2,FALSE)</f>
        <v>Americas</v>
      </c>
      <c r="X188" t="str">
        <f>VLOOKUP(V188,Regions!A:B,2,FALSE)</f>
        <v>Americas</v>
      </c>
    </row>
    <row r="189" spans="1:24" x14ac:dyDescent="0.3">
      <c r="A189" t="s">
        <v>969</v>
      </c>
      <c r="B189" t="s">
        <v>1190</v>
      </c>
      <c r="C189" t="s">
        <v>1165</v>
      </c>
      <c r="D189" s="1">
        <v>43159</v>
      </c>
      <c r="E189" s="1">
        <v>43167</v>
      </c>
      <c r="F189" s="1">
        <v>43169</v>
      </c>
      <c r="G189">
        <v>1765</v>
      </c>
      <c r="H189">
        <v>2.6</v>
      </c>
      <c r="I189">
        <v>403.04</v>
      </c>
      <c r="J189" s="2" t="s">
        <v>1219</v>
      </c>
      <c r="K189">
        <v>760</v>
      </c>
      <c r="L189" s="15" t="s">
        <v>1576</v>
      </c>
      <c r="M189">
        <f>IF(J189="Business", G189*imputed!$B$4+imputed!$C$4,flights_c!G189*imputed!$B$5+imputed!$C$5)</f>
        <v>412.29700000000003</v>
      </c>
      <c r="N189">
        <f t="shared" si="8"/>
        <v>8</v>
      </c>
      <c r="O189">
        <f t="shared" si="9"/>
        <v>0.22835127478753542</v>
      </c>
      <c r="P189">
        <f t="shared" si="10"/>
        <v>2</v>
      </c>
      <c r="Q189" t="str">
        <f>VLOOKUP(K189,employees!A:H,5, FALSE)</f>
        <v>Consulting</v>
      </c>
      <c r="R189">
        <f>VLOOKUP(K189,employees!A:H,6, FALSE)</f>
        <v>4</v>
      </c>
      <c r="S189">
        <f>VLOOKUP(R189,Allowance!A:B,2,FALSE)</f>
        <v>10</v>
      </c>
      <c r="T189" t="str">
        <f t="shared" si="11"/>
        <v>Economy</v>
      </c>
      <c r="U189" t="str">
        <f>VLOOKUP(B189,IATA[],3,FALSE)</f>
        <v>USA</v>
      </c>
      <c r="V189" t="str">
        <f>VLOOKUP(C189,IATA[],3,FALSE)</f>
        <v>USA</v>
      </c>
      <c r="W189" t="str">
        <f>VLOOKUP(U189,Regions!A:B,2,FALSE)</f>
        <v>Americas</v>
      </c>
      <c r="X189" t="str">
        <f>VLOOKUP(V189,Regions!A:B,2,FALSE)</f>
        <v>Americas</v>
      </c>
    </row>
    <row r="190" spans="1:24" x14ac:dyDescent="0.3">
      <c r="A190" t="s">
        <v>967</v>
      </c>
      <c r="B190" t="s">
        <v>1160</v>
      </c>
      <c r="C190" t="s">
        <v>1201</v>
      </c>
      <c r="D190" s="1">
        <v>43807</v>
      </c>
      <c r="E190" s="1">
        <v>43817</v>
      </c>
      <c r="F190" s="1">
        <v>43822</v>
      </c>
      <c r="G190">
        <v>2565</v>
      </c>
      <c r="H190">
        <v>3.7</v>
      </c>
      <c r="I190">
        <v>404.69</v>
      </c>
      <c r="J190" s="2" t="s">
        <v>1218</v>
      </c>
      <c r="K190">
        <v>700</v>
      </c>
      <c r="L190" s="15" t="s">
        <v>1576</v>
      </c>
      <c r="M190">
        <f>IF(J190="Business", G190*imputed!$B$4+imputed!$C$4,flights_c!G190*imputed!$B$5+imputed!$C$5)</f>
        <v>3332.0275000000001</v>
      </c>
      <c r="N190">
        <f t="shared" si="8"/>
        <v>10</v>
      </c>
      <c r="O190">
        <f t="shared" si="9"/>
        <v>0.15777387914230021</v>
      </c>
      <c r="P190">
        <f t="shared" si="10"/>
        <v>5</v>
      </c>
      <c r="Q190" t="str">
        <f>VLOOKUP(K190,employees!A:H,5, FALSE)</f>
        <v>Consulting</v>
      </c>
      <c r="R190">
        <f>VLOOKUP(K190,employees!A:H,6, FALSE)</f>
        <v>4</v>
      </c>
      <c r="S190">
        <f>VLOOKUP(R190,Allowance!A:B,2,FALSE)</f>
        <v>10</v>
      </c>
      <c r="T190" t="str">
        <f t="shared" si="11"/>
        <v>No</v>
      </c>
      <c r="U190" t="str">
        <f>VLOOKUP(B190,IATA[],3,FALSE)</f>
        <v>Singapore</v>
      </c>
      <c r="V190" t="str">
        <f>VLOOKUP(C190,IATA[],3,FALSE)</f>
        <v>China</v>
      </c>
      <c r="W190" t="str">
        <f>VLOOKUP(U190,Regions!A:B,2,FALSE)</f>
        <v>Asia Pacific</v>
      </c>
      <c r="X190" t="str">
        <f>VLOOKUP(V190,Regions!A:B,2,FALSE)</f>
        <v>Asia Pacific</v>
      </c>
    </row>
    <row r="191" spans="1:24" x14ac:dyDescent="0.3">
      <c r="A191" t="s">
        <v>966</v>
      </c>
      <c r="B191" t="s">
        <v>1162</v>
      </c>
      <c r="C191" t="s">
        <v>1194</v>
      </c>
      <c r="D191" s="1">
        <v>42859</v>
      </c>
      <c r="E191" s="1">
        <v>42873</v>
      </c>
      <c r="F191" s="1">
        <v>42877</v>
      </c>
      <c r="G191">
        <v>654</v>
      </c>
      <c r="H191">
        <v>1.8</v>
      </c>
      <c r="I191">
        <v>405.16</v>
      </c>
      <c r="J191" s="2" t="s">
        <v>1218</v>
      </c>
      <c r="K191">
        <v>198</v>
      </c>
      <c r="L191" s="15" t="s">
        <v>1576</v>
      </c>
      <c r="M191">
        <f>IF(J191="Business", G191*imputed!$B$4+imputed!$C$4,flights_c!G191*imputed!$B$5+imputed!$C$5)</f>
        <v>2236.069</v>
      </c>
      <c r="N191">
        <f t="shared" si="8"/>
        <v>14</v>
      </c>
      <c r="O191">
        <f t="shared" si="9"/>
        <v>0.61951070336391445</v>
      </c>
      <c r="P191">
        <f t="shared" si="10"/>
        <v>4</v>
      </c>
      <c r="Q191" t="str">
        <f>VLOOKUP(K191,employees!A:H,5, FALSE)</f>
        <v>Consulting</v>
      </c>
      <c r="R191">
        <f>VLOOKUP(K191,employees!A:H,6, FALSE)</f>
        <v>4</v>
      </c>
      <c r="S191">
        <f>VLOOKUP(R191,Allowance!A:B,2,FALSE)</f>
        <v>10</v>
      </c>
      <c r="T191" t="str">
        <f t="shared" si="11"/>
        <v>No</v>
      </c>
      <c r="U191" t="str">
        <f>VLOOKUP(B191,IATA[],3,FALSE)</f>
        <v>England</v>
      </c>
      <c r="V191" t="str">
        <f>VLOOKUP(C191,IATA[],3,FALSE)</f>
        <v>Germany</v>
      </c>
      <c r="W191" t="str">
        <f>VLOOKUP(U191,Regions!A:B,2,FALSE)</f>
        <v>Europe &amp; Middle East</v>
      </c>
      <c r="X191" t="str">
        <f>VLOOKUP(V191,Regions!A:B,2,FALSE)</f>
        <v>Europe &amp; Middle East</v>
      </c>
    </row>
    <row r="192" spans="1:24" x14ac:dyDescent="0.3">
      <c r="A192" t="s">
        <v>965</v>
      </c>
      <c r="B192" t="s">
        <v>1160</v>
      </c>
      <c r="C192" t="s">
        <v>1164</v>
      </c>
      <c r="D192" s="1">
        <v>42975</v>
      </c>
      <c r="E192" s="1">
        <v>42981</v>
      </c>
      <c r="F192" s="1">
        <v>42991</v>
      </c>
      <c r="G192">
        <v>3921</v>
      </c>
      <c r="H192">
        <v>5.0999999999999996</v>
      </c>
      <c r="I192">
        <v>407.5</v>
      </c>
      <c r="J192" s="2" t="s">
        <v>1218</v>
      </c>
      <c r="K192">
        <v>436</v>
      </c>
      <c r="L192" s="15" t="s">
        <v>1576</v>
      </c>
      <c r="M192">
        <f>IF(J192="Business", G192*imputed!$B$4+imputed!$C$4,flights_c!G192*imputed!$B$5+imputed!$C$5)</f>
        <v>4109.6934999999994</v>
      </c>
      <c r="N192">
        <f t="shared" si="8"/>
        <v>6</v>
      </c>
      <c r="O192">
        <f t="shared" si="9"/>
        <v>0.10392756949757714</v>
      </c>
      <c r="P192">
        <f t="shared" si="10"/>
        <v>10</v>
      </c>
      <c r="Q192" t="str">
        <f>VLOOKUP(K192,employees!A:H,5, FALSE)</f>
        <v>Consulting</v>
      </c>
      <c r="R192">
        <f>VLOOKUP(K192,employees!A:H,6, FALSE)</f>
        <v>2</v>
      </c>
      <c r="S192">
        <f>VLOOKUP(R192,Allowance!A:B,2,FALSE)</f>
        <v>6</v>
      </c>
      <c r="T192" t="str">
        <f t="shared" si="11"/>
        <v>No</v>
      </c>
      <c r="U192" t="str">
        <f>VLOOKUP(B192,IATA[],3,FALSE)</f>
        <v>Singapore</v>
      </c>
      <c r="V192" t="str">
        <f>VLOOKUP(C192,IATA[],3,FALSE)</f>
        <v>India</v>
      </c>
      <c r="W192" t="str">
        <f>VLOOKUP(U192,Regions!A:B,2,FALSE)</f>
        <v>Asia Pacific</v>
      </c>
      <c r="X192" t="str">
        <f>VLOOKUP(V192,Regions!A:B,2,FALSE)</f>
        <v>Asia Pacific</v>
      </c>
    </row>
    <row r="193" spans="1:24" x14ac:dyDescent="0.3">
      <c r="A193" t="s">
        <v>964</v>
      </c>
      <c r="B193" t="s">
        <v>1167</v>
      </c>
      <c r="C193" t="s">
        <v>1210</v>
      </c>
      <c r="D193" s="1">
        <v>43048</v>
      </c>
      <c r="E193" s="1">
        <v>43215</v>
      </c>
      <c r="F193" s="1">
        <v>43220</v>
      </c>
      <c r="G193">
        <v>364</v>
      </c>
      <c r="H193">
        <v>1.5</v>
      </c>
      <c r="I193">
        <v>412.8</v>
      </c>
      <c r="J193" s="2" t="s">
        <v>1219</v>
      </c>
      <c r="K193">
        <v>31</v>
      </c>
      <c r="L193" s="15" t="s">
        <v>1576</v>
      </c>
      <c r="M193">
        <f>IF(J193="Business", G193*imputed!$B$4+imputed!$C$4,flights_c!G193*imputed!$B$5+imputed!$C$5)</f>
        <v>261.26920000000001</v>
      </c>
      <c r="N193">
        <f t="shared" si="8"/>
        <v>167</v>
      </c>
      <c r="O193">
        <f t="shared" si="9"/>
        <v>1.134065934065934</v>
      </c>
      <c r="P193">
        <f t="shared" si="10"/>
        <v>5</v>
      </c>
      <c r="Q193" t="str">
        <f>VLOOKUP(K193,employees!A:H,5, FALSE)</f>
        <v>IT</v>
      </c>
      <c r="R193">
        <f>VLOOKUP(K193,employees!A:H,6, FALSE)</f>
        <v>4</v>
      </c>
      <c r="S193">
        <f>VLOOKUP(R193,Allowance!A:B,2,FALSE)</f>
        <v>10</v>
      </c>
      <c r="T193" t="str">
        <f t="shared" si="11"/>
        <v>Economy</v>
      </c>
      <c r="U193" t="str">
        <f>VLOOKUP(B193,IATA[],3,FALSE)</f>
        <v>England</v>
      </c>
      <c r="V193" t="str">
        <f>VLOOKUP(C193,IATA[],3,FALSE)</f>
        <v>Netherlands</v>
      </c>
      <c r="W193" t="str">
        <f>VLOOKUP(U193,Regions!A:B,2,FALSE)</f>
        <v>Europe &amp; Middle East</v>
      </c>
      <c r="X193" t="str">
        <f>VLOOKUP(V193,Regions!A:B,2,FALSE)</f>
        <v>Europe &amp; Middle East</v>
      </c>
    </row>
    <row r="194" spans="1:24" x14ac:dyDescent="0.3">
      <c r="A194" t="s">
        <v>963</v>
      </c>
      <c r="B194" t="s">
        <v>1190</v>
      </c>
      <c r="C194" t="s">
        <v>1195</v>
      </c>
      <c r="D194" s="1">
        <v>43117</v>
      </c>
      <c r="E194" s="1">
        <v>43131</v>
      </c>
      <c r="F194" s="1">
        <v>43136</v>
      </c>
      <c r="G194">
        <v>2606</v>
      </c>
      <c r="H194">
        <v>3.6</v>
      </c>
      <c r="I194">
        <v>415.99</v>
      </c>
      <c r="J194" s="2" t="s">
        <v>1219</v>
      </c>
      <c r="K194">
        <v>39</v>
      </c>
      <c r="L194" s="15" t="s">
        <v>1576</v>
      </c>
      <c r="M194">
        <f>IF(J194="Business", G194*imputed!$B$4+imputed!$C$4,flights_c!G194*imputed!$B$5+imputed!$C$5)</f>
        <v>502.95680000000004</v>
      </c>
      <c r="N194">
        <f t="shared" si="8"/>
        <v>14</v>
      </c>
      <c r="O194">
        <f t="shared" si="9"/>
        <v>0.15962778204144282</v>
      </c>
      <c r="P194">
        <f t="shared" si="10"/>
        <v>5</v>
      </c>
      <c r="Q194" t="str">
        <f>VLOOKUP(K194,employees!A:H,5, FALSE)</f>
        <v>Consulting</v>
      </c>
      <c r="R194">
        <f>VLOOKUP(K194,employees!A:H,6, FALSE)</f>
        <v>4</v>
      </c>
      <c r="S194">
        <f>VLOOKUP(R194,Allowance!A:B,2,FALSE)</f>
        <v>10</v>
      </c>
      <c r="T194" t="str">
        <f t="shared" si="11"/>
        <v>Economy</v>
      </c>
      <c r="U194" t="str">
        <f>VLOOKUP(B194,IATA[],3,FALSE)</f>
        <v>USA</v>
      </c>
      <c r="V194" t="str">
        <f>VLOOKUP(C194,IATA[],3,FALSE)</f>
        <v>USA</v>
      </c>
      <c r="W194" t="str">
        <f>VLOOKUP(U194,Regions!A:B,2,FALSE)</f>
        <v>Americas</v>
      </c>
      <c r="X194" t="str">
        <f>VLOOKUP(V194,Regions!A:B,2,FALSE)</f>
        <v>Americas</v>
      </c>
    </row>
    <row r="195" spans="1:24" x14ac:dyDescent="0.3">
      <c r="A195" t="s">
        <v>962</v>
      </c>
      <c r="B195" t="s">
        <v>1162</v>
      </c>
      <c r="C195" t="s">
        <v>1197</v>
      </c>
      <c r="D195" s="1">
        <v>42747</v>
      </c>
      <c r="E195" s="1">
        <v>42773</v>
      </c>
      <c r="F195" s="1">
        <v>42777</v>
      </c>
      <c r="G195">
        <v>1147</v>
      </c>
      <c r="H195">
        <v>2.2999999999999998</v>
      </c>
      <c r="I195">
        <v>417.54</v>
      </c>
      <c r="J195" s="2" t="s">
        <v>1219</v>
      </c>
      <c r="K195">
        <v>435</v>
      </c>
      <c r="L195" s="15" t="s">
        <v>1576</v>
      </c>
      <c r="M195">
        <f>IF(J195="Business", G195*imputed!$B$4+imputed!$C$4,flights_c!G195*imputed!$B$5+imputed!$C$5)</f>
        <v>345.67660000000001</v>
      </c>
      <c r="N195">
        <f t="shared" ref="N195:N258" si="12">E195-D195</f>
        <v>26</v>
      </c>
      <c r="O195">
        <f t="shared" ref="O195:O258" si="13">I195/G195</f>
        <v>0.36402789886660858</v>
      </c>
      <c r="P195">
        <f t="shared" ref="P195:P258" si="14">F195-E195</f>
        <v>4</v>
      </c>
      <c r="Q195" t="str">
        <f>VLOOKUP(K195,employees!A:H,5, FALSE)</f>
        <v>Consulting</v>
      </c>
      <c r="R195">
        <f>VLOOKUP(K195,employees!A:H,6, FALSE)</f>
        <v>4</v>
      </c>
      <c r="S195">
        <f>VLOOKUP(R195,Allowance!A:B,2,FALSE)</f>
        <v>10</v>
      </c>
      <c r="T195" t="str">
        <f t="shared" ref="T195:T258" si="15">IF(J195="Economy", "Economy", IF(H195&lt;=S195, "No", "Violation"))</f>
        <v>Economy</v>
      </c>
      <c r="U195" t="str">
        <f>VLOOKUP(B195,IATA[],3,FALSE)</f>
        <v>England</v>
      </c>
      <c r="V195" t="str">
        <f>VLOOKUP(C195,IATA[],3,FALSE)</f>
        <v>Spain</v>
      </c>
      <c r="W195" t="str">
        <f>VLOOKUP(U195,Regions!A:B,2,FALSE)</f>
        <v>Europe &amp; Middle East</v>
      </c>
      <c r="X195" t="str">
        <f>VLOOKUP(V195,Regions!A:B,2,FALSE)</f>
        <v>Europe &amp; Middle East</v>
      </c>
    </row>
    <row r="196" spans="1:24" x14ac:dyDescent="0.3">
      <c r="A196" t="s">
        <v>961</v>
      </c>
      <c r="B196" t="s">
        <v>1162</v>
      </c>
      <c r="C196" t="s">
        <v>1197</v>
      </c>
      <c r="D196" s="1">
        <v>43796</v>
      </c>
      <c r="E196" s="1">
        <v>43808</v>
      </c>
      <c r="F196" s="1">
        <v>43811</v>
      </c>
      <c r="G196">
        <v>1147</v>
      </c>
      <c r="H196">
        <v>2.2999999999999998</v>
      </c>
      <c r="I196">
        <v>422.25</v>
      </c>
      <c r="J196" s="2" t="s">
        <v>1219</v>
      </c>
      <c r="K196">
        <v>212</v>
      </c>
      <c r="L196" s="15" t="s">
        <v>1576</v>
      </c>
      <c r="M196">
        <f>IF(J196="Business", G196*imputed!$B$4+imputed!$C$4,flights_c!G196*imputed!$B$5+imputed!$C$5)</f>
        <v>345.67660000000001</v>
      </c>
      <c r="N196">
        <f t="shared" si="12"/>
        <v>12</v>
      </c>
      <c r="O196">
        <f t="shared" si="13"/>
        <v>0.3681342632955536</v>
      </c>
      <c r="P196">
        <f t="shared" si="14"/>
        <v>3</v>
      </c>
      <c r="Q196" t="str">
        <f>VLOOKUP(K196,employees!A:H,5, FALSE)</f>
        <v>Consulting</v>
      </c>
      <c r="R196">
        <f>VLOOKUP(K196,employees!A:H,6, FALSE)</f>
        <v>3</v>
      </c>
      <c r="S196">
        <f>VLOOKUP(R196,Allowance!A:B,2,FALSE)</f>
        <v>8</v>
      </c>
      <c r="T196" t="str">
        <f t="shared" si="15"/>
        <v>Economy</v>
      </c>
      <c r="U196" t="str">
        <f>VLOOKUP(B196,IATA[],3,FALSE)</f>
        <v>England</v>
      </c>
      <c r="V196" t="str">
        <f>VLOOKUP(C196,IATA[],3,FALSE)</f>
        <v>Spain</v>
      </c>
      <c r="W196" t="str">
        <f>VLOOKUP(U196,Regions!A:B,2,FALSE)</f>
        <v>Europe &amp; Middle East</v>
      </c>
      <c r="X196" t="str">
        <f>VLOOKUP(V196,Regions!A:B,2,FALSE)</f>
        <v>Europe &amp; Middle East</v>
      </c>
    </row>
    <row r="197" spans="1:24" x14ac:dyDescent="0.3">
      <c r="A197" t="s">
        <v>960</v>
      </c>
      <c r="B197" t="s">
        <v>1162</v>
      </c>
      <c r="C197" t="s">
        <v>1210</v>
      </c>
      <c r="D197" s="1">
        <v>43625</v>
      </c>
      <c r="E197" s="1">
        <v>43650</v>
      </c>
      <c r="F197" s="1">
        <v>43654</v>
      </c>
      <c r="G197">
        <v>370</v>
      </c>
      <c r="H197">
        <v>1.5</v>
      </c>
      <c r="I197">
        <v>432.35</v>
      </c>
      <c r="J197" s="2" t="s">
        <v>1219</v>
      </c>
      <c r="K197">
        <v>636</v>
      </c>
      <c r="L197" s="15" t="s">
        <v>1576</v>
      </c>
      <c r="M197">
        <f>IF(J197="Business", G197*imputed!$B$4+imputed!$C$4,flights_c!G197*imputed!$B$5+imputed!$C$5)</f>
        <v>261.916</v>
      </c>
      <c r="N197">
        <f t="shared" si="12"/>
        <v>25</v>
      </c>
      <c r="O197">
        <f t="shared" si="13"/>
        <v>1.1685135135135136</v>
      </c>
      <c r="P197">
        <f t="shared" si="14"/>
        <v>4</v>
      </c>
      <c r="Q197" t="str">
        <f>VLOOKUP(K197,employees!A:H,5, FALSE)</f>
        <v>IT</v>
      </c>
      <c r="R197">
        <f>VLOOKUP(K197,employees!A:H,6, FALSE)</f>
        <v>2</v>
      </c>
      <c r="S197">
        <f>VLOOKUP(R197,Allowance!A:B,2,FALSE)</f>
        <v>6</v>
      </c>
      <c r="T197" t="str">
        <f t="shared" si="15"/>
        <v>Economy</v>
      </c>
      <c r="U197" t="str">
        <f>VLOOKUP(B197,IATA[],3,FALSE)</f>
        <v>England</v>
      </c>
      <c r="V197" t="str">
        <f>VLOOKUP(C197,IATA[],3,FALSE)</f>
        <v>Netherlands</v>
      </c>
      <c r="W197" t="str">
        <f>VLOOKUP(U197,Regions!A:B,2,FALSE)</f>
        <v>Europe &amp; Middle East</v>
      </c>
      <c r="X197" t="str">
        <f>VLOOKUP(V197,Regions!A:B,2,FALSE)</f>
        <v>Europe &amp; Middle East</v>
      </c>
    </row>
    <row r="198" spans="1:24" x14ac:dyDescent="0.3">
      <c r="A198" t="s">
        <v>959</v>
      </c>
      <c r="B198" t="s">
        <v>1162</v>
      </c>
      <c r="C198" t="s">
        <v>1179</v>
      </c>
      <c r="D198" s="1">
        <v>42826</v>
      </c>
      <c r="E198" s="1">
        <v>42841</v>
      </c>
      <c r="F198" s="1">
        <v>42858</v>
      </c>
      <c r="G198">
        <v>1443</v>
      </c>
      <c r="H198">
        <v>2.6</v>
      </c>
      <c r="I198">
        <v>437.79</v>
      </c>
      <c r="J198" s="2" t="s">
        <v>1219</v>
      </c>
      <c r="K198">
        <v>267</v>
      </c>
      <c r="L198" s="15" t="s">
        <v>1576</v>
      </c>
      <c r="M198">
        <f>IF(J198="Business", G198*imputed!$B$4+imputed!$C$4,flights_c!G198*imputed!$B$5+imputed!$C$5)</f>
        <v>377.58540000000005</v>
      </c>
      <c r="N198">
        <f t="shared" si="12"/>
        <v>15</v>
      </c>
      <c r="O198">
        <f t="shared" si="13"/>
        <v>0.3033887733887734</v>
      </c>
      <c r="P198">
        <f t="shared" si="14"/>
        <v>17</v>
      </c>
      <c r="Q198" t="str">
        <f>VLOOKUP(K198,employees!A:H,5, FALSE)</f>
        <v>Finance</v>
      </c>
      <c r="R198">
        <f>VLOOKUP(K198,employees!A:H,6, FALSE)</f>
        <v>4</v>
      </c>
      <c r="S198">
        <f>VLOOKUP(R198,Allowance!A:B,2,FALSE)</f>
        <v>10</v>
      </c>
      <c r="T198" t="str">
        <f t="shared" si="15"/>
        <v>Economy</v>
      </c>
      <c r="U198" t="str">
        <f>VLOOKUP(B198,IATA[],3,FALSE)</f>
        <v>England</v>
      </c>
      <c r="V198" t="str">
        <f>VLOOKUP(C198,IATA[],3,FALSE)</f>
        <v>Italy</v>
      </c>
      <c r="W198" t="str">
        <f>VLOOKUP(U198,Regions!A:B,2,FALSE)</f>
        <v>Europe &amp; Middle East</v>
      </c>
      <c r="X198" t="str">
        <f>VLOOKUP(V198,Regions!A:B,2,FALSE)</f>
        <v>Europe &amp; Middle East</v>
      </c>
    </row>
    <row r="199" spans="1:24" x14ac:dyDescent="0.3">
      <c r="A199" t="s">
        <v>958</v>
      </c>
      <c r="B199" t="s">
        <v>1161</v>
      </c>
      <c r="C199" t="s">
        <v>1204</v>
      </c>
      <c r="D199" s="1">
        <v>43590</v>
      </c>
      <c r="E199" s="1">
        <v>43731</v>
      </c>
      <c r="F199" s="1">
        <v>43734</v>
      </c>
      <c r="G199">
        <v>4359</v>
      </c>
      <c r="H199">
        <v>4.5</v>
      </c>
      <c r="I199">
        <v>437.8</v>
      </c>
      <c r="J199" s="2" t="s">
        <v>1219</v>
      </c>
      <c r="K199">
        <v>860</v>
      </c>
      <c r="L199" s="15" t="s">
        <v>1576</v>
      </c>
      <c r="M199">
        <f>IF(J199="Business", G199*imputed!$B$4+imputed!$C$4,flights_c!G199*imputed!$B$5+imputed!$C$5)</f>
        <v>691.93020000000001</v>
      </c>
      <c r="N199">
        <f t="shared" si="12"/>
        <v>141</v>
      </c>
      <c r="O199">
        <f t="shared" si="13"/>
        <v>0.10043587978894242</v>
      </c>
      <c r="P199">
        <f t="shared" si="14"/>
        <v>3</v>
      </c>
      <c r="Q199" t="str">
        <f>VLOOKUP(K199,employees!A:H,5, FALSE)</f>
        <v>Consulting</v>
      </c>
      <c r="R199">
        <f>VLOOKUP(K199,employees!A:H,6, FALSE)</f>
        <v>2</v>
      </c>
      <c r="S199">
        <f>VLOOKUP(R199,Allowance!A:B,2,FALSE)</f>
        <v>6</v>
      </c>
      <c r="T199" t="str">
        <f t="shared" si="15"/>
        <v>Economy</v>
      </c>
      <c r="U199" t="str">
        <f>VLOOKUP(B199,IATA[],3,FALSE)</f>
        <v>USA</v>
      </c>
      <c r="V199" t="str">
        <f>VLOOKUP(C199,IATA[],3,FALSE)</f>
        <v>Mexico</v>
      </c>
      <c r="W199" t="str">
        <f>VLOOKUP(U199,Regions!A:B,2,FALSE)</f>
        <v>Americas</v>
      </c>
      <c r="X199" t="str">
        <f>VLOOKUP(V199,Regions!A:B,2,FALSE)</f>
        <v>Americas</v>
      </c>
    </row>
    <row r="200" spans="1:24" x14ac:dyDescent="0.3">
      <c r="A200" t="s">
        <v>957</v>
      </c>
      <c r="B200" t="s">
        <v>1167</v>
      </c>
      <c r="C200" t="s">
        <v>1207</v>
      </c>
      <c r="D200" s="1">
        <v>42851</v>
      </c>
      <c r="E200" s="1">
        <v>42883</v>
      </c>
      <c r="F200" s="1">
        <v>42888</v>
      </c>
      <c r="G200">
        <v>913</v>
      </c>
      <c r="H200">
        <v>2.1</v>
      </c>
      <c r="I200">
        <v>438.76</v>
      </c>
      <c r="J200" s="2" t="s">
        <v>1219</v>
      </c>
      <c r="K200">
        <v>171</v>
      </c>
      <c r="L200" s="15" t="s">
        <v>1576</v>
      </c>
      <c r="M200">
        <f>IF(J200="Business", G200*imputed!$B$4+imputed!$C$4,flights_c!G200*imputed!$B$5+imputed!$C$5)</f>
        <v>320.45140000000004</v>
      </c>
      <c r="N200">
        <f t="shared" si="12"/>
        <v>32</v>
      </c>
      <c r="O200">
        <f t="shared" si="13"/>
        <v>0.48056955093099668</v>
      </c>
      <c r="P200">
        <f t="shared" si="14"/>
        <v>5</v>
      </c>
      <c r="Q200" t="str">
        <f>VLOOKUP(K200,employees!A:H,5, FALSE)</f>
        <v>Consulting</v>
      </c>
      <c r="R200">
        <f>VLOOKUP(K200,employees!A:H,6, FALSE)</f>
        <v>3</v>
      </c>
      <c r="S200">
        <f>VLOOKUP(R200,Allowance!A:B,2,FALSE)</f>
        <v>8</v>
      </c>
      <c r="T200" t="str">
        <f t="shared" si="15"/>
        <v>Economy</v>
      </c>
      <c r="U200" t="str">
        <f>VLOOKUP(B200,IATA[],3,FALSE)</f>
        <v>England</v>
      </c>
      <c r="V200" t="str">
        <f>VLOOKUP(C200,IATA[],3,FALSE)</f>
        <v>Germany</v>
      </c>
      <c r="W200" t="str">
        <f>VLOOKUP(U200,Regions!A:B,2,FALSE)</f>
        <v>Europe &amp; Middle East</v>
      </c>
      <c r="X200" t="str">
        <f>VLOOKUP(V200,Regions!A:B,2,FALSE)</f>
        <v>Europe &amp; Middle East</v>
      </c>
    </row>
    <row r="201" spans="1:24" x14ac:dyDescent="0.3">
      <c r="A201" t="s">
        <v>956</v>
      </c>
      <c r="B201" t="s">
        <v>1160</v>
      </c>
      <c r="C201" t="s">
        <v>1186</v>
      </c>
      <c r="D201" s="1">
        <v>43572</v>
      </c>
      <c r="E201" s="1">
        <v>43633</v>
      </c>
      <c r="F201" s="1">
        <v>43641</v>
      </c>
      <c r="G201">
        <v>2594</v>
      </c>
      <c r="H201">
        <v>3.7</v>
      </c>
      <c r="I201">
        <v>441.06</v>
      </c>
      <c r="J201" s="2" t="s">
        <v>1219</v>
      </c>
      <c r="K201">
        <v>952</v>
      </c>
      <c r="L201" s="15" t="s">
        <v>1576</v>
      </c>
      <c r="M201">
        <f>IF(J201="Business", G201*imputed!$B$4+imputed!$C$4,flights_c!G201*imputed!$B$5+imputed!$C$5)</f>
        <v>501.66320000000007</v>
      </c>
      <c r="N201">
        <f t="shared" si="12"/>
        <v>61</v>
      </c>
      <c r="O201">
        <f t="shared" si="13"/>
        <v>0.17003084040092523</v>
      </c>
      <c r="P201">
        <f t="shared" si="14"/>
        <v>8</v>
      </c>
      <c r="Q201" t="str">
        <f>VLOOKUP(K201,employees!A:H,5, FALSE)</f>
        <v>Consulting</v>
      </c>
      <c r="R201">
        <f>VLOOKUP(K201,employees!A:H,6, FALSE)</f>
        <v>4</v>
      </c>
      <c r="S201">
        <f>VLOOKUP(R201,Allowance!A:B,2,FALSE)</f>
        <v>10</v>
      </c>
      <c r="T201" t="str">
        <f t="shared" si="15"/>
        <v>Economy</v>
      </c>
      <c r="U201" t="str">
        <f>VLOOKUP(B201,IATA[],3,FALSE)</f>
        <v>Singapore</v>
      </c>
      <c r="V201" t="str">
        <f>VLOOKUP(C201,IATA[],3,FALSE)</f>
        <v>China</v>
      </c>
      <c r="W201" t="str">
        <f>VLOOKUP(U201,Regions!A:B,2,FALSE)</f>
        <v>Asia Pacific</v>
      </c>
      <c r="X201" t="str">
        <f>VLOOKUP(V201,Regions!A:B,2,FALSE)</f>
        <v>Asia Pacific</v>
      </c>
    </row>
    <row r="202" spans="1:24" x14ac:dyDescent="0.3">
      <c r="A202" t="s">
        <v>955</v>
      </c>
      <c r="B202" t="s">
        <v>1160</v>
      </c>
      <c r="C202" t="s">
        <v>1192</v>
      </c>
      <c r="D202" s="1">
        <v>43687</v>
      </c>
      <c r="E202" s="1">
        <v>43696</v>
      </c>
      <c r="F202" s="1">
        <v>43701</v>
      </c>
      <c r="G202">
        <v>2643</v>
      </c>
      <c r="H202">
        <v>3.8</v>
      </c>
      <c r="I202">
        <v>443.86</v>
      </c>
      <c r="J202" s="2" t="s">
        <v>1219</v>
      </c>
      <c r="K202">
        <v>874</v>
      </c>
      <c r="L202" s="15" t="s">
        <v>1576</v>
      </c>
      <c r="M202">
        <f>IF(J202="Business", G202*imputed!$B$4+imputed!$C$4,flights_c!G202*imputed!$B$5+imputed!$C$5)</f>
        <v>506.94540000000006</v>
      </c>
      <c r="N202">
        <f t="shared" si="12"/>
        <v>9</v>
      </c>
      <c r="O202">
        <f t="shared" si="13"/>
        <v>0.16793794930003783</v>
      </c>
      <c r="P202">
        <f t="shared" si="14"/>
        <v>5</v>
      </c>
      <c r="Q202" t="str">
        <f>VLOOKUP(K202,employees!A:H,5, FALSE)</f>
        <v>Consulting</v>
      </c>
      <c r="R202">
        <f>VLOOKUP(K202,employees!A:H,6, FALSE)</f>
        <v>4</v>
      </c>
      <c r="S202">
        <f>VLOOKUP(R202,Allowance!A:B,2,FALSE)</f>
        <v>10</v>
      </c>
      <c r="T202" t="str">
        <f t="shared" si="15"/>
        <v>Economy</v>
      </c>
      <c r="U202" t="str">
        <f>VLOOKUP(B202,IATA[],3,FALSE)</f>
        <v>Singapore</v>
      </c>
      <c r="V202" t="str">
        <f>VLOOKUP(C202,IATA[],3,FALSE)</f>
        <v>China</v>
      </c>
      <c r="W202" t="str">
        <f>VLOOKUP(U202,Regions!A:B,2,FALSE)</f>
        <v>Asia Pacific</v>
      </c>
      <c r="X202" t="str">
        <f>VLOOKUP(V202,Regions!A:B,2,FALSE)</f>
        <v>Asia Pacific</v>
      </c>
    </row>
    <row r="203" spans="1:24" x14ac:dyDescent="0.3">
      <c r="A203" t="s">
        <v>954</v>
      </c>
      <c r="B203" t="s">
        <v>1190</v>
      </c>
      <c r="C203" t="s">
        <v>1178</v>
      </c>
      <c r="D203" s="1">
        <v>43083</v>
      </c>
      <c r="E203" s="1">
        <v>43090</v>
      </c>
      <c r="F203" s="1">
        <v>43092</v>
      </c>
      <c r="G203">
        <v>1180</v>
      </c>
      <c r="H203">
        <v>2</v>
      </c>
      <c r="I203">
        <v>447.6</v>
      </c>
      <c r="J203" s="2" t="s">
        <v>1219</v>
      </c>
      <c r="K203">
        <v>499</v>
      </c>
      <c r="L203" s="15" t="s">
        <v>1576</v>
      </c>
      <c r="M203">
        <f>IF(J203="Business", G203*imputed!$B$4+imputed!$C$4,flights_c!G203*imputed!$B$5+imputed!$C$5)</f>
        <v>349.23400000000004</v>
      </c>
      <c r="N203">
        <f t="shared" si="12"/>
        <v>7</v>
      </c>
      <c r="O203">
        <f t="shared" si="13"/>
        <v>0.3793220338983051</v>
      </c>
      <c r="P203">
        <f t="shared" si="14"/>
        <v>2</v>
      </c>
      <c r="Q203" t="str">
        <f>VLOOKUP(K203,employees!A:H,5, FALSE)</f>
        <v>IT</v>
      </c>
      <c r="R203">
        <f>VLOOKUP(K203,employees!A:H,6, FALSE)</f>
        <v>4</v>
      </c>
      <c r="S203">
        <f>VLOOKUP(R203,Allowance!A:B,2,FALSE)</f>
        <v>10</v>
      </c>
      <c r="T203" t="str">
        <f t="shared" si="15"/>
        <v>Economy</v>
      </c>
      <c r="U203" t="str">
        <f>VLOOKUP(B203,IATA[],3,FALSE)</f>
        <v>USA</v>
      </c>
      <c r="V203" t="str">
        <f>VLOOKUP(C203,IATA[],3,FALSE)</f>
        <v>USA</v>
      </c>
      <c r="W203" t="str">
        <f>VLOOKUP(U203,Regions!A:B,2,FALSE)</f>
        <v>Americas</v>
      </c>
      <c r="X203" t="str">
        <f>VLOOKUP(V203,Regions!A:B,2,FALSE)</f>
        <v>Americas</v>
      </c>
    </row>
    <row r="204" spans="1:24" x14ac:dyDescent="0.3">
      <c r="A204" t="s">
        <v>953</v>
      </c>
      <c r="B204" t="s">
        <v>1160</v>
      </c>
      <c r="C204" t="s">
        <v>1193</v>
      </c>
      <c r="D204" s="1">
        <v>43506</v>
      </c>
      <c r="E204" s="1">
        <v>43522</v>
      </c>
      <c r="F204" s="1">
        <v>43534</v>
      </c>
      <c r="G204">
        <v>4159</v>
      </c>
      <c r="H204">
        <v>5.3</v>
      </c>
      <c r="I204">
        <v>449.88</v>
      </c>
      <c r="J204" s="2" t="s">
        <v>1218</v>
      </c>
      <c r="K204">
        <v>436</v>
      </c>
      <c r="L204" s="15" t="s">
        <v>1576</v>
      </c>
      <c r="M204">
        <f>IF(J204="Business", G204*imputed!$B$4+imputed!$C$4,flights_c!G204*imputed!$B$5+imputed!$C$5)</f>
        <v>4246.1864999999998</v>
      </c>
      <c r="N204">
        <f t="shared" si="12"/>
        <v>16</v>
      </c>
      <c r="O204">
        <f t="shared" si="13"/>
        <v>0.10817023322914161</v>
      </c>
      <c r="P204">
        <f t="shared" si="14"/>
        <v>12</v>
      </c>
      <c r="Q204" t="str">
        <f>VLOOKUP(K204,employees!A:H,5, FALSE)</f>
        <v>Consulting</v>
      </c>
      <c r="R204">
        <f>VLOOKUP(K204,employees!A:H,6, FALSE)</f>
        <v>2</v>
      </c>
      <c r="S204">
        <f>VLOOKUP(R204,Allowance!A:B,2,FALSE)</f>
        <v>6</v>
      </c>
      <c r="T204" t="str">
        <f t="shared" si="15"/>
        <v>No</v>
      </c>
      <c r="U204" t="str">
        <f>VLOOKUP(B204,IATA[],3,FALSE)</f>
        <v>Singapore</v>
      </c>
      <c r="V204" t="str">
        <f>VLOOKUP(C204,IATA[],3,FALSE)</f>
        <v>India</v>
      </c>
      <c r="W204" t="str">
        <f>VLOOKUP(U204,Regions!A:B,2,FALSE)</f>
        <v>Asia Pacific</v>
      </c>
      <c r="X204" t="str">
        <f>VLOOKUP(V204,Regions!A:B,2,FALSE)</f>
        <v>Asia Pacific</v>
      </c>
    </row>
    <row r="205" spans="1:24" x14ac:dyDescent="0.3">
      <c r="A205" t="s">
        <v>952</v>
      </c>
      <c r="B205" t="s">
        <v>1160</v>
      </c>
      <c r="C205" t="s">
        <v>1192</v>
      </c>
      <c r="D205" s="1">
        <v>43619</v>
      </c>
      <c r="E205" s="1">
        <v>43625</v>
      </c>
      <c r="F205" s="1">
        <v>43630</v>
      </c>
      <c r="G205">
        <v>2643</v>
      </c>
      <c r="H205">
        <v>3.8</v>
      </c>
      <c r="I205">
        <v>454.45</v>
      </c>
      <c r="J205" s="2" t="s">
        <v>1218</v>
      </c>
      <c r="K205">
        <v>874</v>
      </c>
      <c r="L205" s="15" t="s">
        <v>1576</v>
      </c>
      <c r="M205">
        <f>IF(J205="Business", G205*imputed!$B$4+imputed!$C$4,flights_c!G205*imputed!$B$5+imputed!$C$5)</f>
        <v>3376.7605000000003</v>
      </c>
      <c r="N205">
        <f t="shared" si="12"/>
        <v>6</v>
      </c>
      <c r="O205">
        <f t="shared" si="13"/>
        <v>0.17194475974271661</v>
      </c>
      <c r="P205">
        <f t="shared" si="14"/>
        <v>5</v>
      </c>
      <c r="Q205" t="str">
        <f>VLOOKUP(K205,employees!A:H,5, FALSE)</f>
        <v>Consulting</v>
      </c>
      <c r="R205">
        <f>VLOOKUP(K205,employees!A:H,6, FALSE)</f>
        <v>4</v>
      </c>
      <c r="S205">
        <f>VLOOKUP(R205,Allowance!A:B,2,FALSE)</f>
        <v>10</v>
      </c>
      <c r="T205" t="str">
        <f t="shared" si="15"/>
        <v>No</v>
      </c>
      <c r="U205" t="str">
        <f>VLOOKUP(B205,IATA[],3,FALSE)</f>
        <v>Singapore</v>
      </c>
      <c r="V205" t="str">
        <f>VLOOKUP(C205,IATA[],3,FALSE)</f>
        <v>China</v>
      </c>
      <c r="W205" t="str">
        <f>VLOOKUP(U205,Regions!A:B,2,FALSE)</f>
        <v>Asia Pacific</v>
      </c>
      <c r="X205" t="str">
        <f>VLOOKUP(V205,Regions!A:B,2,FALSE)</f>
        <v>Asia Pacific</v>
      </c>
    </row>
    <row r="206" spans="1:24" x14ac:dyDescent="0.3">
      <c r="A206" t="s">
        <v>951</v>
      </c>
      <c r="B206" t="s">
        <v>1167</v>
      </c>
      <c r="C206" t="s">
        <v>1175</v>
      </c>
      <c r="D206" s="1">
        <v>43461</v>
      </c>
      <c r="E206" s="1">
        <v>43475</v>
      </c>
      <c r="F206" s="1">
        <v>43486</v>
      </c>
      <c r="G206">
        <v>5480</v>
      </c>
      <c r="H206">
        <v>7</v>
      </c>
      <c r="I206">
        <v>457.11</v>
      </c>
      <c r="J206" s="2" t="s">
        <v>1219</v>
      </c>
      <c r="K206">
        <v>689</v>
      </c>
      <c r="L206" s="15" t="s">
        <v>1576</v>
      </c>
      <c r="M206">
        <f>IF(J206="Business", G206*imputed!$B$4+imputed!$C$4,flights_c!G206*imputed!$B$5+imputed!$C$5)</f>
        <v>812.774</v>
      </c>
      <c r="N206">
        <f t="shared" si="12"/>
        <v>14</v>
      </c>
      <c r="O206">
        <f t="shared" si="13"/>
        <v>8.3414233576642335E-2</v>
      </c>
      <c r="P206">
        <f t="shared" si="14"/>
        <v>11</v>
      </c>
      <c r="Q206" t="str">
        <f>VLOOKUP(K206,employees!A:H,5, FALSE)</f>
        <v>Finance</v>
      </c>
      <c r="R206">
        <f>VLOOKUP(K206,employees!A:H,6, FALSE)</f>
        <v>1</v>
      </c>
      <c r="S206">
        <f>VLOOKUP(R206,Allowance!A:B,2,FALSE)</f>
        <v>4</v>
      </c>
      <c r="T206" t="str">
        <f t="shared" si="15"/>
        <v>Economy</v>
      </c>
      <c r="U206" t="str">
        <f>VLOOKUP(B206,IATA[],3,FALSE)</f>
        <v>England</v>
      </c>
      <c r="V206" t="str">
        <f>VLOOKUP(C206,IATA[],3,FALSE)</f>
        <v>United Arab Emirates</v>
      </c>
      <c r="W206" t="str">
        <f>VLOOKUP(U206,Regions!A:B,2,FALSE)</f>
        <v>Europe &amp; Middle East</v>
      </c>
      <c r="X206" t="str">
        <f>VLOOKUP(V206,Regions!A:B,2,FALSE)</f>
        <v>Europe &amp; Middle East</v>
      </c>
    </row>
    <row r="207" spans="1:24" x14ac:dyDescent="0.3">
      <c r="A207" t="s">
        <v>950</v>
      </c>
      <c r="B207" t="s">
        <v>1167</v>
      </c>
      <c r="C207" t="s">
        <v>1197</v>
      </c>
      <c r="D207" s="1">
        <v>42808</v>
      </c>
      <c r="E207" s="1">
        <v>42825</v>
      </c>
      <c r="F207" s="1">
        <v>42829</v>
      </c>
      <c r="G207">
        <v>1109</v>
      </c>
      <c r="H207">
        <v>2.2999999999999998</v>
      </c>
      <c r="I207">
        <v>462.4</v>
      </c>
      <c r="J207" s="2" t="s">
        <v>1219</v>
      </c>
      <c r="K207">
        <v>705</v>
      </c>
      <c r="L207" s="15" t="s">
        <v>1576</v>
      </c>
      <c r="M207">
        <f>IF(J207="Business", G207*imputed!$B$4+imputed!$C$4,flights_c!G207*imputed!$B$5+imputed!$C$5)</f>
        <v>341.58019999999999</v>
      </c>
      <c r="N207">
        <f t="shared" si="12"/>
        <v>17</v>
      </c>
      <c r="O207">
        <f t="shared" si="13"/>
        <v>0.41695220919747517</v>
      </c>
      <c r="P207">
        <f t="shared" si="14"/>
        <v>4</v>
      </c>
      <c r="Q207" t="str">
        <f>VLOOKUP(K207,employees!A:H,5, FALSE)</f>
        <v>Consulting</v>
      </c>
      <c r="R207">
        <f>VLOOKUP(K207,employees!A:H,6, FALSE)</f>
        <v>4</v>
      </c>
      <c r="S207">
        <f>VLOOKUP(R207,Allowance!A:B,2,FALSE)</f>
        <v>10</v>
      </c>
      <c r="T207" t="str">
        <f t="shared" si="15"/>
        <v>Economy</v>
      </c>
      <c r="U207" t="str">
        <f>VLOOKUP(B207,IATA[],3,FALSE)</f>
        <v>England</v>
      </c>
      <c r="V207" t="str">
        <f>VLOOKUP(C207,IATA[],3,FALSE)</f>
        <v>Spain</v>
      </c>
      <c r="W207" t="str">
        <f>VLOOKUP(U207,Regions!A:B,2,FALSE)</f>
        <v>Europe &amp; Middle East</v>
      </c>
      <c r="X207" t="str">
        <f>VLOOKUP(V207,Regions!A:B,2,FALSE)</f>
        <v>Europe &amp; Middle East</v>
      </c>
    </row>
    <row r="208" spans="1:24" x14ac:dyDescent="0.3">
      <c r="A208" t="s">
        <v>949</v>
      </c>
      <c r="B208" t="s">
        <v>1161</v>
      </c>
      <c r="C208" t="s">
        <v>1207</v>
      </c>
      <c r="D208" s="1">
        <v>43354</v>
      </c>
      <c r="E208" s="1">
        <v>43362</v>
      </c>
      <c r="F208" s="1">
        <v>43371</v>
      </c>
      <c r="G208">
        <v>6498</v>
      </c>
      <c r="H208">
        <v>8.1</v>
      </c>
      <c r="I208">
        <v>463.47</v>
      </c>
      <c r="J208" s="2" t="s">
        <v>1218</v>
      </c>
      <c r="K208">
        <v>213</v>
      </c>
      <c r="L208" s="15" t="s">
        <v>1576</v>
      </c>
      <c r="M208">
        <f>IF(J208="Business", G208*imputed!$B$4+imputed!$C$4,flights_c!G208*imputed!$B$5+imputed!$C$5)</f>
        <v>5587.6030000000001</v>
      </c>
      <c r="N208">
        <f t="shared" si="12"/>
        <v>8</v>
      </c>
      <c r="O208">
        <f t="shared" si="13"/>
        <v>7.1325023084025857E-2</v>
      </c>
      <c r="P208">
        <f t="shared" si="14"/>
        <v>9</v>
      </c>
      <c r="Q208" t="str">
        <f>VLOOKUP(K208,employees!A:H,5, FALSE)</f>
        <v>Consulting</v>
      </c>
      <c r="R208">
        <f>VLOOKUP(K208,employees!A:H,6, FALSE)</f>
        <v>3</v>
      </c>
      <c r="S208">
        <f>VLOOKUP(R208,Allowance!A:B,2,FALSE)</f>
        <v>8</v>
      </c>
      <c r="T208" t="str">
        <f t="shared" si="15"/>
        <v>Violation</v>
      </c>
      <c r="U208" t="str">
        <f>VLOOKUP(B208,IATA[],3,FALSE)</f>
        <v>USA</v>
      </c>
      <c r="V208" t="str">
        <f>VLOOKUP(C208,IATA[],3,FALSE)</f>
        <v>Germany</v>
      </c>
      <c r="W208" t="str">
        <f>VLOOKUP(U208,Regions!A:B,2,FALSE)</f>
        <v>Americas</v>
      </c>
      <c r="X208" t="str">
        <f>VLOOKUP(V208,Regions!A:B,2,FALSE)</f>
        <v>Europe &amp; Middle East</v>
      </c>
    </row>
    <row r="209" spans="1:24" x14ac:dyDescent="0.3">
      <c r="A209" t="s">
        <v>948</v>
      </c>
      <c r="B209" t="s">
        <v>1190</v>
      </c>
      <c r="C209" t="s">
        <v>1195</v>
      </c>
      <c r="D209" s="1">
        <v>43178</v>
      </c>
      <c r="E209" s="1">
        <v>43208</v>
      </c>
      <c r="F209" s="1">
        <v>43217</v>
      </c>
      <c r="G209">
        <v>2606</v>
      </c>
      <c r="H209">
        <v>3.6</v>
      </c>
      <c r="I209">
        <v>469.27</v>
      </c>
      <c r="J209" s="2" t="s">
        <v>1219</v>
      </c>
      <c r="K209">
        <v>711</v>
      </c>
      <c r="L209" s="15" t="s">
        <v>1576</v>
      </c>
      <c r="M209">
        <f>IF(J209="Business", G209*imputed!$B$4+imputed!$C$4,flights_c!G209*imputed!$B$5+imputed!$C$5)</f>
        <v>502.95680000000004</v>
      </c>
      <c r="N209">
        <f t="shared" si="12"/>
        <v>30</v>
      </c>
      <c r="O209">
        <f t="shared" si="13"/>
        <v>0.1800729086722947</v>
      </c>
      <c r="P209">
        <f t="shared" si="14"/>
        <v>9</v>
      </c>
      <c r="Q209" t="str">
        <f>VLOOKUP(K209,employees!A:H,5, FALSE)</f>
        <v>Consulting</v>
      </c>
      <c r="R209">
        <f>VLOOKUP(K209,employees!A:H,6, FALSE)</f>
        <v>4</v>
      </c>
      <c r="S209">
        <f>VLOOKUP(R209,Allowance!A:B,2,FALSE)</f>
        <v>10</v>
      </c>
      <c r="T209" t="str">
        <f t="shared" si="15"/>
        <v>Economy</v>
      </c>
      <c r="U209" t="str">
        <f>VLOOKUP(B209,IATA[],3,FALSE)</f>
        <v>USA</v>
      </c>
      <c r="V209" t="str">
        <f>VLOOKUP(C209,IATA[],3,FALSE)</f>
        <v>USA</v>
      </c>
      <c r="W209" t="str">
        <f>VLOOKUP(U209,Regions!A:B,2,FALSE)</f>
        <v>Americas</v>
      </c>
      <c r="X209" t="str">
        <f>VLOOKUP(V209,Regions!A:B,2,FALSE)</f>
        <v>Americas</v>
      </c>
    </row>
    <row r="210" spans="1:24" x14ac:dyDescent="0.3">
      <c r="A210" t="s">
        <v>947</v>
      </c>
      <c r="B210" t="s">
        <v>1160</v>
      </c>
      <c r="C210" t="s">
        <v>1186</v>
      </c>
      <c r="D210" s="1">
        <v>43777</v>
      </c>
      <c r="E210" s="1">
        <v>43783</v>
      </c>
      <c r="F210" s="1">
        <v>43788</v>
      </c>
      <c r="G210">
        <v>2594</v>
      </c>
      <c r="H210">
        <v>3.7</v>
      </c>
      <c r="I210">
        <v>471.55</v>
      </c>
      <c r="J210" s="2" t="s">
        <v>1219</v>
      </c>
      <c r="K210">
        <v>912</v>
      </c>
      <c r="L210" s="15" t="s">
        <v>1576</v>
      </c>
      <c r="M210">
        <f>IF(J210="Business", G210*imputed!$B$4+imputed!$C$4,flights_c!G210*imputed!$B$5+imputed!$C$5)</f>
        <v>501.66320000000007</v>
      </c>
      <c r="N210">
        <f t="shared" si="12"/>
        <v>6</v>
      </c>
      <c r="O210">
        <f t="shared" si="13"/>
        <v>0.18178488820354666</v>
      </c>
      <c r="P210">
        <f t="shared" si="14"/>
        <v>5</v>
      </c>
      <c r="Q210" t="str">
        <f>VLOOKUP(K210,employees!A:H,5, FALSE)</f>
        <v>Consulting</v>
      </c>
      <c r="R210">
        <f>VLOOKUP(K210,employees!A:H,6, FALSE)</f>
        <v>3</v>
      </c>
      <c r="S210">
        <f>VLOOKUP(R210,Allowance!A:B,2,FALSE)</f>
        <v>8</v>
      </c>
      <c r="T210" t="str">
        <f t="shared" si="15"/>
        <v>Economy</v>
      </c>
      <c r="U210" t="str">
        <f>VLOOKUP(B210,IATA[],3,FALSE)</f>
        <v>Singapore</v>
      </c>
      <c r="V210" t="str">
        <f>VLOOKUP(C210,IATA[],3,FALSE)</f>
        <v>China</v>
      </c>
      <c r="W210" t="str">
        <f>VLOOKUP(U210,Regions!A:B,2,FALSE)</f>
        <v>Asia Pacific</v>
      </c>
      <c r="X210" t="str">
        <f>VLOOKUP(V210,Regions!A:B,2,FALSE)</f>
        <v>Asia Pacific</v>
      </c>
    </row>
    <row r="211" spans="1:24" x14ac:dyDescent="0.3">
      <c r="A211" t="s">
        <v>946</v>
      </c>
      <c r="B211" t="s">
        <v>1160</v>
      </c>
      <c r="C211" t="s">
        <v>1177</v>
      </c>
      <c r="D211" s="1">
        <v>43483</v>
      </c>
      <c r="E211" s="1">
        <v>43498</v>
      </c>
      <c r="F211" s="1">
        <v>43509</v>
      </c>
      <c r="G211">
        <v>6293</v>
      </c>
      <c r="H211">
        <v>7.4</v>
      </c>
      <c r="I211">
        <v>478.84</v>
      </c>
      <c r="J211" s="2" t="s">
        <v>1219</v>
      </c>
      <c r="K211">
        <v>912</v>
      </c>
      <c r="L211" s="15" t="s">
        <v>1576</v>
      </c>
      <c r="M211">
        <f>IF(J211="Business", G211*imputed!$B$4+imputed!$C$4,flights_c!G211*imputed!$B$5+imputed!$C$5)</f>
        <v>900.41539999999998</v>
      </c>
      <c r="N211">
        <f t="shared" si="12"/>
        <v>15</v>
      </c>
      <c r="O211">
        <f t="shared" si="13"/>
        <v>7.6090894644843476E-2</v>
      </c>
      <c r="P211">
        <f t="shared" si="14"/>
        <v>11</v>
      </c>
      <c r="Q211" t="str">
        <f>VLOOKUP(K211,employees!A:H,5, FALSE)</f>
        <v>Consulting</v>
      </c>
      <c r="R211">
        <f>VLOOKUP(K211,employees!A:H,6, FALSE)</f>
        <v>3</v>
      </c>
      <c r="S211">
        <f>VLOOKUP(R211,Allowance!A:B,2,FALSE)</f>
        <v>8</v>
      </c>
      <c r="T211" t="str">
        <f t="shared" si="15"/>
        <v>Economy</v>
      </c>
      <c r="U211" t="str">
        <f>VLOOKUP(B211,IATA[],3,FALSE)</f>
        <v>Singapore</v>
      </c>
      <c r="V211" t="str">
        <f>VLOOKUP(C211,IATA[],3,FALSE)</f>
        <v>Australia</v>
      </c>
      <c r="W211" t="str">
        <f>VLOOKUP(U211,Regions!A:B,2,FALSE)</f>
        <v>Asia Pacific</v>
      </c>
      <c r="X211" t="str">
        <f>VLOOKUP(V211,Regions!A:B,2,FALSE)</f>
        <v>Asia Pacific</v>
      </c>
    </row>
    <row r="212" spans="1:24" x14ac:dyDescent="0.3">
      <c r="A212" t="s">
        <v>945</v>
      </c>
      <c r="B212" t="s">
        <v>1162</v>
      </c>
      <c r="C212" t="s">
        <v>1207</v>
      </c>
      <c r="D212" s="1">
        <v>43258</v>
      </c>
      <c r="E212" s="1">
        <v>43397</v>
      </c>
      <c r="F212" s="1">
        <v>43401</v>
      </c>
      <c r="G212">
        <v>941</v>
      </c>
      <c r="H212">
        <v>2.1</v>
      </c>
      <c r="I212">
        <v>480.46</v>
      </c>
      <c r="J212" s="2" t="s">
        <v>1219</v>
      </c>
      <c r="K212">
        <v>561</v>
      </c>
      <c r="L212" s="15" t="s">
        <v>1576</v>
      </c>
      <c r="M212">
        <f>IF(J212="Business", G212*imputed!$B$4+imputed!$C$4,flights_c!G212*imputed!$B$5+imputed!$C$5)</f>
        <v>323.46980000000002</v>
      </c>
      <c r="N212">
        <f t="shared" si="12"/>
        <v>139</v>
      </c>
      <c r="O212">
        <f t="shared" si="13"/>
        <v>0.51058448459086081</v>
      </c>
      <c r="P212">
        <f t="shared" si="14"/>
        <v>4</v>
      </c>
      <c r="Q212" t="str">
        <f>VLOOKUP(K212,employees!A:H,5, FALSE)</f>
        <v>Consulting</v>
      </c>
      <c r="R212">
        <f>VLOOKUP(K212,employees!A:H,6, FALSE)</f>
        <v>4</v>
      </c>
      <c r="S212">
        <f>VLOOKUP(R212,Allowance!A:B,2,FALSE)</f>
        <v>10</v>
      </c>
      <c r="T212" t="str">
        <f t="shared" si="15"/>
        <v>Economy</v>
      </c>
      <c r="U212" t="str">
        <f>VLOOKUP(B212,IATA[],3,FALSE)</f>
        <v>England</v>
      </c>
      <c r="V212" t="str">
        <f>VLOOKUP(C212,IATA[],3,FALSE)</f>
        <v>Germany</v>
      </c>
      <c r="W212" t="str">
        <f>VLOOKUP(U212,Regions!A:B,2,FALSE)</f>
        <v>Europe &amp; Middle East</v>
      </c>
      <c r="X212" t="str">
        <f>VLOOKUP(V212,Regions!A:B,2,FALSE)</f>
        <v>Europe &amp; Middle East</v>
      </c>
    </row>
    <row r="213" spans="1:24" x14ac:dyDescent="0.3">
      <c r="A213" t="s">
        <v>944</v>
      </c>
      <c r="B213" t="s">
        <v>1160</v>
      </c>
      <c r="C213" t="s">
        <v>1201</v>
      </c>
      <c r="D213" s="1">
        <v>43528</v>
      </c>
      <c r="E213" s="1">
        <v>43541</v>
      </c>
      <c r="F213" s="1">
        <v>43547</v>
      </c>
      <c r="G213">
        <v>2565</v>
      </c>
      <c r="H213">
        <v>3.7</v>
      </c>
      <c r="I213">
        <v>482.25</v>
      </c>
      <c r="J213" s="2" t="s">
        <v>1218</v>
      </c>
      <c r="K213">
        <v>436</v>
      </c>
      <c r="L213" s="15" t="s">
        <v>1576</v>
      </c>
      <c r="M213">
        <f>IF(J213="Business", G213*imputed!$B$4+imputed!$C$4,flights_c!G213*imputed!$B$5+imputed!$C$5)</f>
        <v>3332.0275000000001</v>
      </c>
      <c r="N213">
        <f t="shared" si="12"/>
        <v>13</v>
      </c>
      <c r="O213">
        <f t="shared" si="13"/>
        <v>0.18801169590643274</v>
      </c>
      <c r="P213">
        <f t="shared" si="14"/>
        <v>6</v>
      </c>
      <c r="Q213" t="str">
        <f>VLOOKUP(K213,employees!A:H,5, FALSE)</f>
        <v>Consulting</v>
      </c>
      <c r="R213">
        <f>VLOOKUP(K213,employees!A:H,6, FALSE)</f>
        <v>2</v>
      </c>
      <c r="S213">
        <f>VLOOKUP(R213,Allowance!A:B,2,FALSE)</f>
        <v>6</v>
      </c>
      <c r="T213" t="str">
        <f t="shared" si="15"/>
        <v>No</v>
      </c>
      <c r="U213" t="str">
        <f>VLOOKUP(B213,IATA[],3,FALSE)</f>
        <v>Singapore</v>
      </c>
      <c r="V213" t="str">
        <f>VLOOKUP(C213,IATA[],3,FALSE)</f>
        <v>China</v>
      </c>
      <c r="W213" t="str">
        <f>VLOOKUP(U213,Regions!A:B,2,FALSE)</f>
        <v>Asia Pacific</v>
      </c>
      <c r="X213" t="str">
        <f>VLOOKUP(V213,Regions!A:B,2,FALSE)</f>
        <v>Asia Pacific</v>
      </c>
    </row>
    <row r="214" spans="1:24" x14ac:dyDescent="0.3">
      <c r="A214" t="s">
        <v>943</v>
      </c>
      <c r="B214" t="s">
        <v>1190</v>
      </c>
      <c r="C214" t="s">
        <v>1198</v>
      </c>
      <c r="D214" s="1">
        <v>43477</v>
      </c>
      <c r="E214" s="1">
        <v>43488</v>
      </c>
      <c r="F214" s="1">
        <v>43491</v>
      </c>
      <c r="G214">
        <v>2235</v>
      </c>
      <c r="H214">
        <v>3.2</v>
      </c>
      <c r="I214">
        <v>484.7</v>
      </c>
      <c r="J214" s="2" t="s">
        <v>1219</v>
      </c>
      <c r="K214">
        <v>711</v>
      </c>
      <c r="L214" s="15" t="s">
        <v>1576</v>
      </c>
      <c r="M214">
        <f>IF(J214="Business", G214*imputed!$B$4+imputed!$C$4,flights_c!G214*imputed!$B$5+imputed!$C$5)</f>
        <v>462.96300000000002</v>
      </c>
      <c r="N214">
        <f t="shared" si="12"/>
        <v>11</v>
      </c>
      <c r="O214">
        <f t="shared" si="13"/>
        <v>0.21686800894854585</v>
      </c>
      <c r="P214">
        <f t="shared" si="14"/>
        <v>3</v>
      </c>
      <c r="Q214" t="str">
        <f>VLOOKUP(K214,employees!A:H,5, FALSE)</f>
        <v>Consulting</v>
      </c>
      <c r="R214">
        <f>VLOOKUP(K214,employees!A:H,6, FALSE)</f>
        <v>4</v>
      </c>
      <c r="S214">
        <f>VLOOKUP(R214,Allowance!A:B,2,FALSE)</f>
        <v>10</v>
      </c>
      <c r="T214" t="str">
        <f t="shared" si="15"/>
        <v>Economy</v>
      </c>
      <c r="U214" t="str">
        <f>VLOOKUP(B214,IATA[],3,FALSE)</f>
        <v>USA</v>
      </c>
      <c r="V214" t="str">
        <f>VLOOKUP(C214,IATA[],3,FALSE)</f>
        <v>USA</v>
      </c>
      <c r="W214" t="str">
        <f>VLOOKUP(U214,Regions!A:B,2,FALSE)</f>
        <v>Americas</v>
      </c>
      <c r="X214" t="str">
        <f>VLOOKUP(V214,Regions!A:B,2,FALSE)</f>
        <v>Americas</v>
      </c>
    </row>
    <row r="215" spans="1:24" x14ac:dyDescent="0.3">
      <c r="A215" t="s">
        <v>942</v>
      </c>
      <c r="B215" t="s">
        <v>1190</v>
      </c>
      <c r="C215" t="s">
        <v>1178</v>
      </c>
      <c r="D215" s="1">
        <v>42809</v>
      </c>
      <c r="E215" s="1">
        <v>42814</v>
      </c>
      <c r="F215" s="1">
        <v>42817</v>
      </c>
      <c r="G215">
        <v>1180</v>
      </c>
      <c r="H215">
        <v>2</v>
      </c>
      <c r="I215">
        <v>486.97</v>
      </c>
      <c r="J215" s="2" t="s">
        <v>1219</v>
      </c>
      <c r="K215">
        <v>708</v>
      </c>
      <c r="L215" s="15" t="s">
        <v>1576</v>
      </c>
      <c r="M215">
        <f>IF(J215="Business", G215*imputed!$B$4+imputed!$C$4,flights_c!G215*imputed!$B$5+imputed!$C$5)</f>
        <v>349.23400000000004</v>
      </c>
      <c r="N215">
        <f t="shared" si="12"/>
        <v>5</v>
      </c>
      <c r="O215">
        <f t="shared" si="13"/>
        <v>0.41268644067796612</v>
      </c>
      <c r="P215">
        <f t="shared" si="14"/>
        <v>3</v>
      </c>
      <c r="Q215" t="str">
        <f>VLOOKUP(K215,employees!A:H,5, FALSE)</f>
        <v>Consulting</v>
      </c>
      <c r="R215">
        <f>VLOOKUP(K215,employees!A:H,6, FALSE)</f>
        <v>4</v>
      </c>
      <c r="S215">
        <f>VLOOKUP(R215,Allowance!A:B,2,FALSE)</f>
        <v>10</v>
      </c>
      <c r="T215" t="str">
        <f t="shared" si="15"/>
        <v>Economy</v>
      </c>
      <c r="U215" t="str">
        <f>VLOOKUP(B215,IATA[],3,FALSE)</f>
        <v>USA</v>
      </c>
      <c r="V215" t="str">
        <f>VLOOKUP(C215,IATA[],3,FALSE)</f>
        <v>USA</v>
      </c>
      <c r="W215" t="str">
        <f>VLOOKUP(U215,Regions!A:B,2,FALSE)</f>
        <v>Americas</v>
      </c>
      <c r="X215" t="str">
        <f>VLOOKUP(V215,Regions!A:B,2,FALSE)</f>
        <v>Americas</v>
      </c>
    </row>
    <row r="216" spans="1:24" x14ac:dyDescent="0.3">
      <c r="A216" t="s">
        <v>941</v>
      </c>
      <c r="B216" t="s">
        <v>1167</v>
      </c>
      <c r="C216" t="s">
        <v>1194</v>
      </c>
      <c r="D216" s="1">
        <v>42969</v>
      </c>
      <c r="E216" s="1">
        <v>42980</v>
      </c>
      <c r="F216" s="1">
        <v>42984</v>
      </c>
      <c r="G216">
        <v>630</v>
      </c>
      <c r="H216">
        <v>8.8000000000000007</v>
      </c>
      <c r="I216">
        <v>492.36</v>
      </c>
      <c r="J216" s="2" t="s">
        <v>1219</v>
      </c>
      <c r="K216">
        <v>950</v>
      </c>
      <c r="L216" s="15" t="s">
        <v>1576</v>
      </c>
      <c r="M216">
        <f>IF(J216="Business", G216*imputed!$B$4+imputed!$C$4,flights_c!G216*imputed!$B$5+imputed!$C$5)</f>
        <v>289.94400000000002</v>
      </c>
      <c r="N216">
        <f t="shared" si="12"/>
        <v>11</v>
      </c>
      <c r="O216">
        <f t="shared" si="13"/>
        <v>0.78152380952380951</v>
      </c>
      <c r="P216">
        <f t="shared" si="14"/>
        <v>4</v>
      </c>
      <c r="Q216" t="str">
        <f>VLOOKUP(K216,employees!A:H,5, FALSE)</f>
        <v>Consulting</v>
      </c>
      <c r="R216">
        <f>VLOOKUP(K216,employees!A:H,6, FALSE)</f>
        <v>3</v>
      </c>
      <c r="S216">
        <f>VLOOKUP(R216,Allowance!A:B,2,FALSE)</f>
        <v>8</v>
      </c>
      <c r="T216" t="str">
        <f t="shared" si="15"/>
        <v>Economy</v>
      </c>
      <c r="U216" t="str">
        <f>VLOOKUP(B216,IATA[],3,FALSE)</f>
        <v>England</v>
      </c>
      <c r="V216" t="str">
        <f>VLOOKUP(C216,IATA[],3,FALSE)</f>
        <v>Germany</v>
      </c>
      <c r="W216" t="str">
        <f>VLOOKUP(U216,Regions!A:B,2,FALSE)</f>
        <v>Europe &amp; Middle East</v>
      </c>
      <c r="X216" t="str">
        <f>VLOOKUP(V216,Regions!A:B,2,FALSE)</f>
        <v>Europe &amp; Middle East</v>
      </c>
    </row>
    <row r="217" spans="1:24" x14ac:dyDescent="0.3">
      <c r="A217" t="s">
        <v>940</v>
      </c>
      <c r="B217" t="s">
        <v>1160</v>
      </c>
      <c r="C217" t="s">
        <v>1186</v>
      </c>
      <c r="D217" s="1">
        <v>43562</v>
      </c>
      <c r="E217" s="1">
        <v>43574</v>
      </c>
      <c r="F217" s="1">
        <v>43579</v>
      </c>
      <c r="G217">
        <v>2594</v>
      </c>
      <c r="H217">
        <v>3.7</v>
      </c>
      <c r="I217">
        <v>492.9</v>
      </c>
      <c r="J217" s="2" t="s">
        <v>1219</v>
      </c>
      <c r="K217">
        <v>958</v>
      </c>
      <c r="L217" s="15" t="s">
        <v>1576</v>
      </c>
      <c r="M217">
        <f>IF(J217="Business", G217*imputed!$B$4+imputed!$C$4,flights_c!G217*imputed!$B$5+imputed!$C$5)</f>
        <v>501.66320000000007</v>
      </c>
      <c r="N217">
        <f t="shared" si="12"/>
        <v>12</v>
      </c>
      <c r="O217">
        <f t="shared" si="13"/>
        <v>0.19001542020046261</v>
      </c>
      <c r="P217">
        <f t="shared" si="14"/>
        <v>5</v>
      </c>
      <c r="Q217" t="str">
        <f>VLOOKUP(K217,employees!A:H,5, FALSE)</f>
        <v>Consulting</v>
      </c>
      <c r="R217">
        <f>VLOOKUP(K217,employees!A:H,6, FALSE)</f>
        <v>4</v>
      </c>
      <c r="S217">
        <f>VLOOKUP(R217,Allowance!A:B,2,FALSE)</f>
        <v>10</v>
      </c>
      <c r="T217" t="str">
        <f t="shared" si="15"/>
        <v>Economy</v>
      </c>
      <c r="U217" t="str">
        <f>VLOOKUP(B217,IATA[],3,FALSE)</f>
        <v>Singapore</v>
      </c>
      <c r="V217" t="str">
        <f>VLOOKUP(C217,IATA[],3,FALSE)</f>
        <v>China</v>
      </c>
      <c r="W217" t="str">
        <f>VLOOKUP(U217,Regions!A:B,2,FALSE)</f>
        <v>Asia Pacific</v>
      </c>
      <c r="X217" t="str">
        <f>VLOOKUP(V217,Regions!A:B,2,FALSE)</f>
        <v>Asia Pacific</v>
      </c>
    </row>
    <row r="218" spans="1:24" x14ac:dyDescent="0.3">
      <c r="A218" t="s">
        <v>939</v>
      </c>
      <c r="B218" t="s">
        <v>1167</v>
      </c>
      <c r="C218" t="s">
        <v>1209</v>
      </c>
      <c r="D218" s="1">
        <v>43229</v>
      </c>
      <c r="E218" s="1">
        <v>43277</v>
      </c>
      <c r="F218" s="1">
        <v>43283</v>
      </c>
      <c r="G218">
        <v>307</v>
      </c>
      <c r="H218">
        <v>1.5</v>
      </c>
      <c r="I218">
        <v>498.69</v>
      </c>
      <c r="J218" s="2" t="s">
        <v>1219</v>
      </c>
      <c r="K218">
        <v>435</v>
      </c>
      <c r="L218" s="15" t="s">
        <v>1576</v>
      </c>
      <c r="M218">
        <f>IF(J218="Business", G218*imputed!$B$4+imputed!$C$4,flights_c!G218*imputed!$B$5+imputed!$C$5)</f>
        <v>255.12459999999999</v>
      </c>
      <c r="N218">
        <f t="shared" si="12"/>
        <v>48</v>
      </c>
      <c r="O218">
        <f t="shared" si="13"/>
        <v>1.6243973941368077</v>
      </c>
      <c r="P218">
        <f t="shared" si="14"/>
        <v>6</v>
      </c>
      <c r="Q218" t="str">
        <f>VLOOKUP(K218,employees!A:H,5, FALSE)</f>
        <v>Consulting</v>
      </c>
      <c r="R218">
        <f>VLOOKUP(K218,employees!A:H,6, FALSE)</f>
        <v>4</v>
      </c>
      <c r="S218">
        <f>VLOOKUP(R218,Allowance!A:B,2,FALSE)</f>
        <v>10</v>
      </c>
      <c r="T218" t="str">
        <f t="shared" si="15"/>
        <v>Economy</v>
      </c>
      <c r="U218" t="str">
        <f>VLOOKUP(B218,IATA[],3,FALSE)</f>
        <v>England</v>
      </c>
      <c r="V218" t="str">
        <f>VLOOKUP(C218,IATA[],3,FALSE)</f>
        <v>France</v>
      </c>
      <c r="W218" t="str">
        <f>VLOOKUP(U218,Regions!A:B,2,FALSE)</f>
        <v>Europe &amp; Middle East</v>
      </c>
      <c r="X218" t="str">
        <f>VLOOKUP(V218,Regions!A:B,2,FALSE)</f>
        <v>Europe &amp; Middle East</v>
      </c>
    </row>
    <row r="219" spans="1:24" x14ac:dyDescent="0.3">
      <c r="A219" t="s">
        <v>938</v>
      </c>
      <c r="B219" t="s">
        <v>1190</v>
      </c>
      <c r="C219" t="s">
        <v>1163</v>
      </c>
      <c r="D219" s="1">
        <v>43136</v>
      </c>
      <c r="E219" s="1">
        <v>43163</v>
      </c>
      <c r="F219" s="1">
        <v>43168</v>
      </c>
      <c r="G219">
        <v>3608</v>
      </c>
      <c r="H219">
        <v>4.8</v>
      </c>
      <c r="I219">
        <v>501.96</v>
      </c>
      <c r="J219" s="2" t="s">
        <v>1218</v>
      </c>
      <c r="K219">
        <v>732</v>
      </c>
      <c r="L219" s="15" t="s">
        <v>1576</v>
      </c>
      <c r="M219">
        <f>IF(J219="Business", G219*imputed!$B$4+imputed!$C$4,flights_c!G219*imputed!$B$5+imputed!$C$5)</f>
        <v>3930.1880000000001</v>
      </c>
      <c r="N219">
        <f t="shared" si="12"/>
        <v>27</v>
      </c>
      <c r="O219">
        <f t="shared" si="13"/>
        <v>0.13912416851441242</v>
      </c>
      <c r="P219">
        <f t="shared" si="14"/>
        <v>5</v>
      </c>
      <c r="Q219" t="str">
        <f>VLOOKUP(K219,employees!A:H,5, FALSE)</f>
        <v>Consulting</v>
      </c>
      <c r="R219">
        <f>VLOOKUP(K219,employees!A:H,6, FALSE)</f>
        <v>3</v>
      </c>
      <c r="S219">
        <f>VLOOKUP(R219,Allowance!A:B,2,FALSE)</f>
        <v>8</v>
      </c>
      <c r="T219" t="str">
        <f t="shared" si="15"/>
        <v>No</v>
      </c>
      <c r="U219" t="str">
        <f>VLOOKUP(B219,IATA[],3,FALSE)</f>
        <v>USA</v>
      </c>
      <c r="V219" t="str">
        <f>VLOOKUP(C219,IATA[],3,FALSE)</f>
        <v>USA</v>
      </c>
      <c r="W219" t="str">
        <f>VLOOKUP(U219,Regions!A:B,2,FALSE)</f>
        <v>Americas</v>
      </c>
      <c r="X219" t="str">
        <f>VLOOKUP(V219,Regions!A:B,2,FALSE)</f>
        <v>Americas</v>
      </c>
    </row>
    <row r="220" spans="1:24" x14ac:dyDescent="0.3">
      <c r="A220" t="s">
        <v>936</v>
      </c>
      <c r="B220" t="s">
        <v>1162</v>
      </c>
      <c r="C220" t="s">
        <v>1208</v>
      </c>
      <c r="D220" s="1">
        <v>43004</v>
      </c>
      <c r="E220" s="1">
        <v>43211</v>
      </c>
      <c r="F220" s="1">
        <v>43218</v>
      </c>
      <c r="G220">
        <v>2508</v>
      </c>
      <c r="H220">
        <v>3.7</v>
      </c>
      <c r="I220">
        <v>502.21</v>
      </c>
      <c r="J220" s="2" t="s">
        <v>1219</v>
      </c>
      <c r="K220">
        <v>388</v>
      </c>
      <c r="L220" s="15" t="s">
        <v>1576</v>
      </c>
      <c r="M220">
        <f>IF(J220="Business", G220*imputed!$B$4+imputed!$C$4,flights_c!G220*imputed!$B$5+imputed!$C$5)</f>
        <v>492.39240000000007</v>
      </c>
      <c r="N220">
        <f t="shared" si="12"/>
        <v>207</v>
      </c>
      <c r="O220">
        <f t="shared" si="13"/>
        <v>0.20024322169059011</v>
      </c>
      <c r="P220">
        <f t="shared" si="14"/>
        <v>7</v>
      </c>
      <c r="Q220" t="str">
        <f>VLOOKUP(K220,employees!A:H,5, FALSE)</f>
        <v>Consulting</v>
      </c>
      <c r="R220">
        <f>VLOOKUP(K220,employees!A:H,6, FALSE)</f>
        <v>4</v>
      </c>
      <c r="S220">
        <f>VLOOKUP(R220,Allowance!A:B,2,FALSE)</f>
        <v>10</v>
      </c>
      <c r="T220" t="str">
        <f t="shared" si="15"/>
        <v>Economy</v>
      </c>
      <c r="U220" t="str">
        <f>VLOOKUP(B220,IATA[],3,FALSE)</f>
        <v>England</v>
      </c>
      <c r="V220" t="str">
        <f>VLOOKUP(C220,IATA[],3,FALSE)</f>
        <v>Russia</v>
      </c>
      <c r="W220" t="str">
        <f>VLOOKUP(U220,Regions!A:B,2,FALSE)</f>
        <v>Europe &amp; Middle East</v>
      </c>
      <c r="X220" t="str">
        <f>VLOOKUP(V220,Regions!A:B,2,FALSE)</f>
        <v>Europe &amp; Middle East</v>
      </c>
    </row>
    <row r="221" spans="1:24" x14ac:dyDescent="0.3">
      <c r="A221" t="s">
        <v>937</v>
      </c>
      <c r="B221" t="s">
        <v>1167</v>
      </c>
      <c r="C221" t="s">
        <v>1208</v>
      </c>
      <c r="D221" s="1">
        <v>43353</v>
      </c>
      <c r="E221" s="1">
        <v>43381</v>
      </c>
      <c r="F221" s="1">
        <v>43389</v>
      </c>
      <c r="G221">
        <v>2507</v>
      </c>
      <c r="H221">
        <v>8.6999999999999993</v>
      </c>
      <c r="I221">
        <v>502.56</v>
      </c>
      <c r="J221" s="2" t="s">
        <v>1219</v>
      </c>
      <c r="K221">
        <v>422</v>
      </c>
      <c r="L221" s="15" t="s">
        <v>1576</v>
      </c>
      <c r="M221">
        <f>IF(J221="Business", G221*imputed!$B$4+imputed!$C$4,flights_c!G221*imputed!$B$5+imputed!$C$5)</f>
        <v>492.28460000000007</v>
      </c>
      <c r="N221">
        <f t="shared" si="12"/>
        <v>28</v>
      </c>
      <c r="O221">
        <f t="shared" si="13"/>
        <v>0.20046270442760272</v>
      </c>
      <c r="P221">
        <f t="shared" si="14"/>
        <v>8</v>
      </c>
      <c r="Q221" t="str">
        <f>VLOOKUP(K221,employees!A:H,5, FALSE)</f>
        <v>Consulting</v>
      </c>
      <c r="R221">
        <f>VLOOKUP(K221,employees!A:H,6, FALSE)</f>
        <v>3</v>
      </c>
      <c r="S221">
        <f>VLOOKUP(R221,Allowance!A:B,2,FALSE)</f>
        <v>8</v>
      </c>
      <c r="T221" t="str">
        <f t="shared" si="15"/>
        <v>Economy</v>
      </c>
      <c r="U221" t="str">
        <f>VLOOKUP(B221,IATA[],3,FALSE)</f>
        <v>England</v>
      </c>
      <c r="V221" t="str">
        <f>VLOOKUP(C221,IATA[],3,FALSE)</f>
        <v>Russia</v>
      </c>
      <c r="W221" t="str">
        <f>VLOOKUP(U221,Regions!A:B,2,FALSE)</f>
        <v>Europe &amp; Middle East</v>
      </c>
      <c r="X221" t="str">
        <f>VLOOKUP(V221,Regions!A:B,2,FALSE)</f>
        <v>Europe &amp; Middle East</v>
      </c>
    </row>
    <row r="222" spans="1:24" x14ac:dyDescent="0.3">
      <c r="A222" t="s">
        <v>935</v>
      </c>
      <c r="B222" t="s">
        <v>1162</v>
      </c>
      <c r="C222" t="s">
        <v>1194</v>
      </c>
      <c r="D222" s="1">
        <v>43075</v>
      </c>
      <c r="E222" s="1">
        <v>43210</v>
      </c>
      <c r="F222" s="1">
        <v>43215</v>
      </c>
      <c r="G222">
        <v>654</v>
      </c>
      <c r="H222">
        <v>1.8</v>
      </c>
      <c r="I222">
        <v>506</v>
      </c>
      <c r="J222" s="2" t="s">
        <v>1218</v>
      </c>
      <c r="K222">
        <v>601</v>
      </c>
      <c r="L222" s="15" t="s">
        <v>1576</v>
      </c>
      <c r="M222">
        <f>IF(J222="Business", G222*imputed!$B$4+imputed!$C$4,flights_c!G222*imputed!$B$5+imputed!$C$5)</f>
        <v>2236.069</v>
      </c>
      <c r="N222">
        <f t="shared" si="12"/>
        <v>135</v>
      </c>
      <c r="O222">
        <f t="shared" si="13"/>
        <v>0.7737003058103975</v>
      </c>
      <c r="P222">
        <f t="shared" si="14"/>
        <v>5</v>
      </c>
      <c r="Q222" t="str">
        <f>VLOOKUP(K222,employees!A:H,5, FALSE)</f>
        <v>Consulting</v>
      </c>
      <c r="R222">
        <f>VLOOKUP(K222,employees!A:H,6, FALSE)</f>
        <v>2</v>
      </c>
      <c r="S222">
        <f>VLOOKUP(R222,Allowance!A:B,2,FALSE)</f>
        <v>6</v>
      </c>
      <c r="T222" t="str">
        <f t="shared" si="15"/>
        <v>No</v>
      </c>
      <c r="U222" t="str">
        <f>VLOOKUP(B222,IATA[],3,FALSE)</f>
        <v>England</v>
      </c>
      <c r="V222" t="str">
        <f>VLOOKUP(C222,IATA[],3,FALSE)</f>
        <v>Germany</v>
      </c>
      <c r="W222" t="str">
        <f>VLOOKUP(U222,Regions!A:B,2,FALSE)</f>
        <v>Europe &amp; Middle East</v>
      </c>
      <c r="X222" t="str">
        <f>VLOOKUP(V222,Regions!A:B,2,FALSE)</f>
        <v>Europe &amp; Middle East</v>
      </c>
    </row>
    <row r="223" spans="1:24" x14ac:dyDescent="0.3">
      <c r="A223" t="s">
        <v>934</v>
      </c>
      <c r="B223" t="s">
        <v>1167</v>
      </c>
      <c r="C223" t="s">
        <v>1208</v>
      </c>
      <c r="D223" s="1">
        <v>43010</v>
      </c>
      <c r="E223" s="1">
        <v>43015</v>
      </c>
      <c r="F223" s="1">
        <v>43020</v>
      </c>
      <c r="G223">
        <v>2507</v>
      </c>
      <c r="H223">
        <v>8.6999999999999993</v>
      </c>
      <c r="I223">
        <v>506.33</v>
      </c>
      <c r="J223" s="2" t="s">
        <v>1219</v>
      </c>
      <c r="K223">
        <v>494</v>
      </c>
      <c r="L223" s="15" t="s">
        <v>1576</v>
      </c>
      <c r="M223">
        <f>IF(J223="Business", G223*imputed!$B$4+imputed!$C$4,flights_c!G223*imputed!$B$5+imputed!$C$5)</f>
        <v>492.28460000000007</v>
      </c>
      <c r="N223">
        <f t="shared" si="12"/>
        <v>5</v>
      </c>
      <c r="O223">
        <f t="shared" si="13"/>
        <v>0.20196649381731152</v>
      </c>
      <c r="P223">
        <f t="shared" si="14"/>
        <v>5</v>
      </c>
      <c r="Q223" t="str">
        <f>VLOOKUP(K223,employees!A:H,5, FALSE)</f>
        <v>Consulting</v>
      </c>
      <c r="R223">
        <f>VLOOKUP(K223,employees!A:H,6, FALSE)</f>
        <v>3</v>
      </c>
      <c r="S223">
        <f>VLOOKUP(R223,Allowance!A:B,2,FALSE)</f>
        <v>8</v>
      </c>
      <c r="T223" t="str">
        <f t="shared" si="15"/>
        <v>Economy</v>
      </c>
      <c r="U223" t="str">
        <f>VLOOKUP(B223,IATA[],3,FALSE)</f>
        <v>England</v>
      </c>
      <c r="V223" t="str">
        <f>VLOOKUP(C223,IATA[],3,FALSE)</f>
        <v>Russia</v>
      </c>
      <c r="W223" t="str">
        <f>VLOOKUP(U223,Regions!A:B,2,FALSE)</f>
        <v>Europe &amp; Middle East</v>
      </c>
      <c r="X223" t="str">
        <f>VLOOKUP(V223,Regions!A:B,2,FALSE)</f>
        <v>Europe &amp; Middle East</v>
      </c>
    </row>
    <row r="224" spans="1:24" x14ac:dyDescent="0.3">
      <c r="A224" t="s">
        <v>933</v>
      </c>
      <c r="B224" t="s">
        <v>1190</v>
      </c>
      <c r="C224" t="s">
        <v>1178</v>
      </c>
      <c r="D224" s="1">
        <v>42823</v>
      </c>
      <c r="E224" s="1">
        <v>42824</v>
      </c>
      <c r="F224" s="1">
        <v>42829</v>
      </c>
      <c r="G224">
        <v>1180</v>
      </c>
      <c r="H224">
        <v>2</v>
      </c>
      <c r="I224">
        <v>506.65</v>
      </c>
      <c r="J224" s="2" t="s">
        <v>1219</v>
      </c>
      <c r="K224">
        <v>266</v>
      </c>
      <c r="L224" s="15" t="s">
        <v>1576</v>
      </c>
      <c r="M224">
        <f>IF(J224="Business", G224*imputed!$B$4+imputed!$C$4,flights_c!G224*imputed!$B$5+imputed!$C$5)</f>
        <v>349.23400000000004</v>
      </c>
      <c r="N224">
        <f t="shared" si="12"/>
        <v>1</v>
      </c>
      <c r="O224">
        <f t="shared" si="13"/>
        <v>0.42936440677966098</v>
      </c>
      <c r="P224">
        <f t="shared" si="14"/>
        <v>5</v>
      </c>
      <c r="Q224" t="str">
        <f>VLOOKUP(K224,employees!A:H,5, FALSE)</f>
        <v>Consulting</v>
      </c>
      <c r="R224">
        <f>VLOOKUP(K224,employees!A:H,6, FALSE)</f>
        <v>4</v>
      </c>
      <c r="S224">
        <f>VLOOKUP(R224,Allowance!A:B,2,FALSE)</f>
        <v>10</v>
      </c>
      <c r="T224" t="str">
        <f t="shared" si="15"/>
        <v>Economy</v>
      </c>
      <c r="U224" t="str">
        <f>VLOOKUP(B224,IATA[],3,FALSE)</f>
        <v>USA</v>
      </c>
      <c r="V224" t="str">
        <f>VLOOKUP(C224,IATA[],3,FALSE)</f>
        <v>USA</v>
      </c>
      <c r="W224" t="str">
        <f>VLOOKUP(U224,Regions!A:B,2,FALSE)</f>
        <v>Americas</v>
      </c>
      <c r="X224" t="str">
        <f>VLOOKUP(V224,Regions!A:B,2,FALSE)</f>
        <v>Americas</v>
      </c>
    </row>
    <row r="225" spans="1:24" x14ac:dyDescent="0.3">
      <c r="A225" t="s">
        <v>931</v>
      </c>
      <c r="B225" t="s">
        <v>1190</v>
      </c>
      <c r="C225" t="s">
        <v>1203</v>
      </c>
      <c r="D225" s="1">
        <v>43411</v>
      </c>
      <c r="E225" s="1">
        <v>43433</v>
      </c>
      <c r="F225" s="1">
        <v>43441</v>
      </c>
      <c r="G225">
        <v>4151</v>
      </c>
      <c r="H225">
        <v>4.5</v>
      </c>
      <c r="I225">
        <v>507.02</v>
      </c>
      <c r="J225" s="2" t="s">
        <v>1219</v>
      </c>
      <c r="K225">
        <v>479</v>
      </c>
      <c r="L225" s="15" t="s">
        <v>1576</v>
      </c>
      <c r="M225">
        <f>IF(J225="Business", G225*imputed!$B$4+imputed!$C$4,flights_c!G225*imputed!$B$5+imputed!$C$5)</f>
        <v>669.50779999999997</v>
      </c>
      <c r="N225">
        <f t="shared" si="12"/>
        <v>22</v>
      </c>
      <c r="O225">
        <f t="shared" si="13"/>
        <v>0.12214406167188629</v>
      </c>
      <c r="P225">
        <f t="shared" si="14"/>
        <v>8</v>
      </c>
      <c r="Q225" t="str">
        <f>VLOOKUP(K225,employees!A:H,5, FALSE)</f>
        <v>Consulting</v>
      </c>
      <c r="R225">
        <f>VLOOKUP(K225,employees!A:H,6, FALSE)</f>
        <v>4</v>
      </c>
      <c r="S225">
        <f>VLOOKUP(R225,Allowance!A:B,2,FALSE)</f>
        <v>10</v>
      </c>
      <c r="T225" t="str">
        <f t="shared" si="15"/>
        <v>Economy</v>
      </c>
      <c r="U225" t="str">
        <f>VLOOKUP(B225,IATA[],3,FALSE)</f>
        <v>USA</v>
      </c>
      <c r="V225" t="str">
        <f>VLOOKUP(C225,IATA[],3,FALSE)</f>
        <v>USA</v>
      </c>
      <c r="W225" t="str">
        <f>VLOOKUP(U225,Regions!A:B,2,FALSE)</f>
        <v>Americas</v>
      </c>
      <c r="X225" t="str">
        <f>VLOOKUP(V225,Regions!A:B,2,FALSE)</f>
        <v>Americas</v>
      </c>
    </row>
    <row r="226" spans="1:24" x14ac:dyDescent="0.3">
      <c r="A226" t="s">
        <v>932</v>
      </c>
      <c r="B226" t="s">
        <v>1190</v>
      </c>
      <c r="C226" t="s">
        <v>1172</v>
      </c>
      <c r="D226" s="1">
        <v>43306</v>
      </c>
      <c r="E226" s="1">
        <v>43314</v>
      </c>
      <c r="F226" s="1">
        <v>43319</v>
      </c>
      <c r="G226">
        <v>3883</v>
      </c>
      <c r="H226">
        <v>5.0999999999999996</v>
      </c>
      <c r="I226">
        <v>507.02</v>
      </c>
      <c r="J226" s="2" t="s">
        <v>1219</v>
      </c>
      <c r="K226">
        <v>760</v>
      </c>
      <c r="L226" s="15" t="s">
        <v>1576</v>
      </c>
      <c r="M226">
        <f>IF(J226="Business", G226*imputed!$B$4+imputed!$C$4,flights_c!G226*imputed!$B$5+imputed!$C$5)</f>
        <v>640.61739999999998</v>
      </c>
      <c r="N226">
        <f t="shared" si="12"/>
        <v>8</v>
      </c>
      <c r="O226">
        <f t="shared" si="13"/>
        <v>0.13057429822302344</v>
      </c>
      <c r="P226">
        <f t="shared" si="14"/>
        <v>5</v>
      </c>
      <c r="Q226" t="str">
        <f>VLOOKUP(K226,employees!A:H,5, FALSE)</f>
        <v>Consulting</v>
      </c>
      <c r="R226">
        <f>VLOOKUP(K226,employees!A:H,6, FALSE)</f>
        <v>4</v>
      </c>
      <c r="S226">
        <f>VLOOKUP(R226,Allowance!A:B,2,FALSE)</f>
        <v>10</v>
      </c>
      <c r="T226" t="str">
        <f t="shared" si="15"/>
        <v>Economy</v>
      </c>
      <c r="U226" t="str">
        <f>VLOOKUP(B226,IATA[],3,FALSE)</f>
        <v>USA</v>
      </c>
      <c r="V226" t="str">
        <f>VLOOKUP(C226,IATA[],3,FALSE)</f>
        <v>USA</v>
      </c>
      <c r="W226" t="str">
        <f>VLOOKUP(U226,Regions!A:B,2,FALSE)</f>
        <v>Americas</v>
      </c>
      <c r="X226" t="str">
        <f>VLOOKUP(V226,Regions!A:B,2,FALSE)</f>
        <v>Americas</v>
      </c>
    </row>
    <row r="227" spans="1:24" x14ac:dyDescent="0.3">
      <c r="A227" t="s">
        <v>930</v>
      </c>
      <c r="B227" t="s">
        <v>1167</v>
      </c>
      <c r="C227" t="s">
        <v>1197</v>
      </c>
      <c r="D227" s="1">
        <v>43317</v>
      </c>
      <c r="E227" s="1">
        <v>43335</v>
      </c>
      <c r="F227" s="1">
        <v>43338</v>
      </c>
      <c r="G227">
        <v>1109</v>
      </c>
      <c r="H227">
        <v>2.2999999999999998</v>
      </c>
      <c r="I227">
        <v>512.33000000000004</v>
      </c>
      <c r="J227" s="2" t="s">
        <v>1219</v>
      </c>
      <c r="K227">
        <v>31</v>
      </c>
      <c r="L227" s="15" t="s">
        <v>1576</v>
      </c>
      <c r="M227">
        <f>IF(J227="Business", G227*imputed!$B$4+imputed!$C$4,flights_c!G227*imputed!$B$5+imputed!$C$5)</f>
        <v>341.58019999999999</v>
      </c>
      <c r="N227">
        <f t="shared" si="12"/>
        <v>18</v>
      </c>
      <c r="O227">
        <f t="shared" si="13"/>
        <v>0.46197475202885485</v>
      </c>
      <c r="P227">
        <f t="shared" si="14"/>
        <v>3</v>
      </c>
      <c r="Q227" t="str">
        <f>VLOOKUP(K227,employees!A:H,5, FALSE)</f>
        <v>IT</v>
      </c>
      <c r="R227">
        <f>VLOOKUP(K227,employees!A:H,6, FALSE)</f>
        <v>4</v>
      </c>
      <c r="S227">
        <f>VLOOKUP(R227,Allowance!A:B,2,FALSE)</f>
        <v>10</v>
      </c>
      <c r="T227" t="str">
        <f t="shared" si="15"/>
        <v>Economy</v>
      </c>
      <c r="U227" t="str">
        <f>VLOOKUP(B227,IATA[],3,FALSE)</f>
        <v>England</v>
      </c>
      <c r="V227" t="str">
        <f>VLOOKUP(C227,IATA[],3,FALSE)</f>
        <v>Spain</v>
      </c>
      <c r="W227" t="str">
        <f>VLOOKUP(U227,Regions!A:B,2,FALSE)</f>
        <v>Europe &amp; Middle East</v>
      </c>
      <c r="X227" t="str">
        <f>VLOOKUP(V227,Regions!A:B,2,FALSE)</f>
        <v>Europe &amp; Middle East</v>
      </c>
    </row>
    <row r="228" spans="1:24" x14ac:dyDescent="0.3">
      <c r="A228" t="s">
        <v>929</v>
      </c>
      <c r="B228" t="s">
        <v>1167</v>
      </c>
      <c r="C228" t="s">
        <v>1207</v>
      </c>
      <c r="D228" s="1">
        <v>43077</v>
      </c>
      <c r="E228" s="1">
        <v>43156</v>
      </c>
      <c r="F228" s="1">
        <v>43469</v>
      </c>
      <c r="G228">
        <v>913</v>
      </c>
      <c r="H228">
        <v>2.1</v>
      </c>
      <c r="I228">
        <v>521.72</v>
      </c>
      <c r="J228" s="2" t="s">
        <v>1219</v>
      </c>
      <c r="K228">
        <v>586</v>
      </c>
      <c r="L228" s="15" t="s">
        <v>1576</v>
      </c>
      <c r="M228">
        <f>IF(J228="Business", G228*imputed!$B$4+imputed!$C$4,flights_c!G228*imputed!$B$5+imputed!$C$5)</f>
        <v>320.45140000000004</v>
      </c>
      <c r="N228">
        <f t="shared" si="12"/>
        <v>79</v>
      </c>
      <c r="O228">
        <f t="shared" si="13"/>
        <v>0.57143483023001096</v>
      </c>
      <c r="P228">
        <f t="shared" si="14"/>
        <v>313</v>
      </c>
      <c r="Q228" t="str">
        <f>VLOOKUP(K228,employees!A:H,5, FALSE)</f>
        <v>Consulting</v>
      </c>
      <c r="R228">
        <f>VLOOKUP(K228,employees!A:H,6, FALSE)</f>
        <v>4</v>
      </c>
      <c r="S228">
        <f>VLOOKUP(R228,Allowance!A:B,2,FALSE)</f>
        <v>10</v>
      </c>
      <c r="T228" t="str">
        <f t="shared" si="15"/>
        <v>Economy</v>
      </c>
      <c r="U228" t="str">
        <f>VLOOKUP(B228,IATA[],3,FALSE)</f>
        <v>England</v>
      </c>
      <c r="V228" t="str">
        <f>VLOOKUP(C228,IATA[],3,FALSE)</f>
        <v>Germany</v>
      </c>
      <c r="W228" t="str">
        <f>VLOOKUP(U228,Regions!A:B,2,FALSE)</f>
        <v>Europe &amp; Middle East</v>
      </c>
      <c r="X228" t="str">
        <f>VLOOKUP(V228,Regions!A:B,2,FALSE)</f>
        <v>Europe &amp; Middle East</v>
      </c>
    </row>
    <row r="229" spans="1:24" x14ac:dyDescent="0.3">
      <c r="A229" t="s">
        <v>928</v>
      </c>
      <c r="B229" t="s">
        <v>1162</v>
      </c>
      <c r="C229" t="s">
        <v>1194</v>
      </c>
      <c r="D229" s="1">
        <v>43317</v>
      </c>
      <c r="E229" s="1">
        <v>43327</v>
      </c>
      <c r="F229" s="1">
        <v>43331</v>
      </c>
      <c r="G229">
        <v>654</v>
      </c>
      <c r="H229">
        <v>1.8</v>
      </c>
      <c r="I229">
        <v>524.13</v>
      </c>
      <c r="J229" s="2" t="s">
        <v>1219</v>
      </c>
      <c r="K229">
        <v>11</v>
      </c>
      <c r="L229" s="15" t="s">
        <v>1576</v>
      </c>
      <c r="M229">
        <f>IF(J229="Business", G229*imputed!$B$4+imputed!$C$4,flights_c!G229*imputed!$B$5+imputed!$C$5)</f>
        <v>292.53120000000001</v>
      </c>
      <c r="N229">
        <f t="shared" si="12"/>
        <v>10</v>
      </c>
      <c r="O229">
        <f t="shared" si="13"/>
        <v>0.80142201834862381</v>
      </c>
      <c r="P229">
        <f t="shared" si="14"/>
        <v>4</v>
      </c>
      <c r="Q229" t="str">
        <f>VLOOKUP(K229,employees!A:H,5, FALSE)</f>
        <v>Consulting</v>
      </c>
      <c r="R229">
        <f>VLOOKUP(K229,employees!A:H,6, FALSE)</f>
        <v>3</v>
      </c>
      <c r="S229">
        <f>VLOOKUP(R229,Allowance!A:B,2,FALSE)</f>
        <v>8</v>
      </c>
      <c r="T229" t="str">
        <f t="shared" si="15"/>
        <v>Economy</v>
      </c>
      <c r="U229" t="str">
        <f>VLOOKUP(B229,IATA[],3,FALSE)</f>
        <v>England</v>
      </c>
      <c r="V229" t="str">
        <f>VLOOKUP(C229,IATA[],3,FALSE)</f>
        <v>Germany</v>
      </c>
      <c r="W229" t="str">
        <f>VLOOKUP(U229,Regions!A:B,2,FALSE)</f>
        <v>Europe &amp; Middle East</v>
      </c>
      <c r="X229" t="str">
        <f>VLOOKUP(V229,Regions!A:B,2,FALSE)</f>
        <v>Europe &amp; Middle East</v>
      </c>
    </row>
    <row r="230" spans="1:24" x14ac:dyDescent="0.3">
      <c r="A230" t="s">
        <v>927</v>
      </c>
      <c r="B230" t="s">
        <v>1190</v>
      </c>
      <c r="C230" t="s">
        <v>1203</v>
      </c>
      <c r="D230" s="1">
        <v>43322</v>
      </c>
      <c r="E230" s="1">
        <v>43331</v>
      </c>
      <c r="F230" s="1">
        <v>43339</v>
      </c>
      <c r="G230">
        <v>4151</v>
      </c>
      <c r="H230">
        <v>4.5</v>
      </c>
      <c r="I230">
        <v>528.66999999999996</v>
      </c>
      <c r="J230" s="2" t="s">
        <v>1219</v>
      </c>
      <c r="K230">
        <v>663</v>
      </c>
      <c r="L230" s="15" t="s">
        <v>1576</v>
      </c>
      <c r="M230">
        <f>IF(J230="Business", G230*imputed!$B$4+imputed!$C$4,flights_c!G230*imputed!$B$5+imputed!$C$5)</f>
        <v>669.50779999999997</v>
      </c>
      <c r="N230">
        <f t="shared" si="12"/>
        <v>9</v>
      </c>
      <c r="O230">
        <f t="shared" si="13"/>
        <v>0.12735967236810405</v>
      </c>
      <c r="P230">
        <f t="shared" si="14"/>
        <v>8</v>
      </c>
      <c r="Q230" t="str">
        <f>VLOOKUP(K230,employees!A:H,5, FALSE)</f>
        <v>Consulting</v>
      </c>
      <c r="R230">
        <f>VLOOKUP(K230,employees!A:H,6, FALSE)</f>
        <v>4</v>
      </c>
      <c r="S230">
        <f>VLOOKUP(R230,Allowance!A:B,2,FALSE)</f>
        <v>10</v>
      </c>
      <c r="T230" t="str">
        <f t="shared" si="15"/>
        <v>Economy</v>
      </c>
      <c r="U230" t="str">
        <f>VLOOKUP(B230,IATA[],3,FALSE)</f>
        <v>USA</v>
      </c>
      <c r="V230" t="str">
        <f>VLOOKUP(C230,IATA[],3,FALSE)</f>
        <v>USA</v>
      </c>
      <c r="W230" t="str">
        <f>VLOOKUP(U230,Regions!A:B,2,FALSE)</f>
        <v>Americas</v>
      </c>
      <c r="X230" t="str">
        <f>VLOOKUP(V230,Regions!A:B,2,FALSE)</f>
        <v>Americas</v>
      </c>
    </row>
    <row r="231" spans="1:24" x14ac:dyDescent="0.3">
      <c r="A231" t="s">
        <v>926</v>
      </c>
      <c r="B231" t="s">
        <v>1167</v>
      </c>
      <c r="C231" t="s">
        <v>1191</v>
      </c>
      <c r="D231" s="1">
        <v>43512</v>
      </c>
      <c r="E231" s="1">
        <v>43522</v>
      </c>
      <c r="F231" s="1">
        <v>43525</v>
      </c>
      <c r="G231">
        <v>1215</v>
      </c>
      <c r="H231">
        <v>2.4</v>
      </c>
      <c r="I231">
        <v>531.69000000000005</v>
      </c>
      <c r="J231" s="2" t="s">
        <v>1219</v>
      </c>
      <c r="K231">
        <v>725</v>
      </c>
      <c r="L231" s="15" t="s">
        <v>1576</v>
      </c>
      <c r="M231">
        <f>IF(J231="Business", G231*imputed!$B$4+imputed!$C$4,flights_c!G231*imputed!$B$5+imputed!$C$5)</f>
        <v>353.00700000000001</v>
      </c>
      <c r="N231">
        <f t="shared" si="12"/>
        <v>10</v>
      </c>
      <c r="O231">
        <f t="shared" si="13"/>
        <v>0.43760493827160496</v>
      </c>
      <c r="P231">
        <f t="shared" si="14"/>
        <v>3</v>
      </c>
      <c r="Q231" t="str">
        <f>VLOOKUP(K231,employees!A:H,5, FALSE)</f>
        <v>Consulting</v>
      </c>
      <c r="R231">
        <f>VLOOKUP(K231,employees!A:H,6, FALSE)</f>
        <v>4</v>
      </c>
      <c r="S231">
        <f>VLOOKUP(R231,Allowance!A:B,2,FALSE)</f>
        <v>10</v>
      </c>
      <c r="T231" t="str">
        <f t="shared" si="15"/>
        <v>Economy</v>
      </c>
      <c r="U231" t="str">
        <f>VLOOKUP(B231,IATA[],3,FALSE)</f>
        <v>England</v>
      </c>
      <c r="V231" t="str">
        <f>VLOOKUP(C231,IATA[],3,FALSE)</f>
        <v>Spain</v>
      </c>
      <c r="W231" t="str">
        <f>VLOOKUP(U231,Regions!A:B,2,FALSE)</f>
        <v>Europe &amp; Middle East</v>
      </c>
      <c r="X231" t="str">
        <f>VLOOKUP(V231,Regions!A:B,2,FALSE)</f>
        <v>Europe &amp; Middle East</v>
      </c>
    </row>
    <row r="232" spans="1:24" x14ac:dyDescent="0.3">
      <c r="A232" t="s">
        <v>925</v>
      </c>
      <c r="B232" t="s">
        <v>1167</v>
      </c>
      <c r="C232" t="s">
        <v>1194</v>
      </c>
      <c r="D232" s="1">
        <v>43362</v>
      </c>
      <c r="E232" s="1">
        <v>43397</v>
      </c>
      <c r="F232" s="1">
        <v>43404</v>
      </c>
      <c r="G232">
        <v>630</v>
      </c>
      <c r="H232">
        <v>8.8000000000000007</v>
      </c>
      <c r="I232">
        <v>535.53</v>
      </c>
      <c r="J232" s="2" t="s">
        <v>1219</v>
      </c>
      <c r="K232">
        <v>689</v>
      </c>
      <c r="L232" s="15" t="s">
        <v>1576</v>
      </c>
      <c r="M232">
        <f>IF(J232="Business", G232*imputed!$B$4+imputed!$C$4,flights_c!G232*imputed!$B$5+imputed!$C$5)</f>
        <v>289.94400000000002</v>
      </c>
      <c r="N232">
        <f t="shared" si="12"/>
        <v>35</v>
      </c>
      <c r="O232">
        <f t="shared" si="13"/>
        <v>0.85004761904761905</v>
      </c>
      <c r="P232">
        <f t="shared" si="14"/>
        <v>7</v>
      </c>
      <c r="Q232" t="str">
        <f>VLOOKUP(K232,employees!A:H,5, FALSE)</f>
        <v>Finance</v>
      </c>
      <c r="R232">
        <f>VLOOKUP(K232,employees!A:H,6, FALSE)</f>
        <v>1</v>
      </c>
      <c r="S232">
        <f>VLOOKUP(R232,Allowance!A:B,2,FALSE)</f>
        <v>4</v>
      </c>
      <c r="T232" t="str">
        <f t="shared" si="15"/>
        <v>Economy</v>
      </c>
      <c r="U232" t="str">
        <f>VLOOKUP(B232,IATA[],3,FALSE)</f>
        <v>England</v>
      </c>
      <c r="V232" t="str">
        <f>VLOOKUP(C232,IATA[],3,FALSE)</f>
        <v>Germany</v>
      </c>
      <c r="W232" t="str">
        <f>VLOOKUP(U232,Regions!A:B,2,FALSE)</f>
        <v>Europe &amp; Middle East</v>
      </c>
      <c r="X232" t="str">
        <f>VLOOKUP(V232,Regions!A:B,2,FALSE)</f>
        <v>Europe &amp; Middle East</v>
      </c>
    </row>
    <row r="233" spans="1:24" x14ac:dyDescent="0.3">
      <c r="A233" t="s">
        <v>924</v>
      </c>
      <c r="B233" t="s">
        <v>1161</v>
      </c>
      <c r="C233" t="s">
        <v>1194</v>
      </c>
      <c r="D233" s="1">
        <v>43429</v>
      </c>
      <c r="E233" s="1">
        <v>43430</v>
      </c>
      <c r="F233" s="1">
        <v>43439</v>
      </c>
      <c r="G233">
        <v>6205</v>
      </c>
      <c r="H233">
        <v>7.8</v>
      </c>
      <c r="I233">
        <v>535.62</v>
      </c>
      <c r="J233" s="2" t="s">
        <v>1219</v>
      </c>
      <c r="K233">
        <v>840</v>
      </c>
      <c r="L233" s="15" t="s">
        <v>1576</v>
      </c>
      <c r="M233">
        <f>IF(J233="Business", G233*imputed!$B$4+imputed!$C$4,flights_c!G233*imputed!$B$5+imputed!$C$5)</f>
        <v>890.92899999999997</v>
      </c>
      <c r="N233">
        <f t="shared" si="12"/>
        <v>1</v>
      </c>
      <c r="O233">
        <f t="shared" si="13"/>
        <v>8.6320709105560028E-2</v>
      </c>
      <c r="P233">
        <f t="shared" si="14"/>
        <v>9</v>
      </c>
      <c r="Q233" t="str">
        <f>VLOOKUP(K233,employees!A:H,5, FALSE)</f>
        <v>Consulting</v>
      </c>
      <c r="R233">
        <f>VLOOKUP(K233,employees!A:H,6, FALSE)</f>
        <v>4</v>
      </c>
      <c r="S233">
        <f>VLOOKUP(R233,Allowance!A:B,2,FALSE)</f>
        <v>10</v>
      </c>
      <c r="T233" t="str">
        <f t="shared" si="15"/>
        <v>Economy</v>
      </c>
      <c r="U233" t="str">
        <f>VLOOKUP(B233,IATA[],3,FALSE)</f>
        <v>USA</v>
      </c>
      <c r="V233" t="str">
        <f>VLOOKUP(C233,IATA[],3,FALSE)</f>
        <v>Germany</v>
      </c>
      <c r="W233" t="str">
        <f>VLOOKUP(U233,Regions!A:B,2,FALSE)</f>
        <v>Americas</v>
      </c>
      <c r="X233" t="str">
        <f>VLOOKUP(V233,Regions!A:B,2,FALSE)</f>
        <v>Europe &amp; Middle East</v>
      </c>
    </row>
    <row r="234" spans="1:24" x14ac:dyDescent="0.3">
      <c r="A234" t="s">
        <v>923</v>
      </c>
      <c r="B234" t="s">
        <v>1167</v>
      </c>
      <c r="C234" t="s">
        <v>1194</v>
      </c>
      <c r="D234" s="1">
        <v>43628</v>
      </c>
      <c r="E234" s="1">
        <v>43685</v>
      </c>
      <c r="F234" s="1">
        <v>43828</v>
      </c>
      <c r="G234">
        <v>630</v>
      </c>
      <c r="H234">
        <v>8.8000000000000007</v>
      </c>
      <c r="I234">
        <v>539.72</v>
      </c>
      <c r="J234" s="2" t="s">
        <v>1219</v>
      </c>
      <c r="K234">
        <v>636</v>
      </c>
      <c r="L234" s="15" t="s">
        <v>1576</v>
      </c>
      <c r="M234">
        <f>IF(J234="Business", G234*imputed!$B$4+imputed!$C$4,flights_c!G234*imputed!$B$5+imputed!$C$5)</f>
        <v>289.94400000000002</v>
      </c>
      <c r="N234">
        <f t="shared" si="12"/>
        <v>57</v>
      </c>
      <c r="O234">
        <f t="shared" si="13"/>
        <v>0.85669841269841274</v>
      </c>
      <c r="P234">
        <f t="shared" si="14"/>
        <v>143</v>
      </c>
      <c r="Q234" t="str">
        <f>VLOOKUP(K234,employees!A:H,5, FALSE)</f>
        <v>IT</v>
      </c>
      <c r="R234">
        <f>VLOOKUP(K234,employees!A:H,6, FALSE)</f>
        <v>2</v>
      </c>
      <c r="S234">
        <f>VLOOKUP(R234,Allowance!A:B,2,FALSE)</f>
        <v>6</v>
      </c>
      <c r="T234" t="str">
        <f t="shared" si="15"/>
        <v>Economy</v>
      </c>
      <c r="U234" t="str">
        <f>VLOOKUP(B234,IATA[],3,FALSE)</f>
        <v>England</v>
      </c>
      <c r="V234" t="str">
        <f>VLOOKUP(C234,IATA[],3,FALSE)</f>
        <v>Germany</v>
      </c>
      <c r="W234" t="str">
        <f>VLOOKUP(U234,Regions!A:B,2,FALSE)</f>
        <v>Europe &amp; Middle East</v>
      </c>
      <c r="X234" t="str">
        <f>VLOOKUP(V234,Regions!A:B,2,FALSE)</f>
        <v>Europe &amp; Middle East</v>
      </c>
    </row>
    <row r="235" spans="1:24" x14ac:dyDescent="0.3">
      <c r="A235" t="s">
        <v>922</v>
      </c>
      <c r="B235" t="s">
        <v>1190</v>
      </c>
      <c r="C235" t="s">
        <v>1163</v>
      </c>
      <c r="D235" s="1">
        <v>43381</v>
      </c>
      <c r="E235" s="1">
        <v>43610</v>
      </c>
      <c r="F235" s="1">
        <v>43615</v>
      </c>
      <c r="G235">
        <v>3608</v>
      </c>
      <c r="H235">
        <v>4.8</v>
      </c>
      <c r="I235">
        <v>541.33000000000004</v>
      </c>
      <c r="J235" s="2" t="s">
        <v>1219</v>
      </c>
      <c r="K235">
        <v>204</v>
      </c>
      <c r="L235" s="15" t="s">
        <v>1576</v>
      </c>
      <c r="M235">
        <f>IF(J235="Business", G235*imputed!$B$4+imputed!$C$4,flights_c!G235*imputed!$B$5+imputed!$C$5)</f>
        <v>610.97239999999999</v>
      </c>
      <c r="N235">
        <f t="shared" si="12"/>
        <v>229</v>
      </c>
      <c r="O235">
        <f t="shared" si="13"/>
        <v>0.15003603104212862</v>
      </c>
      <c r="P235">
        <f t="shared" si="14"/>
        <v>5</v>
      </c>
      <c r="Q235" t="str">
        <f>VLOOKUP(K235,employees!A:H,5, FALSE)</f>
        <v>Consulting</v>
      </c>
      <c r="R235">
        <f>VLOOKUP(K235,employees!A:H,6, FALSE)</f>
        <v>4</v>
      </c>
      <c r="S235">
        <f>VLOOKUP(R235,Allowance!A:B,2,FALSE)</f>
        <v>10</v>
      </c>
      <c r="T235" t="str">
        <f t="shared" si="15"/>
        <v>Economy</v>
      </c>
      <c r="U235" t="str">
        <f>VLOOKUP(B235,IATA[],3,FALSE)</f>
        <v>USA</v>
      </c>
      <c r="V235" t="str">
        <f>VLOOKUP(C235,IATA[],3,FALSE)</f>
        <v>USA</v>
      </c>
      <c r="W235" t="str">
        <f>VLOOKUP(U235,Regions!A:B,2,FALSE)</f>
        <v>Americas</v>
      </c>
      <c r="X235" t="str">
        <f>VLOOKUP(V235,Regions!A:B,2,FALSE)</f>
        <v>Americas</v>
      </c>
    </row>
    <row r="236" spans="1:24" x14ac:dyDescent="0.3">
      <c r="A236" t="s">
        <v>921</v>
      </c>
      <c r="B236" t="s">
        <v>1162</v>
      </c>
      <c r="C236" t="s">
        <v>1194</v>
      </c>
      <c r="D236" s="1">
        <v>43129</v>
      </c>
      <c r="E236" s="1">
        <v>43156</v>
      </c>
      <c r="F236" s="1">
        <v>43161</v>
      </c>
      <c r="G236">
        <v>654</v>
      </c>
      <c r="H236">
        <v>1.8</v>
      </c>
      <c r="I236">
        <v>541.97</v>
      </c>
      <c r="J236" s="2" t="s">
        <v>1219</v>
      </c>
      <c r="K236">
        <v>810</v>
      </c>
      <c r="L236" s="15" t="s">
        <v>1576</v>
      </c>
      <c r="M236">
        <f>IF(J236="Business", G236*imputed!$B$4+imputed!$C$4,flights_c!G236*imputed!$B$5+imputed!$C$5)</f>
        <v>292.53120000000001</v>
      </c>
      <c r="N236">
        <f t="shared" si="12"/>
        <v>27</v>
      </c>
      <c r="O236">
        <f t="shared" si="13"/>
        <v>0.82870030581039755</v>
      </c>
      <c r="P236">
        <f t="shared" si="14"/>
        <v>5</v>
      </c>
      <c r="Q236" t="str">
        <f>VLOOKUP(K236,employees!A:H,5, FALSE)</f>
        <v>Consulting</v>
      </c>
      <c r="R236">
        <f>VLOOKUP(K236,employees!A:H,6, FALSE)</f>
        <v>4</v>
      </c>
      <c r="S236">
        <f>VLOOKUP(R236,Allowance!A:B,2,FALSE)</f>
        <v>10</v>
      </c>
      <c r="T236" t="str">
        <f t="shared" si="15"/>
        <v>Economy</v>
      </c>
      <c r="U236" t="str">
        <f>VLOOKUP(B236,IATA[],3,FALSE)</f>
        <v>England</v>
      </c>
      <c r="V236" t="str">
        <f>VLOOKUP(C236,IATA[],3,FALSE)</f>
        <v>Germany</v>
      </c>
      <c r="W236" t="str">
        <f>VLOOKUP(U236,Regions!A:B,2,FALSE)</f>
        <v>Europe &amp; Middle East</v>
      </c>
      <c r="X236" t="str">
        <f>VLOOKUP(V236,Regions!A:B,2,FALSE)</f>
        <v>Europe &amp; Middle East</v>
      </c>
    </row>
    <row r="237" spans="1:24" x14ac:dyDescent="0.3">
      <c r="A237" t="s">
        <v>920</v>
      </c>
      <c r="B237" t="s">
        <v>1190</v>
      </c>
      <c r="C237" t="s">
        <v>1172</v>
      </c>
      <c r="D237" s="1">
        <v>43099</v>
      </c>
      <c r="E237" s="1">
        <v>43123</v>
      </c>
      <c r="F237" s="1">
        <v>43124</v>
      </c>
      <c r="G237">
        <v>3883</v>
      </c>
      <c r="H237">
        <v>5.0999999999999996</v>
      </c>
      <c r="I237">
        <v>542.46</v>
      </c>
      <c r="J237" s="2" t="s">
        <v>1218</v>
      </c>
      <c r="K237">
        <v>352</v>
      </c>
      <c r="L237" s="15" t="s">
        <v>1576</v>
      </c>
      <c r="M237">
        <f>IF(J237="Business", G237*imputed!$B$4+imputed!$C$4,flights_c!G237*imputed!$B$5+imputed!$C$5)</f>
        <v>4087.9005000000002</v>
      </c>
      <c r="N237">
        <f t="shared" si="12"/>
        <v>24</v>
      </c>
      <c r="O237">
        <f t="shared" si="13"/>
        <v>0.13970126191089366</v>
      </c>
      <c r="P237">
        <f t="shared" si="14"/>
        <v>1</v>
      </c>
      <c r="Q237" t="str">
        <f>VLOOKUP(K237,employees!A:H,5, FALSE)</f>
        <v>Consulting</v>
      </c>
      <c r="R237">
        <f>VLOOKUP(K237,employees!A:H,6, FALSE)</f>
        <v>2</v>
      </c>
      <c r="S237">
        <f>VLOOKUP(R237,Allowance!A:B,2,FALSE)</f>
        <v>6</v>
      </c>
      <c r="T237" t="str">
        <f t="shared" si="15"/>
        <v>No</v>
      </c>
      <c r="U237" t="str">
        <f>VLOOKUP(B237,IATA[],3,FALSE)</f>
        <v>USA</v>
      </c>
      <c r="V237" t="str">
        <f>VLOOKUP(C237,IATA[],3,FALSE)</f>
        <v>USA</v>
      </c>
      <c r="W237" t="str">
        <f>VLOOKUP(U237,Regions!A:B,2,FALSE)</f>
        <v>Americas</v>
      </c>
      <c r="X237" t="str">
        <f>VLOOKUP(V237,Regions!A:B,2,FALSE)</f>
        <v>Americas</v>
      </c>
    </row>
    <row r="238" spans="1:24" x14ac:dyDescent="0.3">
      <c r="A238" t="s">
        <v>919</v>
      </c>
      <c r="B238" t="s">
        <v>1190</v>
      </c>
      <c r="C238" t="s">
        <v>1172</v>
      </c>
      <c r="D238" s="1">
        <v>43582</v>
      </c>
      <c r="E238" s="1">
        <v>43596</v>
      </c>
      <c r="F238" s="1">
        <v>43601</v>
      </c>
      <c r="G238">
        <v>3883</v>
      </c>
      <c r="H238">
        <v>5.0999999999999996</v>
      </c>
      <c r="I238">
        <v>545.52</v>
      </c>
      <c r="J238" s="2" t="s">
        <v>1218</v>
      </c>
      <c r="K238">
        <v>201</v>
      </c>
      <c r="L238" s="15" t="s">
        <v>1576</v>
      </c>
      <c r="M238">
        <f>IF(J238="Business", G238*imputed!$B$4+imputed!$C$4,flights_c!G238*imputed!$B$5+imputed!$C$5)</f>
        <v>4087.9005000000002</v>
      </c>
      <c r="N238">
        <f t="shared" si="12"/>
        <v>14</v>
      </c>
      <c r="O238">
        <f t="shared" si="13"/>
        <v>0.14048931238732937</v>
      </c>
      <c r="P238">
        <f t="shared" si="14"/>
        <v>5</v>
      </c>
      <c r="Q238" t="str">
        <f>VLOOKUP(K238,employees!A:H,5, FALSE)</f>
        <v>IT</v>
      </c>
      <c r="R238">
        <f>VLOOKUP(K238,employees!A:H,6, FALSE)</f>
        <v>2</v>
      </c>
      <c r="S238">
        <f>VLOOKUP(R238,Allowance!A:B,2,FALSE)</f>
        <v>6</v>
      </c>
      <c r="T238" t="str">
        <f t="shared" si="15"/>
        <v>No</v>
      </c>
      <c r="U238" t="str">
        <f>VLOOKUP(B238,IATA[],3,FALSE)</f>
        <v>USA</v>
      </c>
      <c r="V238" t="str">
        <f>VLOOKUP(C238,IATA[],3,FALSE)</f>
        <v>USA</v>
      </c>
      <c r="W238" t="str">
        <f>VLOOKUP(U238,Regions!A:B,2,FALSE)</f>
        <v>Americas</v>
      </c>
      <c r="X238" t="str">
        <f>VLOOKUP(V238,Regions!A:B,2,FALSE)</f>
        <v>Americas</v>
      </c>
    </row>
    <row r="239" spans="1:24" x14ac:dyDescent="0.3">
      <c r="A239" t="s">
        <v>918</v>
      </c>
      <c r="B239" t="s">
        <v>1167</v>
      </c>
      <c r="C239" t="s">
        <v>1197</v>
      </c>
      <c r="D239" s="1">
        <v>42863</v>
      </c>
      <c r="E239" s="1">
        <v>42874</v>
      </c>
      <c r="F239" s="1">
        <v>42878</v>
      </c>
      <c r="G239">
        <v>1109</v>
      </c>
      <c r="H239">
        <v>2.2999999999999998</v>
      </c>
      <c r="I239">
        <v>552.97</v>
      </c>
      <c r="J239" s="2" t="s">
        <v>1219</v>
      </c>
      <c r="K239">
        <v>105</v>
      </c>
      <c r="L239" s="15" t="s">
        <v>1576</v>
      </c>
      <c r="M239">
        <f>IF(J239="Business", G239*imputed!$B$4+imputed!$C$4,flights_c!G239*imputed!$B$5+imputed!$C$5)</f>
        <v>341.58019999999999</v>
      </c>
      <c r="N239">
        <f t="shared" si="12"/>
        <v>11</v>
      </c>
      <c r="O239">
        <f t="shared" si="13"/>
        <v>0.49862037871956721</v>
      </c>
      <c r="P239">
        <f t="shared" si="14"/>
        <v>4</v>
      </c>
      <c r="Q239" t="str">
        <f>VLOOKUP(K239,employees!A:H,5, FALSE)</f>
        <v>IT</v>
      </c>
      <c r="R239">
        <f>VLOOKUP(K239,employees!A:H,6, FALSE)</f>
        <v>4</v>
      </c>
      <c r="S239">
        <f>VLOOKUP(R239,Allowance!A:B,2,FALSE)</f>
        <v>10</v>
      </c>
      <c r="T239" t="str">
        <f t="shared" si="15"/>
        <v>Economy</v>
      </c>
      <c r="U239" t="str">
        <f>VLOOKUP(B239,IATA[],3,FALSE)</f>
        <v>England</v>
      </c>
      <c r="V239" t="str">
        <f>VLOOKUP(C239,IATA[],3,FALSE)</f>
        <v>Spain</v>
      </c>
      <c r="W239" t="str">
        <f>VLOOKUP(U239,Regions!A:B,2,FALSE)</f>
        <v>Europe &amp; Middle East</v>
      </c>
      <c r="X239" t="str">
        <f>VLOOKUP(V239,Regions!A:B,2,FALSE)</f>
        <v>Europe &amp; Middle East</v>
      </c>
    </row>
    <row r="240" spans="1:24" x14ac:dyDescent="0.3">
      <c r="A240" t="s">
        <v>917</v>
      </c>
      <c r="B240" t="s">
        <v>1167</v>
      </c>
      <c r="C240" t="s">
        <v>1207</v>
      </c>
      <c r="D240" s="1">
        <v>42905</v>
      </c>
      <c r="E240" s="1">
        <v>42916</v>
      </c>
      <c r="F240" s="1">
        <v>42923</v>
      </c>
      <c r="G240">
        <v>913</v>
      </c>
      <c r="H240">
        <v>2.1</v>
      </c>
      <c r="I240">
        <v>553.97</v>
      </c>
      <c r="J240" s="2" t="s">
        <v>1218</v>
      </c>
      <c r="K240">
        <v>105</v>
      </c>
      <c r="L240" s="15" t="s">
        <v>1576</v>
      </c>
      <c r="M240">
        <f>IF(J240="Business", G240*imputed!$B$4+imputed!$C$4,flights_c!G240*imputed!$B$5+imputed!$C$5)</f>
        <v>2384.6055000000001</v>
      </c>
      <c r="N240">
        <f t="shared" si="12"/>
        <v>11</v>
      </c>
      <c r="O240">
        <f t="shared" si="13"/>
        <v>0.60675794085432644</v>
      </c>
      <c r="P240">
        <f t="shared" si="14"/>
        <v>7</v>
      </c>
      <c r="Q240" t="str">
        <f>VLOOKUP(K240,employees!A:H,5, FALSE)</f>
        <v>IT</v>
      </c>
      <c r="R240">
        <f>VLOOKUP(K240,employees!A:H,6, FALSE)</f>
        <v>4</v>
      </c>
      <c r="S240">
        <f>VLOOKUP(R240,Allowance!A:B,2,FALSE)</f>
        <v>10</v>
      </c>
      <c r="T240" t="str">
        <f t="shared" si="15"/>
        <v>No</v>
      </c>
      <c r="U240" t="str">
        <f>VLOOKUP(B240,IATA[],3,FALSE)</f>
        <v>England</v>
      </c>
      <c r="V240" t="str">
        <f>VLOOKUP(C240,IATA[],3,FALSE)</f>
        <v>Germany</v>
      </c>
      <c r="W240" t="str">
        <f>VLOOKUP(U240,Regions!A:B,2,FALSE)</f>
        <v>Europe &amp; Middle East</v>
      </c>
      <c r="X240" t="str">
        <f>VLOOKUP(V240,Regions!A:B,2,FALSE)</f>
        <v>Europe &amp; Middle East</v>
      </c>
    </row>
    <row r="241" spans="1:24" x14ac:dyDescent="0.3">
      <c r="A241" t="s">
        <v>916</v>
      </c>
      <c r="B241" t="s">
        <v>1190</v>
      </c>
      <c r="C241" t="s">
        <v>1165</v>
      </c>
      <c r="D241" s="1">
        <v>42817</v>
      </c>
      <c r="E241" s="1">
        <v>42828</v>
      </c>
      <c r="F241" s="1">
        <v>42844</v>
      </c>
      <c r="G241">
        <v>1765</v>
      </c>
      <c r="H241">
        <v>2.6</v>
      </c>
      <c r="I241">
        <v>558.74</v>
      </c>
      <c r="J241" s="2" t="s">
        <v>1219</v>
      </c>
      <c r="K241">
        <v>202</v>
      </c>
      <c r="L241" s="15" t="s">
        <v>1576</v>
      </c>
      <c r="M241">
        <f>IF(J241="Business", G241*imputed!$B$4+imputed!$C$4,flights_c!G241*imputed!$B$5+imputed!$C$5)</f>
        <v>412.29700000000003</v>
      </c>
      <c r="N241">
        <f t="shared" si="12"/>
        <v>11</v>
      </c>
      <c r="O241">
        <f t="shared" si="13"/>
        <v>0.31656657223796036</v>
      </c>
      <c r="P241">
        <f t="shared" si="14"/>
        <v>16</v>
      </c>
      <c r="Q241" t="str">
        <f>VLOOKUP(K241,employees!A:H,5, FALSE)</f>
        <v>Consulting</v>
      </c>
      <c r="R241">
        <f>VLOOKUP(K241,employees!A:H,6, FALSE)</f>
        <v>2</v>
      </c>
      <c r="S241">
        <f>VLOOKUP(R241,Allowance!A:B,2,FALSE)</f>
        <v>6</v>
      </c>
      <c r="T241" t="str">
        <f t="shared" si="15"/>
        <v>Economy</v>
      </c>
      <c r="U241" t="str">
        <f>VLOOKUP(B241,IATA[],3,FALSE)</f>
        <v>USA</v>
      </c>
      <c r="V241" t="str">
        <f>VLOOKUP(C241,IATA[],3,FALSE)</f>
        <v>USA</v>
      </c>
      <c r="W241" t="str">
        <f>VLOOKUP(U241,Regions!A:B,2,FALSE)</f>
        <v>Americas</v>
      </c>
      <c r="X241" t="str">
        <f>VLOOKUP(V241,Regions!A:B,2,FALSE)</f>
        <v>Americas</v>
      </c>
    </row>
    <row r="242" spans="1:24" x14ac:dyDescent="0.3">
      <c r="A242" t="s">
        <v>915</v>
      </c>
      <c r="B242" t="s">
        <v>1190</v>
      </c>
      <c r="C242" t="s">
        <v>1198</v>
      </c>
      <c r="D242" s="1">
        <v>43128</v>
      </c>
      <c r="E242" s="1">
        <v>43180</v>
      </c>
      <c r="F242" s="1">
        <v>43185</v>
      </c>
      <c r="G242">
        <v>2235</v>
      </c>
      <c r="H242">
        <v>3.2</v>
      </c>
      <c r="I242">
        <v>558.89</v>
      </c>
      <c r="J242" s="2" t="s">
        <v>1219</v>
      </c>
      <c r="K242">
        <v>638</v>
      </c>
      <c r="L242" s="15" t="s">
        <v>1576</v>
      </c>
      <c r="M242">
        <f>IF(J242="Business", G242*imputed!$B$4+imputed!$C$4,flights_c!G242*imputed!$B$5+imputed!$C$5)</f>
        <v>462.96300000000002</v>
      </c>
      <c r="N242">
        <f t="shared" si="12"/>
        <v>52</v>
      </c>
      <c r="O242">
        <f t="shared" si="13"/>
        <v>0.25006263982102905</v>
      </c>
      <c r="P242">
        <f t="shared" si="14"/>
        <v>5</v>
      </c>
      <c r="Q242" t="str">
        <f>VLOOKUP(K242,employees!A:H,5, FALSE)</f>
        <v>Consulting</v>
      </c>
      <c r="R242">
        <f>VLOOKUP(K242,employees!A:H,6, FALSE)</f>
        <v>3</v>
      </c>
      <c r="S242">
        <f>VLOOKUP(R242,Allowance!A:B,2,FALSE)</f>
        <v>8</v>
      </c>
      <c r="T242" t="str">
        <f t="shared" si="15"/>
        <v>Economy</v>
      </c>
      <c r="U242" t="str">
        <f>VLOOKUP(B242,IATA[],3,FALSE)</f>
        <v>USA</v>
      </c>
      <c r="V242" t="str">
        <f>VLOOKUP(C242,IATA[],3,FALSE)</f>
        <v>USA</v>
      </c>
      <c r="W242" t="str">
        <f>VLOOKUP(U242,Regions!A:B,2,FALSE)</f>
        <v>Americas</v>
      </c>
      <c r="X242" t="str">
        <f>VLOOKUP(V242,Regions!A:B,2,FALSE)</f>
        <v>Americas</v>
      </c>
    </row>
    <row r="243" spans="1:24" x14ac:dyDescent="0.3">
      <c r="A243" t="s">
        <v>914</v>
      </c>
      <c r="B243" t="s">
        <v>1161</v>
      </c>
      <c r="C243" t="s">
        <v>1191</v>
      </c>
      <c r="D243" s="1">
        <v>43500</v>
      </c>
      <c r="E243" s="1">
        <v>43515</v>
      </c>
      <c r="F243" s="1">
        <v>43526</v>
      </c>
      <c r="G243">
        <v>5775</v>
      </c>
      <c r="H243">
        <v>7.3</v>
      </c>
      <c r="I243">
        <v>568.36</v>
      </c>
      <c r="J243" s="2" t="s">
        <v>1219</v>
      </c>
      <c r="K243">
        <v>25</v>
      </c>
      <c r="L243" s="15" t="s">
        <v>1576</v>
      </c>
      <c r="M243">
        <f>IF(J243="Business", G243*imputed!$B$4+imputed!$C$4,flights_c!G243*imputed!$B$5+imputed!$C$5)</f>
        <v>844.57500000000005</v>
      </c>
      <c r="N243">
        <f t="shared" si="12"/>
        <v>15</v>
      </c>
      <c r="O243">
        <f t="shared" si="13"/>
        <v>9.8417316017316014E-2</v>
      </c>
      <c r="P243">
        <f t="shared" si="14"/>
        <v>11</v>
      </c>
      <c r="Q243" t="str">
        <f>VLOOKUP(K243,employees!A:H,5, FALSE)</f>
        <v>Consulting</v>
      </c>
      <c r="R243">
        <f>VLOOKUP(K243,employees!A:H,6, FALSE)</f>
        <v>4</v>
      </c>
      <c r="S243">
        <f>VLOOKUP(R243,Allowance!A:B,2,FALSE)</f>
        <v>10</v>
      </c>
      <c r="T243" t="str">
        <f t="shared" si="15"/>
        <v>Economy</v>
      </c>
      <c r="U243" t="str">
        <f>VLOOKUP(B243,IATA[],3,FALSE)</f>
        <v>USA</v>
      </c>
      <c r="V243" t="str">
        <f>VLOOKUP(C243,IATA[],3,FALSE)</f>
        <v>Spain</v>
      </c>
      <c r="W243" t="str">
        <f>VLOOKUP(U243,Regions!A:B,2,FALSE)</f>
        <v>Americas</v>
      </c>
      <c r="X243" t="str">
        <f>VLOOKUP(V243,Regions!A:B,2,FALSE)</f>
        <v>Europe &amp; Middle East</v>
      </c>
    </row>
    <row r="244" spans="1:24" x14ac:dyDescent="0.3">
      <c r="A244" t="s">
        <v>913</v>
      </c>
      <c r="B244" t="s">
        <v>1162</v>
      </c>
      <c r="C244" t="s">
        <v>1179</v>
      </c>
      <c r="D244" s="1">
        <v>43590</v>
      </c>
      <c r="E244" s="1">
        <v>43614</v>
      </c>
      <c r="F244" s="1">
        <v>43618</v>
      </c>
      <c r="G244">
        <v>1443</v>
      </c>
      <c r="H244">
        <v>2.6</v>
      </c>
      <c r="I244">
        <v>571.13</v>
      </c>
      <c r="J244" s="2" t="s">
        <v>1219</v>
      </c>
      <c r="K244">
        <v>845</v>
      </c>
      <c r="L244" s="15" t="s">
        <v>1576</v>
      </c>
      <c r="M244">
        <f>IF(J244="Business", G244*imputed!$B$4+imputed!$C$4,flights_c!G244*imputed!$B$5+imputed!$C$5)</f>
        <v>377.58540000000005</v>
      </c>
      <c r="N244">
        <f t="shared" si="12"/>
        <v>24</v>
      </c>
      <c r="O244">
        <f t="shared" si="13"/>
        <v>0.39579348579348578</v>
      </c>
      <c r="P244">
        <f t="shared" si="14"/>
        <v>4</v>
      </c>
      <c r="Q244" t="str">
        <f>VLOOKUP(K244,employees!A:H,5, FALSE)</f>
        <v>Consulting</v>
      </c>
      <c r="R244">
        <f>VLOOKUP(K244,employees!A:H,6, FALSE)</f>
        <v>4</v>
      </c>
      <c r="S244">
        <f>VLOOKUP(R244,Allowance!A:B,2,FALSE)</f>
        <v>10</v>
      </c>
      <c r="T244" t="str">
        <f t="shared" si="15"/>
        <v>Economy</v>
      </c>
      <c r="U244" t="str">
        <f>VLOOKUP(B244,IATA[],3,FALSE)</f>
        <v>England</v>
      </c>
      <c r="V244" t="str">
        <f>VLOOKUP(C244,IATA[],3,FALSE)</f>
        <v>Italy</v>
      </c>
      <c r="W244" t="str">
        <f>VLOOKUP(U244,Regions!A:B,2,FALSE)</f>
        <v>Europe &amp; Middle East</v>
      </c>
      <c r="X244" t="str">
        <f>VLOOKUP(V244,Regions!A:B,2,FALSE)</f>
        <v>Europe &amp; Middle East</v>
      </c>
    </row>
    <row r="245" spans="1:24" x14ac:dyDescent="0.3">
      <c r="A245" t="s">
        <v>911</v>
      </c>
      <c r="B245" t="s">
        <v>1190</v>
      </c>
      <c r="C245" t="s">
        <v>1204</v>
      </c>
      <c r="D245" s="1">
        <v>43016</v>
      </c>
      <c r="E245" s="1">
        <v>43061</v>
      </c>
      <c r="F245" s="1">
        <v>43065</v>
      </c>
      <c r="G245">
        <v>3368</v>
      </c>
      <c r="H245">
        <v>11.5</v>
      </c>
      <c r="I245">
        <v>573.24</v>
      </c>
      <c r="J245" s="2" t="s">
        <v>1219</v>
      </c>
      <c r="K245">
        <v>563</v>
      </c>
      <c r="L245" s="15" t="s">
        <v>1576</v>
      </c>
      <c r="M245">
        <f>IF(J245="Business", G245*imputed!$B$4+imputed!$C$4,flights_c!G245*imputed!$B$5+imputed!$C$5)</f>
        <v>585.10040000000004</v>
      </c>
      <c r="N245">
        <f t="shared" si="12"/>
        <v>45</v>
      </c>
      <c r="O245">
        <f t="shared" si="13"/>
        <v>0.17020190023752971</v>
      </c>
      <c r="P245">
        <f t="shared" si="14"/>
        <v>4</v>
      </c>
      <c r="Q245" t="str">
        <f>VLOOKUP(K245,employees!A:H,5, FALSE)</f>
        <v>Finance</v>
      </c>
      <c r="R245">
        <f>VLOOKUP(K245,employees!A:H,6, FALSE)</f>
        <v>2</v>
      </c>
      <c r="S245">
        <f>VLOOKUP(R245,Allowance!A:B,2,FALSE)</f>
        <v>6</v>
      </c>
      <c r="T245" t="str">
        <f t="shared" si="15"/>
        <v>Economy</v>
      </c>
      <c r="U245" t="str">
        <f>VLOOKUP(B245,IATA[],3,FALSE)</f>
        <v>USA</v>
      </c>
      <c r="V245" t="str">
        <f>VLOOKUP(C245,IATA[],3,FALSE)</f>
        <v>Mexico</v>
      </c>
      <c r="W245" t="str">
        <f>VLOOKUP(U245,Regions!A:B,2,FALSE)</f>
        <v>Americas</v>
      </c>
      <c r="X245" t="str">
        <f>VLOOKUP(V245,Regions!A:B,2,FALSE)</f>
        <v>Americas</v>
      </c>
    </row>
    <row r="246" spans="1:24" x14ac:dyDescent="0.3">
      <c r="A246" t="s">
        <v>912</v>
      </c>
      <c r="B246" t="s">
        <v>1162</v>
      </c>
      <c r="C246" t="s">
        <v>1182</v>
      </c>
      <c r="D246" s="1">
        <v>43585</v>
      </c>
      <c r="E246" s="1">
        <v>43623</v>
      </c>
      <c r="F246" s="1">
        <v>43626</v>
      </c>
      <c r="G246">
        <v>2488</v>
      </c>
      <c r="H246">
        <v>3.6</v>
      </c>
      <c r="I246">
        <v>573.57000000000005</v>
      </c>
      <c r="J246" s="2" t="s">
        <v>1219</v>
      </c>
      <c r="K246">
        <v>707</v>
      </c>
      <c r="L246" s="15" t="s">
        <v>1576</v>
      </c>
      <c r="M246">
        <f>IF(J246="Business", G246*imputed!$B$4+imputed!$C$4,flights_c!G246*imputed!$B$5+imputed!$C$5)</f>
        <v>490.2364</v>
      </c>
      <c r="N246">
        <f t="shared" si="12"/>
        <v>38</v>
      </c>
      <c r="O246">
        <f t="shared" si="13"/>
        <v>0.23053456591639873</v>
      </c>
      <c r="P246">
        <f t="shared" si="14"/>
        <v>3</v>
      </c>
      <c r="Q246" t="str">
        <f>VLOOKUP(K246,employees!A:H,5, FALSE)</f>
        <v>Finance</v>
      </c>
      <c r="R246">
        <f>VLOOKUP(K246,employees!A:H,6, FALSE)</f>
        <v>2</v>
      </c>
      <c r="S246">
        <f>VLOOKUP(R246,Allowance!A:B,2,FALSE)</f>
        <v>6</v>
      </c>
      <c r="T246" t="str">
        <f t="shared" si="15"/>
        <v>Economy</v>
      </c>
      <c r="U246" t="str">
        <f>VLOOKUP(B246,IATA[],3,FALSE)</f>
        <v>England</v>
      </c>
      <c r="V246" t="str">
        <f>VLOOKUP(C246,IATA[],3,FALSE)</f>
        <v>Turkey</v>
      </c>
      <c r="W246" t="str">
        <f>VLOOKUP(U246,Regions!A:B,2,FALSE)</f>
        <v>Europe &amp; Middle East</v>
      </c>
      <c r="X246" t="str">
        <f>VLOOKUP(V246,Regions!A:B,2,FALSE)</f>
        <v>Europe &amp; Middle East</v>
      </c>
    </row>
    <row r="247" spans="1:24" x14ac:dyDescent="0.3">
      <c r="A247" t="s">
        <v>910</v>
      </c>
      <c r="B247" t="s">
        <v>1190</v>
      </c>
      <c r="C247" t="s">
        <v>1172</v>
      </c>
      <c r="D247" s="1">
        <v>42776</v>
      </c>
      <c r="E247" s="1">
        <v>42794</v>
      </c>
      <c r="F247" s="1">
        <v>42799</v>
      </c>
      <c r="G247">
        <v>3883</v>
      </c>
      <c r="H247">
        <v>5.0999999999999996</v>
      </c>
      <c r="I247">
        <v>575.86</v>
      </c>
      <c r="J247" s="2" t="s">
        <v>1219</v>
      </c>
      <c r="K247">
        <v>792</v>
      </c>
      <c r="L247" s="15" t="s">
        <v>1576</v>
      </c>
      <c r="M247">
        <f>IF(J247="Business", G247*imputed!$B$4+imputed!$C$4,flights_c!G247*imputed!$B$5+imputed!$C$5)</f>
        <v>640.61739999999998</v>
      </c>
      <c r="N247">
        <f t="shared" si="12"/>
        <v>18</v>
      </c>
      <c r="O247">
        <f t="shared" si="13"/>
        <v>0.14830285861447334</v>
      </c>
      <c r="P247">
        <f t="shared" si="14"/>
        <v>5</v>
      </c>
      <c r="Q247" t="str">
        <f>VLOOKUP(K247,employees!A:H,5, FALSE)</f>
        <v>Finance</v>
      </c>
      <c r="R247">
        <f>VLOOKUP(K247,employees!A:H,6, FALSE)</f>
        <v>4</v>
      </c>
      <c r="S247">
        <f>VLOOKUP(R247,Allowance!A:B,2,FALSE)</f>
        <v>10</v>
      </c>
      <c r="T247" t="str">
        <f t="shared" si="15"/>
        <v>Economy</v>
      </c>
      <c r="U247" t="str">
        <f>VLOOKUP(B247,IATA[],3,FALSE)</f>
        <v>USA</v>
      </c>
      <c r="V247" t="str">
        <f>VLOOKUP(C247,IATA[],3,FALSE)</f>
        <v>USA</v>
      </c>
      <c r="W247" t="str">
        <f>VLOOKUP(U247,Regions!A:B,2,FALSE)</f>
        <v>Americas</v>
      </c>
      <c r="X247" t="str">
        <f>VLOOKUP(V247,Regions!A:B,2,FALSE)</f>
        <v>Americas</v>
      </c>
    </row>
    <row r="248" spans="1:24" x14ac:dyDescent="0.3">
      <c r="A248" t="s">
        <v>909</v>
      </c>
      <c r="B248" t="s">
        <v>1167</v>
      </c>
      <c r="C248" t="s">
        <v>1179</v>
      </c>
      <c r="D248" s="1">
        <v>43752</v>
      </c>
      <c r="E248" s="1">
        <v>43764</v>
      </c>
      <c r="F248" s="1">
        <v>43767</v>
      </c>
      <c r="G248">
        <v>1405</v>
      </c>
      <c r="H248">
        <v>2.6</v>
      </c>
      <c r="I248">
        <v>577.08000000000004</v>
      </c>
      <c r="J248" s="2" t="s">
        <v>1219</v>
      </c>
      <c r="K248">
        <v>636</v>
      </c>
      <c r="L248" s="15" t="s">
        <v>1576</v>
      </c>
      <c r="M248">
        <f>IF(J248="Business", G248*imputed!$B$4+imputed!$C$4,flights_c!G248*imputed!$B$5+imputed!$C$5)</f>
        <v>373.48900000000003</v>
      </c>
      <c r="N248">
        <f t="shared" si="12"/>
        <v>12</v>
      </c>
      <c r="O248">
        <f t="shared" si="13"/>
        <v>0.41073309608540925</v>
      </c>
      <c r="P248">
        <f t="shared" si="14"/>
        <v>3</v>
      </c>
      <c r="Q248" t="str">
        <f>VLOOKUP(K248,employees!A:H,5, FALSE)</f>
        <v>IT</v>
      </c>
      <c r="R248">
        <f>VLOOKUP(K248,employees!A:H,6, FALSE)</f>
        <v>2</v>
      </c>
      <c r="S248">
        <f>VLOOKUP(R248,Allowance!A:B,2,FALSE)</f>
        <v>6</v>
      </c>
      <c r="T248" t="str">
        <f t="shared" si="15"/>
        <v>Economy</v>
      </c>
      <c r="U248" t="str">
        <f>VLOOKUP(B248,IATA[],3,FALSE)</f>
        <v>England</v>
      </c>
      <c r="V248" t="str">
        <f>VLOOKUP(C248,IATA[],3,FALSE)</f>
        <v>Italy</v>
      </c>
      <c r="W248" t="str">
        <f>VLOOKUP(U248,Regions!A:B,2,FALSE)</f>
        <v>Europe &amp; Middle East</v>
      </c>
      <c r="X248" t="str">
        <f>VLOOKUP(V248,Regions!A:B,2,FALSE)</f>
        <v>Europe &amp; Middle East</v>
      </c>
    </row>
    <row r="249" spans="1:24" x14ac:dyDescent="0.3">
      <c r="A249" t="s">
        <v>908</v>
      </c>
      <c r="B249" t="s">
        <v>1162</v>
      </c>
      <c r="C249" t="s">
        <v>1207</v>
      </c>
      <c r="D249" s="1">
        <v>43090</v>
      </c>
      <c r="E249" s="1">
        <v>43108</v>
      </c>
      <c r="F249" s="1">
        <v>43112</v>
      </c>
      <c r="G249">
        <v>941</v>
      </c>
      <c r="H249">
        <v>2.1</v>
      </c>
      <c r="I249">
        <v>583.78</v>
      </c>
      <c r="J249" s="2" t="s">
        <v>1218</v>
      </c>
      <c r="K249">
        <v>549</v>
      </c>
      <c r="L249" s="15" t="s">
        <v>1576</v>
      </c>
      <c r="M249">
        <f>IF(J249="Business", G249*imputed!$B$4+imputed!$C$4,flights_c!G249*imputed!$B$5+imputed!$C$5)</f>
        <v>2400.6635000000001</v>
      </c>
      <c r="N249">
        <f t="shared" si="12"/>
        <v>18</v>
      </c>
      <c r="O249">
        <f t="shared" si="13"/>
        <v>0.62038257173219979</v>
      </c>
      <c r="P249">
        <f t="shared" si="14"/>
        <v>4</v>
      </c>
      <c r="Q249" t="str">
        <f>VLOOKUP(K249,employees!A:H,5, FALSE)</f>
        <v>Consulting</v>
      </c>
      <c r="R249">
        <f>VLOOKUP(K249,employees!A:H,6, FALSE)</f>
        <v>4</v>
      </c>
      <c r="S249">
        <f>VLOOKUP(R249,Allowance!A:B,2,FALSE)</f>
        <v>10</v>
      </c>
      <c r="T249" t="str">
        <f t="shared" si="15"/>
        <v>No</v>
      </c>
      <c r="U249" t="str">
        <f>VLOOKUP(B249,IATA[],3,FALSE)</f>
        <v>England</v>
      </c>
      <c r="V249" t="str">
        <f>VLOOKUP(C249,IATA[],3,FALSE)</f>
        <v>Germany</v>
      </c>
      <c r="W249" t="str">
        <f>VLOOKUP(U249,Regions!A:B,2,FALSE)</f>
        <v>Europe &amp; Middle East</v>
      </c>
      <c r="X249" t="str">
        <f>VLOOKUP(V249,Regions!A:B,2,FALSE)</f>
        <v>Europe &amp; Middle East</v>
      </c>
    </row>
    <row r="250" spans="1:24" x14ac:dyDescent="0.3">
      <c r="A250" t="s">
        <v>907</v>
      </c>
      <c r="B250" t="s">
        <v>1167</v>
      </c>
      <c r="C250" t="s">
        <v>1207</v>
      </c>
      <c r="D250" s="1">
        <v>43388</v>
      </c>
      <c r="E250" s="1">
        <v>43406</v>
      </c>
      <c r="F250" s="1">
        <v>43409</v>
      </c>
      <c r="G250">
        <v>913</v>
      </c>
      <c r="H250">
        <v>2.1</v>
      </c>
      <c r="I250">
        <v>585.85</v>
      </c>
      <c r="J250" s="2" t="s">
        <v>1219</v>
      </c>
      <c r="K250">
        <v>561</v>
      </c>
      <c r="L250" s="15" t="s">
        <v>1576</v>
      </c>
      <c r="M250">
        <f>IF(J250="Business", G250*imputed!$B$4+imputed!$C$4,flights_c!G250*imputed!$B$5+imputed!$C$5)</f>
        <v>320.45140000000004</v>
      </c>
      <c r="N250">
        <f t="shared" si="12"/>
        <v>18</v>
      </c>
      <c r="O250">
        <f t="shared" si="13"/>
        <v>0.64167579408543263</v>
      </c>
      <c r="P250">
        <f t="shared" si="14"/>
        <v>3</v>
      </c>
      <c r="Q250" t="str">
        <f>VLOOKUP(K250,employees!A:H,5, FALSE)</f>
        <v>Consulting</v>
      </c>
      <c r="R250">
        <f>VLOOKUP(K250,employees!A:H,6, FALSE)</f>
        <v>4</v>
      </c>
      <c r="S250">
        <f>VLOOKUP(R250,Allowance!A:B,2,FALSE)</f>
        <v>10</v>
      </c>
      <c r="T250" t="str">
        <f t="shared" si="15"/>
        <v>Economy</v>
      </c>
      <c r="U250" t="str">
        <f>VLOOKUP(B250,IATA[],3,FALSE)</f>
        <v>England</v>
      </c>
      <c r="V250" t="str">
        <f>VLOOKUP(C250,IATA[],3,FALSE)</f>
        <v>Germany</v>
      </c>
      <c r="W250" t="str">
        <f>VLOOKUP(U250,Regions!A:B,2,FALSE)</f>
        <v>Europe &amp; Middle East</v>
      </c>
      <c r="X250" t="str">
        <f>VLOOKUP(V250,Regions!A:B,2,FALSE)</f>
        <v>Europe &amp; Middle East</v>
      </c>
    </row>
    <row r="251" spans="1:24" x14ac:dyDescent="0.3">
      <c r="A251" t="s">
        <v>906</v>
      </c>
      <c r="B251" t="s">
        <v>1160</v>
      </c>
      <c r="C251" t="s">
        <v>1171</v>
      </c>
      <c r="D251" s="1">
        <v>43542</v>
      </c>
      <c r="E251" s="1">
        <v>43666</v>
      </c>
      <c r="F251" s="1">
        <v>43672</v>
      </c>
      <c r="G251">
        <v>4490</v>
      </c>
      <c r="H251">
        <v>5.6</v>
      </c>
      <c r="I251">
        <v>586.29999999999995</v>
      </c>
      <c r="J251" s="2" t="s">
        <v>1218</v>
      </c>
      <c r="K251">
        <v>874</v>
      </c>
      <c r="L251" s="15" t="s">
        <v>1576</v>
      </c>
      <c r="M251">
        <f>IF(J251="Business", G251*imputed!$B$4+imputed!$C$4,flights_c!G251*imputed!$B$5+imputed!$C$5)</f>
        <v>4436.0149999999994</v>
      </c>
      <c r="N251">
        <f t="shared" si="12"/>
        <v>124</v>
      </c>
      <c r="O251">
        <f t="shared" si="13"/>
        <v>0.13057906458797328</v>
      </c>
      <c r="P251">
        <f t="shared" si="14"/>
        <v>6</v>
      </c>
      <c r="Q251" t="str">
        <f>VLOOKUP(K251,employees!A:H,5, FALSE)</f>
        <v>Consulting</v>
      </c>
      <c r="R251">
        <f>VLOOKUP(K251,employees!A:H,6, FALSE)</f>
        <v>4</v>
      </c>
      <c r="S251">
        <f>VLOOKUP(R251,Allowance!A:B,2,FALSE)</f>
        <v>10</v>
      </c>
      <c r="T251" t="str">
        <f t="shared" si="15"/>
        <v>No</v>
      </c>
      <c r="U251" t="str">
        <f>VLOOKUP(B251,IATA[],3,FALSE)</f>
        <v>Singapore</v>
      </c>
      <c r="V251" t="str">
        <f>VLOOKUP(C251,IATA[],3,FALSE)</f>
        <v>China</v>
      </c>
      <c r="W251" t="str">
        <f>VLOOKUP(U251,Regions!A:B,2,FALSE)</f>
        <v>Asia Pacific</v>
      </c>
      <c r="X251" t="str">
        <f>VLOOKUP(V251,Regions!A:B,2,FALSE)</f>
        <v>Asia Pacific</v>
      </c>
    </row>
    <row r="252" spans="1:24" x14ac:dyDescent="0.3">
      <c r="A252" t="s">
        <v>905</v>
      </c>
      <c r="B252" t="s">
        <v>1190</v>
      </c>
      <c r="C252" t="s">
        <v>1196</v>
      </c>
      <c r="D252" s="1">
        <v>42900</v>
      </c>
      <c r="E252" s="1">
        <v>42923</v>
      </c>
      <c r="F252" s="1">
        <v>42927</v>
      </c>
      <c r="G252">
        <v>3974</v>
      </c>
      <c r="H252">
        <v>5.2</v>
      </c>
      <c r="I252">
        <v>588.66999999999996</v>
      </c>
      <c r="J252" s="2" t="s">
        <v>1219</v>
      </c>
      <c r="K252">
        <v>13</v>
      </c>
      <c r="L252" s="15" t="s">
        <v>1576</v>
      </c>
      <c r="M252">
        <f>IF(J252="Business", G252*imputed!$B$4+imputed!$C$4,flights_c!G252*imputed!$B$5+imputed!$C$5)</f>
        <v>650.42720000000008</v>
      </c>
      <c r="N252">
        <f t="shared" si="12"/>
        <v>23</v>
      </c>
      <c r="O252">
        <f t="shared" si="13"/>
        <v>0.14813034725717161</v>
      </c>
      <c r="P252">
        <f t="shared" si="14"/>
        <v>4</v>
      </c>
      <c r="Q252" t="str">
        <f>VLOOKUP(K252,employees!A:H,5, FALSE)</f>
        <v>Consulting</v>
      </c>
      <c r="R252">
        <f>VLOOKUP(K252,employees!A:H,6, FALSE)</f>
        <v>2</v>
      </c>
      <c r="S252">
        <f>VLOOKUP(R252,Allowance!A:B,2,FALSE)</f>
        <v>6</v>
      </c>
      <c r="T252" t="str">
        <f t="shared" si="15"/>
        <v>Economy</v>
      </c>
      <c r="U252" t="str">
        <f>VLOOKUP(B252,IATA[],3,FALSE)</f>
        <v>USA</v>
      </c>
      <c r="V252" t="str">
        <f>VLOOKUP(C252,IATA[],3,FALSE)</f>
        <v>USA</v>
      </c>
      <c r="W252" t="str">
        <f>VLOOKUP(U252,Regions!A:B,2,FALSE)</f>
        <v>Americas</v>
      </c>
      <c r="X252" t="str">
        <f>VLOOKUP(V252,Regions!A:B,2,FALSE)</f>
        <v>Americas</v>
      </c>
    </row>
    <row r="253" spans="1:24" x14ac:dyDescent="0.3">
      <c r="A253" t="s">
        <v>904</v>
      </c>
      <c r="B253" t="s">
        <v>1167</v>
      </c>
      <c r="C253" t="s">
        <v>1203</v>
      </c>
      <c r="D253" s="1">
        <v>42924</v>
      </c>
      <c r="E253" s="1">
        <v>42943</v>
      </c>
      <c r="F253" s="1">
        <v>42944</v>
      </c>
      <c r="G253">
        <v>8677</v>
      </c>
      <c r="H253">
        <v>10.7</v>
      </c>
      <c r="I253">
        <v>594.69000000000005</v>
      </c>
      <c r="J253" s="2" t="s">
        <v>1219</v>
      </c>
      <c r="K253">
        <v>494</v>
      </c>
      <c r="L253" s="15" t="s">
        <v>1576</v>
      </c>
      <c r="M253">
        <f>IF(J253="Business", G253*imputed!$B$4+imputed!$C$4,flights_c!G253*imputed!$B$5+imputed!$C$5)</f>
        <v>1157.4106000000002</v>
      </c>
      <c r="N253">
        <f t="shared" si="12"/>
        <v>19</v>
      </c>
      <c r="O253">
        <f t="shared" si="13"/>
        <v>6.853636049325805E-2</v>
      </c>
      <c r="P253">
        <f t="shared" si="14"/>
        <v>1</v>
      </c>
      <c r="Q253" t="str">
        <f>VLOOKUP(K253,employees!A:H,5, FALSE)</f>
        <v>Consulting</v>
      </c>
      <c r="R253">
        <f>VLOOKUP(K253,employees!A:H,6, FALSE)</f>
        <v>3</v>
      </c>
      <c r="S253">
        <f>VLOOKUP(R253,Allowance!A:B,2,FALSE)</f>
        <v>8</v>
      </c>
      <c r="T253" t="str">
        <f t="shared" si="15"/>
        <v>Economy</v>
      </c>
      <c r="U253" t="str">
        <f>VLOOKUP(B253,IATA[],3,FALSE)</f>
        <v>England</v>
      </c>
      <c r="V253" t="str">
        <f>VLOOKUP(C253,IATA[],3,FALSE)</f>
        <v>USA</v>
      </c>
      <c r="W253" t="str">
        <f>VLOOKUP(U253,Regions!A:B,2,FALSE)</f>
        <v>Europe &amp; Middle East</v>
      </c>
      <c r="X253" t="str">
        <f>VLOOKUP(V253,Regions!A:B,2,FALSE)</f>
        <v>Americas</v>
      </c>
    </row>
    <row r="254" spans="1:24" x14ac:dyDescent="0.3">
      <c r="A254" t="s">
        <v>902</v>
      </c>
      <c r="B254" t="s">
        <v>1190</v>
      </c>
      <c r="C254" t="s">
        <v>1195</v>
      </c>
      <c r="D254" s="1">
        <v>43805</v>
      </c>
      <c r="E254" s="1">
        <v>43814</v>
      </c>
      <c r="F254" s="1">
        <v>43816</v>
      </c>
      <c r="G254">
        <v>2606</v>
      </c>
      <c r="H254">
        <v>3.6</v>
      </c>
      <c r="I254">
        <v>603.24</v>
      </c>
      <c r="J254" s="2" t="s">
        <v>1219</v>
      </c>
      <c r="K254">
        <v>596</v>
      </c>
      <c r="L254" s="15" t="s">
        <v>1576</v>
      </c>
      <c r="M254">
        <f>IF(J254="Business", G254*imputed!$B$4+imputed!$C$4,flights_c!G254*imputed!$B$5+imputed!$C$5)</f>
        <v>502.95680000000004</v>
      </c>
      <c r="N254">
        <f t="shared" si="12"/>
        <v>9</v>
      </c>
      <c r="O254">
        <f t="shared" si="13"/>
        <v>0.23148119723714505</v>
      </c>
      <c r="P254">
        <f t="shared" si="14"/>
        <v>2</v>
      </c>
      <c r="Q254" t="str">
        <f>VLOOKUP(K254,employees!A:H,5, FALSE)</f>
        <v>Consulting</v>
      </c>
      <c r="R254">
        <f>VLOOKUP(K254,employees!A:H,6, FALSE)</f>
        <v>2</v>
      </c>
      <c r="S254">
        <f>VLOOKUP(R254,Allowance!A:B,2,FALSE)</f>
        <v>6</v>
      </c>
      <c r="T254" t="str">
        <f t="shared" si="15"/>
        <v>Economy</v>
      </c>
      <c r="U254" t="str">
        <f>VLOOKUP(B254,IATA[],3,FALSE)</f>
        <v>USA</v>
      </c>
      <c r="V254" t="str">
        <f>VLOOKUP(C254,IATA[],3,FALSE)</f>
        <v>USA</v>
      </c>
      <c r="W254" t="str">
        <f>VLOOKUP(U254,Regions!A:B,2,FALSE)</f>
        <v>Americas</v>
      </c>
      <c r="X254" t="str">
        <f>VLOOKUP(V254,Regions!A:B,2,FALSE)</f>
        <v>Americas</v>
      </c>
    </row>
    <row r="255" spans="1:24" x14ac:dyDescent="0.3">
      <c r="A255" t="s">
        <v>903</v>
      </c>
      <c r="B255" t="s">
        <v>1162</v>
      </c>
      <c r="C255" t="s">
        <v>1182</v>
      </c>
      <c r="D255" s="1">
        <v>43169</v>
      </c>
      <c r="E255" s="1">
        <v>43277</v>
      </c>
      <c r="F255" s="1">
        <v>43280</v>
      </c>
      <c r="G255">
        <v>2488</v>
      </c>
      <c r="H255">
        <v>3.6</v>
      </c>
      <c r="I255">
        <v>603.46</v>
      </c>
      <c r="J255" s="2" t="s">
        <v>1219</v>
      </c>
      <c r="K255">
        <v>393</v>
      </c>
      <c r="L255" s="15" t="s">
        <v>1576</v>
      </c>
      <c r="M255">
        <f>IF(J255="Business", G255*imputed!$B$4+imputed!$C$4,flights_c!G255*imputed!$B$5+imputed!$C$5)</f>
        <v>490.2364</v>
      </c>
      <c r="N255">
        <f t="shared" si="12"/>
        <v>108</v>
      </c>
      <c r="O255">
        <f t="shared" si="13"/>
        <v>0.24254823151125404</v>
      </c>
      <c r="P255">
        <f t="shared" si="14"/>
        <v>3</v>
      </c>
      <c r="Q255" t="str">
        <f>VLOOKUP(K255,employees!A:H,5, FALSE)</f>
        <v>Consulting</v>
      </c>
      <c r="R255">
        <f>VLOOKUP(K255,employees!A:H,6, FALSE)</f>
        <v>4</v>
      </c>
      <c r="S255">
        <f>VLOOKUP(R255,Allowance!A:B,2,FALSE)</f>
        <v>10</v>
      </c>
      <c r="T255" t="str">
        <f t="shared" si="15"/>
        <v>Economy</v>
      </c>
      <c r="U255" t="str">
        <f>VLOOKUP(B255,IATA[],3,FALSE)</f>
        <v>England</v>
      </c>
      <c r="V255" t="str">
        <f>VLOOKUP(C255,IATA[],3,FALSE)</f>
        <v>Turkey</v>
      </c>
      <c r="W255" t="str">
        <f>VLOOKUP(U255,Regions!A:B,2,FALSE)</f>
        <v>Europe &amp; Middle East</v>
      </c>
      <c r="X255" t="str">
        <f>VLOOKUP(V255,Regions!A:B,2,FALSE)</f>
        <v>Europe &amp; Middle East</v>
      </c>
    </row>
    <row r="256" spans="1:24" x14ac:dyDescent="0.3">
      <c r="A256" t="s">
        <v>901</v>
      </c>
      <c r="B256" t="s">
        <v>1190</v>
      </c>
      <c r="C256" t="s">
        <v>1163</v>
      </c>
      <c r="D256" s="1">
        <v>42993</v>
      </c>
      <c r="E256" s="1">
        <v>43292</v>
      </c>
      <c r="F256" s="1">
        <v>43295</v>
      </c>
      <c r="G256">
        <v>3608</v>
      </c>
      <c r="H256">
        <v>4.8</v>
      </c>
      <c r="I256">
        <v>606.49</v>
      </c>
      <c r="J256" s="2" t="s">
        <v>1219</v>
      </c>
      <c r="K256">
        <v>297</v>
      </c>
      <c r="L256" s="15" t="s">
        <v>1576</v>
      </c>
      <c r="M256">
        <f>IF(J256="Business", G256*imputed!$B$4+imputed!$C$4,flights_c!G256*imputed!$B$5+imputed!$C$5)</f>
        <v>610.97239999999999</v>
      </c>
      <c r="N256">
        <f t="shared" si="12"/>
        <v>299</v>
      </c>
      <c r="O256">
        <f t="shared" si="13"/>
        <v>0.16809589800443459</v>
      </c>
      <c r="P256">
        <f t="shared" si="14"/>
        <v>3</v>
      </c>
      <c r="Q256" t="str">
        <f>VLOOKUP(K256,employees!A:H,5, FALSE)</f>
        <v>Consulting</v>
      </c>
      <c r="R256">
        <f>VLOOKUP(K256,employees!A:H,6, FALSE)</f>
        <v>4</v>
      </c>
      <c r="S256">
        <f>VLOOKUP(R256,Allowance!A:B,2,FALSE)</f>
        <v>10</v>
      </c>
      <c r="T256" t="str">
        <f t="shared" si="15"/>
        <v>Economy</v>
      </c>
      <c r="U256" t="str">
        <f>VLOOKUP(B256,IATA[],3,FALSE)</f>
        <v>USA</v>
      </c>
      <c r="V256" t="str">
        <f>VLOOKUP(C256,IATA[],3,FALSE)</f>
        <v>USA</v>
      </c>
      <c r="W256" t="str">
        <f>VLOOKUP(U256,Regions!A:B,2,FALSE)</f>
        <v>Americas</v>
      </c>
      <c r="X256" t="str">
        <f>VLOOKUP(V256,Regions!A:B,2,FALSE)</f>
        <v>Americas</v>
      </c>
    </row>
    <row r="257" spans="1:24" x14ac:dyDescent="0.3">
      <c r="A257" t="s">
        <v>900</v>
      </c>
      <c r="B257" t="s">
        <v>1190</v>
      </c>
      <c r="C257" t="s">
        <v>1196</v>
      </c>
      <c r="D257" s="1">
        <v>42845</v>
      </c>
      <c r="E257" s="1">
        <v>42914</v>
      </c>
      <c r="F257" s="1">
        <v>42916</v>
      </c>
      <c r="G257">
        <v>3974</v>
      </c>
      <c r="H257">
        <v>5.2</v>
      </c>
      <c r="I257">
        <v>611.75</v>
      </c>
      <c r="J257" s="2" t="s">
        <v>1219</v>
      </c>
      <c r="K257">
        <v>871</v>
      </c>
      <c r="L257" s="15" t="s">
        <v>1576</v>
      </c>
      <c r="M257">
        <f>IF(J257="Business", G257*imputed!$B$4+imputed!$C$4,flights_c!G257*imputed!$B$5+imputed!$C$5)</f>
        <v>650.42720000000008</v>
      </c>
      <c r="N257">
        <f t="shared" si="12"/>
        <v>69</v>
      </c>
      <c r="O257">
        <f t="shared" si="13"/>
        <v>0.15393809763462507</v>
      </c>
      <c r="P257">
        <f t="shared" si="14"/>
        <v>2</v>
      </c>
      <c r="Q257" t="str">
        <f>VLOOKUP(K257,employees!A:H,5, FALSE)</f>
        <v>Consulting</v>
      </c>
      <c r="R257">
        <f>VLOOKUP(K257,employees!A:H,6, FALSE)</f>
        <v>3</v>
      </c>
      <c r="S257">
        <f>VLOOKUP(R257,Allowance!A:B,2,FALSE)</f>
        <v>8</v>
      </c>
      <c r="T257" t="str">
        <f t="shared" si="15"/>
        <v>Economy</v>
      </c>
      <c r="U257" t="str">
        <f>VLOOKUP(B257,IATA[],3,FALSE)</f>
        <v>USA</v>
      </c>
      <c r="V257" t="str">
        <f>VLOOKUP(C257,IATA[],3,FALSE)</f>
        <v>USA</v>
      </c>
      <c r="W257" t="str">
        <f>VLOOKUP(U257,Regions!A:B,2,FALSE)</f>
        <v>Americas</v>
      </c>
      <c r="X257" t="str">
        <f>VLOOKUP(V257,Regions!A:B,2,FALSE)</f>
        <v>Americas</v>
      </c>
    </row>
    <row r="258" spans="1:24" x14ac:dyDescent="0.3">
      <c r="A258" t="s">
        <v>899</v>
      </c>
      <c r="B258" t="s">
        <v>1167</v>
      </c>
      <c r="C258" t="s">
        <v>1182</v>
      </c>
      <c r="D258" s="1">
        <v>43438</v>
      </c>
      <c r="E258" s="1">
        <v>43447</v>
      </c>
      <c r="F258" s="1">
        <v>43451</v>
      </c>
      <c r="G258">
        <v>2461</v>
      </c>
      <c r="H258">
        <v>3.6</v>
      </c>
      <c r="I258">
        <v>614.16999999999996</v>
      </c>
      <c r="J258" s="2" t="s">
        <v>1219</v>
      </c>
      <c r="K258">
        <v>139</v>
      </c>
      <c r="L258" s="15" t="s">
        <v>1576</v>
      </c>
      <c r="M258">
        <f>IF(J258="Business", G258*imputed!$B$4+imputed!$C$4,flights_c!G258*imputed!$B$5+imputed!$C$5)</f>
        <v>487.32580000000007</v>
      </c>
      <c r="N258">
        <f t="shared" si="12"/>
        <v>9</v>
      </c>
      <c r="O258">
        <f t="shared" si="13"/>
        <v>0.24956115400243803</v>
      </c>
      <c r="P258">
        <f t="shared" si="14"/>
        <v>4</v>
      </c>
      <c r="Q258" t="str">
        <f>VLOOKUP(K258,employees!A:H,5, FALSE)</f>
        <v>Consulting</v>
      </c>
      <c r="R258">
        <f>VLOOKUP(K258,employees!A:H,6, FALSE)</f>
        <v>4</v>
      </c>
      <c r="S258">
        <f>VLOOKUP(R258,Allowance!A:B,2,FALSE)</f>
        <v>10</v>
      </c>
      <c r="T258" t="str">
        <f t="shared" si="15"/>
        <v>Economy</v>
      </c>
      <c r="U258" t="str">
        <f>VLOOKUP(B258,IATA[],3,FALSE)</f>
        <v>England</v>
      </c>
      <c r="V258" t="str">
        <f>VLOOKUP(C258,IATA[],3,FALSE)</f>
        <v>Turkey</v>
      </c>
      <c r="W258" t="str">
        <f>VLOOKUP(U258,Regions!A:B,2,FALSE)</f>
        <v>Europe &amp; Middle East</v>
      </c>
      <c r="X258" t="str">
        <f>VLOOKUP(V258,Regions!A:B,2,FALSE)</f>
        <v>Europe &amp; Middle East</v>
      </c>
    </row>
    <row r="259" spans="1:24" x14ac:dyDescent="0.3">
      <c r="A259" t="s">
        <v>898</v>
      </c>
      <c r="B259" t="s">
        <v>1167</v>
      </c>
      <c r="C259" t="s">
        <v>1209</v>
      </c>
      <c r="D259" s="1">
        <v>42872</v>
      </c>
      <c r="E259" s="1">
        <v>42882</v>
      </c>
      <c r="F259" s="1">
        <v>42886</v>
      </c>
      <c r="G259">
        <v>307</v>
      </c>
      <c r="H259">
        <v>1.5</v>
      </c>
      <c r="I259">
        <v>616.64</v>
      </c>
      <c r="J259" s="2" t="s">
        <v>1219</v>
      </c>
      <c r="K259">
        <v>845</v>
      </c>
      <c r="L259" s="15" t="s">
        <v>1576</v>
      </c>
      <c r="M259">
        <f>IF(J259="Business", G259*imputed!$B$4+imputed!$C$4,flights_c!G259*imputed!$B$5+imputed!$C$5)</f>
        <v>255.12459999999999</v>
      </c>
      <c r="N259">
        <f t="shared" ref="N259:N322" si="16">E259-D259</f>
        <v>10</v>
      </c>
      <c r="O259">
        <f t="shared" ref="O259:O322" si="17">I259/G259</f>
        <v>2.0085993485342017</v>
      </c>
      <c r="P259">
        <f t="shared" ref="P259:P322" si="18">F259-E259</f>
        <v>4</v>
      </c>
      <c r="Q259" t="str">
        <f>VLOOKUP(K259,employees!A:H,5, FALSE)</f>
        <v>Consulting</v>
      </c>
      <c r="R259">
        <f>VLOOKUP(K259,employees!A:H,6, FALSE)</f>
        <v>4</v>
      </c>
      <c r="S259">
        <f>VLOOKUP(R259,Allowance!A:B,2,FALSE)</f>
        <v>10</v>
      </c>
      <c r="T259" t="str">
        <f t="shared" ref="T259:T322" si="19">IF(J259="Economy", "Economy", IF(H259&lt;=S259, "No", "Violation"))</f>
        <v>Economy</v>
      </c>
      <c r="U259" t="str">
        <f>VLOOKUP(B259,IATA[],3,FALSE)</f>
        <v>England</v>
      </c>
      <c r="V259" t="str">
        <f>VLOOKUP(C259,IATA[],3,FALSE)</f>
        <v>France</v>
      </c>
      <c r="W259" t="str">
        <f>VLOOKUP(U259,Regions!A:B,2,FALSE)</f>
        <v>Europe &amp; Middle East</v>
      </c>
      <c r="X259" t="str">
        <f>VLOOKUP(V259,Regions!A:B,2,FALSE)</f>
        <v>Europe &amp; Middle East</v>
      </c>
    </row>
    <row r="260" spans="1:24" x14ac:dyDescent="0.3">
      <c r="A260" t="s">
        <v>897</v>
      </c>
      <c r="B260" t="s">
        <v>1161</v>
      </c>
      <c r="C260" t="s">
        <v>1162</v>
      </c>
      <c r="D260" s="1">
        <v>43546</v>
      </c>
      <c r="E260" s="1">
        <v>43615</v>
      </c>
      <c r="F260" s="1">
        <v>43616</v>
      </c>
      <c r="G260">
        <v>5555</v>
      </c>
      <c r="H260">
        <v>7.1</v>
      </c>
      <c r="I260">
        <v>619.99</v>
      </c>
      <c r="J260" s="2" t="s">
        <v>1219</v>
      </c>
      <c r="K260">
        <v>343</v>
      </c>
      <c r="L260" s="15" t="s">
        <v>1576</v>
      </c>
      <c r="M260">
        <f>IF(J260="Business", G260*imputed!$B$4+imputed!$C$4,flights_c!G260*imputed!$B$5+imputed!$C$5)</f>
        <v>820.85900000000004</v>
      </c>
      <c r="N260">
        <f t="shared" si="16"/>
        <v>69</v>
      </c>
      <c r="O260">
        <f t="shared" si="17"/>
        <v>0.11160936093609361</v>
      </c>
      <c r="P260">
        <f t="shared" si="18"/>
        <v>1</v>
      </c>
      <c r="Q260" t="str">
        <f>VLOOKUP(K260,employees!A:H,5, FALSE)</f>
        <v>HR</v>
      </c>
      <c r="R260">
        <f>VLOOKUP(K260,employees!A:H,6, FALSE)</f>
        <v>4</v>
      </c>
      <c r="S260">
        <f>VLOOKUP(R260,Allowance!A:B,2,FALSE)</f>
        <v>10</v>
      </c>
      <c r="T260" t="str">
        <f t="shared" si="19"/>
        <v>Economy</v>
      </c>
      <c r="U260" t="str">
        <f>VLOOKUP(B260,IATA[],3,FALSE)</f>
        <v>USA</v>
      </c>
      <c r="V260" t="str">
        <f>VLOOKUP(C260,IATA[],3,FALSE)</f>
        <v>England</v>
      </c>
      <c r="W260" t="str">
        <f>VLOOKUP(U260,Regions!A:B,2,FALSE)</f>
        <v>Americas</v>
      </c>
      <c r="X260" t="str">
        <f>VLOOKUP(V260,Regions!A:B,2,FALSE)</f>
        <v>Europe &amp; Middle East</v>
      </c>
    </row>
    <row r="261" spans="1:24" x14ac:dyDescent="0.3">
      <c r="A261" t="s">
        <v>896</v>
      </c>
      <c r="B261" t="s">
        <v>1167</v>
      </c>
      <c r="C261" t="s">
        <v>1191</v>
      </c>
      <c r="D261" s="1">
        <v>43101</v>
      </c>
      <c r="E261" s="1">
        <v>43225</v>
      </c>
      <c r="F261" s="1">
        <v>43229</v>
      </c>
      <c r="G261">
        <v>1215</v>
      </c>
      <c r="H261">
        <v>2.4</v>
      </c>
      <c r="I261">
        <v>620.47</v>
      </c>
      <c r="J261" s="2" t="s">
        <v>1219</v>
      </c>
      <c r="K261">
        <v>810</v>
      </c>
      <c r="L261" s="15" t="s">
        <v>1576</v>
      </c>
      <c r="M261">
        <f>IF(J261="Business", G261*imputed!$B$4+imputed!$C$4,flights_c!G261*imputed!$B$5+imputed!$C$5)</f>
        <v>353.00700000000001</v>
      </c>
      <c r="N261">
        <f t="shared" si="16"/>
        <v>124</v>
      </c>
      <c r="O261">
        <f t="shared" si="17"/>
        <v>0.51067489711934155</v>
      </c>
      <c r="P261">
        <f t="shared" si="18"/>
        <v>4</v>
      </c>
      <c r="Q261" t="str">
        <f>VLOOKUP(K261,employees!A:H,5, FALSE)</f>
        <v>Consulting</v>
      </c>
      <c r="R261">
        <f>VLOOKUP(K261,employees!A:H,6, FALSE)</f>
        <v>4</v>
      </c>
      <c r="S261">
        <f>VLOOKUP(R261,Allowance!A:B,2,FALSE)</f>
        <v>10</v>
      </c>
      <c r="T261" t="str">
        <f t="shared" si="19"/>
        <v>Economy</v>
      </c>
      <c r="U261" t="str">
        <f>VLOOKUP(B261,IATA[],3,FALSE)</f>
        <v>England</v>
      </c>
      <c r="V261" t="str">
        <f>VLOOKUP(C261,IATA[],3,FALSE)</f>
        <v>Spain</v>
      </c>
      <c r="W261" t="str">
        <f>VLOOKUP(U261,Regions!A:B,2,FALSE)</f>
        <v>Europe &amp; Middle East</v>
      </c>
      <c r="X261" t="str">
        <f>VLOOKUP(V261,Regions!A:B,2,FALSE)</f>
        <v>Europe &amp; Middle East</v>
      </c>
    </row>
    <row r="262" spans="1:24" x14ac:dyDescent="0.3">
      <c r="A262" t="s">
        <v>895</v>
      </c>
      <c r="B262" t="s">
        <v>1161</v>
      </c>
      <c r="C262" t="s">
        <v>1204</v>
      </c>
      <c r="D262" s="1">
        <v>43552</v>
      </c>
      <c r="E262" s="1">
        <v>43596</v>
      </c>
      <c r="F262" s="1">
        <v>43603</v>
      </c>
      <c r="G262">
        <v>4359</v>
      </c>
      <c r="H262">
        <v>4.5</v>
      </c>
      <c r="I262">
        <v>621.65</v>
      </c>
      <c r="J262" s="2" t="s">
        <v>1219</v>
      </c>
      <c r="K262">
        <v>885</v>
      </c>
      <c r="L262" s="15" t="s">
        <v>1576</v>
      </c>
      <c r="M262">
        <f>IF(J262="Business", G262*imputed!$B$4+imputed!$C$4,flights_c!G262*imputed!$B$5+imputed!$C$5)</f>
        <v>691.93020000000001</v>
      </c>
      <c r="N262">
        <f t="shared" si="16"/>
        <v>44</v>
      </c>
      <c r="O262">
        <f t="shared" si="17"/>
        <v>0.14261298462950217</v>
      </c>
      <c r="P262">
        <f t="shared" si="18"/>
        <v>7</v>
      </c>
      <c r="Q262" t="str">
        <f>VLOOKUP(K262,employees!A:H,5, FALSE)</f>
        <v>IT</v>
      </c>
      <c r="R262">
        <f>VLOOKUP(K262,employees!A:H,6, FALSE)</f>
        <v>4</v>
      </c>
      <c r="S262">
        <f>VLOOKUP(R262,Allowance!A:B,2,FALSE)</f>
        <v>10</v>
      </c>
      <c r="T262" t="str">
        <f t="shared" si="19"/>
        <v>Economy</v>
      </c>
      <c r="U262" t="str">
        <f>VLOOKUP(B262,IATA[],3,FALSE)</f>
        <v>USA</v>
      </c>
      <c r="V262" t="str">
        <f>VLOOKUP(C262,IATA[],3,FALSE)</f>
        <v>Mexico</v>
      </c>
      <c r="W262" t="str">
        <f>VLOOKUP(U262,Regions!A:B,2,FALSE)</f>
        <v>Americas</v>
      </c>
      <c r="X262" t="str">
        <f>VLOOKUP(V262,Regions!A:B,2,FALSE)</f>
        <v>Americas</v>
      </c>
    </row>
    <row r="263" spans="1:24" x14ac:dyDescent="0.3">
      <c r="A263" t="s">
        <v>894</v>
      </c>
      <c r="B263" t="s">
        <v>1160</v>
      </c>
      <c r="C263" t="s">
        <v>1168</v>
      </c>
      <c r="D263" s="1">
        <v>43502</v>
      </c>
      <c r="E263" s="1">
        <v>43690</v>
      </c>
      <c r="F263" s="1">
        <v>43703</v>
      </c>
      <c r="G263">
        <v>5299</v>
      </c>
      <c r="H263">
        <v>6.4</v>
      </c>
      <c r="I263">
        <v>622.29</v>
      </c>
      <c r="J263" s="2" t="s">
        <v>1219</v>
      </c>
      <c r="K263">
        <v>874</v>
      </c>
      <c r="L263" s="15" t="s">
        <v>1576</v>
      </c>
      <c r="M263">
        <f>IF(J263="Business", G263*imputed!$B$4+imputed!$C$4,flights_c!G263*imputed!$B$5+imputed!$C$5)</f>
        <v>793.26220000000001</v>
      </c>
      <c r="N263">
        <f t="shared" si="16"/>
        <v>188</v>
      </c>
      <c r="O263">
        <f t="shared" si="17"/>
        <v>0.11743536516323834</v>
      </c>
      <c r="P263">
        <f t="shared" si="18"/>
        <v>13</v>
      </c>
      <c r="Q263" t="str">
        <f>VLOOKUP(K263,employees!A:H,5, FALSE)</f>
        <v>Consulting</v>
      </c>
      <c r="R263">
        <f>VLOOKUP(K263,employees!A:H,6, FALSE)</f>
        <v>4</v>
      </c>
      <c r="S263">
        <f>VLOOKUP(R263,Allowance!A:B,2,FALSE)</f>
        <v>10</v>
      </c>
      <c r="T263" t="str">
        <f t="shared" si="19"/>
        <v>Economy</v>
      </c>
      <c r="U263" t="str">
        <f>VLOOKUP(B263,IATA[],3,FALSE)</f>
        <v>Singapore</v>
      </c>
      <c r="V263" t="str">
        <f>VLOOKUP(C263,IATA[],3,FALSE)</f>
        <v>Japan</v>
      </c>
      <c r="W263" t="str">
        <f>VLOOKUP(U263,Regions!A:B,2,FALSE)</f>
        <v>Asia Pacific</v>
      </c>
      <c r="X263" t="str">
        <f>VLOOKUP(V263,Regions!A:B,2,FALSE)</f>
        <v>Asia Pacific</v>
      </c>
    </row>
    <row r="264" spans="1:24" x14ac:dyDescent="0.3">
      <c r="A264" t="s">
        <v>893</v>
      </c>
      <c r="B264" t="s">
        <v>1160</v>
      </c>
      <c r="C264" t="s">
        <v>1184</v>
      </c>
      <c r="D264" s="1">
        <v>43353</v>
      </c>
      <c r="E264" s="1">
        <v>43362</v>
      </c>
      <c r="F264" s="1">
        <v>43372</v>
      </c>
      <c r="G264">
        <v>6033</v>
      </c>
      <c r="H264">
        <v>7.2</v>
      </c>
      <c r="I264">
        <v>623.54999999999995</v>
      </c>
      <c r="J264" s="2" t="s">
        <v>1219</v>
      </c>
      <c r="K264">
        <v>919</v>
      </c>
      <c r="L264" s="15" t="s">
        <v>1576</v>
      </c>
      <c r="M264">
        <f>IF(J264="Business", G264*imputed!$B$4+imputed!$C$4,flights_c!G264*imputed!$B$5+imputed!$C$5)</f>
        <v>872.38740000000007</v>
      </c>
      <c r="N264">
        <f t="shared" si="16"/>
        <v>9</v>
      </c>
      <c r="O264">
        <f t="shared" si="17"/>
        <v>0.10335653903530581</v>
      </c>
      <c r="P264">
        <f t="shared" si="18"/>
        <v>10</v>
      </c>
      <c r="Q264" t="str">
        <f>VLOOKUP(K264,employees!A:H,5, FALSE)</f>
        <v>Consulting</v>
      </c>
      <c r="R264">
        <f>VLOOKUP(K264,employees!A:H,6, FALSE)</f>
        <v>4</v>
      </c>
      <c r="S264">
        <f>VLOOKUP(R264,Allowance!A:B,2,FALSE)</f>
        <v>10</v>
      </c>
      <c r="T264" t="str">
        <f t="shared" si="19"/>
        <v>Economy</v>
      </c>
      <c r="U264" t="str">
        <f>VLOOKUP(B264,IATA[],3,FALSE)</f>
        <v>Singapore</v>
      </c>
      <c r="V264" t="str">
        <f>VLOOKUP(C264,IATA[],3,FALSE)</f>
        <v>Australia</v>
      </c>
      <c r="W264" t="str">
        <f>VLOOKUP(U264,Regions!A:B,2,FALSE)</f>
        <v>Asia Pacific</v>
      </c>
      <c r="X264" t="str">
        <f>VLOOKUP(V264,Regions!A:B,2,FALSE)</f>
        <v>Asia Pacific</v>
      </c>
    </row>
    <row r="265" spans="1:24" x14ac:dyDescent="0.3">
      <c r="A265" t="s">
        <v>892</v>
      </c>
      <c r="B265" t="s">
        <v>1162</v>
      </c>
      <c r="C265" t="s">
        <v>1179</v>
      </c>
      <c r="D265" s="1">
        <v>43631</v>
      </c>
      <c r="E265" s="1">
        <v>43658</v>
      </c>
      <c r="F265" s="1">
        <v>43662</v>
      </c>
      <c r="G265">
        <v>1443</v>
      </c>
      <c r="H265">
        <v>2.6</v>
      </c>
      <c r="I265">
        <v>626.49</v>
      </c>
      <c r="J265" s="2" t="s">
        <v>1218</v>
      </c>
      <c r="K265">
        <v>217</v>
      </c>
      <c r="L265" s="15" t="s">
        <v>1576</v>
      </c>
      <c r="M265">
        <f>IF(J265="Business", G265*imputed!$B$4+imputed!$C$4,flights_c!G265*imputed!$B$5+imputed!$C$5)</f>
        <v>2688.5605</v>
      </c>
      <c r="N265">
        <f t="shared" si="16"/>
        <v>27</v>
      </c>
      <c r="O265">
        <f t="shared" si="17"/>
        <v>0.43415800415800415</v>
      </c>
      <c r="P265">
        <f t="shared" si="18"/>
        <v>4</v>
      </c>
      <c r="Q265" t="str">
        <f>VLOOKUP(K265,employees!A:H,5, FALSE)</f>
        <v>Consulting</v>
      </c>
      <c r="R265">
        <f>VLOOKUP(K265,employees!A:H,6, FALSE)</f>
        <v>3</v>
      </c>
      <c r="S265">
        <f>VLOOKUP(R265,Allowance!A:B,2,FALSE)</f>
        <v>8</v>
      </c>
      <c r="T265" t="str">
        <f t="shared" si="19"/>
        <v>No</v>
      </c>
      <c r="U265" t="str">
        <f>VLOOKUP(B265,IATA[],3,FALSE)</f>
        <v>England</v>
      </c>
      <c r="V265" t="str">
        <f>VLOOKUP(C265,IATA[],3,FALSE)</f>
        <v>Italy</v>
      </c>
      <c r="W265" t="str">
        <f>VLOOKUP(U265,Regions!A:B,2,FALSE)</f>
        <v>Europe &amp; Middle East</v>
      </c>
      <c r="X265" t="str">
        <f>VLOOKUP(V265,Regions!A:B,2,FALSE)</f>
        <v>Europe &amp; Middle East</v>
      </c>
    </row>
    <row r="266" spans="1:24" x14ac:dyDescent="0.3">
      <c r="A266" t="s">
        <v>891</v>
      </c>
      <c r="B266" t="s">
        <v>1167</v>
      </c>
      <c r="C266" t="s">
        <v>1179</v>
      </c>
      <c r="D266" s="1">
        <v>43154</v>
      </c>
      <c r="E266" s="1">
        <v>43165</v>
      </c>
      <c r="F266" s="1">
        <v>43168</v>
      </c>
      <c r="G266">
        <v>1405</v>
      </c>
      <c r="H266">
        <v>2.6</v>
      </c>
      <c r="I266">
        <v>631.73</v>
      </c>
      <c r="J266" s="2" t="s">
        <v>1219</v>
      </c>
      <c r="K266">
        <v>11</v>
      </c>
      <c r="L266" s="15" t="s">
        <v>1576</v>
      </c>
      <c r="M266">
        <f>IF(J266="Business", G266*imputed!$B$4+imputed!$C$4,flights_c!G266*imputed!$B$5+imputed!$C$5)</f>
        <v>373.48900000000003</v>
      </c>
      <c r="N266">
        <f t="shared" si="16"/>
        <v>11</v>
      </c>
      <c r="O266">
        <f t="shared" si="17"/>
        <v>0.44962989323843416</v>
      </c>
      <c r="P266">
        <f t="shared" si="18"/>
        <v>3</v>
      </c>
      <c r="Q266" t="str">
        <f>VLOOKUP(K266,employees!A:H,5, FALSE)</f>
        <v>Consulting</v>
      </c>
      <c r="R266">
        <f>VLOOKUP(K266,employees!A:H,6, FALSE)</f>
        <v>3</v>
      </c>
      <c r="S266">
        <f>VLOOKUP(R266,Allowance!A:B,2,FALSE)</f>
        <v>8</v>
      </c>
      <c r="T266" t="str">
        <f t="shared" si="19"/>
        <v>Economy</v>
      </c>
      <c r="U266" t="str">
        <f>VLOOKUP(B266,IATA[],3,FALSE)</f>
        <v>England</v>
      </c>
      <c r="V266" t="str">
        <f>VLOOKUP(C266,IATA[],3,FALSE)</f>
        <v>Italy</v>
      </c>
      <c r="W266" t="str">
        <f>VLOOKUP(U266,Regions!A:B,2,FALSE)</f>
        <v>Europe &amp; Middle East</v>
      </c>
      <c r="X266" t="str">
        <f>VLOOKUP(V266,Regions!A:B,2,FALSE)</f>
        <v>Europe &amp; Middle East</v>
      </c>
    </row>
    <row r="267" spans="1:24" x14ac:dyDescent="0.3">
      <c r="A267" t="s">
        <v>890</v>
      </c>
      <c r="B267" t="s">
        <v>1162</v>
      </c>
      <c r="C267" t="s">
        <v>1198</v>
      </c>
      <c r="D267" s="1">
        <v>42733</v>
      </c>
      <c r="E267" s="1">
        <v>42773</v>
      </c>
      <c r="F267" s="1">
        <v>42775</v>
      </c>
      <c r="G267">
        <v>7627</v>
      </c>
      <c r="H267">
        <v>8.8000000000000007</v>
      </c>
      <c r="I267">
        <v>633.6</v>
      </c>
      <c r="J267" s="2" t="s">
        <v>1219</v>
      </c>
      <c r="K267">
        <v>235</v>
      </c>
      <c r="L267" s="15" t="s">
        <v>1576</v>
      </c>
      <c r="M267">
        <f>IF(J267="Business", G267*imputed!$B$4+imputed!$C$4,flights_c!G267*imputed!$B$5+imputed!$C$5)</f>
        <v>1044.2206000000001</v>
      </c>
      <c r="N267">
        <f t="shared" si="16"/>
        <v>40</v>
      </c>
      <c r="O267">
        <f t="shared" si="17"/>
        <v>8.3073292251212794E-2</v>
      </c>
      <c r="P267">
        <f t="shared" si="18"/>
        <v>2</v>
      </c>
      <c r="Q267" t="str">
        <f>VLOOKUP(K267,employees!A:H,5, FALSE)</f>
        <v>Finance</v>
      </c>
      <c r="R267">
        <f>VLOOKUP(K267,employees!A:H,6, FALSE)</f>
        <v>2</v>
      </c>
      <c r="S267">
        <f>VLOOKUP(R267,Allowance!A:B,2,FALSE)</f>
        <v>6</v>
      </c>
      <c r="T267" t="str">
        <f t="shared" si="19"/>
        <v>Economy</v>
      </c>
      <c r="U267" t="str">
        <f>VLOOKUP(B267,IATA[],3,FALSE)</f>
        <v>England</v>
      </c>
      <c r="V267" t="str">
        <f>VLOOKUP(C267,IATA[],3,FALSE)</f>
        <v>USA</v>
      </c>
      <c r="W267" t="str">
        <f>VLOOKUP(U267,Regions!A:B,2,FALSE)</f>
        <v>Europe &amp; Middle East</v>
      </c>
      <c r="X267" t="str">
        <f>VLOOKUP(V267,Regions!A:B,2,FALSE)</f>
        <v>Americas</v>
      </c>
    </row>
    <row r="268" spans="1:24" x14ac:dyDescent="0.3">
      <c r="A268" t="s">
        <v>888</v>
      </c>
      <c r="B268" t="s">
        <v>1190</v>
      </c>
      <c r="C268" t="s">
        <v>1198</v>
      </c>
      <c r="D268" s="1">
        <v>42877</v>
      </c>
      <c r="E268" s="1">
        <v>42886</v>
      </c>
      <c r="F268" s="1">
        <v>42888</v>
      </c>
      <c r="G268">
        <v>2235</v>
      </c>
      <c r="H268">
        <v>3.2</v>
      </c>
      <c r="I268">
        <v>637.11</v>
      </c>
      <c r="J268" s="2" t="s">
        <v>1219</v>
      </c>
      <c r="K268">
        <v>200</v>
      </c>
      <c r="L268" s="15" t="s">
        <v>1576</v>
      </c>
      <c r="M268">
        <f>IF(J268="Business", G268*imputed!$B$4+imputed!$C$4,flights_c!G268*imputed!$B$5+imputed!$C$5)</f>
        <v>462.96300000000002</v>
      </c>
      <c r="N268">
        <f t="shared" si="16"/>
        <v>9</v>
      </c>
      <c r="O268">
        <f t="shared" si="17"/>
        <v>0.28506040268456379</v>
      </c>
      <c r="P268">
        <f t="shared" si="18"/>
        <v>2</v>
      </c>
      <c r="Q268" t="str">
        <f>VLOOKUP(K268,employees!A:H,5, FALSE)</f>
        <v>Consulting</v>
      </c>
      <c r="R268">
        <f>VLOOKUP(K268,employees!A:H,6, FALSE)</f>
        <v>4</v>
      </c>
      <c r="S268">
        <f>VLOOKUP(R268,Allowance!A:B,2,FALSE)</f>
        <v>10</v>
      </c>
      <c r="T268" t="str">
        <f t="shared" si="19"/>
        <v>Economy</v>
      </c>
      <c r="U268" t="str">
        <f>VLOOKUP(B268,IATA[],3,FALSE)</f>
        <v>USA</v>
      </c>
      <c r="V268" t="str">
        <f>VLOOKUP(C268,IATA[],3,FALSE)</f>
        <v>USA</v>
      </c>
      <c r="W268" t="str">
        <f>VLOOKUP(U268,Regions!A:B,2,FALSE)</f>
        <v>Americas</v>
      </c>
      <c r="X268" t="str">
        <f>VLOOKUP(V268,Regions!A:B,2,FALSE)</f>
        <v>Americas</v>
      </c>
    </row>
    <row r="269" spans="1:24" x14ac:dyDescent="0.3">
      <c r="A269" t="s">
        <v>887</v>
      </c>
      <c r="B269" t="s">
        <v>1190</v>
      </c>
      <c r="C269" t="s">
        <v>1203</v>
      </c>
      <c r="D269" s="1">
        <v>42715</v>
      </c>
      <c r="E269" s="1">
        <v>42785</v>
      </c>
      <c r="F269" s="1">
        <v>42789</v>
      </c>
      <c r="G269">
        <v>4151</v>
      </c>
      <c r="H269">
        <v>4.5</v>
      </c>
      <c r="I269">
        <v>640.70000000000005</v>
      </c>
      <c r="J269" s="2" t="s">
        <v>1219</v>
      </c>
      <c r="K269">
        <v>860</v>
      </c>
      <c r="L269" s="15" t="s">
        <v>1576</v>
      </c>
      <c r="M269">
        <f>IF(J269="Business", G269*imputed!$B$4+imputed!$C$4,flights_c!G269*imputed!$B$5+imputed!$C$5)</f>
        <v>669.50779999999997</v>
      </c>
      <c r="N269">
        <f t="shared" si="16"/>
        <v>70</v>
      </c>
      <c r="O269">
        <f t="shared" si="17"/>
        <v>0.15434834979523007</v>
      </c>
      <c r="P269">
        <f t="shared" si="18"/>
        <v>4</v>
      </c>
      <c r="Q269" t="str">
        <f>VLOOKUP(K269,employees!A:H,5, FALSE)</f>
        <v>Consulting</v>
      </c>
      <c r="R269">
        <f>VLOOKUP(K269,employees!A:H,6, FALSE)</f>
        <v>2</v>
      </c>
      <c r="S269">
        <f>VLOOKUP(R269,Allowance!A:B,2,FALSE)</f>
        <v>6</v>
      </c>
      <c r="T269" t="str">
        <f t="shared" si="19"/>
        <v>Economy</v>
      </c>
      <c r="U269" t="str">
        <f>VLOOKUP(B269,IATA[],3,FALSE)</f>
        <v>USA</v>
      </c>
      <c r="V269" t="str">
        <f>VLOOKUP(C269,IATA[],3,FALSE)</f>
        <v>USA</v>
      </c>
      <c r="W269" t="str">
        <f>VLOOKUP(U269,Regions!A:B,2,FALSE)</f>
        <v>Americas</v>
      </c>
      <c r="X269" t="str">
        <f>VLOOKUP(V269,Regions!A:B,2,FALSE)</f>
        <v>Americas</v>
      </c>
    </row>
    <row r="270" spans="1:24" x14ac:dyDescent="0.3">
      <c r="A270" t="s">
        <v>886</v>
      </c>
      <c r="B270" t="s">
        <v>1190</v>
      </c>
      <c r="C270" t="s">
        <v>1163</v>
      </c>
      <c r="D270" s="1">
        <v>43407</v>
      </c>
      <c r="E270" s="1">
        <v>43434</v>
      </c>
      <c r="F270" s="1">
        <v>43435</v>
      </c>
      <c r="G270">
        <v>3608</v>
      </c>
      <c r="H270">
        <v>4.8</v>
      </c>
      <c r="I270">
        <v>644.44000000000005</v>
      </c>
      <c r="J270" s="2" t="s">
        <v>1219</v>
      </c>
      <c r="K270">
        <v>197</v>
      </c>
      <c r="L270" s="15" t="s">
        <v>1576</v>
      </c>
      <c r="M270">
        <f>IF(J270="Business", G270*imputed!$B$4+imputed!$C$4,flights_c!G270*imputed!$B$5+imputed!$C$5)</f>
        <v>610.97239999999999</v>
      </c>
      <c r="N270">
        <f t="shared" si="16"/>
        <v>27</v>
      </c>
      <c r="O270">
        <f t="shared" si="17"/>
        <v>0.17861419068736142</v>
      </c>
      <c r="P270">
        <f t="shared" si="18"/>
        <v>1</v>
      </c>
      <c r="Q270" t="str">
        <f>VLOOKUP(K270,employees!A:H,5, FALSE)</f>
        <v>Consulting</v>
      </c>
      <c r="R270">
        <f>VLOOKUP(K270,employees!A:H,6, FALSE)</f>
        <v>4</v>
      </c>
      <c r="S270">
        <f>VLOOKUP(R270,Allowance!A:B,2,FALSE)</f>
        <v>10</v>
      </c>
      <c r="T270" t="str">
        <f t="shared" si="19"/>
        <v>Economy</v>
      </c>
      <c r="U270" t="str">
        <f>VLOOKUP(B270,IATA[],3,FALSE)</f>
        <v>USA</v>
      </c>
      <c r="V270" t="str">
        <f>VLOOKUP(C270,IATA[],3,FALSE)</f>
        <v>USA</v>
      </c>
      <c r="W270" t="str">
        <f>VLOOKUP(U270,Regions!A:B,2,FALSE)</f>
        <v>Americas</v>
      </c>
      <c r="X270" t="str">
        <f>VLOOKUP(V270,Regions!A:B,2,FALSE)</f>
        <v>Americas</v>
      </c>
    </row>
    <row r="271" spans="1:24" x14ac:dyDescent="0.3">
      <c r="A271" t="s">
        <v>885</v>
      </c>
      <c r="B271" t="s">
        <v>1167</v>
      </c>
      <c r="C271" t="s">
        <v>1207</v>
      </c>
      <c r="D271" s="1">
        <v>43185</v>
      </c>
      <c r="E271" s="1">
        <v>43195</v>
      </c>
      <c r="F271" s="1">
        <v>43199</v>
      </c>
      <c r="G271">
        <v>913</v>
      </c>
      <c r="H271">
        <v>2.1</v>
      </c>
      <c r="I271">
        <v>647.22</v>
      </c>
      <c r="J271" s="2" t="s">
        <v>1219</v>
      </c>
      <c r="K271">
        <v>810</v>
      </c>
      <c r="L271" s="15" t="s">
        <v>1576</v>
      </c>
      <c r="M271">
        <f>IF(J271="Business", G271*imputed!$B$4+imputed!$C$4,flights_c!G271*imputed!$B$5+imputed!$C$5)</f>
        <v>320.45140000000004</v>
      </c>
      <c r="N271">
        <f t="shared" si="16"/>
        <v>10</v>
      </c>
      <c r="O271">
        <f t="shared" si="17"/>
        <v>0.7088937568455641</v>
      </c>
      <c r="P271">
        <f t="shared" si="18"/>
        <v>4</v>
      </c>
      <c r="Q271" t="str">
        <f>VLOOKUP(K271,employees!A:H,5, FALSE)</f>
        <v>Consulting</v>
      </c>
      <c r="R271">
        <f>VLOOKUP(K271,employees!A:H,6, FALSE)</f>
        <v>4</v>
      </c>
      <c r="S271">
        <f>VLOOKUP(R271,Allowance!A:B,2,FALSE)</f>
        <v>10</v>
      </c>
      <c r="T271" t="str">
        <f t="shared" si="19"/>
        <v>Economy</v>
      </c>
      <c r="U271" t="str">
        <f>VLOOKUP(B271,IATA[],3,FALSE)</f>
        <v>England</v>
      </c>
      <c r="V271" t="str">
        <f>VLOOKUP(C271,IATA[],3,FALSE)</f>
        <v>Germany</v>
      </c>
      <c r="W271" t="str">
        <f>VLOOKUP(U271,Regions!A:B,2,FALSE)</f>
        <v>Europe &amp; Middle East</v>
      </c>
      <c r="X271" t="str">
        <f>VLOOKUP(V271,Regions!A:B,2,FALSE)</f>
        <v>Europe &amp; Middle East</v>
      </c>
    </row>
    <row r="272" spans="1:24" x14ac:dyDescent="0.3">
      <c r="A272" t="s">
        <v>884</v>
      </c>
      <c r="B272" t="s">
        <v>1190</v>
      </c>
      <c r="C272" t="s">
        <v>1203</v>
      </c>
      <c r="D272" s="1">
        <v>43112</v>
      </c>
      <c r="E272" s="1">
        <v>43140</v>
      </c>
      <c r="F272" s="1">
        <v>43142</v>
      </c>
      <c r="G272">
        <v>4151</v>
      </c>
      <c r="H272">
        <v>4.5</v>
      </c>
      <c r="I272">
        <v>651.54999999999995</v>
      </c>
      <c r="J272" s="2" t="s">
        <v>1219</v>
      </c>
      <c r="K272">
        <v>641</v>
      </c>
      <c r="L272" s="15" t="s">
        <v>1576</v>
      </c>
      <c r="M272">
        <f>IF(J272="Business", G272*imputed!$B$4+imputed!$C$4,flights_c!G272*imputed!$B$5+imputed!$C$5)</f>
        <v>669.50779999999997</v>
      </c>
      <c r="N272">
        <f t="shared" si="16"/>
        <v>28</v>
      </c>
      <c r="O272">
        <f t="shared" si="17"/>
        <v>0.1569621777884847</v>
      </c>
      <c r="P272">
        <f t="shared" si="18"/>
        <v>2</v>
      </c>
      <c r="Q272" t="str">
        <f>VLOOKUP(K272,employees!A:H,5, FALSE)</f>
        <v>Consulting</v>
      </c>
      <c r="R272">
        <f>VLOOKUP(K272,employees!A:H,6, FALSE)</f>
        <v>4</v>
      </c>
      <c r="S272">
        <f>VLOOKUP(R272,Allowance!A:B,2,FALSE)</f>
        <v>10</v>
      </c>
      <c r="T272" t="str">
        <f t="shared" si="19"/>
        <v>Economy</v>
      </c>
      <c r="U272" t="str">
        <f>VLOOKUP(B272,IATA[],3,FALSE)</f>
        <v>USA</v>
      </c>
      <c r="V272" t="str">
        <f>VLOOKUP(C272,IATA[],3,FALSE)</f>
        <v>USA</v>
      </c>
      <c r="W272" t="str">
        <f>VLOOKUP(U272,Regions!A:B,2,FALSE)</f>
        <v>Americas</v>
      </c>
      <c r="X272" t="str">
        <f>VLOOKUP(V272,Regions!A:B,2,FALSE)</f>
        <v>Americas</v>
      </c>
    </row>
    <row r="273" spans="1:24" x14ac:dyDescent="0.3">
      <c r="A273" t="s">
        <v>883</v>
      </c>
      <c r="B273" t="s">
        <v>1160</v>
      </c>
      <c r="C273" t="s">
        <v>1202</v>
      </c>
      <c r="D273" s="1">
        <v>43601</v>
      </c>
      <c r="E273" s="1">
        <v>43614</v>
      </c>
      <c r="F273" s="1">
        <v>43621</v>
      </c>
      <c r="G273">
        <v>2648</v>
      </c>
      <c r="H273">
        <v>3.8</v>
      </c>
      <c r="I273">
        <v>653.65</v>
      </c>
      <c r="J273" s="2" t="s">
        <v>1218</v>
      </c>
      <c r="K273">
        <v>655</v>
      </c>
      <c r="L273" s="15" t="s">
        <v>1576</v>
      </c>
      <c r="M273">
        <f>IF(J273="Business", G273*imputed!$B$4+imputed!$C$4,flights_c!G273*imputed!$B$5+imputed!$C$5)</f>
        <v>3379.6279999999997</v>
      </c>
      <c r="N273">
        <f t="shared" si="16"/>
        <v>13</v>
      </c>
      <c r="O273">
        <f t="shared" si="17"/>
        <v>0.24684667673716013</v>
      </c>
      <c r="P273">
        <f t="shared" si="18"/>
        <v>7</v>
      </c>
      <c r="Q273" t="str">
        <f>VLOOKUP(K273,employees!A:H,5, FALSE)</f>
        <v>Consulting</v>
      </c>
      <c r="R273">
        <f>VLOOKUP(K273,employees!A:H,6, FALSE)</f>
        <v>1</v>
      </c>
      <c r="S273">
        <f>VLOOKUP(R273,Allowance!A:B,2,FALSE)</f>
        <v>4</v>
      </c>
      <c r="T273" t="str">
        <f t="shared" si="19"/>
        <v>No</v>
      </c>
      <c r="U273" t="str">
        <f>VLOOKUP(B273,IATA[],3,FALSE)</f>
        <v>Singapore</v>
      </c>
      <c r="V273" t="str">
        <f>VLOOKUP(C273,IATA[],3,FALSE)</f>
        <v>China</v>
      </c>
      <c r="W273" t="str">
        <f>VLOOKUP(U273,Regions!A:B,2,FALSE)</f>
        <v>Asia Pacific</v>
      </c>
      <c r="X273" t="str">
        <f>VLOOKUP(V273,Regions!A:B,2,FALSE)</f>
        <v>Asia Pacific</v>
      </c>
    </row>
    <row r="274" spans="1:24" x14ac:dyDescent="0.3">
      <c r="A274" t="s">
        <v>882</v>
      </c>
      <c r="B274" t="s">
        <v>1190</v>
      </c>
      <c r="C274" t="s">
        <v>1210</v>
      </c>
      <c r="D274" s="1">
        <v>43134</v>
      </c>
      <c r="E274" s="1">
        <v>43151</v>
      </c>
      <c r="F274" s="1">
        <v>43161</v>
      </c>
      <c r="G274">
        <v>5843</v>
      </c>
      <c r="H274">
        <v>8.4</v>
      </c>
      <c r="I274">
        <v>655.29</v>
      </c>
      <c r="J274" s="2" t="s">
        <v>1219</v>
      </c>
      <c r="K274">
        <v>871</v>
      </c>
      <c r="L274" s="15" t="s">
        <v>1576</v>
      </c>
      <c r="M274">
        <f>IF(J274="Business", G274*imputed!$B$4+imputed!$C$4,flights_c!G274*imputed!$B$5+imputed!$C$5)</f>
        <v>851.90539999999999</v>
      </c>
      <c r="N274">
        <f t="shared" si="16"/>
        <v>17</v>
      </c>
      <c r="O274">
        <f t="shared" si="17"/>
        <v>0.11214958069484852</v>
      </c>
      <c r="P274">
        <f t="shared" si="18"/>
        <v>10</v>
      </c>
      <c r="Q274" t="str">
        <f>VLOOKUP(K274,employees!A:H,5, FALSE)</f>
        <v>Consulting</v>
      </c>
      <c r="R274">
        <f>VLOOKUP(K274,employees!A:H,6, FALSE)</f>
        <v>3</v>
      </c>
      <c r="S274">
        <f>VLOOKUP(R274,Allowance!A:B,2,FALSE)</f>
        <v>8</v>
      </c>
      <c r="T274" t="str">
        <f t="shared" si="19"/>
        <v>Economy</v>
      </c>
      <c r="U274" t="str">
        <f>VLOOKUP(B274,IATA[],3,FALSE)</f>
        <v>USA</v>
      </c>
      <c r="V274" t="str">
        <f>VLOOKUP(C274,IATA[],3,FALSE)</f>
        <v>Netherlands</v>
      </c>
      <c r="W274" t="str">
        <f>VLOOKUP(U274,Regions!A:B,2,FALSE)</f>
        <v>Americas</v>
      </c>
      <c r="X274" t="str">
        <f>VLOOKUP(V274,Regions!A:B,2,FALSE)</f>
        <v>Europe &amp; Middle East</v>
      </c>
    </row>
    <row r="275" spans="1:24" x14ac:dyDescent="0.3">
      <c r="A275" t="s">
        <v>881</v>
      </c>
      <c r="B275" t="s">
        <v>1190</v>
      </c>
      <c r="C275" t="s">
        <v>1196</v>
      </c>
      <c r="D275" s="1">
        <v>43234</v>
      </c>
      <c r="E275" s="1">
        <v>43393</v>
      </c>
      <c r="F275" s="1">
        <v>43394</v>
      </c>
      <c r="G275">
        <v>3974</v>
      </c>
      <c r="H275">
        <v>5.2</v>
      </c>
      <c r="I275">
        <v>660.46</v>
      </c>
      <c r="J275" s="2" t="s">
        <v>1219</v>
      </c>
      <c r="K275">
        <v>895</v>
      </c>
      <c r="L275" s="15" t="s">
        <v>1576</v>
      </c>
      <c r="M275">
        <f>IF(J275="Business", G275*imputed!$B$4+imputed!$C$4,flights_c!G275*imputed!$B$5+imputed!$C$5)</f>
        <v>650.42720000000008</v>
      </c>
      <c r="N275">
        <f t="shared" si="16"/>
        <v>159</v>
      </c>
      <c r="O275">
        <f t="shared" si="17"/>
        <v>0.16619526925012582</v>
      </c>
      <c r="P275">
        <f t="shared" si="18"/>
        <v>1</v>
      </c>
      <c r="Q275" t="str">
        <f>VLOOKUP(K275,employees!A:H,5, FALSE)</f>
        <v>Consulting</v>
      </c>
      <c r="R275">
        <f>VLOOKUP(K275,employees!A:H,6, FALSE)</f>
        <v>2</v>
      </c>
      <c r="S275">
        <f>VLOOKUP(R275,Allowance!A:B,2,FALSE)</f>
        <v>6</v>
      </c>
      <c r="T275" t="str">
        <f t="shared" si="19"/>
        <v>Economy</v>
      </c>
      <c r="U275" t="str">
        <f>VLOOKUP(B275,IATA[],3,FALSE)</f>
        <v>USA</v>
      </c>
      <c r="V275" t="str">
        <f>VLOOKUP(C275,IATA[],3,FALSE)</f>
        <v>USA</v>
      </c>
      <c r="W275" t="str">
        <f>VLOOKUP(U275,Regions!A:B,2,FALSE)</f>
        <v>Americas</v>
      </c>
      <c r="X275" t="str">
        <f>VLOOKUP(V275,Regions!A:B,2,FALSE)</f>
        <v>Americas</v>
      </c>
    </row>
    <row r="276" spans="1:24" x14ac:dyDescent="0.3">
      <c r="A276" t="s">
        <v>880</v>
      </c>
      <c r="B276" t="s">
        <v>1160</v>
      </c>
      <c r="C276" t="s">
        <v>1184</v>
      </c>
      <c r="D276" s="1">
        <v>43502</v>
      </c>
      <c r="E276" s="1">
        <v>43530</v>
      </c>
      <c r="F276" s="1">
        <v>43542</v>
      </c>
      <c r="G276">
        <v>6033</v>
      </c>
      <c r="H276">
        <v>7.2</v>
      </c>
      <c r="I276">
        <v>664.05</v>
      </c>
      <c r="J276" s="2" t="s">
        <v>1219</v>
      </c>
      <c r="K276">
        <v>436</v>
      </c>
      <c r="L276" s="15" t="s">
        <v>1576</v>
      </c>
      <c r="M276">
        <f>IF(J276="Business", G276*imputed!$B$4+imputed!$C$4,flights_c!G276*imputed!$B$5+imputed!$C$5)</f>
        <v>872.38740000000007</v>
      </c>
      <c r="N276">
        <f t="shared" si="16"/>
        <v>28</v>
      </c>
      <c r="O276">
        <f t="shared" si="17"/>
        <v>0.11006961710591745</v>
      </c>
      <c r="P276">
        <f t="shared" si="18"/>
        <v>12</v>
      </c>
      <c r="Q276" t="str">
        <f>VLOOKUP(K276,employees!A:H,5, FALSE)</f>
        <v>Consulting</v>
      </c>
      <c r="R276">
        <f>VLOOKUP(K276,employees!A:H,6, FALSE)</f>
        <v>2</v>
      </c>
      <c r="S276">
        <f>VLOOKUP(R276,Allowance!A:B,2,FALSE)</f>
        <v>6</v>
      </c>
      <c r="T276" t="str">
        <f t="shared" si="19"/>
        <v>Economy</v>
      </c>
      <c r="U276" t="str">
        <f>VLOOKUP(B276,IATA[],3,FALSE)</f>
        <v>Singapore</v>
      </c>
      <c r="V276" t="str">
        <f>VLOOKUP(C276,IATA[],3,FALSE)</f>
        <v>Australia</v>
      </c>
      <c r="W276" t="str">
        <f>VLOOKUP(U276,Regions!A:B,2,FALSE)</f>
        <v>Asia Pacific</v>
      </c>
      <c r="X276" t="str">
        <f>VLOOKUP(V276,Regions!A:B,2,FALSE)</f>
        <v>Asia Pacific</v>
      </c>
    </row>
    <row r="277" spans="1:24" x14ac:dyDescent="0.3">
      <c r="A277" t="s">
        <v>879</v>
      </c>
      <c r="B277" t="s">
        <v>1167</v>
      </c>
      <c r="C277" t="s">
        <v>1182</v>
      </c>
      <c r="D277" s="1">
        <v>43672</v>
      </c>
      <c r="E277" s="1">
        <v>43694</v>
      </c>
      <c r="F277" s="1">
        <v>43697</v>
      </c>
      <c r="G277">
        <v>2461</v>
      </c>
      <c r="H277">
        <v>3.6</v>
      </c>
      <c r="I277">
        <v>665.61</v>
      </c>
      <c r="J277" s="2" t="s">
        <v>1219</v>
      </c>
      <c r="K277">
        <v>89</v>
      </c>
      <c r="L277" s="15" t="s">
        <v>1576</v>
      </c>
      <c r="M277">
        <f>IF(J277="Business", G277*imputed!$B$4+imputed!$C$4,flights_c!G277*imputed!$B$5+imputed!$C$5)</f>
        <v>487.32580000000007</v>
      </c>
      <c r="N277">
        <f t="shared" si="16"/>
        <v>22</v>
      </c>
      <c r="O277">
        <f t="shared" si="17"/>
        <v>0.27046322633075986</v>
      </c>
      <c r="P277">
        <f t="shared" si="18"/>
        <v>3</v>
      </c>
      <c r="Q277" t="str">
        <f>VLOOKUP(K277,employees!A:H,5, FALSE)</f>
        <v>Consulting</v>
      </c>
      <c r="R277">
        <f>VLOOKUP(K277,employees!A:H,6, FALSE)</f>
        <v>4</v>
      </c>
      <c r="S277">
        <f>VLOOKUP(R277,Allowance!A:B,2,FALSE)</f>
        <v>10</v>
      </c>
      <c r="T277" t="str">
        <f t="shared" si="19"/>
        <v>Economy</v>
      </c>
      <c r="U277" t="str">
        <f>VLOOKUP(B277,IATA[],3,FALSE)</f>
        <v>England</v>
      </c>
      <c r="V277" t="str">
        <f>VLOOKUP(C277,IATA[],3,FALSE)</f>
        <v>Turkey</v>
      </c>
      <c r="W277" t="str">
        <f>VLOOKUP(U277,Regions!A:B,2,FALSE)</f>
        <v>Europe &amp; Middle East</v>
      </c>
      <c r="X277" t="str">
        <f>VLOOKUP(V277,Regions!A:B,2,FALSE)</f>
        <v>Europe &amp; Middle East</v>
      </c>
    </row>
    <row r="278" spans="1:24" x14ac:dyDescent="0.3">
      <c r="A278" t="s">
        <v>878</v>
      </c>
      <c r="B278" t="s">
        <v>1160</v>
      </c>
      <c r="C278" t="s">
        <v>1184</v>
      </c>
      <c r="D278" s="1">
        <v>43624</v>
      </c>
      <c r="E278" s="1">
        <v>43630</v>
      </c>
      <c r="F278" s="1">
        <v>43639</v>
      </c>
      <c r="G278">
        <v>6033</v>
      </c>
      <c r="H278">
        <v>7.2</v>
      </c>
      <c r="I278">
        <v>666.66</v>
      </c>
      <c r="J278" s="2" t="s">
        <v>1219</v>
      </c>
      <c r="K278">
        <v>919</v>
      </c>
      <c r="L278" s="15" t="s">
        <v>1576</v>
      </c>
      <c r="M278">
        <f>IF(J278="Business", G278*imputed!$B$4+imputed!$C$4,flights_c!G278*imputed!$B$5+imputed!$C$5)</f>
        <v>872.38740000000007</v>
      </c>
      <c r="N278">
        <f t="shared" si="16"/>
        <v>6</v>
      </c>
      <c r="O278">
        <f t="shared" si="17"/>
        <v>0.1105022376926902</v>
      </c>
      <c r="P278">
        <f t="shared" si="18"/>
        <v>9</v>
      </c>
      <c r="Q278" t="str">
        <f>VLOOKUP(K278,employees!A:H,5, FALSE)</f>
        <v>Consulting</v>
      </c>
      <c r="R278">
        <f>VLOOKUP(K278,employees!A:H,6, FALSE)</f>
        <v>4</v>
      </c>
      <c r="S278">
        <f>VLOOKUP(R278,Allowance!A:B,2,FALSE)</f>
        <v>10</v>
      </c>
      <c r="T278" t="str">
        <f t="shared" si="19"/>
        <v>Economy</v>
      </c>
      <c r="U278" t="str">
        <f>VLOOKUP(B278,IATA[],3,FALSE)</f>
        <v>Singapore</v>
      </c>
      <c r="V278" t="str">
        <f>VLOOKUP(C278,IATA[],3,FALSE)</f>
        <v>Australia</v>
      </c>
      <c r="W278" t="str">
        <f>VLOOKUP(U278,Regions!A:B,2,FALSE)</f>
        <v>Asia Pacific</v>
      </c>
      <c r="X278" t="str">
        <f>VLOOKUP(V278,Regions!A:B,2,FALSE)</f>
        <v>Asia Pacific</v>
      </c>
    </row>
    <row r="279" spans="1:24" x14ac:dyDescent="0.3">
      <c r="A279" t="s">
        <v>876</v>
      </c>
      <c r="B279" t="s">
        <v>1167</v>
      </c>
      <c r="C279" t="s">
        <v>1207</v>
      </c>
      <c r="D279" s="1">
        <v>43176</v>
      </c>
      <c r="E279" s="1">
        <v>43310</v>
      </c>
      <c r="F279" s="1">
        <v>43314</v>
      </c>
      <c r="G279">
        <v>913</v>
      </c>
      <c r="H279">
        <v>2.1</v>
      </c>
      <c r="I279">
        <v>667.25</v>
      </c>
      <c r="J279" s="2" t="s">
        <v>1219</v>
      </c>
      <c r="K279">
        <v>494</v>
      </c>
      <c r="L279" s="15" t="s">
        <v>1576</v>
      </c>
      <c r="M279">
        <f>IF(J279="Business", G279*imputed!$B$4+imputed!$C$4,flights_c!G279*imputed!$B$5+imputed!$C$5)</f>
        <v>320.45140000000004</v>
      </c>
      <c r="N279">
        <f t="shared" si="16"/>
        <v>134</v>
      </c>
      <c r="O279">
        <f t="shared" si="17"/>
        <v>0.7308324205914567</v>
      </c>
      <c r="P279">
        <f t="shared" si="18"/>
        <v>4</v>
      </c>
      <c r="Q279" t="str">
        <f>VLOOKUP(K279,employees!A:H,5, FALSE)</f>
        <v>Consulting</v>
      </c>
      <c r="R279">
        <f>VLOOKUP(K279,employees!A:H,6, FALSE)</f>
        <v>3</v>
      </c>
      <c r="S279">
        <f>VLOOKUP(R279,Allowance!A:B,2,FALSE)</f>
        <v>8</v>
      </c>
      <c r="T279" t="str">
        <f t="shared" si="19"/>
        <v>Economy</v>
      </c>
      <c r="U279" t="str">
        <f>VLOOKUP(B279,IATA[],3,FALSE)</f>
        <v>England</v>
      </c>
      <c r="V279" t="str">
        <f>VLOOKUP(C279,IATA[],3,FALSE)</f>
        <v>Germany</v>
      </c>
      <c r="W279" t="str">
        <f>VLOOKUP(U279,Regions!A:B,2,FALSE)</f>
        <v>Europe &amp; Middle East</v>
      </c>
      <c r="X279" t="str">
        <f>VLOOKUP(V279,Regions!A:B,2,FALSE)</f>
        <v>Europe &amp; Middle East</v>
      </c>
    </row>
    <row r="280" spans="1:24" x14ac:dyDescent="0.3">
      <c r="A280" t="s">
        <v>877</v>
      </c>
      <c r="B280" t="s">
        <v>1162</v>
      </c>
      <c r="C280" t="s">
        <v>1203</v>
      </c>
      <c r="D280" s="1">
        <v>43795</v>
      </c>
      <c r="E280" s="1">
        <v>43817</v>
      </c>
      <c r="F280" s="1">
        <v>43829</v>
      </c>
      <c r="G280">
        <v>8615</v>
      </c>
      <c r="H280">
        <v>9.8000000000000007</v>
      </c>
      <c r="I280">
        <v>667.89</v>
      </c>
      <c r="J280" s="2" t="s">
        <v>1219</v>
      </c>
      <c r="K280">
        <v>171</v>
      </c>
      <c r="L280" s="15" t="s">
        <v>1576</v>
      </c>
      <c r="M280">
        <f>IF(J280="Business", G280*imputed!$B$4+imputed!$C$4,flights_c!G280*imputed!$B$5+imputed!$C$5)</f>
        <v>1150.7270000000001</v>
      </c>
      <c r="N280">
        <f t="shared" si="16"/>
        <v>22</v>
      </c>
      <c r="O280">
        <f t="shared" si="17"/>
        <v>7.7526407428903071E-2</v>
      </c>
      <c r="P280">
        <f t="shared" si="18"/>
        <v>12</v>
      </c>
      <c r="Q280" t="str">
        <f>VLOOKUP(K280,employees!A:H,5, FALSE)</f>
        <v>Consulting</v>
      </c>
      <c r="R280">
        <f>VLOOKUP(K280,employees!A:H,6, FALSE)</f>
        <v>3</v>
      </c>
      <c r="S280">
        <f>VLOOKUP(R280,Allowance!A:B,2,FALSE)</f>
        <v>8</v>
      </c>
      <c r="T280" t="str">
        <f t="shared" si="19"/>
        <v>Economy</v>
      </c>
      <c r="U280" t="str">
        <f>VLOOKUP(B280,IATA[],3,FALSE)</f>
        <v>England</v>
      </c>
      <c r="V280" t="str">
        <f>VLOOKUP(C280,IATA[],3,FALSE)</f>
        <v>USA</v>
      </c>
      <c r="W280" t="str">
        <f>VLOOKUP(U280,Regions!A:B,2,FALSE)</f>
        <v>Europe &amp; Middle East</v>
      </c>
      <c r="X280" t="str">
        <f>VLOOKUP(V280,Regions!A:B,2,FALSE)</f>
        <v>Americas</v>
      </c>
    </row>
    <row r="281" spans="1:24" x14ac:dyDescent="0.3">
      <c r="A281" t="s">
        <v>875</v>
      </c>
      <c r="B281" t="s">
        <v>1190</v>
      </c>
      <c r="C281" t="s">
        <v>1172</v>
      </c>
      <c r="D281" s="1">
        <v>42814</v>
      </c>
      <c r="E281" s="1">
        <v>42829</v>
      </c>
      <c r="F281" s="1">
        <v>42834</v>
      </c>
      <c r="G281">
        <v>3883</v>
      </c>
      <c r="H281">
        <v>5.0999999999999996</v>
      </c>
      <c r="I281">
        <v>668.18</v>
      </c>
      <c r="J281" s="2" t="s">
        <v>1219</v>
      </c>
      <c r="K281">
        <v>204</v>
      </c>
      <c r="L281" s="15" t="s">
        <v>1576</v>
      </c>
      <c r="M281">
        <f>IF(J281="Business", G281*imputed!$B$4+imputed!$C$4,flights_c!G281*imputed!$B$5+imputed!$C$5)</f>
        <v>640.61739999999998</v>
      </c>
      <c r="N281">
        <f t="shared" si="16"/>
        <v>15</v>
      </c>
      <c r="O281">
        <f t="shared" si="17"/>
        <v>0.17207828998197269</v>
      </c>
      <c r="P281">
        <f t="shared" si="18"/>
        <v>5</v>
      </c>
      <c r="Q281" t="str">
        <f>VLOOKUP(K281,employees!A:H,5, FALSE)</f>
        <v>Consulting</v>
      </c>
      <c r="R281">
        <f>VLOOKUP(K281,employees!A:H,6, FALSE)</f>
        <v>4</v>
      </c>
      <c r="S281">
        <f>VLOOKUP(R281,Allowance!A:B,2,FALSE)</f>
        <v>10</v>
      </c>
      <c r="T281" t="str">
        <f t="shared" si="19"/>
        <v>Economy</v>
      </c>
      <c r="U281" t="str">
        <f>VLOOKUP(B281,IATA[],3,FALSE)</f>
        <v>USA</v>
      </c>
      <c r="V281" t="str">
        <f>VLOOKUP(C281,IATA[],3,FALSE)</f>
        <v>USA</v>
      </c>
      <c r="W281" t="str">
        <f>VLOOKUP(U281,Regions!A:B,2,FALSE)</f>
        <v>Americas</v>
      </c>
      <c r="X281" t="str">
        <f>VLOOKUP(V281,Regions!A:B,2,FALSE)</f>
        <v>Americas</v>
      </c>
    </row>
    <row r="282" spans="1:24" x14ac:dyDescent="0.3">
      <c r="A282" t="s">
        <v>874</v>
      </c>
      <c r="B282" t="s">
        <v>1162</v>
      </c>
      <c r="C282" t="s">
        <v>1182</v>
      </c>
      <c r="D282" s="1">
        <v>43388</v>
      </c>
      <c r="E282" s="1">
        <v>43398</v>
      </c>
      <c r="F282" s="1">
        <v>43402</v>
      </c>
      <c r="G282">
        <v>2488</v>
      </c>
      <c r="H282">
        <v>3.6</v>
      </c>
      <c r="I282">
        <v>675.52</v>
      </c>
      <c r="J282" s="2" t="s">
        <v>1219</v>
      </c>
      <c r="K282">
        <v>561</v>
      </c>
      <c r="L282" s="15" t="s">
        <v>1576</v>
      </c>
      <c r="M282">
        <f>IF(J282="Business", G282*imputed!$B$4+imputed!$C$4,flights_c!G282*imputed!$B$5+imputed!$C$5)</f>
        <v>490.2364</v>
      </c>
      <c r="N282">
        <f t="shared" si="16"/>
        <v>10</v>
      </c>
      <c r="O282">
        <f t="shared" si="17"/>
        <v>0.2715112540192926</v>
      </c>
      <c r="P282">
        <f t="shared" si="18"/>
        <v>4</v>
      </c>
      <c r="Q282" t="str">
        <f>VLOOKUP(K282,employees!A:H,5, FALSE)</f>
        <v>Consulting</v>
      </c>
      <c r="R282">
        <f>VLOOKUP(K282,employees!A:H,6, FALSE)</f>
        <v>4</v>
      </c>
      <c r="S282">
        <f>VLOOKUP(R282,Allowance!A:B,2,FALSE)</f>
        <v>10</v>
      </c>
      <c r="T282" t="str">
        <f t="shared" si="19"/>
        <v>Economy</v>
      </c>
      <c r="U282" t="str">
        <f>VLOOKUP(B282,IATA[],3,FALSE)</f>
        <v>England</v>
      </c>
      <c r="V282" t="str">
        <f>VLOOKUP(C282,IATA[],3,FALSE)</f>
        <v>Turkey</v>
      </c>
      <c r="W282" t="str">
        <f>VLOOKUP(U282,Regions!A:B,2,FALSE)</f>
        <v>Europe &amp; Middle East</v>
      </c>
      <c r="X282" t="str">
        <f>VLOOKUP(V282,Regions!A:B,2,FALSE)</f>
        <v>Europe &amp; Middle East</v>
      </c>
    </row>
    <row r="283" spans="1:24" x14ac:dyDescent="0.3">
      <c r="A283" t="s">
        <v>873</v>
      </c>
      <c r="B283" t="s">
        <v>1190</v>
      </c>
      <c r="C283" t="s">
        <v>1162</v>
      </c>
      <c r="D283" s="1">
        <v>43583</v>
      </c>
      <c r="E283" s="1">
        <v>43688</v>
      </c>
      <c r="F283" s="1">
        <v>43697</v>
      </c>
      <c r="G283">
        <v>5536</v>
      </c>
      <c r="H283">
        <v>11.7</v>
      </c>
      <c r="I283">
        <v>678.43</v>
      </c>
      <c r="J283" s="2" t="s">
        <v>1219</v>
      </c>
      <c r="K283">
        <v>13</v>
      </c>
      <c r="L283" s="15" t="s">
        <v>1576</v>
      </c>
      <c r="M283">
        <f>IF(J283="Business", G283*imputed!$B$4+imputed!$C$4,flights_c!G283*imputed!$B$5+imputed!$C$5)</f>
        <v>818.81079999999997</v>
      </c>
      <c r="N283">
        <f t="shared" si="16"/>
        <v>105</v>
      </c>
      <c r="O283">
        <f t="shared" si="17"/>
        <v>0.12254877167630057</v>
      </c>
      <c r="P283">
        <f t="shared" si="18"/>
        <v>9</v>
      </c>
      <c r="Q283" t="str">
        <f>VLOOKUP(K283,employees!A:H,5, FALSE)</f>
        <v>Consulting</v>
      </c>
      <c r="R283">
        <f>VLOOKUP(K283,employees!A:H,6, FALSE)</f>
        <v>2</v>
      </c>
      <c r="S283">
        <f>VLOOKUP(R283,Allowance!A:B,2,FALSE)</f>
        <v>6</v>
      </c>
      <c r="T283" t="str">
        <f t="shared" si="19"/>
        <v>Economy</v>
      </c>
      <c r="U283" t="str">
        <f>VLOOKUP(B283,IATA[],3,FALSE)</f>
        <v>USA</v>
      </c>
      <c r="V283" t="str">
        <f>VLOOKUP(C283,IATA[],3,FALSE)</f>
        <v>England</v>
      </c>
      <c r="W283" t="str">
        <f>VLOOKUP(U283,Regions!A:B,2,FALSE)</f>
        <v>Americas</v>
      </c>
      <c r="X283" t="str">
        <f>VLOOKUP(V283,Regions!A:B,2,FALSE)</f>
        <v>Europe &amp; Middle East</v>
      </c>
    </row>
    <row r="284" spans="1:24" x14ac:dyDescent="0.3">
      <c r="A284" t="s">
        <v>872</v>
      </c>
      <c r="B284" t="s">
        <v>1162</v>
      </c>
      <c r="C284" t="s">
        <v>1198</v>
      </c>
      <c r="D284" s="1">
        <v>43368</v>
      </c>
      <c r="E284" s="1">
        <v>43386</v>
      </c>
      <c r="F284" s="1">
        <v>43392</v>
      </c>
      <c r="G284">
        <v>7627</v>
      </c>
      <c r="H284">
        <v>8.8000000000000007</v>
      </c>
      <c r="I284">
        <v>678.64</v>
      </c>
      <c r="J284" s="2" t="s">
        <v>1219</v>
      </c>
      <c r="K284">
        <v>31</v>
      </c>
      <c r="L284" s="15" t="s">
        <v>1576</v>
      </c>
      <c r="M284">
        <f>IF(J284="Business", G284*imputed!$B$4+imputed!$C$4,flights_c!G284*imputed!$B$5+imputed!$C$5)</f>
        <v>1044.2206000000001</v>
      </c>
      <c r="N284">
        <f t="shared" si="16"/>
        <v>18</v>
      </c>
      <c r="O284">
        <f t="shared" si="17"/>
        <v>8.8978628556444214E-2</v>
      </c>
      <c r="P284">
        <f t="shared" si="18"/>
        <v>6</v>
      </c>
      <c r="Q284" t="str">
        <f>VLOOKUP(K284,employees!A:H,5, FALSE)</f>
        <v>IT</v>
      </c>
      <c r="R284">
        <f>VLOOKUP(K284,employees!A:H,6, FALSE)</f>
        <v>4</v>
      </c>
      <c r="S284">
        <f>VLOOKUP(R284,Allowance!A:B,2,FALSE)</f>
        <v>10</v>
      </c>
      <c r="T284" t="str">
        <f t="shared" si="19"/>
        <v>Economy</v>
      </c>
      <c r="U284" t="str">
        <f>VLOOKUP(B284,IATA[],3,FALSE)</f>
        <v>England</v>
      </c>
      <c r="V284" t="str">
        <f>VLOOKUP(C284,IATA[],3,FALSE)</f>
        <v>USA</v>
      </c>
      <c r="W284" t="str">
        <f>VLOOKUP(U284,Regions!A:B,2,FALSE)</f>
        <v>Europe &amp; Middle East</v>
      </c>
      <c r="X284" t="str">
        <f>VLOOKUP(V284,Regions!A:B,2,FALSE)</f>
        <v>Americas</v>
      </c>
    </row>
    <row r="285" spans="1:24" x14ac:dyDescent="0.3">
      <c r="A285" t="s">
        <v>871</v>
      </c>
      <c r="B285" t="s">
        <v>1190</v>
      </c>
      <c r="C285" t="s">
        <v>1162</v>
      </c>
      <c r="D285" s="1">
        <v>42746</v>
      </c>
      <c r="E285" s="1">
        <v>42776</v>
      </c>
      <c r="F285" s="1">
        <v>42786</v>
      </c>
      <c r="G285">
        <v>5536</v>
      </c>
      <c r="H285">
        <v>11.7</v>
      </c>
      <c r="I285">
        <v>683.24</v>
      </c>
      <c r="J285" s="2" t="s">
        <v>1219</v>
      </c>
      <c r="K285">
        <v>650</v>
      </c>
      <c r="L285" s="15" t="s">
        <v>1576</v>
      </c>
      <c r="M285">
        <f>IF(J285="Business", G285*imputed!$B$4+imputed!$C$4,flights_c!G285*imputed!$B$5+imputed!$C$5)</f>
        <v>818.81079999999997</v>
      </c>
      <c r="N285">
        <f t="shared" si="16"/>
        <v>30</v>
      </c>
      <c r="O285">
        <f t="shared" si="17"/>
        <v>0.12341763005780347</v>
      </c>
      <c r="P285">
        <f t="shared" si="18"/>
        <v>10</v>
      </c>
      <c r="Q285" t="str">
        <f>VLOOKUP(K285,employees!A:H,5, FALSE)</f>
        <v>Consulting</v>
      </c>
      <c r="R285">
        <f>VLOOKUP(K285,employees!A:H,6, FALSE)</f>
        <v>2</v>
      </c>
      <c r="S285">
        <f>VLOOKUP(R285,Allowance!A:B,2,FALSE)</f>
        <v>6</v>
      </c>
      <c r="T285" t="str">
        <f t="shared" si="19"/>
        <v>Economy</v>
      </c>
      <c r="U285" t="str">
        <f>VLOOKUP(B285,IATA[],3,FALSE)</f>
        <v>USA</v>
      </c>
      <c r="V285" t="str">
        <f>VLOOKUP(C285,IATA[],3,FALSE)</f>
        <v>England</v>
      </c>
      <c r="W285" t="str">
        <f>VLOOKUP(U285,Regions!A:B,2,FALSE)</f>
        <v>Americas</v>
      </c>
      <c r="X285" t="str">
        <f>VLOOKUP(V285,Regions!A:B,2,FALSE)</f>
        <v>Europe &amp; Middle East</v>
      </c>
    </row>
    <row r="286" spans="1:24" x14ac:dyDescent="0.3">
      <c r="A286" t="s">
        <v>870</v>
      </c>
      <c r="B286" t="s">
        <v>1162</v>
      </c>
      <c r="C286" t="s">
        <v>1179</v>
      </c>
      <c r="D286" s="1">
        <v>43187</v>
      </c>
      <c r="E286" s="1">
        <v>43196</v>
      </c>
      <c r="F286" s="1">
        <v>43199</v>
      </c>
      <c r="G286">
        <v>1443</v>
      </c>
      <c r="H286">
        <v>2.6</v>
      </c>
      <c r="I286">
        <v>691.42</v>
      </c>
      <c r="J286" s="2" t="s">
        <v>1219</v>
      </c>
      <c r="K286">
        <v>171</v>
      </c>
      <c r="L286" s="15" t="s">
        <v>1576</v>
      </c>
      <c r="M286">
        <f>IF(J286="Business", G286*imputed!$B$4+imputed!$C$4,flights_c!G286*imputed!$B$5+imputed!$C$5)</f>
        <v>377.58540000000005</v>
      </c>
      <c r="N286">
        <f t="shared" si="16"/>
        <v>9</v>
      </c>
      <c r="O286">
        <f t="shared" si="17"/>
        <v>0.47915453915453915</v>
      </c>
      <c r="P286">
        <f t="shared" si="18"/>
        <v>3</v>
      </c>
      <c r="Q286" t="str">
        <f>VLOOKUP(K286,employees!A:H,5, FALSE)</f>
        <v>Consulting</v>
      </c>
      <c r="R286">
        <f>VLOOKUP(K286,employees!A:H,6, FALSE)</f>
        <v>3</v>
      </c>
      <c r="S286">
        <f>VLOOKUP(R286,Allowance!A:B,2,FALSE)</f>
        <v>8</v>
      </c>
      <c r="T286" t="str">
        <f t="shared" si="19"/>
        <v>Economy</v>
      </c>
      <c r="U286" t="str">
        <f>VLOOKUP(B286,IATA[],3,FALSE)</f>
        <v>England</v>
      </c>
      <c r="V286" t="str">
        <f>VLOOKUP(C286,IATA[],3,FALSE)</f>
        <v>Italy</v>
      </c>
      <c r="W286" t="str">
        <f>VLOOKUP(U286,Regions!A:B,2,FALSE)</f>
        <v>Europe &amp; Middle East</v>
      </c>
      <c r="X286" t="str">
        <f>VLOOKUP(V286,Regions!A:B,2,FALSE)</f>
        <v>Europe &amp; Middle East</v>
      </c>
    </row>
    <row r="287" spans="1:24" x14ac:dyDescent="0.3">
      <c r="A287" t="s">
        <v>869</v>
      </c>
      <c r="B287" t="s">
        <v>1190</v>
      </c>
      <c r="C287" t="s">
        <v>1172</v>
      </c>
      <c r="D287" s="1">
        <v>43433</v>
      </c>
      <c r="E287" s="1">
        <v>43505</v>
      </c>
      <c r="F287" s="1">
        <v>43506</v>
      </c>
      <c r="G287">
        <v>3883</v>
      </c>
      <c r="H287">
        <v>5.0999999999999996</v>
      </c>
      <c r="I287">
        <v>698.84</v>
      </c>
      <c r="J287" s="2" t="s">
        <v>1219</v>
      </c>
      <c r="K287">
        <v>962</v>
      </c>
      <c r="L287" s="15" t="s">
        <v>1576</v>
      </c>
      <c r="M287">
        <f>IF(J287="Business", G287*imputed!$B$4+imputed!$C$4,flights_c!G287*imputed!$B$5+imputed!$C$5)</f>
        <v>640.61739999999998</v>
      </c>
      <c r="N287">
        <f t="shared" si="16"/>
        <v>72</v>
      </c>
      <c r="O287">
        <f t="shared" si="17"/>
        <v>0.17997424671645634</v>
      </c>
      <c r="P287">
        <f t="shared" si="18"/>
        <v>1</v>
      </c>
      <c r="Q287" t="str">
        <f>VLOOKUP(K287,employees!A:H,5, FALSE)</f>
        <v>Consulting</v>
      </c>
      <c r="R287">
        <f>VLOOKUP(K287,employees!A:H,6, FALSE)</f>
        <v>4</v>
      </c>
      <c r="S287">
        <f>VLOOKUP(R287,Allowance!A:B,2,FALSE)</f>
        <v>10</v>
      </c>
      <c r="T287" t="str">
        <f t="shared" si="19"/>
        <v>Economy</v>
      </c>
      <c r="U287" t="str">
        <f>VLOOKUP(B287,IATA[],3,FALSE)</f>
        <v>USA</v>
      </c>
      <c r="V287" t="str">
        <f>VLOOKUP(C287,IATA[],3,FALSE)</f>
        <v>USA</v>
      </c>
      <c r="W287" t="str">
        <f>VLOOKUP(U287,Regions!A:B,2,FALSE)</f>
        <v>Americas</v>
      </c>
      <c r="X287" t="str">
        <f>VLOOKUP(V287,Regions!A:B,2,FALSE)</f>
        <v>Americas</v>
      </c>
    </row>
    <row r="288" spans="1:24" x14ac:dyDescent="0.3">
      <c r="A288" t="s">
        <v>868</v>
      </c>
      <c r="B288" t="s">
        <v>1162</v>
      </c>
      <c r="C288" t="s">
        <v>1210</v>
      </c>
      <c r="D288" s="1">
        <v>43414</v>
      </c>
      <c r="E288" s="1">
        <v>43422</v>
      </c>
      <c r="F288" s="1">
        <v>43426</v>
      </c>
      <c r="G288">
        <v>370</v>
      </c>
      <c r="H288">
        <v>1.5</v>
      </c>
      <c r="I288">
        <v>699.82</v>
      </c>
      <c r="J288" s="2" t="s">
        <v>1218</v>
      </c>
      <c r="K288">
        <v>422</v>
      </c>
      <c r="L288" s="15" t="s">
        <v>1576</v>
      </c>
      <c r="M288">
        <f>IF(J288="Business", G288*imputed!$B$4+imputed!$C$4,flights_c!G288*imputed!$B$5+imputed!$C$5)</f>
        <v>2073.1950000000002</v>
      </c>
      <c r="N288">
        <f t="shared" si="16"/>
        <v>8</v>
      </c>
      <c r="O288">
        <f t="shared" si="17"/>
        <v>1.8914054054054055</v>
      </c>
      <c r="P288">
        <f t="shared" si="18"/>
        <v>4</v>
      </c>
      <c r="Q288" t="str">
        <f>VLOOKUP(K288,employees!A:H,5, FALSE)</f>
        <v>Consulting</v>
      </c>
      <c r="R288">
        <f>VLOOKUP(K288,employees!A:H,6, FALSE)</f>
        <v>3</v>
      </c>
      <c r="S288">
        <f>VLOOKUP(R288,Allowance!A:B,2,FALSE)</f>
        <v>8</v>
      </c>
      <c r="T288" t="str">
        <f t="shared" si="19"/>
        <v>No</v>
      </c>
      <c r="U288" t="str">
        <f>VLOOKUP(B288,IATA[],3,FALSE)</f>
        <v>England</v>
      </c>
      <c r="V288" t="str">
        <f>VLOOKUP(C288,IATA[],3,FALSE)</f>
        <v>Netherlands</v>
      </c>
      <c r="W288" t="str">
        <f>VLOOKUP(U288,Regions!A:B,2,FALSE)</f>
        <v>Europe &amp; Middle East</v>
      </c>
      <c r="X288" t="str">
        <f>VLOOKUP(V288,Regions!A:B,2,FALSE)</f>
        <v>Europe &amp; Middle East</v>
      </c>
    </row>
    <row r="289" spans="1:24" x14ac:dyDescent="0.3">
      <c r="A289" t="s">
        <v>867</v>
      </c>
      <c r="B289" t="s">
        <v>1167</v>
      </c>
      <c r="C289" t="s">
        <v>1191</v>
      </c>
      <c r="D289" s="1">
        <v>42829</v>
      </c>
      <c r="E289" s="1">
        <v>42830</v>
      </c>
      <c r="F289" s="1">
        <v>42837</v>
      </c>
      <c r="G289">
        <v>1215</v>
      </c>
      <c r="H289">
        <v>2.4</v>
      </c>
      <c r="I289">
        <v>700.93</v>
      </c>
      <c r="J289" s="2" t="s">
        <v>1219</v>
      </c>
      <c r="K289">
        <v>549</v>
      </c>
      <c r="L289" s="15" t="s">
        <v>1576</v>
      </c>
      <c r="M289">
        <f>IF(J289="Business", G289*imputed!$B$4+imputed!$C$4,flights_c!G289*imputed!$B$5+imputed!$C$5)</f>
        <v>353.00700000000001</v>
      </c>
      <c r="N289">
        <f t="shared" si="16"/>
        <v>1</v>
      </c>
      <c r="O289">
        <f t="shared" si="17"/>
        <v>0.57689711934156374</v>
      </c>
      <c r="P289">
        <f t="shared" si="18"/>
        <v>7</v>
      </c>
      <c r="Q289" t="str">
        <f>VLOOKUP(K289,employees!A:H,5, FALSE)</f>
        <v>Consulting</v>
      </c>
      <c r="R289">
        <f>VLOOKUP(K289,employees!A:H,6, FALSE)</f>
        <v>4</v>
      </c>
      <c r="S289">
        <f>VLOOKUP(R289,Allowance!A:B,2,FALSE)</f>
        <v>10</v>
      </c>
      <c r="T289" t="str">
        <f t="shared" si="19"/>
        <v>Economy</v>
      </c>
      <c r="U289" t="str">
        <f>VLOOKUP(B289,IATA[],3,FALSE)</f>
        <v>England</v>
      </c>
      <c r="V289" t="str">
        <f>VLOOKUP(C289,IATA[],3,FALSE)</f>
        <v>Spain</v>
      </c>
      <c r="W289" t="str">
        <f>VLOOKUP(U289,Regions!A:B,2,FALSE)</f>
        <v>Europe &amp; Middle East</v>
      </c>
      <c r="X289" t="str">
        <f>VLOOKUP(V289,Regions!A:B,2,FALSE)</f>
        <v>Europe &amp; Middle East</v>
      </c>
    </row>
    <row r="290" spans="1:24" x14ac:dyDescent="0.3">
      <c r="A290" t="s">
        <v>866</v>
      </c>
      <c r="B290" t="s">
        <v>1167</v>
      </c>
      <c r="C290" t="s">
        <v>1209</v>
      </c>
      <c r="D290" s="1">
        <v>42597</v>
      </c>
      <c r="E290" s="1">
        <v>42781</v>
      </c>
      <c r="F290" s="1">
        <v>42785</v>
      </c>
      <c r="G290">
        <v>307</v>
      </c>
      <c r="H290">
        <v>1.5</v>
      </c>
      <c r="I290">
        <v>702.02</v>
      </c>
      <c r="J290" s="2" t="s">
        <v>1219</v>
      </c>
      <c r="K290">
        <v>705</v>
      </c>
      <c r="L290" s="15" t="s">
        <v>1576</v>
      </c>
      <c r="M290">
        <f>IF(J290="Business", G290*imputed!$B$4+imputed!$C$4,flights_c!G290*imputed!$B$5+imputed!$C$5)</f>
        <v>255.12459999999999</v>
      </c>
      <c r="N290">
        <f t="shared" si="16"/>
        <v>184</v>
      </c>
      <c r="O290">
        <f t="shared" si="17"/>
        <v>2.2867100977198698</v>
      </c>
      <c r="P290">
        <f t="shared" si="18"/>
        <v>4</v>
      </c>
      <c r="Q290" t="str">
        <f>VLOOKUP(K290,employees!A:H,5, FALSE)</f>
        <v>Consulting</v>
      </c>
      <c r="R290">
        <f>VLOOKUP(K290,employees!A:H,6, FALSE)</f>
        <v>4</v>
      </c>
      <c r="S290">
        <f>VLOOKUP(R290,Allowance!A:B,2,FALSE)</f>
        <v>10</v>
      </c>
      <c r="T290" t="str">
        <f t="shared" si="19"/>
        <v>Economy</v>
      </c>
      <c r="U290" t="str">
        <f>VLOOKUP(B290,IATA[],3,FALSE)</f>
        <v>England</v>
      </c>
      <c r="V290" t="str">
        <f>VLOOKUP(C290,IATA[],3,FALSE)</f>
        <v>France</v>
      </c>
      <c r="W290" t="str">
        <f>VLOOKUP(U290,Regions!A:B,2,FALSE)</f>
        <v>Europe &amp; Middle East</v>
      </c>
      <c r="X290" t="str">
        <f>VLOOKUP(V290,Regions!A:B,2,FALSE)</f>
        <v>Europe &amp; Middle East</v>
      </c>
    </row>
    <row r="291" spans="1:24" x14ac:dyDescent="0.3">
      <c r="A291" t="s">
        <v>865</v>
      </c>
      <c r="B291" t="s">
        <v>1167</v>
      </c>
      <c r="C291" t="s">
        <v>1178</v>
      </c>
      <c r="D291" s="1">
        <v>42738</v>
      </c>
      <c r="E291" s="1">
        <v>42753</v>
      </c>
      <c r="F291" s="1">
        <v>42760</v>
      </c>
      <c r="G291">
        <v>6377</v>
      </c>
      <c r="H291">
        <v>10.5</v>
      </c>
      <c r="I291">
        <v>705.68</v>
      </c>
      <c r="J291" s="2" t="s">
        <v>1219</v>
      </c>
      <c r="K291">
        <v>601</v>
      </c>
      <c r="L291" s="15" t="s">
        <v>1576</v>
      </c>
      <c r="M291">
        <f>IF(J291="Business", G291*imputed!$B$4+imputed!$C$4,flights_c!G291*imputed!$B$5+imputed!$C$5)</f>
        <v>909.47059999999999</v>
      </c>
      <c r="N291">
        <f t="shared" si="16"/>
        <v>15</v>
      </c>
      <c r="O291">
        <f t="shared" si="17"/>
        <v>0.11066018503998745</v>
      </c>
      <c r="P291">
        <f t="shared" si="18"/>
        <v>7</v>
      </c>
      <c r="Q291" t="str">
        <f>VLOOKUP(K291,employees!A:H,5, FALSE)</f>
        <v>Consulting</v>
      </c>
      <c r="R291">
        <f>VLOOKUP(K291,employees!A:H,6, FALSE)</f>
        <v>2</v>
      </c>
      <c r="S291">
        <f>VLOOKUP(R291,Allowance!A:B,2,FALSE)</f>
        <v>6</v>
      </c>
      <c r="T291" t="str">
        <f t="shared" si="19"/>
        <v>Economy</v>
      </c>
      <c r="U291" t="str">
        <f>VLOOKUP(B291,IATA[],3,FALSE)</f>
        <v>England</v>
      </c>
      <c r="V291" t="str">
        <f>VLOOKUP(C291,IATA[],3,FALSE)</f>
        <v>USA</v>
      </c>
      <c r="W291" t="str">
        <f>VLOOKUP(U291,Regions!A:B,2,FALSE)</f>
        <v>Europe &amp; Middle East</v>
      </c>
      <c r="X291" t="str">
        <f>VLOOKUP(V291,Regions!A:B,2,FALSE)</f>
        <v>Americas</v>
      </c>
    </row>
    <row r="292" spans="1:24" x14ac:dyDescent="0.3">
      <c r="A292" t="s">
        <v>864</v>
      </c>
      <c r="B292" t="s">
        <v>1190</v>
      </c>
      <c r="C292" t="s">
        <v>1162</v>
      </c>
      <c r="D292" s="1">
        <v>43069</v>
      </c>
      <c r="E292" s="1">
        <v>43171</v>
      </c>
      <c r="F292" s="1">
        <v>43182</v>
      </c>
      <c r="G292">
        <v>5536</v>
      </c>
      <c r="H292">
        <v>11.7</v>
      </c>
      <c r="I292">
        <v>707.59</v>
      </c>
      <c r="J292" s="2" t="s">
        <v>1219</v>
      </c>
      <c r="K292">
        <v>109</v>
      </c>
      <c r="L292" s="15" t="s">
        <v>1576</v>
      </c>
      <c r="M292">
        <f>IF(J292="Business", G292*imputed!$B$4+imputed!$C$4,flights_c!G292*imputed!$B$5+imputed!$C$5)</f>
        <v>818.81079999999997</v>
      </c>
      <c r="N292">
        <f t="shared" si="16"/>
        <v>102</v>
      </c>
      <c r="O292">
        <f t="shared" si="17"/>
        <v>0.12781611271676302</v>
      </c>
      <c r="P292">
        <f t="shared" si="18"/>
        <v>11</v>
      </c>
      <c r="Q292" t="str">
        <f>VLOOKUP(K292,employees!A:H,5, FALSE)</f>
        <v>IT</v>
      </c>
      <c r="R292">
        <f>VLOOKUP(K292,employees!A:H,6, FALSE)</f>
        <v>2</v>
      </c>
      <c r="S292">
        <f>VLOOKUP(R292,Allowance!A:B,2,FALSE)</f>
        <v>6</v>
      </c>
      <c r="T292" t="str">
        <f t="shared" si="19"/>
        <v>Economy</v>
      </c>
      <c r="U292" t="str">
        <f>VLOOKUP(B292,IATA[],3,FALSE)</f>
        <v>USA</v>
      </c>
      <c r="V292" t="str">
        <f>VLOOKUP(C292,IATA[],3,FALSE)</f>
        <v>England</v>
      </c>
      <c r="W292" t="str">
        <f>VLOOKUP(U292,Regions!A:B,2,FALSE)</f>
        <v>Americas</v>
      </c>
      <c r="X292" t="str">
        <f>VLOOKUP(V292,Regions!A:B,2,FALSE)</f>
        <v>Europe &amp; Middle East</v>
      </c>
    </row>
    <row r="293" spans="1:24" x14ac:dyDescent="0.3">
      <c r="A293" t="s">
        <v>863</v>
      </c>
      <c r="B293" t="s">
        <v>1162</v>
      </c>
      <c r="C293" t="s">
        <v>1210</v>
      </c>
      <c r="D293" s="1">
        <v>43646</v>
      </c>
      <c r="E293" s="1">
        <v>43652</v>
      </c>
      <c r="F293" s="1">
        <v>43655</v>
      </c>
      <c r="G293">
        <v>370</v>
      </c>
      <c r="H293">
        <v>1.5</v>
      </c>
      <c r="I293">
        <v>710.46</v>
      </c>
      <c r="J293" s="2" t="s">
        <v>1219</v>
      </c>
      <c r="K293">
        <v>705</v>
      </c>
      <c r="L293" s="15" t="s">
        <v>1576</v>
      </c>
      <c r="M293">
        <f>IF(J293="Business", G293*imputed!$B$4+imputed!$C$4,flights_c!G293*imputed!$B$5+imputed!$C$5)</f>
        <v>261.916</v>
      </c>
      <c r="N293">
        <f t="shared" si="16"/>
        <v>6</v>
      </c>
      <c r="O293">
        <f t="shared" si="17"/>
        <v>1.9201621621621623</v>
      </c>
      <c r="P293">
        <f t="shared" si="18"/>
        <v>3</v>
      </c>
      <c r="Q293" t="str">
        <f>VLOOKUP(K293,employees!A:H,5, FALSE)</f>
        <v>Consulting</v>
      </c>
      <c r="R293">
        <f>VLOOKUP(K293,employees!A:H,6, FALSE)</f>
        <v>4</v>
      </c>
      <c r="S293">
        <f>VLOOKUP(R293,Allowance!A:B,2,FALSE)</f>
        <v>10</v>
      </c>
      <c r="T293" t="str">
        <f t="shared" si="19"/>
        <v>Economy</v>
      </c>
      <c r="U293" t="str">
        <f>VLOOKUP(B293,IATA[],3,FALSE)</f>
        <v>England</v>
      </c>
      <c r="V293" t="str">
        <f>VLOOKUP(C293,IATA[],3,FALSE)</f>
        <v>Netherlands</v>
      </c>
      <c r="W293" t="str">
        <f>VLOOKUP(U293,Regions!A:B,2,FALSE)</f>
        <v>Europe &amp; Middle East</v>
      </c>
      <c r="X293" t="str">
        <f>VLOOKUP(V293,Regions!A:B,2,FALSE)</f>
        <v>Europe &amp; Middle East</v>
      </c>
    </row>
    <row r="294" spans="1:24" x14ac:dyDescent="0.3">
      <c r="A294" t="s">
        <v>862</v>
      </c>
      <c r="B294" t="s">
        <v>1167</v>
      </c>
      <c r="C294" t="s">
        <v>1191</v>
      </c>
      <c r="D294" s="1">
        <v>43608</v>
      </c>
      <c r="E294" s="1">
        <v>43653</v>
      </c>
      <c r="F294" s="1">
        <v>43657</v>
      </c>
      <c r="G294">
        <v>1215</v>
      </c>
      <c r="H294">
        <v>2.4</v>
      </c>
      <c r="I294">
        <v>711.37</v>
      </c>
      <c r="J294" s="2" t="s">
        <v>1218</v>
      </c>
      <c r="K294">
        <v>198</v>
      </c>
      <c r="L294" s="15" t="s">
        <v>1576</v>
      </c>
      <c r="M294">
        <f>IF(J294="Business", G294*imputed!$B$4+imputed!$C$4,flights_c!G294*imputed!$B$5+imputed!$C$5)</f>
        <v>2557.8024999999998</v>
      </c>
      <c r="N294">
        <f t="shared" si="16"/>
        <v>45</v>
      </c>
      <c r="O294">
        <f t="shared" si="17"/>
        <v>0.58548971193415633</v>
      </c>
      <c r="P294">
        <f t="shared" si="18"/>
        <v>4</v>
      </c>
      <c r="Q294" t="str">
        <f>VLOOKUP(K294,employees!A:H,5, FALSE)</f>
        <v>Consulting</v>
      </c>
      <c r="R294">
        <f>VLOOKUP(K294,employees!A:H,6, FALSE)</f>
        <v>4</v>
      </c>
      <c r="S294">
        <f>VLOOKUP(R294,Allowance!A:B,2,FALSE)</f>
        <v>10</v>
      </c>
      <c r="T294" t="str">
        <f t="shared" si="19"/>
        <v>No</v>
      </c>
      <c r="U294" t="str">
        <f>VLOOKUP(B294,IATA[],3,FALSE)</f>
        <v>England</v>
      </c>
      <c r="V294" t="str">
        <f>VLOOKUP(C294,IATA[],3,FALSE)</f>
        <v>Spain</v>
      </c>
      <c r="W294" t="str">
        <f>VLOOKUP(U294,Regions!A:B,2,FALSE)</f>
        <v>Europe &amp; Middle East</v>
      </c>
      <c r="X294" t="str">
        <f>VLOOKUP(V294,Regions!A:B,2,FALSE)</f>
        <v>Europe &amp; Middle East</v>
      </c>
    </row>
    <row r="295" spans="1:24" x14ac:dyDescent="0.3">
      <c r="A295" t="s">
        <v>860</v>
      </c>
      <c r="B295" t="s">
        <v>1161</v>
      </c>
      <c r="C295" t="s">
        <v>1162</v>
      </c>
      <c r="D295" s="1">
        <v>43434</v>
      </c>
      <c r="E295" s="1">
        <v>43511</v>
      </c>
      <c r="F295" s="1">
        <v>43521</v>
      </c>
      <c r="G295">
        <v>5555</v>
      </c>
      <c r="H295">
        <v>7.1</v>
      </c>
      <c r="I295">
        <v>713.19</v>
      </c>
      <c r="J295" s="2" t="s">
        <v>1219</v>
      </c>
      <c r="K295">
        <v>343</v>
      </c>
      <c r="L295" s="15" t="s">
        <v>1576</v>
      </c>
      <c r="M295">
        <f>IF(J295="Business", G295*imputed!$B$4+imputed!$C$4,flights_c!G295*imputed!$B$5+imputed!$C$5)</f>
        <v>820.85900000000004</v>
      </c>
      <c r="N295">
        <f t="shared" si="16"/>
        <v>77</v>
      </c>
      <c r="O295">
        <f t="shared" si="17"/>
        <v>0.12838703870387039</v>
      </c>
      <c r="P295">
        <f t="shared" si="18"/>
        <v>10</v>
      </c>
      <c r="Q295" t="str">
        <f>VLOOKUP(K295,employees!A:H,5, FALSE)</f>
        <v>HR</v>
      </c>
      <c r="R295">
        <f>VLOOKUP(K295,employees!A:H,6, FALSE)</f>
        <v>4</v>
      </c>
      <c r="S295">
        <f>VLOOKUP(R295,Allowance!A:B,2,FALSE)</f>
        <v>10</v>
      </c>
      <c r="T295" t="str">
        <f t="shared" si="19"/>
        <v>Economy</v>
      </c>
      <c r="U295" t="str">
        <f>VLOOKUP(B295,IATA[],3,FALSE)</f>
        <v>USA</v>
      </c>
      <c r="V295" t="str">
        <f>VLOOKUP(C295,IATA[],3,FALSE)</f>
        <v>England</v>
      </c>
      <c r="W295" t="str">
        <f>VLOOKUP(U295,Regions!A:B,2,FALSE)</f>
        <v>Americas</v>
      </c>
      <c r="X295" t="str">
        <f>VLOOKUP(V295,Regions!A:B,2,FALSE)</f>
        <v>Europe &amp; Middle East</v>
      </c>
    </row>
    <row r="296" spans="1:24" x14ac:dyDescent="0.3">
      <c r="A296" t="s">
        <v>859</v>
      </c>
      <c r="B296" t="s">
        <v>1190</v>
      </c>
      <c r="C296" t="s">
        <v>1172</v>
      </c>
      <c r="D296" s="1">
        <v>43661</v>
      </c>
      <c r="E296" s="1">
        <v>43691</v>
      </c>
      <c r="F296" s="1">
        <v>43708</v>
      </c>
      <c r="G296">
        <v>3883</v>
      </c>
      <c r="H296">
        <v>5.0999999999999996</v>
      </c>
      <c r="I296">
        <v>714.24</v>
      </c>
      <c r="J296" s="2" t="s">
        <v>1218</v>
      </c>
      <c r="K296">
        <v>739</v>
      </c>
      <c r="L296" s="15" t="s">
        <v>1576</v>
      </c>
      <c r="M296">
        <f>IF(J296="Business", G296*imputed!$B$4+imputed!$C$4,flights_c!G296*imputed!$B$5+imputed!$C$5)</f>
        <v>4087.9005000000002</v>
      </c>
      <c r="N296">
        <f t="shared" si="16"/>
        <v>30</v>
      </c>
      <c r="O296">
        <f t="shared" si="17"/>
        <v>0.18394025238217873</v>
      </c>
      <c r="P296">
        <f t="shared" si="18"/>
        <v>17</v>
      </c>
      <c r="Q296" t="str">
        <f>VLOOKUP(K296,employees!A:H,5, FALSE)</f>
        <v>Consulting</v>
      </c>
      <c r="R296">
        <f>VLOOKUP(K296,employees!A:H,6, FALSE)</f>
        <v>4</v>
      </c>
      <c r="S296">
        <f>VLOOKUP(R296,Allowance!A:B,2,FALSE)</f>
        <v>10</v>
      </c>
      <c r="T296" t="str">
        <f t="shared" si="19"/>
        <v>No</v>
      </c>
      <c r="U296" t="str">
        <f>VLOOKUP(B296,IATA[],3,FALSE)</f>
        <v>USA</v>
      </c>
      <c r="V296" t="str">
        <f>VLOOKUP(C296,IATA[],3,FALSE)</f>
        <v>USA</v>
      </c>
      <c r="W296" t="str">
        <f>VLOOKUP(U296,Regions!A:B,2,FALSE)</f>
        <v>Americas</v>
      </c>
      <c r="X296" t="str">
        <f>VLOOKUP(V296,Regions!A:B,2,FALSE)</f>
        <v>Americas</v>
      </c>
    </row>
    <row r="297" spans="1:24" x14ac:dyDescent="0.3">
      <c r="A297" t="s">
        <v>857</v>
      </c>
      <c r="B297" t="s">
        <v>1190</v>
      </c>
      <c r="C297" t="s">
        <v>1172</v>
      </c>
      <c r="D297" s="1">
        <v>42833</v>
      </c>
      <c r="E297" s="1">
        <v>42864</v>
      </c>
      <c r="F297" s="1">
        <v>42866</v>
      </c>
      <c r="G297">
        <v>3883</v>
      </c>
      <c r="H297">
        <v>5.0999999999999996</v>
      </c>
      <c r="I297">
        <v>737.66</v>
      </c>
      <c r="J297" s="2" t="s">
        <v>1219</v>
      </c>
      <c r="K297">
        <v>865</v>
      </c>
      <c r="L297" s="15" t="s">
        <v>1576</v>
      </c>
      <c r="M297">
        <f>IF(J297="Business", G297*imputed!$B$4+imputed!$C$4,flights_c!G297*imputed!$B$5+imputed!$C$5)</f>
        <v>640.61739999999998</v>
      </c>
      <c r="N297">
        <f t="shared" si="16"/>
        <v>31</v>
      </c>
      <c r="O297">
        <f t="shared" si="17"/>
        <v>0.18997167138810198</v>
      </c>
      <c r="P297">
        <f t="shared" si="18"/>
        <v>2</v>
      </c>
      <c r="Q297" t="str">
        <f>VLOOKUP(K297,employees!A:H,5, FALSE)</f>
        <v>Finance</v>
      </c>
      <c r="R297">
        <f>VLOOKUP(K297,employees!A:H,6, FALSE)</f>
        <v>4</v>
      </c>
      <c r="S297">
        <f>VLOOKUP(R297,Allowance!A:B,2,FALSE)</f>
        <v>10</v>
      </c>
      <c r="T297" t="str">
        <f t="shared" si="19"/>
        <v>Economy</v>
      </c>
      <c r="U297" t="str">
        <f>VLOOKUP(B297,IATA[],3,FALSE)</f>
        <v>USA</v>
      </c>
      <c r="V297" t="str">
        <f>VLOOKUP(C297,IATA[],3,FALSE)</f>
        <v>USA</v>
      </c>
      <c r="W297" t="str">
        <f>VLOOKUP(U297,Regions!A:B,2,FALSE)</f>
        <v>Americas</v>
      </c>
      <c r="X297" t="str">
        <f>VLOOKUP(V297,Regions!A:B,2,FALSE)</f>
        <v>Americas</v>
      </c>
    </row>
    <row r="298" spans="1:24" x14ac:dyDescent="0.3">
      <c r="A298" t="s">
        <v>856</v>
      </c>
      <c r="B298" t="s">
        <v>1162</v>
      </c>
      <c r="C298" t="s">
        <v>1191</v>
      </c>
      <c r="D298" s="1">
        <v>43397</v>
      </c>
      <c r="E298" s="1">
        <v>43401</v>
      </c>
      <c r="F298" s="1">
        <v>43405</v>
      </c>
      <c r="G298">
        <v>1245</v>
      </c>
      <c r="H298">
        <v>2.4</v>
      </c>
      <c r="I298">
        <v>741.46</v>
      </c>
      <c r="J298" s="2" t="s">
        <v>1219</v>
      </c>
      <c r="K298">
        <v>11</v>
      </c>
      <c r="L298" s="15" t="s">
        <v>1576</v>
      </c>
      <c r="M298">
        <f>IF(J298="Business", G298*imputed!$B$4+imputed!$C$4,flights_c!G298*imputed!$B$5+imputed!$C$5)</f>
        <v>356.24099999999999</v>
      </c>
      <c r="N298">
        <f t="shared" si="16"/>
        <v>4</v>
      </c>
      <c r="O298">
        <f t="shared" si="17"/>
        <v>0.59555020080321286</v>
      </c>
      <c r="P298">
        <f t="shared" si="18"/>
        <v>4</v>
      </c>
      <c r="Q298" t="str">
        <f>VLOOKUP(K298,employees!A:H,5, FALSE)</f>
        <v>Consulting</v>
      </c>
      <c r="R298">
        <f>VLOOKUP(K298,employees!A:H,6, FALSE)</f>
        <v>3</v>
      </c>
      <c r="S298">
        <f>VLOOKUP(R298,Allowance!A:B,2,FALSE)</f>
        <v>8</v>
      </c>
      <c r="T298" t="str">
        <f t="shared" si="19"/>
        <v>Economy</v>
      </c>
      <c r="U298" t="str">
        <f>VLOOKUP(B298,IATA[],3,FALSE)</f>
        <v>England</v>
      </c>
      <c r="V298" t="str">
        <f>VLOOKUP(C298,IATA[],3,FALSE)</f>
        <v>Spain</v>
      </c>
      <c r="W298" t="str">
        <f>VLOOKUP(U298,Regions!A:B,2,FALSE)</f>
        <v>Europe &amp; Middle East</v>
      </c>
      <c r="X298" t="str">
        <f>VLOOKUP(V298,Regions!A:B,2,FALSE)</f>
        <v>Europe &amp; Middle East</v>
      </c>
    </row>
    <row r="299" spans="1:24" x14ac:dyDescent="0.3">
      <c r="A299" t="s">
        <v>855</v>
      </c>
      <c r="B299" t="s">
        <v>1160</v>
      </c>
      <c r="C299" t="s">
        <v>1177</v>
      </c>
      <c r="D299" s="1">
        <v>43688</v>
      </c>
      <c r="E299" s="1">
        <v>43695</v>
      </c>
      <c r="F299" s="1">
        <v>43704</v>
      </c>
      <c r="G299">
        <v>6293</v>
      </c>
      <c r="H299">
        <v>7.4</v>
      </c>
      <c r="I299">
        <v>743.74</v>
      </c>
      <c r="J299" s="2" t="s">
        <v>1219</v>
      </c>
      <c r="K299">
        <v>425</v>
      </c>
      <c r="L299" s="15" t="s">
        <v>1576</v>
      </c>
      <c r="M299">
        <f>IF(J299="Business", G299*imputed!$B$4+imputed!$C$4,flights_c!G299*imputed!$B$5+imputed!$C$5)</f>
        <v>900.41539999999998</v>
      </c>
      <c r="N299">
        <f t="shared" si="16"/>
        <v>7</v>
      </c>
      <c r="O299">
        <f t="shared" si="17"/>
        <v>0.11818528523756555</v>
      </c>
      <c r="P299">
        <f t="shared" si="18"/>
        <v>9</v>
      </c>
      <c r="Q299" t="str">
        <f>VLOOKUP(K299,employees!A:H,5, FALSE)</f>
        <v>Consulting</v>
      </c>
      <c r="R299">
        <f>VLOOKUP(K299,employees!A:H,6, FALSE)</f>
        <v>4</v>
      </c>
      <c r="S299">
        <f>VLOOKUP(R299,Allowance!A:B,2,FALSE)</f>
        <v>10</v>
      </c>
      <c r="T299" t="str">
        <f t="shared" si="19"/>
        <v>Economy</v>
      </c>
      <c r="U299" t="str">
        <f>VLOOKUP(B299,IATA[],3,FALSE)</f>
        <v>Singapore</v>
      </c>
      <c r="V299" t="str">
        <f>VLOOKUP(C299,IATA[],3,FALSE)</f>
        <v>Australia</v>
      </c>
      <c r="W299" t="str">
        <f>VLOOKUP(U299,Regions!A:B,2,FALSE)</f>
        <v>Asia Pacific</v>
      </c>
      <c r="X299" t="str">
        <f>VLOOKUP(V299,Regions!A:B,2,FALSE)</f>
        <v>Asia Pacific</v>
      </c>
    </row>
    <row r="300" spans="1:24" x14ac:dyDescent="0.3">
      <c r="A300" t="s">
        <v>854</v>
      </c>
      <c r="B300" t="s">
        <v>1167</v>
      </c>
      <c r="C300" t="s">
        <v>1197</v>
      </c>
      <c r="D300" s="1">
        <v>43183</v>
      </c>
      <c r="E300" s="1">
        <v>43292</v>
      </c>
      <c r="F300" s="1">
        <v>43296</v>
      </c>
      <c r="G300">
        <v>1109</v>
      </c>
      <c r="H300">
        <v>2.2999999999999998</v>
      </c>
      <c r="I300">
        <v>749.33</v>
      </c>
      <c r="J300" s="2" t="s">
        <v>1218</v>
      </c>
      <c r="K300">
        <v>710</v>
      </c>
      <c r="L300" s="15" t="s">
        <v>1576</v>
      </c>
      <c r="M300">
        <f>IF(J300="Business", G300*imputed!$B$4+imputed!$C$4,flights_c!G300*imputed!$B$5+imputed!$C$5)</f>
        <v>2497.0115000000001</v>
      </c>
      <c r="N300">
        <f t="shared" si="16"/>
        <v>109</v>
      </c>
      <c r="O300">
        <f t="shared" si="17"/>
        <v>0.67568079350766463</v>
      </c>
      <c r="P300">
        <f t="shared" si="18"/>
        <v>4</v>
      </c>
      <c r="Q300" t="str">
        <f>VLOOKUP(K300,employees!A:H,5, FALSE)</f>
        <v>Consulting</v>
      </c>
      <c r="R300">
        <f>VLOOKUP(K300,employees!A:H,6, FALSE)</f>
        <v>3</v>
      </c>
      <c r="S300">
        <f>VLOOKUP(R300,Allowance!A:B,2,FALSE)</f>
        <v>8</v>
      </c>
      <c r="T300" t="str">
        <f t="shared" si="19"/>
        <v>No</v>
      </c>
      <c r="U300" t="str">
        <f>VLOOKUP(B300,IATA[],3,FALSE)</f>
        <v>England</v>
      </c>
      <c r="V300" t="str">
        <f>VLOOKUP(C300,IATA[],3,FALSE)</f>
        <v>Spain</v>
      </c>
      <c r="W300" t="str">
        <f>VLOOKUP(U300,Regions!A:B,2,FALSE)</f>
        <v>Europe &amp; Middle East</v>
      </c>
      <c r="X300" t="str">
        <f>VLOOKUP(V300,Regions!A:B,2,FALSE)</f>
        <v>Europe &amp; Middle East</v>
      </c>
    </row>
    <row r="301" spans="1:24" x14ac:dyDescent="0.3">
      <c r="A301" t="s">
        <v>853</v>
      </c>
      <c r="B301" t="s">
        <v>1190</v>
      </c>
      <c r="C301" t="s">
        <v>1209</v>
      </c>
      <c r="D301" s="1">
        <v>42830</v>
      </c>
      <c r="E301" s="1">
        <v>42853</v>
      </c>
      <c r="F301" s="1">
        <v>42864</v>
      </c>
      <c r="G301">
        <v>5830</v>
      </c>
      <c r="H301">
        <v>11.3</v>
      </c>
      <c r="I301">
        <v>749.52</v>
      </c>
      <c r="J301" s="2" t="s">
        <v>1219</v>
      </c>
      <c r="K301">
        <v>297</v>
      </c>
      <c r="L301" s="15" t="s">
        <v>1576</v>
      </c>
      <c r="M301">
        <f>IF(J301="Business", G301*imputed!$B$4+imputed!$C$4,flights_c!G301*imputed!$B$5+imputed!$C$5)</f>
        <v>850.50400000000002</v>
      </c>
      <c r="N301">
        <f t="shared" si="16"/>
        <v>23</v>
      </c>
      <c r="O301">
        <f t="shared" si="17"/>
        <v>0.12856260720411664</v>
      </c>
      <c r="P301">
        <f t="shared" si="18"/>
        <v>11</v>
      </c>
      <c r="Q301" t="str">
        <f>VLOOKUP(K301,employees!A:H,5, FALSE)</f>
        <v>Consulting</v>
      </c>
      <c r="R301">
        <f>VLOOKUP(K301,employees!A:H,6, FALSE)</f>
        <v>4</v>
      </c>
      <c r="S301">
        <f>VLOOKUP(R301,Allowance!A:B,2,FALSE)</f>
        <v>10</v>
      </c>
      <c r="T301" t="str">
        <f t="shared" si="19"/>
        <v>Economy</v>
      </c>
      <c r="U301" t="str">
        <f>VLOOKUP(B301,IATA[],3,FALSE)</f>
        <v>USA</v>
      </c>
      <c r="V301" t="str">
        <f>VLOOKUP(C301,IATA[],3,FALSE)</f>
        <v>France</v>
      </c>
      <c r="W301" t="str">
        <f>VLOOKUP(U301,Regions!A:B,2,FALSE)</f>
        <v>Americas</v>
      </c>
      <c r="X301" t="str">
        <f>VLOOKUP(V301,Regions!A:B,2,FALSE)</f>
        <v>Europe &amp; Middle East</v>
      </c>
    </row>
    <row r="302" spans="1:24" x14ac:dyDescent="0.3">
      <c r="A302" t="s">
        <v>852</v>
      </c>
      <c r="B302" t="s">
        <v>1160</v>
      </c>
      <c r="C302" t="s">
        <v>1164</v>
      </c>
      <c r="D302" s="1">
        <v>43354</v>
      </c>
      <c r="E302" s="1">
        <v>43530</v>
      </c>
      <c r="F302" s="1">
        <v>43538</v>
      </c>
      <c r="G302">
        <v>3921</v>
      </c>
      <c r="H302">
        <v>5.0999999999999996</v>
      </c>
      <c r="I302">
        <v>755.85</v>
      </c>
      <c r="J302" s="2" t="s">
        <v>1219</v>
      </c>
      <c r="K302">
        <v>958</v>
      </c>
      <c r="L302" s="15" t="s">
        <v>1576</v>
      </c>
      <c r="M302">
        <f>IF(J302="Business", G302*imputed!$B$4+imputed!$C$4,flights_c!G302*imputed!$B$5+imputed!$C$5)</f>
        <v>644.71379999999999</v>
      </c>
      <c r="N302">
        <f t="shared" si="16"/>
        <v>176</v>
      </c>
      <c r="O302">
        <f t="shared" si="17"/>
        <v>0.19276970160673298</v>
      </c>
      <c r="P302">
        <f t="shared" si="18"/>
        <v>8</v>
      </c>
      <c r="Q302" t="str">
        <f>VLOOKUP(K302,employees!A:H,5, FALSE)</f>
        <v>Consulting</v>
      </c>
      <c r="R302">
        <f>VLOOKUP(K302,employees!A:H,6, FALSE)</f>
        <v>4</v>
      </c>
      <c r="S302">
        <f>VLOOKUP(R302,Allowance!A:B,2,FALSE)</f>
        <v>10</v>
      </c>
      <c r="T302" t="str">
        <f t="shared" si="19"/>
        <v>Economy</v>
      </c>
      <c r="U302" t="str">
        <f>VLOOKUP(B302,IATA[],3,FALSE)</f>
        <v>Singapore</v>
      </c>
      <c r="V302" t="str">
        <f>VLOOKUP(C302,IATA[],3,FALSE)</f>
        <v>India</v>
      </c>
      <c r="W302" t="str">
        <f>VLOOKUP(U302,Regions!A:B,2,FALSE)</f>
        <v>Asia Pacific</v>
      </c>
      <c r="X302" t="str">
        <f>VLOOKUP(V302,Regions!A:B,2,FALSE)</f>
        <v>Asia Pacific</v>
      </c>
    </row>
    <row r="303" spans="1:24" x14ac:dyDescent="0.3">
      <c r="A303" t="s">
        <v>851</v>
      </c>
      <c r="B303" t="s">
        <v>1190</v>
      </c>
      <c r="C303" t="s">
        <v>1198</v>
      </c>
      <c r="D303" s="1">
        <v>43530</v>
      </c>
      <c r="E303" s="1">
        <v>43542</v>
      </c>
      <c r="F303" s="1">
        <v>43547</v>
      </c>
      <c r="G303">
        <v>2235</v>
      </c>
      <c r="H303">
        <v>3.2</v>
      </c>
      <c r="I303">
        <v>756.61</v>
      </c>
      <c r="J303" s="2" t="s">
        <v>1219</v>
      </c>
      <c r="K303">
        <v>496</v>
      </c>
      <c r="L303" s="15" t="s">
        <v>1576</v>
      </c>
      <c r="M303">
        <f>IF(J303="Business", G303*imputed!$B$4+imputed!$C$4,flights_c!G303*imputed!$B$5+imputed!$C$5)</f>
        <v>462.96300000000002</v>
      </c>
      <c r="N303">
        <f t="shared" si="16"/>
        <v>12</v>
      </c>
      <c r="O303">
        <f t="shared" si="17"/>
        <v>0.33852796420581655</v>
      </c>
      <c r="P303">
        <f t="shared" si="18"/>
        <v>5</v>
      </c>
      <c r="Q303" t="str">
        <f>VLOOKUP(K303,employees!A:H,5, FALSE)</f>
        <v>Consulting</v>
      </c>
      <c r="R303">
        <f>VLOOKUP(K303,employees!A:H,6, FALSE)</f>
        <v>2</v>
      </c>
      <c r="S303">
        <f>VLOOKUP(R303,Allowance!A:B,2,FALSE)</f>
        <v>6</v>
      </c>
      <c r="T303" t="str">
        <f t="shared" si="19"/>
        <v>Economy</v>
      </c>
      <c r="U303" t="str">
        <f>VLOOKUP(B303,IATA[],3,FALSE)</f>
        <v>USA</v>
      </c>
      <c r="V303" t="str">
        <f>VLOOKUP(C303,IATA[],3,FALSE)</f>
        <v>USA</v>
      </c>
      <c r="W303" t="str">
        <f>VLOOKUP(U303,Regions!A:B,2,FALSE)</f>
        <v>Americas</v>
      </c>
      <c r="X303" t="str">
        <f>VLOOKUP(V303,Regions!A:B,2,FALSE)</f>
        <v>Americas</v>
      </c>
    </row>
    <row r="304" spans="1:24" x14ac:dyDescent="0.3">
      <c r="A304" t="s">
        <v>850</v>
      </c>
      <c r="B304" t="s">
        <v>1190</v>
      </c>
      <c r="C304" t="s">
        <v>1198</v>
      </c>
      <c r="D304" s="1">
        <v>43709</v>
      </c>
      <c r="E304" s="1">
        <v>43719</v>
      </c>
      <c r="F304" s="1">
        <v>43727</v>
      </c>
      <c r="G304">
        <v>2235</v>
      </c>
      <c r="H304">
        <v>3.2</v>
      </c>
      <c r="I304">
        <v>757.5</v>
      </c>
      <c r="J304" s="2" t="s">
        <v>1219</v>
      </c>
      <c r="K304">
        <v>109</v>
      </c>
      <c r="L304" s="15" t="s">
        <v>1576</v>
      </c>
      <c r="M304">
        <f>IF(J304="Business", G304*imputed!$B$4+imputed!$C$4,flights_c!G304*imputed!$B$5+imputed!$C$5)</f>
        <v>462.96300000000002</v>
      </c>
      <c r="N304">
        <f t="shared" si="16"/>
        <v>10</v>
      </c>
      <c r="O304">
        <f t="shared" si="17"/>
        <v>0.33892617449664431</v>
      </c>
      <c r="P304">
        <f t="shared" si="18"/>
        <v>8</v>
      </c>
      <c r="Q304" t="str">
        <f>VLOOKUP(K304,employees!A:H,5, FALSE)</f>
        <v>IT</v>
      </c>
      <c r="R304">
        <f>VLOOKUP(K304,employees!A:H,6, FALSE)</f>
        <v>2</v>
      </c>
      <c r="S304">
        <f>VLOOKUP(R304,Allowance!A:B,2,FALSE)</f>
        <v>6</v>
      </c>
      <c r="T304" t="str">
        <f t="shared" si="19"/>
        <v>Economy</v>
      </c>
      <c r="U304" t="str">
        <f>VLOOKUP(B304,IATA[],3,FALSE)</f>
        <v>USA</v>
      </c>
      <c r="V304" t="str">
        <f>VLOOKUP(C304,IATA[],3,FALSE)</f>
        <v>USA</v>
      </c>
      <c r="W304" t="str">
        <f>VLOOKUP(U304,Regions!A:B,2,FALSE)</f>
        <v>Americas</v>
      </c>
      <c r="X304" t="str">
        <f>VLOOKUP(V304,Regions!A:B,2,FALSE)</f>
        <v>Americas</v>
      </c>
    </row>
    <row r="305" spans="1:24" x14ac:dyDescent="0.3">
      <c r="A305" t="s">
        <v>849</v>
      </c>
      <c r="B305" t="s">
        <v>1190</v>
      </c>
      <c r="C305" t="s">
        <v>1172</v>
      </c>
      <c r="D305" s="1">
        <v>43383</v>
      </c>
      <c r="E305" s="1">
        <v>43414</v>
      </c>
      <c r="F305" s="1">
        <v>43425</v>
      </c>
      <c r="G305">
        <v>3883</v>
      </c>
      <c r="H305">
        <v>5.0999999999999996</v>
      </c>
      <c r="I305">
        <v>768.88</v>
      </c>
      <c r="J305" s="2" t="s">
        <v>1219</v>
      </c>
      <c r="K305">
        <v>144</v>
      </c>
      <c r="L305" s="15" t="s">
        <v>1576</v>
      </c>
      <c r="M305">
        <f>IF(J305="Business", G305*imputed!$B$4+imputed!$C$4,flights_c!G305*imputed!$B$5+imputed!$C$5)</f>
        <v>640.61739999999998</v>
      </c>
      <c r="N305">
        <f t="shared" si="16"/>
        <v>31</v>
      </c>
      <c r="O305">
        <f t="shared" si="17"/>
        <v>0.19801184651043008</v>
      </c>
      <c r="P305">
        <f t="shared" si="18"/>
        <v>11</v>
      </c>
      <c r="Q305" t="str">
        <f>VLOOKUP(K305,employees!A:H,5, FALSE)</f>
        <v>Consulting</v>
      </c>
      <c r="R305">
        <f>VLOOKUP(K305,employees!A:H,6, FALSE)</f>
        <v>4</v>
      </c>
      <c r="S305">
        <f>VLOOKUP(R305,Allowance!A:B,2,FALSE)</f>
        <v>10</v>
      </c>
      <c r="T305" t="str">
        <f t="shared" si="19"/>
        <v>Economy</v>
      </c>
      <c r="U305" t="str">
        <f>VLOOKUP(B305,IATA[],3,FALSE)</f>
        <v>USA</v>
      </c>
      <c r="V305" t="str">
        <f>VLOOKUP(C305,IATA[],3,FALSE)</f>
        <v>USA</v>
      </c>
      <c r="W305" t="str">
        <f>VLOOKUP(U305,Regions!A:B,2,FALSE)</f>
        <v>Americas</v>
      </c>
      <c r="X305" t="str">
        <f>VLOOKUP(V305,Regions!A:B,2,FALSE)</f>
        <v>Americas</v>
      </c>
    </row>
    <row r="306" spans="1:24" x14ac:dyDescent="0.3">
      <c r="A306" t="s">
        <v>847</v>
      </c>
      <c r="B306" t="s">
        <v>1167</v>
      </c>
      <c r="C306" t="s">
        <v>1198</v>
      </c>
      <c r="D306" s="1">
        <v>43788</v>
      </c>
      <c r="E306" s="1">
        <v>43801</v>
      </c>
      <c r="F306" s="1">
        <v>43802</v>
      </c>
      <c r="G306">
        <v>7660</v>
      </c>
      <c r="H306">
        <v>15.8</v>
      </c>
      <c r="I306">
        <v>777.2</v>
      </c>
      <c r="J306" s="2" t="s">
        <v>1219</v>
      </c>
      <c r="K306">
        <v>135</v>
      </c>
      <c r="L306" s="15" t="s">
        <v>1576</v>
      </c>
      <c r="M306">
        <f>IF(J306="Business", G306*imputed!$B$4+imputed!$C$4,flights_c!G306*imputed!$B$5+imputed!$C$5)</f>
        <v>1047.778</v>
      </c>
      <c r="N306">
        <f t="shared" si="16"/>
        <v>13</v>
      </c>
      <c r="O306">
        <f t="shared" si="17"/>
        <v>0.1014621409921671</v>
      </c>
      <c r="P306">
        <f t="shared" si="18"/>
        <v>1</v>
      </c>
      <c r="Q306" t="str">
        <f>VLOOKUP(K306,employees!A:H,5, FALSE)</f>
        <v>Finance</v>
      </c>
      <c r="R306">
        <f>VLOOKUP(K306,employees!A:H,6, FALSE)</f>
        <v>2</v>
      </c>
      <c r="S306">
        <f>VLOOKUP(R306,Allowance!A:B,2,FALSE)</f>
        <v>6</v>
      </c>
      <c r="T306" t="str">
        <f t="shared" si="19"/>
        <v>Economy</v>
      </c>
      <c r="U306" t="str">
        <f>VLOOKUP(B306,IATA[],3,FALSE)</f>
        <v>England</v>
      </c>
      <c r="V306" t="str">
        <f>VLOOKUP(C306,IATA[],3,FALSE)</f>
        <v>USA</v>
      </c>
      <c r="W306" t="str">
        <f>VLOOKUP(U306,Regions!A:B,2,FALSE)</f>
        <v>Europe &amp; Middle East</v>
      </c>
      <c r="X306" t="str">
        <f>VLOOKUP(V306,Regions!A:B,2,FALSE)</f>
        <v>Americas</v>
      </c>
    </row>
    <row r="307" spans="1:24" x14ac:dyDescent="0.3">
      <c r="A307" t="s">
        <v>848</v>
      </c>
      <c r="B307" t="s">
        <v>1162</v>
      </c>
      <c r="C307" t="s">
        <v>1185</v>
      </c>
      <c r="D307" s="1">
        <v>43190</v>
      </c>
      <c r="E307" s="1">
        <v>43288</v>
      </c>
      <c r="F307" s="1">
        <v>43300</v>
      </c>
      <c r="G307">
        <v>7762</v>
      </c>
      <c r="H307">
        <v>8.9</v>
      </c>
      <c r="I307">
        <v>777.67</v>
      </c>
      <c r="J307" s="2" t="s">
        <v>1219</v>
      </c>
      <c r="K307">
        <v>996</v>
      </c>
      <c r="L307" s="15" t="s">
        <v>1576</v>
      </c>
      <c r="M307">
        <f>IF(J307="Business", G307*imputed!$B$4+imputed!$C$4,flights_c!G307*imputed!$B$5+imputed!$C$5)</f>
        <v>1058.7736</v>
      </c>
      <c r="N307">
        <f t="shared" si="16"/>
        <v>98</v>
      </c>
      <c r="O307">
        <f t="shared" si="17"/>
        <v>0.10018938417933522</v>
      </c>
      <c r="P307">
        <f t="shared" si="18"/>
        <v>12</v>
      </c>
      <c r="Q307" t="str">
        <f>VLOOKUP(K307,employees!A:H,5, FALSE)</f>
        <v>Consulting</v>
      </c>
      <c r="R307">
        <f>VLOOKUP(K307,employees!A:H,6, FALSE)</f>
        <v>2</v>
      </c>
      <c r="S307">
        <f>VLOOKUP(R307,Allowance!A:B,2,FALSE)</f>
        <v>6</v>
      </c>
      <c r="T307" t="str">
        <f t="shared" si="19"/>
        <v>Economy</v>
      </c>
      <c r="U307" t="str">
        <f>VLOOKUP(B307,IATA[],3,FALSE)</f>
        <v>England</v>
      </c>
      <c r="V307" t="str">
        <f>VLOOKUP(C307,IATA[],3,FALSE)</f>
        <v>USA</v>
      </c>
      <c r="W307" t="str">
        <f>VLOOKUP(U307,Regions!A:B,2,FALSE)</f>
        <v>Europe &amp; Middle East</v>
      </c>
      <c r="X307" t="str">
        <f>VLOOKUP(V307,Regions!A:B,2,FALSE)</f>
        <v>Americas</v>
      </c>
    </row>
    <row r="308" spans="1:24" x14ac:dyDescent="0.3">
      <c r="A308" t="s">
        <v>846</v>
      </c>
      <c r="B308" t="s">
        <v>1190</v>
      </c>
      <c r="C308" t="s">
        <v>1162</v>
      </c>
      <c r="D308" s="1">
        <v>43490</v>
      </c>
      <c r="E308" s="1">
        <v>43522</v>
      </c>
      <c r="F308" s="1">
        <v>43534</v>
      </c>
      <c r="G308">
        <v>5536</v>
      </c>
      <c r="H308">
        <v>11.7</v>
      </c>
      <c r="I308">
        <v>778.84</v>
      </c>
      <c r="J308" s="2" t="s">
        <v>1219</v>
      </c>
      <c r="K308">
        <v>663</v>
      </c>
      <c r="L308" s="15" t="s">
        <v>1576</v>
      </c>
      <c r="M308">
        <f>IF(J308="Business", G308*imputed!$B$4+imputed!$C$4,flights_c!G308*imputed!$B$5+imputed!$C$5)</f>
        <v>818.81079999999997</v>
      </c>
      <c r="N308">
        <f t="shared" si="16"/>
        <v>32</v>
      </c>
      <c r="O308">
        <f t="shared" si="17"/>
        <v>0.1406864161849711</v>
      </c>
      <c r="P308">
        <f t="shared" si="18"/>
        <v>12</v>
      </c>
      <c r="Q308" t="str">
        <f>VLOOKUP(K308,employees!A:H,5, FALSE)</f>
        <v>Consulting</v>
      </c>
      <c r="R308">
        <f>VLOOKUP(K308,employees!A:H,6, FALSE)</f>
        <v>4</v>
      </c>
      <c r="S308">
        <f>VLOOKUP(R308,Allowance!A:B,2,FALSE)</f>
        <v>10</v>
      </c>
      <c r="T308" t="str">
        <f t="shared" si="19"/>
        <v>Economy</v>
      </c>
      <c r="U308" t="str">
        <f>VLOOKUP(B308,IATA[],3,FALSE)</f>
        <v>USA</v>
      </c>
      <c r="V308" t="str">
        <f>VLOOKUP(C308,IATA[],3,FALSE)</f>
        <v>England</v>
      </c>
      <c r="W308" t="str">
        <f>VLOOKUP(U308,Regions!A:B,2,FALSE)</f>
        <v>Americas</v>
      </c>
      <c r="X308" t="str">
        <f>VLOOKUP(V308,Regions!A:B,2,FALSE)</f>
        <v>Europe &amp; Middle East</v>
      </c>
    </row>
    <row r="309" spans="1:24" x14ac:dyDescent="0.3">
      <c r="A309" t="s">
        <v>844</v>
      </c>
      <c r="B309" t="s">
        <v>1162</v>
      </c>
      <c r="C309" t="s">
        <v>1197</v>
      </c>
      <c r="D309" s="1">
        <v>43240</v>
      </c>
      <c r="E309" s="1">
        <v>43249</v>
      </c>
      <c r="F309" s="1">
        <v>43255</v>
      </c>
      <c r="G309">
        <v>1147</v>
      </c>
      <c r="H309">
        <v>2.2999999999999998</v>
      </c>
      <c r="I309">
        <v>781.01</v>
      </c>
      <c r="J309" s="2" t="s">
        <v>1218</v>
      </c>
      <c r="K309">
        <v>467</v>
      </c>
      <c r="L309" s="15" t="s">
        <v>1576</v>
      </c>
      <c r="M309">
        <f>IF(J309="Business", G309*imputed!$B$4+imputed!$C$4,flights_c!G309*imputed!$B$5+imputed!$C$5)</f>
        <v>2518.8045000000002</v>
      </c>
      <c r="N309">
        <f t="shared" si="16"/>
        <v>9</v>
      </c>
      <c r="O309">
        <f t="shared" si="17"/>
        <v>0.68091543156059287</v>
      </c>
      <c r="P309">
        <f t="shared" si="18"/>
        <v>6</v>
      </c>
      <c r="Q309" t="str">
        <f>VLOOKUP(K309,employees!A:H,5, FALSE)</f>
        <v>Consulting</v>
      </c>
      <c r="R309">
        <f>VLOOKUP(K309,employees!A:H,6, FALSE)</f>
        <v>2</v>
      </c>
      <c r="S309">
        <f>VLOOKUP(R309,Allowance!A:B,2,FALSE)</f>
        <v>6</v>
      </c>
      <c r="T309" t="str">
        <f t="shared" si="19"/>
        <v>No</v>
      </c>
      <c r="U309" t="str">
        <f>VLOOKUP(B309,IATA[],3,FALSE)</f>
        <v>England</v>
      </c>
      <c r="V309" t="str">
        <f>VLOOKUP(C309,IATA[],3,FALSE)</f>
        <v>Spain</v>
      </c>
      <c r="W309" t="str">
        <f>VLOOKUP(U309,Regions!A:B,2,FALSE)</f>
        <v>Europe &amp; Middle East</v>
      </c>
      <c r="X309" t="str">
        <f>VLOOKUP(V309,Regions!A:B,2,FALSE)</f>
        <v>Europe &amp; Middle East</v>
      </c>
    </row>
    <row r="310" spans="1:24" x14ac:dyDescent="0.3">
      <c r="A310" t="s">
        <v>845</v>
      </c>
      <c r="B310" t="s">
        <v>1161</v>
      </c>
      <c r="C310" t="s">
        <v>1162</v>
      </c>
      <c r="D310" s="1">
        <v>43636</v>
      </c>
      <c r="E310" s="1">
        <v>43740</v>
      </c>
      <c r="F310" s="1">
        <v>43750</v>
      </c>
      <c r="G310">
        <v>5555</v>
      </c>
      <c r="H310">
        <v>7.1</v>
      </c>
      <c r="I310">
        <v>781.87</v>
      </c>
      <c r="J310" s="2" t="s">
        <v>1219</v>
      </c>
      <c r="K310">
        <v>343</v>
      </c>
      <c r="L310" s="15" t="s">
        <v>1576</v>
      </c>
      <c r="M310">
        <f>IF(J310="Business", G310*imputed!$B$4+imputed!$C$4,flights_c!G310*imputed!$B$5+imputed!$C$5)</f>
        <v>820.85900000000004</v>
      </c>
      <c r="N310">
        <f t="shared" si="16"/>
        <v>104</v>
      </c>
      <c r="O310">
        <f t="shared" si="17"/>
        <v>0.14075067506750674</v>
      </c>
      <c r="P310">
        <f t="shared" si="18"/>
        <v>10</v>
      </c>
      <c r="Q310" t="str">
        <f>VLOOKUP(K310,employees!A:H,5, FALSE)</f>
        <v>HR</v>
      </c>
      <c r="R310">
        <f>VLOOKUP(K310,employees!A:H,6, FALSE)</f>
        <v>4</v>
      </c>
      <c r="S310">
        <f>VLOOKUP(R310,Allowance!A:B,2,FALSE)</f>
        <v>10</v>
      </c>
      <c r="T310" t="str">
        <f t="shared" si="19"/>
        <v>Economy</v>
      </c>
      <c r="U310" t="str">
        <f>VLOOKUP(B310,IATA[],3,FALSE)</f>
        <v>USA</v>
      </c>
      <c r="V310" t="str">
        <f>VLOOKUP(C310,IATA[],3,FALSE)</f>
        <v>England</v>
      </c>
      <c r="W310" t="str">
        <f>VLOOKUP(U310,Regions!A:B,2,FALSE)</f>
        <v>Americas</v>
      </c>
      <c r="X310" t="str">
        <f>VLOOKUP(V310,Regions!A:B,2,FALSE)</f>
        <v>Europe &amp; Middle East</v>
      </c>
    </row>
    <row r="311" spans="1:24" x14ac:dyDescent="0.3">
      <c r="A311" t="s">
        <v>841</v>
      </c>
      <c r="B311" t="s">
        <v>1160</v>
      </c>
      <c r="C311" t="s">
        <v>1184</v>
      </c>
      <c r="D311" s="1">
        <v>43603</v>
      </c>
      <c r="E311" s="1">
        <v>43637</v>
      </c>
      <c r="F311" s="1">
        <v>43644</v>
      </c>
      <c r="G311">
        <v>6033</v>
      </c>
      <c r="H311">
        <v>7.2</v>
      </c>
      <c r="I311">
        <v>785.08</v>
      </c>
      <c r="J311" s="2" t="s">
        <v>1219</v>
      </c>
      <c r="K311">
        <v>952</v>
      </c>
      <c r="L311" s="15" t="s">
        <v>1576</v>
      </c>
      <c r="M311">
        <f>IF(J311="Business", G311*imputed!$B$4+imputed!$C$4,flights_c!G311*imputed!$B$5+imputed!$C$5)</f>
        <v>872.38740000000007</v>
      </c>
      <c r="N311">
        <f t="shared" si="16"/>
        <v>34</v>
      </c>
      <c r="O311">
        <f t="shared" si="17"/>
        <v>0.13013094646113046</v>
      </c>
      <c r="P311">
        <f t="shared" si="18"/>
        <v>7</v>
      </c>
      <c r="Q311" t="str">
        <f>VLOOKUP(K311,employees!A:H,5, FALSE)</f>
        <v>Consulting</v>
      </c>
      <c r="R311">
        <f>VLOOKUP(K311,employees!A:H,6, FALSE)</f>
        <v>4</v>
      </c>
      <c r="S311">
        <f>VLOOKUP(R311,Allowance!A:B,2,FALSE)</f>
        <v>10</v>
      </c>
      <c r="T311" t="str">
        <f t="shared" si="19"/>
        <v>Economy</v>
      </c>
      <c r="U311" t="str">
        <f>VLOOKUP(B311,IATA[],3,FALSE)</f>
        <v>Singapore</v>
      </c>
      <c r="V311" t="str">
        <f>VLOOKUP(C311,IATA[],3,FALSE)</f>
        <v>Australia</v>
      </c>
      <c r="W311" t="str">
        <f>VLOOKUP(U311,Regions!A:B,2,FALSE)</f>
        <v>Asia Pacific</v>
      </c>
      <c r="X311" t="str">
        <f>VLOOKUP(V311,Regions!A:B,2,FALSE)</f>
        <v>Asia Pacific</v>
      </c>
    </row>
    <row r="312" spans="1:24" x14ac:dyDescent="0.3">
      <c r="A312" t="s">
        <v>842</v>
      </c>
      <c r="B312" t="s">
        <v>1160</v>
      </c>
      <c r="C312" t="s">
        <v>1184</v>
      </c>
      <c r="D312" s="1">
        <v>43560</v>
      </c>
      <c r="E312" s="1">
        <v>43743</v>
      </c>
      <c r="F312" s="1">
        <v>43757</v>
      </c>
      <c r="G312">
        <v>6033</v>
      </c>
      <c r="H312">
        <v>7.2</v>
      </c>
      <c r="I312">
        <v>785.13</v>
      </c>
      <c r="J312" s="2" t="s">
        <v>1219</v>
      </c>
      <c r="K312">
        <v>425</v>
      </c>
      <c r="L312" s="15" t="s">
        <v>1576</v>
      </c>
      <c r="M312">
        <f>IF(J312="Business", G312*imputed!$B$4+imputed!$C$4,flights_c!G312*imputed!$B$5+imputed!$C$5)</f>
        <v>872.38740000000007</v>
      </c>
      <c r="N312">
        <f t="shared" si="16"/>
        <v>183</v>
      </c>
      <c r="O312">
        <f t="shared" si="17"/>
        <v>0.1301392342118349</v>
      </c>
      <c r="P312">
        <f t="shared" si="18"/>
        <v>14</v>
      </c>
      <c r="Q312" t="str">
        <f>VLOOKUP(K312,employees!A:H,5, FALSE)</f>
        <v>Consulting</v>
      </c>
      <c r="R312">
        <f>VLOOKUP(K312,employees!A:H,6, FALSE)</f>
        <v>4</v>
      </c>
      <c r="S312">
        <f>VLOOKUP(R312,Allowance!A:B,2,FALSE)</f>
        <v>10</v>
      </c>
      <c r="T312" t="str">
        <f t="shared" si="19"/>
        <v>Economy</v>
      </c>
      <c r="U312" t="str">
        <f>VLOOKUP(B312,IATA[],3,FALSE)</f>
        <v>Singapore</v>
      </c>
      <c r="V312" t="str">
        <f>VLOOKUP(C312,IATA[],3,FALSE)</f>
        <v>Australia</v>
      </c>
      <c r="W312" t="str">
        <f>VLOOKUP(U312,Regions!A:B,2,FALSE)</f>
        <v>Asia Pacific</v>
      </c>
      <c r="X312" t="str">
        <f>VLOOKUP(V312,Regions!A:B,2,FALSE)</f>
        <v>Asia Pacific</v>
      </c>
    </row>
    <row r="313" spans="1:24" x14ac:dyDescent="0.3">
      <c r="A313" t="s">
        <v>843</v>
      </c>
      <c r="B313" t="s">
        <v>1190</v>
      </c>
      <c r="C313" t="s">
        <v>1162</v>
      </c>
      <c r="D313" s="1">
        <v>43073</v>
      </c>
      <c r="E313" s="1">
        <v>43147</v>
      </c>
      <c r="F313" s="1">
        <v>43157</v>
      </c>
      <c r="G313">
        <v>5536</v>
      </c>
      <c r="H313">
        <v>11.7</v>
      </c>
      <c r="I313">
        <v>785.13</v>
      </c>
      <c r="J313" s="2" t="s">
        <v>1219</v>
      </c>
      <c r="K313">
        <v>197</v>
      </c>
      <c r="L313" s="15" t="s">
        <v>1576</v>
      </c>
      <c r="M313">
        <f>IF(J313="Business", G313*imputed!$B$4+imputed!$C$4,flights_c!G313*imputed!$B$5+imputed!$C$5)</f>
        <v>818.81079999999997</v>
      </c>
      <c r="N313">
        <f t="shared" si="16"/>
        <v>74</v>
      </c>
      <c r="O313">
        <f t="shared" si="17"/>
        <v>0.1418226156069364</v>
      </c>
      <c r="P313">
        <f t="shared" si="18"/>
        <v>10</v>
      </c>
      <c r="Q313" t="str">
        <f>VLOOKUP(K313,employees!A:H,5, FALSE)</f>
        <v>Consulting</v>
      </c>
      <c r="R313">
        <f>VLOOKUP(K313,employees!A:H,6, FALSE)</f>
        <v>4</v>
      </c>
      <c r="S313">
        <f>VLOOKUP(R313,Allowance!A:B,2,FALSE)</f>
        <v>10</v>
      </c>
      <c r="T313" t="str">
        <f t="shared" si="19"/>
        <v>Economy</v>
      </c>
      <c r="U313" t="str">
        <f>VLOOKUP(B313,IATA[],3,FALSE)</f>
        <v>USA</v>
      </c>
      <c r="V313" t="str">
        <f>VLOOKUP(C313,IATA[],3,FALSE)</f>
        <v>England</v>
      </c>
      <c r="W313" t="str">
        <f>VLOOKUP(U313,Regions!A:B,2,FALSE)</f>
        <v>Americas</v>
      </c>
      <c r="X313" t="str">
        <f>VLOOKUP(V313,Regions!A:B,2,FALSE)</f>
        <v>Europe &amp; Middle East</v>
      </c>
    </row>
    <row r="314" spans="1:24" x14ac:dyDescent="0.3">
      <c r="A314" t="s">
        <v>840</v>
      </c>
      <c r="B314" t="s">
        <v>1160</v>
      </c>
      <c r="C314" t="s">
        <v>1184</v>
      </c>
      <c r="D314" s="1">
        <v>43780</v>
      </c>
      <c r="E314" s="1">
        <v>43809</v>
      </c>
      <c r="F314" s="1">
        <v>43822</v>
      </c>
      <c r="G314">
        <v>6033</v>
      </c>
      <c r="H314">
        <v>7.2</v>
      </c>
      <c r="I314">
        <v>785.47</v>
      </c>
      <c r="J314" s="2" t="s">
        <v>1219</v>
      </c>
      <c r="K314">
        <v>655</v>
      </c>
      <c r="L314" s="15" t="s">
        <v>1576</v>
      </c>
      <c r="M314">
        <f>IF(J314="Business", G314*imputed!$B$4+imputed!$C$4,flights_c!G314*imputed!$B$5+imputed!$C$5)</f>
        <v>872.38740000000007</v>
      </c>
      <c r="N314">
        <f t="shared" si="16"/>
        <v>29</v>
      </c>
      <c r="O314">
        <f t="shared" si="17"/>
        <v>0.13019559091662522</v>
      </c>
      <c r="P314">
        <f t="shared" si="18"/>
        <v>13</v>
      </c>
      <c r="Q314" t="str">
        <f>VLOOKUP(K314,employees!A:H,5, FALSE)</f>
        <v>Consulting</v>
      </c>
      <c r="R314">
        <f>VLOOKUP(K314,employees!A:H,6, FALSE)</f>
        <v>1</v>
      </c>
      <c r="S314">
        <f>VLOOKUP(R314,Allowance!A:B,2,FALSE)</f>
        <v>4</v>
      </c>
      <c r="T314" t="str">
        <f t="shared" si="19"/>
        <v>Economy</v>
      </c>
      <c r="U314" t="str">
        <f>VLOOKUP(B314,IATA[],3,FALSE)</f>
        <v>Singapore</v>
      </c>
      <c r="V314" t="str">
        <f>VLOOKUP(C314,IATA[],3,FALSE)</f>
        <v>Australia</v>
      </c>
      <c r="W314" t="str">
        <f>VLOOKUP(U314,Regions!A:B,2,FALSE)</f>
        <v>Asia Pacific</v>
      </c>
      <c r="X314" t="str">
        <f>VLOOKUP(V314,Regions!A:B,2,FALSE)</f>
        <v>Asia Pacific</v>
      </c>
    </row>
    <row r="315" spans="1:24" x14ac:dyDescent="0.3">
      <c r="A315" t="s">
        <v>839</v>
      </c>
      <c r="B315" t="s">
        <v>1190</v>
      </c>
      <c r="C315" t="s">
        <v>1172</v>
      </c>
      <c r="D315" s="1">
        <v>43347</v>
      </c>
      <c r="E315" s="1">
        <v>43394</v>
      </c>
      <c r="F315" s="1">
        <v>43398</v>
      </c>
      <c r="G315">
        <v>3883</v>
      </c>
      <c r="H315">
        <v>5.0999999999999996</v>
      </c>
      <c r="I315">
        <v>786.51</v>
      </c>
      <c r="J315" s="2" t="s">
        <v>1219</v>
      </c>
      <c r="K315">
        <v>158</v>
      </c>
      <c r="L315" s="15" t="s">
        <v>1576</v>
      </c>
      <c r="M315">
        <f>IF(J315="Business", G315*imputed!$B$4+imputed!$C$4,flights_c!G315*imputed!$B$5+imputed!$C$5)</f>
        <v>640.61739999999998</v>
      </c>
      <c r="N315">
        <f t="shared" si="16"/>
        <v>47</v>
      </c>
      <c r="O315">
        <f t="shared" si="17"/>
        <v>0.2025521503991759</v>
      </c>
      <c r="P315">
        <f t="shared" si="18"/>
        <v>4</v>
      </c>
      <c r="Q315" t="str">
        <f>VLOOKUP(K315,employees!A:H,5, FALSE)</f>
        <v>Consulting</v>
      </c>
      <c r="R315">
        <f>VLOOKUP(K315,employees!A:H,6, FALSE)</f>
        <v>2</v>
      </c>
      <c r="S315">
        <f>VLOOKUP(R315,Allowance!A:B,2,FALSE)</f>
        <v>6</v>
      </c>
      <c r="T315" t="str">
        <f t="shared" si="19"/>
        <v>Economy</v>
      </c>
      <c r="U315" t="str">
        <f>VLOOKUP(B315,IATA[],3,FALSE)</f>
        <v>USA</v>
      </c>
      <c r="V315" t="str">
        <f>VLOOKUP(C315,IATA[],3,FALSE)</f>
        <v>USA</v>
      </c>
      <c r="W315" t="str">
        <f>VLOOKUP(U315,Regions!A:B,2,FALSE)</f>
        <v>Americas</v>
      </c>
      <c r="X315" t="str">
        <f>VLOOKUP(V315,Regions!A:B,2,FALSE)</f>
        <v>Americas</v>
      </c>
    </row>
    <row r="316" spans="1:24" x14ac:dyDescent="0.3">
      <c r="A316" t="s">
        <v>838</v>
      </c>
      <c r="B316" t="s">
        <v>1160</v>
      </c>
      <c r="C316" t="s">
        <v>1164</v>
      </c>
      <c r="D316" s="1">
        <v>43635</v>
      </c>
      <c r="E316" s="1">
        <v>43660</v>
      </c>
      <c r="F316" s="1">
        <v>43674</v>
      </c>
      <c r="G316">
        <v>3921</v>
      </c>
      <c r="H316">
        <v>5.0999999999999996</v>
      </c>
      <c r="I316">
        <v>787.13</v>
      </c>
      <c r="J316" s="2" t="s">
        <v>1219</v>
      </c>
      <c r="K316">
        <v>436</v>
      </c>
      <c r="L316" s="15" t="s">
        <v>1576</v>
      </c>
      <c r="M316">
        <f>IF(J316="Business", G316*imputed!$B$4+imputed!$C$4,flights_c!G316*imputed!$B$5+imputed!$C$5)</f>
        <v>644.71379999999999</v>
      </c>
      <c r="N316">
        <f t="shared" si="16"/>
        <v>25</v>
      </c>
      <c r="O316">
        <f t="shared" si="17"/>
        <v>0.2007472583524611</v>
      </c>
      <c r="P316">
        <f t="shared" si="18"/>
        <v>14</v>
      </c>
      <c r="Q316" t="str">
        <f>VLOOKUP(K316,employees!A:H,5, FALSE)</f>
        <v>Consulting</v>
      </c>
      <c r="R316">
        <f>VLOOKUP(K316,employees!A:H,6, FALSE)</f>
        <v>2</v>
      </c>
      <c r="S316">
        <f>VLOOKUP(R316,Allowance!A:B,2,FALSE)</f>
        <v>6</v>
      </c>
      <c r="T316" t="str">
        <f t="shared" si="19"/>
        <v>Economy</v>
      </c>
      <c r="U316" t="str">
        <f>VLOOKUP(B316,IATA[],3,FALSE)</f>
        <v>Singapore</v>
      </c>
      <c r="V316" t="str">
        <f>VLOOKUP(C316,IATA[],3,FALSE)</f>
        <v>India</v>
      </c>
      <c r="W316" t="str">
        <f>VLOOKUP(U316,Regions!A:B,2,FALSE)</f>
        <v>Asia Pacific</v>
      </c>
      <c r="X316" t="str">
        <f>VLOOKUP(V316,Regions!A:B,2,FALSE)</f>
        <v>Asia Pacific</v>
      </c>
    </row>
    <row r="317" spans="1:24" x14ac:dyDescent="0.3">
      <c r="A317" t="s">
        <v>837</v>
      </c>
      <c r="B317" t="s">
        <v>1167</v>
      </c>
      <c r="C317" t="s">
        <v>1194</v>
      </c>
      <c r="D317" s="1">
        <v>43731</v>
      </c>
      <c r="E317" s="1">
        <v>43740</v>
      </c>
      <c r="F317" s="1">
        <v>43744</v>
      </c>
      <c r="G317">
        <v>630</v>
      </c>
      <c r="H317">
        <v>8.8000000000000007</v>
      </c>
      <c r="I317">
        <v>799.22</v>
      </c>
      <c r="J317" s="2" t="s">
        <v>1219</v>
      </c>
      <c r="K317">
        <v>417</v>
      </c>
      <c r="L317" s="15" t="s">
        <v>1576</v>
      </c>
      <c r="M317">
        <f>IF(J317="Business", G317*imputed!$B$4+imputed!$C$4,flights_c!G317*imputed!$B$5+imputed!$C$5)</f>
        <v>289.94400000000002</v>
      </c>
      <c r="N317">
        <f t="shared" si="16"/>
        <v>9</v>
      </c>
      <c r="O317">
        <f t="shared" si="17"/>
        <v>1.2686031746031747</v>
      </c>
      <c r="P317">
        <f t="shared" si="18"/>
        <v>4</v>
      </c>
      <c r="Q317" t="str">
        <f>VLOOKUP(K317,employees!A:H,5, FALSE)</f>
        <v>Consulting</v>
      </c>
      <c r="R317">
        <f>VLOOKUP(K317,employees!A:H,6, FALSE)</f>
        <v>2</v>
      </c>
      <c r="S317">
        <f>VLOOKUP(R317,Allowance!A:B,2,FALSE)</f>
        <v>6</v>
      </c>
      <c r="T317" t="str">
        <f t="shared" si="19"/>
        <v>Economy</v>
      </c>
      <c r="U317" t="str">
        <f>VLOOKUP(B317,IATA[],3,FALSE)</f>
        <v>England</v>
      </c>
      <c r="V317" t="str">
        <f>VLOOKUP(C317,IATA[],3,FALSE)</f>
        <v>Germany</v>
      </c>
      <c r="W317" t="str">
        <f>VLOOKUP(U317,Regions!A:B,2,FALSE)</f>
        <v>Europe &amp; Middle East</v>
      </c>
      <c r="X317" t="str">
        <f>VLOOKUP(V317,Regions!A:B,2,FALSE)</f>
        <v>Europe &amp; Middle East</v>
      </c>
    </row>
    <row r="318" spans="1:24" x14ac:dyDescent="0.3">
      <c r="A318" t="s">
        <v>836</v>
      </c>
      <c r="B318" t="s">
        <v>1190</v>
      </c>
      <c r="C318" t="s">
        <v>1163</v>
      </c>
      <c r="D318" s="1">
        <v>43012</v>
      </c>
      <c r="E318" s="1">
        <v>43024</v>
      </c>
      <c r="F318" s="1">
        <v>43038</v>
      </c>
      <c r="G318">
        <v>3608</v>
      </c>
      <c r="H318">
        <v>4.8</v>
      </c>
      <c r="I318">
        <v>800.97</v>
      </c>
      <c r="J318" s="2" t="s">
        <v>1218</v>
      </c>
      <c r="K318">
        <v>463</v>
      </c>
      <c r="L318" s="15" t="s">
        <v>1576</v>
      </c>
      <c r="M318">
        <f>IF(J318="Business", G318*imputed!$B$4+imputed!$C$4,flights_c!G318*imputed!$B$5+imputed!$C$5)</f>
        <v>3930.1880000000001</v>
      </c>
      <c r="N318">
        <f t="shared" si="16"/>
        <v>12</v>
      </c>
      <c r="O318">
        <f t="shared" si="17"/>
        <v>0.22199833702882485</v>
      </c>
      <c r="P318">
        <f t="shared" si="18"/>
        <v>14</v>
      </c>
      <c r="Q318" t="str">
        <f>VLOOKUP(K318,employees!A:H,5, FALSE)</f>
        <v>Finance</v>
      </c>
      <c r="R318">
        <f>VLOOKUP(K318,employees!A:H,6, FALSE)</f>
        <v>4</v>
      </c>
      <c r="S318">
        <f>VLOOKUP(R318,Allowance!A:B,2,FALSE)</f>
        <v>10</v>
      </c>
      <c r="T318" t="str">
        <f t="shared" si="19"/>
        <v>No</v>
      </c>
      <c r="U318" t="str">
        <f>VLOOKUP(B318,IATA[],3,FALSE)</f>
        <v>USA</v>
      </c>
      <c r="V318" t="str">
        <f>VLOOKUP(C318,IATA[],3,FALSE)</f>
        <v>USA</v>
      </c>
      <c r="W318" t="str">
        <f>VLOOKUP(U318,Regions!A:B,2,FALSE)</f>
        <v>Americas</v>
      </c>
      <c r="X318" t="str">
        <f>VLOOKUP(V318,Regions!A:B,2,FALSE)</f>
        <v>Americas</v>
      </c>
    </row>
    <row r="319" spans="1:24" x14ac:dyDescent="0.3">
      <c r="A319" t="s">
        <v>835</v>
      </c>
      <c r="B319" t="s">
        <v>1160</v>
      </c>
      <c r="C319" t="s">
        <v>1193</v>
      </c>
      <c r="D319" s="1">
        <v>43725</v>
      </c>
      <c r="E319" s="1">
        <v>43738</v>
      </c>
      <c r="F319" s="1">
        <v>43750</v>
      </c>
      <c r="G319">
        <v>4159</v>
      </c>
      <c r="H319">
        <v>5.3</v>
      </c>
      <c r="I319">
        <v>806.5</v>
      </c>
      <c r="J319" s="2" t="s">
        <v>1219</v>
      </c>
      <c r="K319">
        <v>425</v>
      </c>
      <c r="L319" s="15" t="s">
        <v>1576</v>
      </c>
      <c r="M319">
        <f>IF(J319="Business", G319*imputed!$B$4+imputed!$C$4,flights_c!G319*imputed!$B$5+imputed!$C$5)</f>
        <v>670.37020000000007</v>
      </c>
      <c r="N319">
        <f t="shared" si="16"/>
        <v>13</v>
      </c>
      <c r="O319">
        <f t="shared" si="17"/>
        <v>0.19391680692474153</v>
      </c>
      <c r="P319">
        <f t="shared" si="18"/>
        <v>12</v>
      </c>
      <c r="Q319" t="str">
        <f>VLOOKUP(K319,employees!A:H,5, FALSE)</f>
        <v>Consulting</v>
      </c>
      <c r="R319">
        <f>VLOOKUP(K319,employees!A:H,6, FALSE)</f>
        <v>4</v>
      </c>
      <c r="S319">
        <f>VLOOKUP(R319,Allowance!A:B,2,FALSE)</f>
        <v>10</v>
      </c>
      <c r="T319" t="str">
        <f t="shared" si="19"/>
        <v>Economy</v>
      </c>
      <c r="U319" t="str">
        <f>VLOOKUP(B319,IATA[],3,FALSE)</f>
        <v>Singapore</v>
      </c>
      <c r="V319" t="str">
        <f>VLOOKUP(C319,IATA[],3,FALSE)</f>
        <v>India</v>
      </c>
      <c r="W319" t="str">
        <f>VLOOKUP(U319,Regions!A:B,2,FALSE)</f>
        <v>Asia Pacific</v>
      </c>
      <c r="X319" t="str">
        <f>VLOOKUP(V319,Regions!A:B,2,FALSE)</f>
        <v>Asia Pacific</v>
      </c>
    </row>
    <row r="320" spans="1:24" x14ac:dyDescent="0.3">
      <c r="A320" t="s">
        <v>834</v>
      </c>
      <c r="B320" t="s">
        <v>1167</v>
      </c>
      <c r="C320" t="s">
        <v>1178</v>
      </c>
      <c r="D320" s="1">
        <v>43029</v>
      </c>
      <c r="E320" s="1">
        <v>43037</v>
      </c>
      <c r="F320" s="1">
        <v>43043</v>
      </c>
      <c r="G320">
        <v>6377</v>
      </c>
      <c r="H320">
        <v>10.5</v>
      </c>
      <c r="I320">
        <v>807.16</v>
      </c>
      <c r="J320" s="2" t="s">
        <v>1219</v>
      </c>
      <c r="K320">
        <v>267</v>
      </c>
      <c r="L320" s="15" t="s">
        <v>1576</v>
      </c>
      <c r="M320">
        <f>IF(J320="Business", G320*imputed!$B$4+imputed!$C$4,flights_c!G320*imputed!$B$5+imputed!$C$5)</f>
        <v>909.47059999999999</v>
      </c>
      <c r="N320">
        <f t="shared" si="16"/>
        <v>8</v>
      </c>
      <c r="O320">
        <f t="shared" si="17"/>
        <v>0.12657362396111024</v>
      </c>
      <c r="P320">
        <f t="shared" si="18"/>
        <v>6</v>
      </c>
      <c r="Q320" t="str">
        <f>VLOOKUP(K320,employees!A:H,5, FALSE)</f>
        <v>Finance</v>
      </c>
      <c r="R320">
        <f>VLOOKUP(K320,employees!A:H,6, FALSE)</f>
        <v>4</v>
      </c>
      <c r="S320">
        <f>VLOOKUP(R320,Allowance!A:B,2,FALSE)</f>
        <v>10</v>
      </c>
      <c r="T320" t="str">
        <f t="shared" si="19"/>
        <v>Economy</v>
      </c>
      <c r="U320" t="str">
        <f>VLOOKUP(B320,IATA[],3,FALSE)</f>
        <v>England</v>
      </c>
      <c r="V320" t="str">
        <f>VLOOKUP(C320,IATA[],3,FALSE)</f>
        <v>USA</v>
      </c>
      <c r="W320" t="str">
        <f>VLOOKUP(U320,Regions!A:B,2,FALSE)</f>
        <v>Europe &amp; Middle East</v>
      </c>
      <c r="X320" t="str">
        <f>VLOOKUP(V320,Regions!A:B,2,FALSE)</f>
        <v>Americas</v>
      </c>
    </row>
    <row r="321" spans="1:24" x14ac:dyDescent="0.3">
      <c r="A321" t="s">
        <v>832</v>
      </c>
      <c r="B321" t="s">
        <v>1190</v>
      </c>
      <c r="C321" t="s">
        <v>1162</v>
      </c>
      <c r="D321" s="1">
        <v>42772</v>
      </c>
      <c r="E321" s="1">
        <v>42817</v>
      </c>
      <c r="F321" s="1">
        <v>42830</v>
      </c>
      <c r="G321">
        <v>5536</v>
      </c>
      <c r="H321">
        <v>11.7</v>
      </c>
      <c r="I321">
        <v>819.03</v>
      </c>
      <c r="J321" s="2" t="s">
        <v>1219</v>
      </c>
      <c r="K321">
        <v>213</v>
      </c>
      <c r="L321" s="15" t="s">
        <v>1576</v>
      </c>
      <c r="M321">
        <f>IF(J321="Business", G321*imputed!$B$4+imputed!$C$4,flights_c!G321*imputed!$B$5+imputed!$C$5)</f>
        <v>818.81079999999997</v>
      </c>
      <c r="N321">
        <f t="shared" si="16"/>
        <v>45</v>
      </c>
      <c r="O321">
        <f t="shared" si="17"/>
        <v>0.14794617052023121</v>
      </c>
      <c r="P321">
        <f t="shared" si="18"/>
        <v>13</v>
      </c>
      <c r="Q321" t="str">
        <f>VLOOKUP(K321,employees!A:H,5, FALSE)</f>
        <v>Consulting</v>
      </c>
      <c r="R321">
        <f>VLOOKUP(K321,employees!A:H,6, FALSE)</f>
        <v>3</v>
      </c>
      <c r="S321">
        <f>VLOOKUP(R321,Allowance!A:B,2,FALSE)</f>
        <v>8</v>
      </c>
      <c r="T321" t="str">
        <f t="shared" si="19"/>
        <v>Economy</v>
      </c>
      <c r="U321" t="str">
        <f>VLOOKUP(B321,IATA[],3,FALSE)</f>
        <v>USA</v>
      </c>
      <c r="V321" t="str">
        <f>VLOOKUP(C321,IATA[],3,FALSE)</f>
        <v>England</v>
      </c>
      <c r="W321" t="str">
        <f>VLOOKUP(U321,Regions!A:B,2,FALSE)</f>
        <v>Americas</v>
      </c>
      <c r="X321" t="str">
        <f>VLOOKUP(V321,Regions!A:B,2,FALSE)</f>
        <v>Europe &amp; Middle East</v>
      </c>
    </row>
    <row r="322" spans="1:24" x14ac:dyDescent="0.3">
      <c r="A322" t="s">
        <v>831</v>
      </c>
      <c r="B322" t="s">
        <v>1162</v>
      </c>
      <c r="C322" t="s">
        <v>1161</v>
      </c>
      <c r="D322" s="1">
        <v>43307</v>
      </c>
      <c r="E322" s="1">
        <v>43336</v>
      </c>
      <c r="F322" s="1">
        <v>43349</v>
      </c>
      <c r="G322">
        <v>5539</v>
      </c>
      <c r="H322">
        <v>6.7</v>
      </c>
      <c r="I322">
        <v>821.49</v>
      </c>
      <c r="J322" s="2" t="s">
        <v>1219</v>
      </c>
      <c r="K322">
        <v>225</v>
      </c>
      <c r="L322" s="15" t="s">
        <v>1576</v>
      </c>
      <c r="M322">
        <f>IF(J322="Business", G322*imputed!$B$4+imputed!$C$4,flights_c!G322*imputed!$B$5+imputed!$C$5)</f>
        <v>819.13419999999996</v>
      </c>
      <c r="N322">
        <f t="shared" si="16"/>
        <v>29</v>
      </c>
      <c r="O322">
        <f t="shared" si="17"/>
        <v>0.14831016428958296</v>
      </c>
      <c r="P322">
        <f t="shared" si="18"/>
        <v>13</v>
      </c>
      <c r="Q322" t="str">
        <f>VLOOKUP(K322,employees!A:H,5, FALSE)</f>
        <v>HR</v>
      </c>
      <c r="R322">
        <f>VLOOKUP(K322,employees!A:H,6, FALSE)</f>
        <v>1</v>
      </c>
      <c r="S322">
        <f>VLOOKUP(R322,Allowance!A:B,2,FALSE)</f>
        <v>4</v>
      </c>
      <c r="T322" t="str">
        <f t="shared" si="19"/>
        <v>Economy</v>
      </c>
      <c r="U322" t="str">
        <f>VLOOKUP(B322,IATA[],3,FALSE)</f>
        <v>England</v>
      </c>
      <c r="V322" t="str">
        <f>VLOOKUP(C322,IATA[],3,FALSE)</f>
        <v>USA</v>
      </c>
      <c r="W322" t="str">
        <f>VLOOKUP(U322,Regions!A:B,2,FALSE)</f>
        <v>Europe &amp; Middle East</v>
      </c>
      <c r="X322" t="str">
        <f>VLOOKUP(V322,Regions!A:B,2,FALSE)</f>
        <v>Americas</v>
      </c>
    </row>
    <row r="323" spans="1:24" x14ac:dyDescent="0.3">
      <c r="A323" t="s">
        <v>830</v>
      </c>
      <c r="B323" t="s">
        <v>1162</v>
      </c>
      <c r="C323" t="s">
        <v>1194</v>
      </c>
      <c r="D323" s="1">
        <v>43564</v>
      </c>
      <c r="E323" s="1">
        <v>43566</v>
      </c>
      <c r="F323" s="1">
        <v>43569</v>
      </c>
      <c r="G323">
        <v>654</v>
      </c>
      <c r="H323">
        <v>1.8</v>
      </c>
      <c r="I323">
        <v>821.54</v>
      </c>
      <c r="J323" s="2" t="s">
        <v>1219</v>
      </c>
      <c r="K323">
        <v>235</v>
      </c>
      <c r="L323" s="15" t="s">
        <v>1576</v>
      </c>
      <c r="M323">
        <f>IF(J323="Business", G323*imputed!$B$4+imputed!$C$4,flights_c!G323*imputed!$B$5+imputed!$C$5)</f>
        <v>292.53120000000001</v>
      </c>
      <c r="N323">
        <f t="shared" ref="N323:N386" si="20">E323-D323</f>
        <v>2</v>
      </c>
      <c r="O323">
        <f t="shared" ref="O323:O386" si="21">I323/G323</f>
        <v>1.2561773700305809</v>
      </c>
      <c r="P323">
        <f t="shared" ref="P323:P386" si="22">F323-E323</f>
        <v>3</v>
      </c>
      <c r="Q323" t="str">
        <f>VLOOKUP(K323,employees!A:H,5, FALSE)</f>
        <v>Finance</v>
      </c>
      <c r="R323">
        <f>VLOOKUP(K323,employees!A:H,6, FALSE)</f>
        <v>2</v>
      </c>
      <c r="S323">
        <f>VLOOKUP(R323,Allowance!A:B,2,FALSE)</f>
        <v>6</v>
      </c>
      <c r="T323" t="str">
        <f t="shared" ref="T323:T386" si="23">IF(J323="Economy", "Economy", IF(H323&lt;=S323, "No", "Violation"))</f>
        <v>Economy</v>
      </c>
      <c r="U323" t="str">
        <f>VLOOKUP(B323,IATA[],3,FALSE)</f>
        <v>England</v>
      </c>
      <c r="V323" t="str">
        <f>VLOOKUP(C323,IATA[],3,FALSE)</f>
        <v>Germany</v>
      </c>
      <c r="W323" t="str">
        <f>VLOOKUP(U323,Regions!A:B,2,FALSE)</f>
        <v>Europe &amp; Middle East</v>
      </c>
      <c r="X323" t="str">
        <f>VLOOKUP(V323,Regions!A:B,2,FALSE)</f>
        <v>Europe &amp; Middle East</v>
      </c>
    </row>
    <row r="324" spans="1:24" x14ac:dyDescent="0.3">
      <c r="A324" t="s">
        <v>829</v>
      </c>
      <c r="B324" t="s">
        <v>1167</v>
      </c>
      <c r="C324" t="s">
        <v>1179</v>
      </c>
      <c r="D324" s="1">
        <v>43508</v>
      </c>
      <c r="E324" s="1">
        <v>43521</v>
      </c>
      <c r="F324" s="1">
        <v>43524</v>
      </c>
      <c r="G324">
        <v>1405</v>
      </c>
      <c r="H324">
        <v>2.6</v>
      </c>
      <c r="I324">
        <v>823.06</v>
      </c>
      <c r="J324" s="2" t="s">
        <v>1219</v>
      </c>
      <c r="K324">
        <v>967</v>
      </c>
      <c r="L324" s="15" t="s">
        <v>1576</v>
      </c>
      <c r="M324">
        <f>IF(J324="Business", G324*imputed!$B$4+imputed!$C$4,flights_c!G324*imputed!$B$5+imputed!$C$5)</f>
        <v>373.48900000000003</v>
      </c>
      <c r="N324">
        <f t="shared" si="20"/>
        <v>13</v>
      </c>
      <c r="O324">
        <f t="shared" si="21"/>
        <v>0.58580782918149465</v>
      </c>
      <c r="P324">
        <f t="shared" si="22"/>
        <v>3</v>
      </c>
      <c r="Q324" t="str">
        <f>VLOOKUP(K324,employees!A:H,5, FALSE)</f>
        <v>Consulting</v>
      </c>
      <c r="R324">
        <f>VLOOKUP(K324,employees!A:H,6, FALSE)</f>
        <v>2</v>
      </c>
      <c r="S324">
        <f>VLOOKUP(R324,Allowance!A:B,2,FALSE)</f>
        <v>6</v>
      </c>
      <c r="T324" t="str">
        <f t="shared" si="23"/>
        <v>Economy</v>
      </c>
      <c r="U324" t="str">
        <f>VLOOKUP(B324,IATA[],3,FALSE)</f>
        <v>England</v>
      </c>
      <c r="V324" t="str">
        <f>VLOOKUP(C324,IATA[],3,FALSE)</f>
        <v>Italy</v>
      </c>
      <c r="W324" t="str">
        <f>VLOOKUP(U324,Regions!A:B,2,FALSE)</f>
        <v>Europe &amp; Middle East</v>
      </c>
      <c r="X324" t="str">
        <f>VLOOKUP(V324,Regions!A:B,2,FALSE)</f>
        <v>Europe &amp; Middle East</v>
      </c>
    </row>
    <row r="325" spans="1:24" x14ac:dyDescent="0.3">
      <c r="A325" t="s">
        <v>828</v>
      </c>
      <c r="B325" t="s">
        <v>1162</v>
      </c>
      <c r="C325" t="s">
        <v>1180</v>
      </c>
      <c r="D325" s="1">
        <v>42856</v>
      </c>
      <c r="E325" s="1">
        <v>42863</v>
      </c>
      <c r="F325" s="1">
        <v>42873</v>
      </c>
      <c r="G325">
        <v>5561</v>
      </c>
      <c r="H325">
        <v>6.7</v>
      </c>
      <c r="I325">
        <v>826.69</v>
      </c>
      <c r="J325" s="2" t="s">
        <v>1219</v>
      </c>
      <c r="K325">
        <v>560</v>
      </c>
      <c r="L325" s="15" t="s">
        <v>1576</v>
      </c>
      <c r="M325">
        <f>IF(J325="Business", G325*imputed!$B$4+imputed!$C$4,flights_c!G325*imputed!$B$5+imputed!$C$5)</f>
        <v>821.50580000000002</v>
      </c>
      <c r="N325">
        <f t="shared" si="20"/>
        <v>7</v>
      </c>
      <c r="O325">
        <f t="shared" si="21"/>
        <v>0.14865851465563748</v>
      </c>
      <c r="P325">
        <f t="shared" si="22"/>
        <v>10</v>
      </c>
      <c r="Q325" t="str">
        <f>VLOOKUP(K325,employees!A:H,5, FALSE)</f>
        <v>Consulting</v>
      </c>
      <c r="R325">
        <f>VLOOKUP(K325,employees!A:H,6, FALSE)</f>
        <v>2</v>
      </c>
      <c r="S325">
        <f>VLOOKUP(R325,Allowance!A:B,2,FALSE)</f>
        <v>6</v>
      </c>
      <c r="T325" t="str">
        <f t="shared" si="23"/>
        <v>Economy</v>
      </c>
      <c r="U325" t="str">
        <f>VLOOKUP(B325,IATA[],3,FALSE)</f>
        <v>England</v>
      </c>
      <c r="V325" t="str">
        <f>VLOOKUP(C325,IATA[],3,FALSE)</f>
        <v>USA</v>
      </c>
      <c r="W325" t="str">
        <f>VLOOKUP(U325,Regions!A:B,2,FALSE)</f>
        <v>Europe &amp; Middle East</v>
      </c>
      <c r="X325" t="str">
        <f>VLOOKUP(V325,Regions!A:B,2,FALSE)</f>
        <v>Americas</v>
      </c>
    </row>
    <row r="326" spans="1:24" x14ac:dyDescent="0.3">
      <c r="A326" t="s">
        <v>827</v>
      </c>
      <c r="B326" t="s">
        <v>1162</v>
      </c>
      <c r="C326" t="s">
        <v>1208</v>
      </c>
      <c r="D326" s="1">
        <v>43663</v>
      </c>
      <c r="E326" s="1">
        <v>43672</v>
      </c>
      <c r="F326" s="1">
        <v>43676</v>
      </c>
      <c r="G326">
        <v>2508</v>
      </c>
      <c r="H326">
        <v>3.7</v>
      </c>
      <c r="I326">
        <v>826.94</v>
      </c>
      <c r="J326" s="2" t="s">
        <v>1219</v>
      </c>
      <c r="K326">
        <v>52</v>
      </c>
      <c r="L326" s="15" t="s">
        <v>1576</v>
      </c>
      <c r="M326">
        <f>IF(J326="Business", G326*imputed!$B$4+imputed!$C$4,flights_c!G326*imputed!$B$5+imputed!$C$5)</f>
        <v>492.39240000000007</v>
      </c>
      <c r="N326">
        <f t="shared" si="20"/>
        <v>9</v>
      </c>
      <c r="O326">
        <f t="shared" si="21"/>
        <v>0.3297208931419458</v>
      </c>
      <c r="P326">
        <f t="shared" si="22"/>
        <v>4</v>
      </c>
      <c r="Q326" t="str">
        <f>VLOOKUP(K326,employees!A:H,5, FALSE)</f>
        <v>Consulting</v>
      </c>
      <c r="R326">
        <f>VLOOKUP(K326,employees!A:H,6, FALSE)</f>
        <v>3</v>
      </c>
      <c r="S326">
        <f>VLOOKUP(R326,Allowance!A:B,2,FALSE)</f>
        <v>8</v>
      </c>
      <c r="T326" t="str">
        <f t="shared" si="23"/>
        <v>Economy</v>
      </c>
      <c r="U326" t="str">
        <f>VLOOKUP(B326,IATA[],3,FALSE)</f>
        <v>England</v>
      </c>
      <c r="V326" t="str">
        <f>VLOOKUP(C326,IATA[],3,FALSE)</f>
        <v>Russia</v>
      </c>
      <c r="W326" t="str">
        <f>VLOOKUP(U326,Regions!A:B,2,FALSE)</f>
        <v>Europe &amp; Middle East</v>
      </c>
      <c r="X326" t="str">
        <f>VLOOKUP(V326,Regions!A:B,2,FALSE)</f>
        <v>Europe &amp; Middle East</v>
      </c>
    </row>
    <row r="327" spans="1:24" x14ac:dyDescent="0.3">
      <c r="A327" t="s">
        <v>826</v>
      </c>
      <c r="B327" t="s">
        <v>1161</v>
      </c>
      <c r="C327" t="s">
        <v>1162</v>
      </c>
      <c r="D327" s="1">
        <v>42973</v>
      </c>
      <c r="E327" s="1">
        <v>43053</v>
      </c>
      <c r="F327" s="1">
        <v>43067</v>
      </c>
      <c r="G327">
        <v>5555</v>
      </c>
      <c r="H327">
        <v>7.1</v>
      </c>
      <c r="I327">
        <v>831.98</v>
      </c>
      <c r="J327" s="2" t="s">
        <v>1219</v>
      </c>
      <c r="K327">
        <v>343</v>
      </c>
      <c r="L327" s="15" t="s">
        <v>1576</v>
      </c>
      <c r="M327">
        <f>IF(J327="Business", G327*imputed!$B$4+imputed!$C$4,flights_c!G327*imputed!$B$5+imputed!$C$5)</f>
        <v>820.85900000000004</v>
      </c>
      <c r="N327">
        <f t="shared" si="20"/>
        <v>80</v>
      </c>
      <c r="O327">
        <f t="shared" si="21"/>
        <v>0.14977137713771377</v>
      </c>
      <c r="P327">
        <f t="shared" si="22"/>
        <v>14</v>
      </c>
      <c r="Q327" t="str">
        <f>VLOOKUP(K327,employees!A:H,5, FALSE)</f>
        <v>HR</v>
      </c>
      <c r="R327">
        <f>VLOOKUP(K327,employees!A:H,6, FALSE)</f>
        <v>4</v>
      </c>
      <c r="S327">
        <f>VLOOKUP(R327,Allowance!A:B,2,FALSE)</f>
        <v>10</v>
      </c>
      <c r="T327" t="str">
        <f t="shared" si="23"/>
        <v>Economy</v>
      </c>
      <c r="U327" t="str">
        <f>VLOOKUP(B327,IATA[],3,FALSE)</f>
        <v>USA</v>
      </c>
      <c r="V327" t="str">
        <f>VLOOKUP(C327,IATA[],3,FALSE)</f>
        <v>England</v>
      </c>
      <c r="W327" t="str">
        <f>VLOOKUP(U327,Regions!A:B,2,FALSE)</f>
        <v>Americas</v>
      </c>
      <c r="X327" t="str">
        <f>VLOOKUP(V327,Regions!A:B,2,FALSE)</f>
        <v>Europe &amp; Middle East</v>
      </c>
    </row>
    <row r="328" spans="1:24" x14ac:dyDescent="0.3">
      <c r="A328" t="s">
        <v>825</v>
      </c>
      <c r="B328" t="s">
        <v>1167</v>
      </c>
      <c r="C328" t="s">
        <v>1200</v>
      </c>
      <c r="D328" s="1">
        <v>43556</v>
      </c>
      <c r="E328" s="1">
        <v>43575</v>
      </c>
      <c r="F328" s="1">
        <v>43583</v>
      </c>
      <c r="G328">
        <v>6453</v>
      </c>
      <c r="H328">
        <v>8.1</v>
      </c>
      <c r="I328">
        <v>836.68</v>
      </c>
      <c r="J328" s="2" t="s">
        <v>1219</v>
      </c>
      <c r="K328">
        <v>435</v>
      </c>
      <c r="L328" s="15" t="s">
        <v>1576</v>
      </c>
      <c r="M328">
        <f>IF(J328="Business", G328*imputed!$B$4+imputed!$C$4,flights_c!G328*imputed!$B$5+imputed!$C$5)</f>
        <v>917.66340000000002</v>
      </c>
      <c r="N328">
        <f t="shared" si="20"/>
        <v>19</v>
      </c>
      <c r="O328">
        <f t="shared" si="21"/>
        <v>0.12965752363241903</v>
      </c>
      <c r="P328">
        <f t="shared" si="22"/>
        <v>8</v>
      </c>
      <c r="Q328" t="str">
        <f>VLOOKUP(K328,employees!A:H,5, FALSE)</f>
        <v>Consulting</v>
      </c>
      <c r="R328">
        <f>VLOOKUP(K328,employees!A:H,6, FALSE)</f>
        <v>4</v>
      </c>
      <c r="S328">
        <f>VLOOKUP(R328,Allowance!A:B,2,FALSE)</f>
        <v>10</v>
      </c>
      <c r="T328" t="str">
        <f t="shared" si="23"/>
        <v>Economy</v>
      </c>
      <c r="U328" t="str">
        <f>VLOOKUP(B328,IATA[],3,FALSE)</f>
        <v>England</v>
      </c>
      <c r="V328" t="str">
        <f>VLOOKUP(C328,IATA[],3,FALSE)</f>
        <v>USA</v>
      </c>
      <c r="W328" t="str">
        <f>VLOOKUP(U328,Regions!A:B,2,FALSE)</f>
        <v>Europe &amp; Middle East</v>
      </c>
      <c r="X328" t="str">
        <f>VLOOKUP(V328,Regions!A:B,2,FALSE)</f>
        <v>Americas</v>
      </c>
    </row>
    <row r="329" spans="1:24" x14ac:dyDescent="0.3">
      <c r="A329" t="s">
        <v>824</v>
      </c>
      <c r="B329" t="s">
        <v>1160</v>
      </c>
      <c r="C329" t="s">
        <v>1170</v>
      </c>
      <c r="D329" s="1">
        <v>43306</v>
      </c>
      <c r="E329" s="1">
        <v>43479</v>
      </c>
      <c r="F329" s="1">
        <v>43484</v>
      </c>
      <c r="G329">
        <v>3805</v>
      </c>
      <c r="H329">
        <v>5.5</v>
      </c>
      <c r="I329">
        <v>838.79</v>
      </c>
      <c r="J329" s="2" t="s">
        <v>1219</v>
      </c>
      <c r="K329">
        <v>952</v>
      </c>
      <c r="L329" s="15" t="s">
        <v>1576</v>
      </c>
      <c r="M329">
        <f>IF(J329="Business", G329*imputed!$B$4+imputed!$C$4,flights_c!G329*imputed!$B$5+imputed!$C$5)</f>
        <v>632.20900000000006</v>
      </c>
      <c r="N329">
        <f t="shared" si="20"/>
        <v>173</v>
      </c>
      <c r="O329">
        <f t="shared" si="21"/>
        <v>0.22044415243101181</v>
      </c>
      <c r="P329">
        <f t="shared" si="22"/>
        <v>5</v>
      </c>
      <c r="Q329" t="str">
        <f>VLOOKUP(K329,employees!A:H,5, FALSE)</f>
        <v>Consulting</v>
      </c>
      <c r="R329">
        <f>VLOOKUP(K329,employees!A:H,6, FALSE)</f>
        <v>4</v>
      </c>
      <c r="S329">
        <f>VLOOKUP(R329,Allowance!A:B,2,FALSE)</f>
        <v>10</v>
      </c>
      <c r="T329" t="str">
        <f t="shared" si="23"/>
        <v>Economy</v>
      </c>
      <c r="U329" t="str">
        <f>VLOOKUP(B329,IATA[],3,FALSE)</f>
        <v>Singapore</v>
      </c>
      <c r="V329" t="str">
        <f>VLOOKUP(C329,IATA[],3,FALSE)</f>
        <v>China</v>
      </c>
      <c r="W329" t="str">
        <f>VLOOKUP(U329,Regions!A:B,2,FALSE)</f>
        <v>Asia Pacific</v>
      </c>
      <c r="X329" t="str">
        <f>VLOOKUP(V329,Regions!A:B,2,FALSE)</f>
        <v>Asia Pacific</v>
      </c>
    </row>
    <row r="330" spans="1:24" x14ac:dyDescent="0.3">
      <c r="A330" t="s">
        <v>823</v>
      </c>
      <c r="B330" t="s">
        <v>1160</v>
      </c>
      <c r="C330" t="s">
        <v>1193</v>
      </c>
      <c r="D330" s="1">
        <v>43495</v>
      </c>
      <c r="E330" s="1">
        <v>43541</v>
      </c>
      <c r="F330" s="1">
        <v>43556</v>
      </c>
      <c r="G330">
        <v>4159</v>
      </c>
      <c r="H330">
        <v>5.3</v>
      </c>
      <c r="I330">
        <v>843.27</v>
      </c>
      <c r="J330" s="2" t="s">
        <v>1219</v>
      </c>
      <c r="K330">
        <v>952</v>
      </c>
      <c r="L330" s="15" t="s">
        <v>1576</v>
      </c>
      <c r="M330">
        <f>IF(J330="Business", G330*imputed!$B$4+imputed!$C$4,flights_c!G330*imputed!$B$5+imputed!$C$5)</f>
        <v>670.37020000000007</v>
      </c>
      <c r="N330">
        <f t="shared" si="20"/>
        <v>46</v>
      </c>
      <c r="O330">
        <f t="shared" si="21"/>
        <v>0.20275787448905985</v>
      </c>
      <c r="P330">
        <f t="shared" si="22"/>
        <v>15</v>
      </c>
      <c r="Q330" t="str">
        <f>VLOOKUP(K330,employees!A:H,5, FALSE)</f>
        <v>Consulting</v>
      </c>
      <c r="R330">
        <f>VLOOKUP(K330,employees!A:H,6, FALSE)</f>
        <v>4</v>
      </c>
      <c r="S330">
        <f>VLOOKUP(R330,Allowance!A:B,2,FALSE)</f>
        <v>10</v>
      </c>
      <c r="T330" t="str">
        <f t="shared" si="23"/>
        <v>Economy</v>
      </c>
      <c r="U330" t="str">
        <f>VLOOKUP(B330,IATA[],3,FALSE)</f>
        <v>Singapore</v>
      </c>
      <c r="V330" t="str">
        <f>VLOOKUP(C330,IATA[],3,FALSE)</f>
        <v>India</v>
      </c>
      <c r="W330" t="str">
        <f>VLOOKUP(U330,Regions!A:B,2,FALSE)</f>
        <v>Asia Pacific</v>
      </c>
      <c r="X330" t="str">
        <f>VLOOKUP(V330,Regions!A:B,2,FALSE)</f>
        <v>Asia Pacific</v>
      </c>
    </row>
    <row r="331" spans="1:24" x14ac:dyDescent="0.3">
      <c r="A331" t="s">
        <v>822</v>
      </c>
      <c r="B331" t="s">
        <v>1162</v>
      </c>
      <c r="C331" t="s">
        <v>1207</v>
      </c>
      <c r="D331" s="1">
        <v>43780</v>
      </c>
      <c r="E331" s="1">
        <v>43793</v>
      </c>
      <c r="F331" s="1">
        <v>43796</v>
      </c>
      <c r="G331">
        <v>941</v>
      </c>
      <c r="H331">
        <v>2.1</v>
      </c>
      <c r="I331">
        <v>844.36</v>
      </c>
      <c r="J331" s="2" t="s">
        <v>1219</v>
      </c>
      <c r="K331">
        <v>944</v>
      </c>
      <c r="L331" s="15" t="s">
        <v>1576</v>
      </c>
      <c r="M331">
        <f>IF(J331="Business", G331*imputed!$B$4+imputed!$C$4,flights_c!G331*imputed!$B$5+imputed!$C$5)</f>
        <v>323.46980000000002</v>
      </c>
      <c r="N331">
        <f t="shared" si="20"/>
        <v>13</v>
      </c>
      <c r="O331">
        <f t="shared" si="21"/>
        <v>0.89730074388947934</v>
      </c>
      <c r="P331">
        <f t="shared" si="22"/>
        <v>3</v>
      </c>
      <c r="Q331" t="str">
        <f>VLOOKUP(K331,employees!A:H,5, FALSE)</f>
        <v>Consulting</v>
      </c>
      <c r="R331">
        <f>VLOOKUP(K331,employees!A:H,6, FALSE)</f>
        <v>3</v>
      </c>
      <c r="S331">
        <f>VLOOKUP(R331,Allowance!A:B,2,FALSE)</f>
        <v>8</v>
      </c>
      <c r="T331" t="str">
        <f t="shared" si="23"/>
        <v>Economy</v>
      </c>
      <c r="U331" t="str">
        <f>VLOOKUP(B331,IATA[],3,FALSE)</f>
        <v>England</v>
      </c>
      <c r="V331" t="str">
        <f>VLOOKUP(C331,IATA[],3,FALSE)</f>
        <v>Germany</v>
      </c>
      <c r="W331" t="str">
        <f>VLOOKUP(U331,Regions!A:B,2,FALSE)</f>
        <v>Europe &amp; Middle East</v>
      </c>
      <c r="X331" t="str">
        <f>VLOOKUP(V331,Regions!A:B,2,FALSE)</f>
        <v>Europe &amp; Middle East</v>
      </c>
    </row>
    <row r="332" spans="1:24" x14ac:dyDescent="0.3">
      <c r="A332" t="s">
        <v>821</v>
      </c>
      <c r="B332" t="s">
        <v>1162</v>
      </c>
      <c r="C332" t="s">
        <v>1194</v>
      </c>
      <c r="D332" s="1">
        <v>43465</v>
      </c>
      <c r="E332" s="1">
        <v>43484</v>
      </c>
      <c r="F332" s="1">
        <v>43488</v>
      </c>
      <c r="G332">
        <v>654</v>
      </c>
      <c r="H332">
        <v>1.8</v>
      </c>
      <c r="I332">
        <v>854.59</v>
      </c>
      <c r="J332" s="2" t="s">
        <v>1218</v>
      </c>
      <c r="K332">
        <v>560</v>
      </c>
      <c r="L332" s="15" t="s">
        <v>1576</v>
      </c>
      <c r="M332">
        <f>IF(J332="Business", G332*imputed!$B$4+imputed!$C$4,flights_c!G332*imputed!$B$5+imputed!$C$5)</f>
        <v>2236.069</v>
      </c>
      <c r="N332">
        <f t="shared" si="20"/>
        <v>19</v>
      </c>
      <c r="O332">
        <f t="shared" si="21"/>
        <v>1.3067125382262998</v>
      </c>
      <c r="P332">
        <f t="shared" si="22"/>
        <v>4</v>
      </c>
      <c r="Q332" t="str">
        <f>VLOOKUP(K332,employees!A:H,5, FALSE)</f>
        <v>Consulting</v>
      </c>
      <c r="R332">
        <f>VLOOKUP(K332,employees!A:H,6, FALSE)</f>
        <v>2</v>
      </c>
      <c r="S332">
        <f>VLOOKUP(R332,Allowance!A:B,2,FALSE)</f>
        <v>6</v>
      </c>
      <c r="T332" t="str">
        <f t="shared" si="23"/>
        <v>No</v>
      </c>
      <c r="U332" t="str">
        <f>VLOOKUP(B332,IATA[],3,FALSE)</f>
        <v>England</v>
      </c>
      <c r="V332" t="str">
        <f>VLOOKUP(C332,IATA[],3,FALSE)</f>
        <v>Germany</v>
      </c>
      <c r="W332" t="str">
        <f>VLOOKUP(U332,Regions!A:B,2,FALSE)</f>
        <v>Europe &amp; Middle East</v>
      </c>
      <c r="X332" t="str">
        <f>VLOOKUP(V332,Regions!A:B,2,FALSE)</f>
        <v>Europe &amp; Middle East</v>
      </c>
    </row>
    <row r="333" spans="1:24" x14ac:dyDescent="0.3">
      <c r="A333" t="s">
        <v>820</v>
      </c>
      <c r="B333" t="s">
        <v>1161</v>
      </c>
      <c r="C333" t="s">
        <v>1204</v>
      </c>
      <c r="D333" s="1">
        <v>42930</v>
      </c>
      <c r="E333" s="1">
        <v>43170</v>
      </c>
      <c r="F333" s="1">
        <v>43173</v>
      </c>
      <c r="G333">
        <v>4359</v>
      </c>
      <c r="H333">
        <v>4.5</v>
      </c>
      <c r="I333">
        <v>856.67</v>
      </c>
      <c r="J333" s="2" t="s">
        <v>1219</v>
      </c>
      <c r="K333">
        <v>197</v>
      </c>
      <c r="L333" s="15" t="s">
        <v>1576</v>
      </c>
      <c r="M333">
        <f>IF(J333="Business", G333*imputed!$B$4+imputed!$C$4,flights_c!G333*imputed!$B$5+imputed!$C$5)</f>
        <v>691.93020000000001</v>
      </c>
      <c r="N333">
        <f t="shared" si="20"/>
        <v>240</v>
      </c>
      <c r="O333">
        <f t="shared" si="21"/>
        <v>0.19652902041752696</v>
      </c>
      <c r="P333">
        <f t="shared" si="22"/>
        <v>3</v>
      </c>
      <c r="Q333" t="str">
        <f>VLOOKUP(K333,employees!A:H,5, FALSE)</f>
        <v>Consulting</v>
      </c>
      <c r="R333">
        <f>VLOOKUP(K333,employees!A:H,6, FALSE)</f>
        <v>4</v>
      </c>
      <c r="S333">
        <f>VLOOKUP(R333,Allowance!A:B,2,FALSE)</f>
        <v>10</v>
      </c>
      <c r="T333" t="str">
        <f t="shared" si="23"/>
        <v>Economy</v>
      </c>
      <c r="U333" t="str">
        <f>VLOOKUP(B333,IATA[],3,FALSE)</f>
        <v>USA</v>
      </c>
      <c r="V333" t="str">
        <f>VLOOKUP(C333,IATA[],3,FALSE)</f>
        <v>Mexico</v>
      </c>
      <c r="W333" t="str">
        <f>VLOOKUP(U333,Regions!A:B,2,FALSE)</f>
        <v>Americas</v>
      </c>
      <c r="X333" t="str">
        <f>VLOOKUP(V333,Regions!A:B,2,FALSE)</f>
        <v>Americas</v>
      </c>
    </row>
    <row r="334" spans="1:24" x14ac:dyDescent="0.3">
      <c r="A334" t="s">
        <v>819</v>
      </c>
      <c r="B334" t="s">
        <v>1160</v>
      </c>
      <c r="C334" t="s">
        <v>1205</v>
      </c>
      <c r="D334" s="1">
        <v>43329</v>
      </c>
      <c r="E334" s="1">
        <v>43358</v>
      </c>
      <c r="F334" s="1">
        <v>43374</v>
      </c>
      <c r="G334">
        <v>3713</v>
      </c>
      <c r="H334">
        <v>7.9</v>
      </c>
      <c r="I334">
        <v>865.22</v>
      </c>
      <c r="J334" s="2" t="s">
        <v>1219</v>
      </c>
      <c r="K334">
        <v>700</v>
      </c>
      <c r="L334" s="15" t="s">
        <v>1576</v>
      </c>
      <c r="M334">
        <f>IF(J334="Business", G334*imputed!$B$4+imputed!$C$4,flights_c!G334*imputed!$B$5+imputed!$C$5)</f>
        <v>622.29140000000007</v>
      </c>
      <c r="N334">
        <f t="shared" si="20"/>
        <v>29</v>
      </c>
      <c r="O334">
        <f t="shared" si="21"/>
        <v>0.2330245084837059</v>
      </c>
      <c r="P334">
        <f t="shared" si="22"/>
        <v>16</v>
      </c>
      <c r="Q334" t="str">
        <f>VLOOKUP(K334,employees!A:H,5, FALSE)</f>
        <v>Consulting</v>
      </c>
      <c r="R334">
        <f>VLOOKUP(K334,employees!A:H,6, FALSE)</f>
        <v>4</v>
      </c>
      <c r="S334">
        <f>VLOOKUP(R334,Allowance!A:B,2,FALSE)</f>
        <v>10</v>
      </c>
      <c r="T334" t="str">
        <f t="shared" si="23"/>
        <v>Economy</v>
      </c>
      <c r="U334" t="str">
        <f>VLOOKUP(B334,IATA[],3,FALSE)</f>
        <v>Singapore</v>
      </c>
      <c r="V334" t="str">
        <f>VLOOKUP(C334,IATA[],3,FALSE)</f>
        <v>China</v>
      </c>
      <c r="W334" t="str">
        <f>VLOOKUP(U334,Regions!A:B,2,FALSE)</f>
        <v>Asia Pacific</v>
      </c>
      <c r="X334" t="str">
        <f>VLOOKUP(V334,Regions!A:B,2,FALSE)</f>
        <v>Asia Pacific</v>
      </c>
    </row>
    <row r="335" spans="1:24" x14ac:dyDescent="0.3">
      <c r="A335" t="s">
        <v>818</v>
      </c>
      <c r="B335" t="s">
        <v>1161</v>
      </c>
      <c r="C335" t="s">
        <v>1162</v>
      </c>
      <c r="D335" s="1">
        <v>43137</v>
      </c>
      <c r="E335" s="1">
        <v>43194</v>
      </c>
      <c r="F335" s="1">
        <v>43205</v>
      </c>
      <c r="G335">
        <v>5555</v>
      </c>
      <c r="H335">
        <v>7.1</v>
      </c>
      <c r="I335">
        <v>866.58</v>
      </c>
      <c r="J335" s="2" t="s">
        <v>1219</v>
      </c>
      <c r="K335">
        <v>343</v>
      </c>
      <c r="L335" s="15" t="s">
        <v>1576</v>
      </c>
      <c r="M335">
        <f>IF(J335="Business", G335*imputed!$B$4+imputed!$C$4,flights_c!G335*imputed!$B$5+imputed!$C$5)</f>
        <v>820.85900000000004</v>
      </c>
      <c r="N335">
        <f t="shared" si="20"/>
        <v>57</v>
      </c>
      <c r="O335">
        <f t="shared" si="21"/>
        <v>0.156</v>
      </c>
      <c r="P335">
        <f t="shared" si="22"/>
        <v>11</v>
      </c>
      <c r="Q335" t="str">
        <f>VLOOKUP(K335,employees!A:H,5, FALSE)</f>
        <v>HR</v>
      </c>
      <c r="R335">
        <f>VLOOKUP(K335,employees!A:H,6, FALSE)</f>
        <v>4</v>
      </c>
      <c r="S335">
        <f>VLOOKUP(R335,Allowance!A:B,2,FALSE)</f>
        <v>10</v>
      </c>
      <c r="T335" t="str">
        <f t="shared" si="23"/>
        <v>Economy</v>
      </c>
      <c r="U335" t="str">
        <f>VLOOKUP(B335,IATA[],3,FALSE)</f>
        <v>USA</v>
      </c>
      <c r="V335" t="str">
        <f>VLOOKUP(C335,IATA[],3,FALSE)</f>
        <v>England</v>
      </c>
      <c r="W335" t="str">
        <f>VLOOKUP(U335,Regions!A:B,2,FALSE)</f>
        <v>Americas</v>
      </c>
      <c r="X335" t="str">
        <f>VLOOKUP(V335,Regions!A:B,2,FALSE)</f>
        <v>Europe &amp; Middle East</v>
      </c>
    </row>
    <row r="336" spans="1:24" x14ac:dyDescent="0.3">
      <c r="A336" t="s">
        <v>817</v>
      </c>
      <c r="B336" t="s">
        <v>1162</v>
      </c>
      <c r="C336" t="s">
        <v>1182</v>
      </c>
      <c r="D336" s="1">
        <v>43474</v>
      </c>
      <c r="E336" s="1">
        <v>43488</v>
      </c>
      <c r="F336" s="1">
        <v>43491</v>
      </c>
      <c r="G336">
        <v>2488</v>
      </c>
      <c r="H336">
        <v>3.6</v>
      </c>
      <c r="I336">
        <v>866.77</v>
      </c>
      <c r="J336" s="2" t="s">
        <v>1218</v>
      </c>
      <c r="K336">
        <v>212</v>
      </c>
      <c r="L336" s="15" t="s">
        <v>1576</v>
      </c>
      <c r="M336">
        <f>IF(J336="Business", G336*imputed!$B$4+imputed!$C$4,flights_c!G336*imputed!$B$5+imputed!$C$5)</f>
        <v>3287.8679999999999</v>
      </c>
      <c r="N336">
        <f t="shared" si="20"/>
        <v>14</v>
      </c>
      <c r="O336">
        <f t="shared" si="21"/>
        <v>0.34838022508038585</v>
      </c>
      <c r="P336">
        <f t="shared" si="22"/>
        <v>3</v>
      </c>
      <c r="Q336" t="str">
        <f>VLOOKUP(K336,employees!A:H,5, FALSE)</f>
        <v>Consulting</v>
      </c>
      <c r="R336">
        <f>VLOOKUP(K336,employees!A:H,6, FALSE)</f>
        <v>3</v>
      </c>
      <c r="S336">
        <f>VLOOKUP(R336,Allowance!A:B,2,FALSE)</f>
        <v>8</v>
      </c>
      <c r="T336" t="str">
        <f t="shared" si="23"/>
        <v>No</v>
      </c>
      <c r="U336" t="str">
        <f>VLOOKUP(B336,IATA[],3,FALSE)</f>
        <v>England</v>
      </c>
      <c r="V336" t="str">
        <f>VLOOKUP(C336,IATA[],3,FALSE)</f>
        <v>Turkey</v>
      </c>
      <c r="W336" t="str">
        <f>VLOOKUP(U336,Regions!A:B,2,FALSE)</f>
        <v>Europe &amp; Middle East</v>
      </c>
      <c r="X336" t="str">
        <f>VLOOKUP(V336,Regions!A:B,2,FALSE)</f>
        <v>Europe &amp; Middle East</v>
      </c>
    </row>
    <row r="337" spans="1:24" x14ac:dyDescent="0.3">
      <c r="A337" t="s">
        <v>816</v>
      </c>
      <c r="B337" t="s">
        <v>1160</v>
      </c>
      <c r="C337" t="s">
        <v>1176</v>
      </c>
      <c r="D337" s="1">
        <v>43218</v>
      </c>
      <c r="E337" s="1">
        <v>43227</v>
      </c>
      <c r="F337" s="1">
        <v>43237</v>
      </c>
      <c r="G337">
        <v>4627</v>
      </c>
      <c r="H337">
        <v>5.8</v>
      </c>
      <c r="I337">
        <v>874.39</v>
      </c>
      <c r="J337" s="2" t="s">
        <v>1219</v>
      </c>
      <c r="K337">
        <v>425</v>
      </c>
      <c r="L337" s="15" t="s">
        <v>1576</v>
      </c>
      <c r="M337">
        <f>IF(J337="Business", G337*imputed!$B$4+imputed!$C$4,flights_c!G337*imputed!$B$5+imputed!$C$5)</f>
        <v>720.82060000000001</v>
      </c>
      <c r="N337">
        <f t="shared" si="20"/>
        <v>9</v>
      </c>
      <c r="O337">
        <f t="shared" si="21"/>
        <v>0.18897557812837693</v>
      </c>
      <c r="P337">
        <f t="shared" si="22"/>
        <v>10</v>
      </c>
      <c r="Q337" t="str">
        <f>VLOOKUP(K337,employees!A:H,5, FALSE)</f>
        <v>Consulting</v>
      </c>
      <c r="R337">
        <f>VLOOKUP(K337,employees!A:H,6, FALSE)</f>
        <v>4</v>
      </c>
      <c r="S337">
        <f>VLOOKUP(R337,Allowance!A:B,2,FALSE)</f>
        <v>10</v>
      </c>
      <c r="T337" t="str">
        <f t="shared" si="23"/>
        <v>Economy</v>
      </c>
      <c r="U337" t="str">
        <f>VLOOKUP(B337,IATA[],3,FALSE)</f>
        <v>Singapore</v>
      </c>
      <c r="V337" t="str">
        <f>VLOOKUP(C337,IATA[],3,FALSE)</f>
        <v>Republic of Korea</v>
      </c>
      <c r="W337" t="str">
        <f>VLOOKUP(U337,Regions!A:B,2,FALSE)</f>
        <v>Asia Pacific</v>
      </c>
      <c r="X337" t="str">
        <f>VLOOKUP(V337,Regions!A:B,2,FALSE)</f>
        <v>Asia Pacific</v>
      </c>
    </row>
    <row r="338" spans="1:24" x14ac:dyDescent="0.3">
      <c r="A338" t="s">
        <v>815</v>
      </c>
      <c r="B338" t="s">
        <v>1162</v>
      </c>
      <c r="C338" t="s">
        <v>1197</v>
      </c>
      <c r="D338" s="1">
        <v>43611</v>
      </c>
      <c r="E338" s="1">
        <v>43611</v>
      </c>
      <c r="F338" s="1">
        <v>43615</v>
      </c>
      <c r="G338">
        <v>1147</v>
      </c>
      <c r="H338">
        <v>2.2999999999999998</v>
      </c>
      <c r="I338">
        <v>885.06</v>
      </c>
      <c r="J338" s="2" t="s">
        <v>1219</v>
      </c>
      <c r="K338">
        <v>858</v>
      </c>
      <c r="L338" s="15" t="s">
        <v>1576</v>
      </c>
      <c r="M338">
        <f>IF(J338="Business", G338*imputed!$B$4+imputed!$C$4,flights_c!G338*imputed!$B$5+imputed!$C$5)</f>
        <v>345.67660000000001</v>
      </c>
      <c r="N338">
        <f t="shared" si="20"/>
        <v>0</v>
      </c>
      <c r="O338">
        <f t="shared" si="21"/>
        <v>0.77163034001743669</v>
      </c>
      <c r="P338">
        <f t="shared" si="22"/>
        <v>4</v>
      </c>
      <c r="Q338" t="str">
        <f>VLOOKUP(K338,employees!A:H,5, FALSE)</f>
        <v>Consulting</v>
      </c>
      <c r="R338">
        <f>VLOOKUP(K338,employees!A:H,6, FALSE)</f>
        <v>4</v>
      </c>
      <c r="S338">
        <f>VLOOKUP(R338,Allowance!A:B,2,FALSE)</f>
        <v>10</v>
      </c>
      <c r="T338" t="str">
        <f t="shared" si="23"/>
        <v>Economy</v>
      </c>
      <c r="U338" t="str">
        <f>VLOOKUP(B338,IATA[],3,FALSE)</f>
        <v>England</v>
      </c>
      <c r="V338" t="str">
        <f>VLOOKUP(C338,IATA[],3,FALSE)</f>
        <v>Spain</v>
      </c>
      <c r="W338" t="str">
        <f>VLOOKUP(U338,Regions!A:B,2,FALSE)</f>
        <v>Europe &amp; Middle East</v>
      </c>
      <c r="X338" t="str">
        <f>VLOOKUP(V338,Regions!A:B,2,FALSE)</f>
        <v>Europe &amp; Middle East</v>
      </c>
    </row>
    <row r="339" spans="1:24" x14ac:dyDescent="0.3">
      <c r="A339" t="s">
        <v>814</v>
      </c>
      <c r="B339" t="s">
        <v>1160</v>
      </c>
      <c r="C339" t="s">
        <v>1205</v>
      </c>
      <c r="D339" s="1">
        <v>43095</v>
      </c>
      <c r="E339" s="1">
        <v>43139</v>
      </c>
      <c r="F339" s="1">
        <v>43145</v>
      </c>
      <c r="G339">
        <v>3713</v>
      </c>
      <c r="H339">
        <v>7.9</v>
      </c>
      <c r="I339">
        <v>888.83</v>
      </c>
      <c r="J339" s="2" t="s">
        <v>1219</v>
      </c>
      <c r="K339">
        <v>952</v>
      </c>
      <c r="L339" s="15" t="s">
        <v>1576</v>
      </c>
      <c r="M339">
        <f>IF(J339="Business", G339*imputed!$B$4+imputed!$C$4,flights_c!G339*imputed!$B$5+imputed!$C$5)</f>
        <v>622.29140000000007</v>
      </c>
      <c r="N339">
        <f t="shared" si="20"/>
        <v>44</v>
      </c>
      <c r="O339">
        <f t="shared" si="21"/>
        <v>0.23938324804740105</v>
      </c>
      <c r="P339">
        <f t="shared" si="22"/>
        <v>6</v>
      </c>
      <c r="Q339" t="str">
        <f>VLOOKUP(K339,employees!A:H,5, FALSE)</f>
        <v>Consulting</v>
      </c>
      <c r="R339">
        <f>VLOOKUP(K339,employees!A:H,6, FALSE)</f>
        <v>4</v>
      </c>
      <c r="S339">
        <f>VLOOKUP(R339,Allowance!A:B,2,FALSE)</f>
        <v>10</v>
      </c>
      <c r="T339" t="str">
        <f t="shared" si="23"/>
        <v>Economy</v>
      </c>
      <c r="U339" t="str">
        <f>VLOOKUP(B339,IATA[],3,FALSE)</f>
        <v>Singapore</v>
      </c>
      <c r="V339" t="str">
        <f>VLOOKUP(C339,IATA[],3,FALSE)</f>
        <v>China</v>
      </c>
      <c r="W339" t="str">
        <f>VLOOKUP(U339,Regions!A:B,2,FALSE)</f>
        <v>Asia Pacific</v>
      </c>
      <c r="X339" t="str">
        <f>VLOOKUP(V339,Regions!A:B,2,FALSE)</f>
        <v>Asia Pacific</v>
      </c>
    </row>
    <row r="340" spans="1:24" x14ac:dyDescent="0.3">
      <c r="A340" t="s">
        <v>813</v>
      </c>
      <c r="B340" t="s">
        <v>1190</v>
      </c>
      <c r="C340" t="s">
        <v>1172</v>
      </c>
      <c r="D340" s="1">
        <v>43179</v>
      </c>
      <c r="E340" s="1">
        <v>43193</v>
      </c>
      <c r="F340" s="1">
        <v>43196</v>
      </c>
      <c r="G340">
        <v>3883</v>
      </c>
      <c r="H340">
        <v>5.0999999999999996</v>
      </c>
      <c r="I340">
        <v>891.62</v>
      </c>
      <c r="J340" s="2" t="s">
        <v>1218</v>
      </c>
      <c r="K340">
        <v>352</v>
      </c>
      <c r="L340" s="15" t="s">
        <v>1576</v>
      </c>
      <c r="M340">
        <f>IF(J340="Business", G340*imputed!$B$4+imputed!$C$4,flights_c!G340*imputed!$B$5+imputed!$C$5)</f>
        <v>4087.9005000000002</v>
      </c>
      <c r="N340">
        <f t="shared" si="20"/>
        <v>14</v>
      </c>
      <c r="O340">
        <f t="shared" si="21"/>
        <v>0.22962142673190833</v>
      </c>
      <c r="P340">
        <f t="shared" si="22"/>
        <v>3</v>
      </c>
      <c r="Q340" t="str">
        <f>VLOOKUP(K340,employees!A:H,5, FALSE)</f>
        <v>Consulting</v>
      </c>
      <c r="R340">
        <f>VLOOKUP(K340,employees!A:H,6, FALSE)</f>
        <v>2</v>
      </c>
      <c r="S340">
        <f>VLOOKUP(R340,Allowance!A:B,2,FALSE)</f>
        <v>6</v>
      </c>
      <c r="T340" t="str">
        <f t="shared" si="23"/>
        <v>No</v>
      </c>
      <c r="U340" t="str">
        <f>VLOOKUP(B340,IATA[],3,FALSE)</f>
        <v>USA</v>
      </c>
      <c r="V340" t="str">
        <f>VLOOKUP(C340,IATA[],3,FALSE)</f>
        <v>USA</v>
      </c>
      <c r="W340" t="str">
        <f>VLOOKUP(U340,Regions!A:B,2,FALSE)</f>
        <v>Americas</v>
      </c>
      <c r="X340" t="str">
        <f>VLOOKUP(V340,Regions!A:B,2,FALSE)</f>
        <v>Americas</v>
      </c>
    </row>
    <row r="341" spans="1:24" x14ac:dyDescent="0.3">
      <c r="A341" t="s">
        <v>812</v>
      </c>
      <c r="B341" t="s">
        <v>1162</v>
      </c>
      <c r="C341" t="s">
        <v>1163</v>
      </c>
      <c r="D341" s="1">
        <v>42722</v>
      </c>
      <c r="E341" s="1">
        <v>42752</v>
      </c>
      <c r="F341" s="1">
        <v>42765</v>
      </c>
      <c r="G341">
        <v>8395</v>
      </c>
      <c r="H341">
        <v>9.5</v>
      </c>
      <c r="I341">
        <v>894.63</v>
      </c>
      <c r="J341" s="2" t="s">
        <v>1219</v>
      </c>
      <c r="K341">
        <v>171</v>
      </c>
      <c r="L341" s="15" t="s">
        <v>1576</v>
      </c>
      <c r="M341">
        <f>IF(J341="Business", G341*imputed!$B$4+imputed!$C$4,flights_c!G341*imputed!$B$5+imputed!$C$5)</f>
        <v>1127.0110000000002</v>
      </c>
      <c r="N341">
        <f t="shared" si="20"/>
        <v>30</v>
      </c>
      <c r="O341">
        <f t="shared" si="21"/>
        <v>0.1065670041691483</v>
      </c>
      <c r="P341">
        <f t="shared" si="22"/>
        <v>13</v>
      </c>
      <c r="Q341" t="str">
        <f>VLOOKUP(K341,employees!A:H,5, FALSE)</f>
        <v>Consulting</v>
      </c>
      <c r="R341">
        <f>VLOOKUP(K341,employees!A:H,6, FALSE)</f>
        <v>3</v>
      </c>
      <c r="S341">
        <f>VLOOKUP(R341,Allowance!A:B,2,FALSE)</f>
        <v>8</v>
      </c>
      <c r="T341" t="str">
        <f t="shared" si="23"/>
        <v>Economy</v>
      </c>
      <c r="U341" t="str">
        <f>VLOOKUP(B341,IATA[],3,FALSE)</f>
        <v>England</v>
      </c>
      <c r="V341" t="str">
        <f>VLOOKUP(C341,IATA[],3,FALSE)</f>
        <v>USA</v>
      </c>
      <c r="W341" t="str">
        <f>VLOOKUP(U341,Regions!A:B,2,FALSE)</f>
        <v>Europe &amp; Middle East</v>
      </c>
      <c r="X341" t="str">
        <f>VLOOKUP(V341,Regions!A:B,2,FALSE)</f>
        <v>Americas</v>
      </c>
    </row>
    <row r="342" spans="1:24" x14ac:dyDescent="0.3">
      <c r="A342" t="s">
        <v>811</v>
      </c>
      <c r="B342" t="s">
        <v>1190</v>
      </c>
      <c r="C342" t="s">
        <v>1196</v>
      </c>
      <c r="D342" s="1">
        <v>42742</v>
      </c>
      <c r="E342" s="1">
        <v>42770</v>
      </c>
      <c r="F342" s="1">
        <v>42778</v>
      </c>
      <c r="G342">
        <v>3974</v>
      </c>
      <c r="H342">
        <v>5.2</v>
      </c>
      <c r="I342">
        <v>898.38</v>
      </c>
      <c r="J342" s="2" t="s">
        <v>1219</v>
      </c>
      <c r="K342">
        <v>16</v>
      </c>
      <c r="L342" s="15" t="s">
        <v>1576</v>
      </c>
      <c r="M342">
        <f>IF(J342="Business", G342*imputed!$B$4+imputed!$C$4,flights_c!G342*imputed!$B$5+imputed!$C$5)</f>
        <v>650.42720000000008</v>
      </c>
      <c r="N342">
        <f t="shared" si="20"/>
        <v>28</v>
      </c>
      <c r="O342">
        <f t="shared" si="21"/>
        <v>0.226064418721691</v>
      </c>
      <c r="P342">
        <f t="shared" si="22"/>
        <v>8</v>
      </c>
      <c r="Q342" t="str">
        <f>VLOOKUP(K342,employees!A:H,5, FALSE)</f>
        <v>Consulting</v>
      </c>
      <c r="R342">
        <f>VLOOKUP(K342,employees!A:H,6, FALSE)</f>
        <v>4</v>
      </c>
      <c r="S342">
        <f>VLOOKUP(R342,Allowance!A:B,2,FALSE)</f>
        <v>10</v>
      </c>
      <c r="T342" t="str">
        <f t="shared" si="23"/>
        <v>Economy</v>
      </c>
      <c r="U342" t="str">
        <f>VLOOKUP(B342,IATA[],3,FALSE)</f>
        <v>USA</v>
      </c>
      <c r="V342" t="str">
        <f>VLOOKUP(C342,IATA[],3,FALSE)</f>
        <v>USA</v>
      </c>
      <c r="W342" t="str">
        <f>VLOOKUP(U342,Regions!A:B,2,FALSE)</f>
        <v>Americas</v>
      </c>
      <c r="X342" t="str">
        <f>VLOOKUP(V342,Regions!A:B,2,FALSE)</f>
        <v>Americas</v>
      </c>
    </row>
    <row r="343" spans="1:24" x14ac:dyDescent="0.3">
      <c r="A343" t="s">
        <v>810</v>
      </c>
      <c r="B343" t="s">
        <v>1190</v>
      </c>
      <c r="C343" t="s">
        <v>1172</v>
      </c>
      <c r="D343" s="1">
        <v>42791</v>
      </c>
      <c r="E343" s="1">
        <v>42804</v>
      </c>
      <c r="F343" s="1">
        <v>42808</v>
      </c>
      <c r="G343">
        <v>3883</v>
      </c>
      <c r="H343">
        <v>5.0999999999999996</v>
      </c>
      <c r="I343">
        <v>908.27</v>
      </c>
      <c r="J343" s="2" t="s">
        <v>1219</v>
      </c>
      <c r="K343">
        <v>885</v>
      </c>
      <c r="L343" s="15" t="s">
        <v>1576</v>
      </c>
      <c r="M343">
        <f>IF(J343="Business", G343*imputed!$B$4+imputed!$C$4,flights_c!G343*imputed!$B$5+imputed!$C$5)</f>
        <v>640.61739999999998</v>
      </c>
      <c r="N343">
        <f t="shared" si="20"/>
        <v>13</v>
      </c>
      <c r="O343">
        <f t="shared" si="21"/>
        <v>0.23390934844192635</v>
      </c>
      <c r="P343">
        <f t="shared" si="22"/>
        <v>4</v>
      </c>
      <c r="Q343" t="str">
        <f>VLOOKUP(K343,employees!A:H,5, FALSE)</f>
        <v>IT</v>
      </c>
      <c r="R343">
        <f>VLOOKUP(K343,employees!A:H,6, FALSE)</f>
        <v>4</v>
      </c>
      <c r="S343">
        <f>VLOOKUP(R343,Allowance!A:B,2,FALSE)</f>
        <v>10</v>
      </c>
      <c r="T343" t="str">
        <f t="shared" si="23"/>
        <v>Economy</v>
      </c>
      <c r="U343" t="str">
        <f>VLOOKUP(B343,IATA[],3,FALSE)</f>
        <v>USA</v>
      </c>
      <c r="V343" t="str">
        <f>VLOOKUP(C343,IATA[],3,FALSE)</f>
        <v>USA</v>
      </c>
      <c r="W343" t="str">
        <f>VLOOKUP(U343,Regions!A:B,2,FALSE)</f>
        <v>Americas</v>
      </c>
      <c r="X343" t="str">
        <f>VLOOKUP(V343,Regions!A:B,2,FALSE)</f>
        <v>Americas</v>
      </c>
    </row>
    <row r="344" spans="1:24" x14ac:dyDescent="0.3">
      <c r="A344" t="s">
        <v>809</v>
      </c>
      <c r="B344" t="s">
        <v>1162</v>
      </c>
      <c r="C344" t="s">
        <v>1194</v>
      </c>
      <c r="D344" s="1">
        <v>43123</v>
      </c>
      <c r="E344" s="1">
        <v>43125</v>
      </c>
      <c r="F344" s="1">
        <v>43128</v>
      </c>
      <c r="G344">
        <v>654</v>
      </c>
      <c r="H344">
        <v>1.8</v>
      </c>
      <c r="I344">
        <v>910.32</v>
      </c>
      <c r="J344" s="2" t="s">
        <v>1219</v>
      </c>
      <c r="K344">
        <v>586</v>
      </c>
      <c r="L344" s="15" t="s">
        <v>1576</v>
      </c>
      <c r="M344">
        <f>IF(J344="Business", G344*imputed!$B$4+imputed!$C$4,flights_c!G344*imputed!$B$5+imputed!$C$5)</f>
        <v>292.53120000000001</v>
      </c>
      <c r="N344">
        <f t="shared" si="20"/>
        <v>2</v>
      </c>
      <c r="O344">
        <f t="shared" si="21"/>
        <v>1.3919266055045871</v>
      </c>
      <c r="P344">
        <f t="shared" si="22"/>
        <v>3</v>
      </c>
      <c r="Q344" t="str">
        <f>VLOOKUP(K344,employees!A:H,5, FALSE)</f>
        <v>Consulting</v>
      </c>
      <c r="R344">
        <f>VLOOKUP(K344,employees!A:H,6, FALSE)</f>
        <v>4</v>
      </c>
      <c r="S344">
        <f>VLOOKUP(R344,Allowance!A:B,2,FALSE)</f>
        <v>10</v>
      </c>
      <c r="T344" t="str">
        <f t="shared" si="23"/>
        <v>Economy</v>
      </c>
      <c r="U344" t="str">
        <f>VLOOKUP(B344,IATA[],3,FALSE)</f>
        <v>England</v>
      </c>
      <c r="V344" t="str">
        <f>VLOOKUP(C344,IATA[],3,FALSE)</f>
        <v>Germany</v>
      </c>
      <c r="W344" t="str">
        <f>VLOOKUP(U344,Regions!A:B,2,FALSE)</f>
        <v>Europe &amp; Middle East</v>
      </c>
      <c r="X344" t="str">
        <f>VLOOKUP(V344,Regions!A:B,2,FALSE)</f>
        <v>Europe &amp; Middle East</v>
      </c>
    </row>
    <row r="345" spans="1:24" x14ac:dyDescent="0.3">
      <c r="A345" t="s">
        <v>808</v>
      </c>
      <c r="B345" t="s">
        <v>1190</v>
      </c>
      <c r="C345" t="s">
        <v>1172</v>
      </c>
      <c r="D345" s="1">
        <v>42949</v>
      </c>
      <c r="E345" s="1">
        <v>42952</v>
      </c>
      <c r="F345" s="1">
        <v>42954</v>
      </c>
      <c r="G345">
        <v>3883</v>
      </c>
      <c r="H345">
        <v>5.0999999999999996</v>
      </c>
      <c r="I345">
        <v>919.62</v>
      </c>
      <c r="J345" s="2" t="s">
        <v>1219</v>
      </c>
      <c r="K345">
        <v>18</v>
      </c>
      <c r="L345" s="15" t="s">
        <v>1576</v>
      </c>
      <c r="M345">
        <f>IF(J345="Business", G345*imputed!$B$4+imputed!$C$4,flights_c!G345*imputed!$B$5+imputed!$C$5)</f>
        <v>640.61739999999998</v>
      </c>
      <c r="N345">
        <f t="shared" si="20"/>
        <v>3</v>
      </c>
      <c r="O345">
        <f t="shared" si="21"/>
        <v>0.23683234612413082</v>
      </c>
      <c r="P345">
        <f t="shared" si="22"/>
        <v>2</v>
      </c>
      <c r="Q345" t="str">
        <f>VLOOKUP(K345,employees!A:H,5, FALSE)</f>
        <v>Consulting</v>
      </c>
      <c r="R345">
        <f>VLOOKUP(K345,employees!A:H,6, FALSE)</f>
        <v>2</v>
      </c>
      <c r="S345">
        <f>VLOOKUP(R345,Allowance!A:B,2,FALSE)</f>
        <v>6</v>
      </c>
      <c r="T345" t="str">
        <f t="shared" si="23"/>
        <v>Economy</v>
      </c>
      <c r="U345" t="str">
        <f>VLOOKUP(B345,IATA[],3,FALSE)</f>
        <v>USA</v>
      </c>
      <c r="V345" t="str">
        <f>VLOOKUP(C345,IATA[],3,FALSE)</f>
        <v>USA</v>
      </c>
      <c r="W345" t="str">
        <f>VLOOKUP(U345,Regions!A:B,2,FALSE)</f>
        <v>Americas</v>
      </c>
      <c r="X345" t="str">
        <f>VLOOKUP(V345,Regions!A:B,2,FALSE)</f>
        <v>Americas</v>
      </c>
    </row>
    <row r="346" spans="1:24" x14ac:dyDescent="0.3">
      <c r="A346" t="s">
        <v>807</v>
      </c>
      <c r="B346" t="s">
        <v>1162</v>
      </c>
      <c r="C346" t="s">
        <v>1191</v>
      </c>
      <c r="D346" s="1">
        <v>43508</v>
      </c>
      <c r="E346" s="1">
        <v>43516</v>
      </c>
      <c r="F346" s="1">
        <v>43519</v>
      </c>
      <c r="G346">
        <v>1245</v>
      </c>
      <c r="H346">
        <v>2.4</v>
      </c>
      <c r="I346">
        <v>923.03</v>
      </c>
      <c r="J346" s="2" t="s">
        <v>1218</v>
      </c>
      <c r="K346">
        <v>267</v>
      </c>
      <c r="L346" s="15" t="s">
        <v>1576</v>
      </c>
      <c r="M346">
        <f>IF(J346="Business", G346*imputed!$B$4+imputed!$C$4,flights_c!G346*imputed!$B$5+imputed!$C$5)</f>
        <v>2575.0075000000002</v>
      </c>
      <c r="N346">
        <f t="shared" si="20"/>
        <v>8</v>
      </c>
      <c r="O346">
        <f t="shared" si="21"/>
        <v>0.74138955823293173</v>
      </c>
      <c r="P346">
        <f t="shared" si="22"/>
        <v>3</v>
      </c>
      <c r="Q346" t="str">
        <f>VLOOKUP(K346,employees!A:H,5, FALSE)</f>
        <v>Finance</v>
      </c>
      <c r="R346">
        <f>VLOOKUP(K346,employees!A:H,6, FALSE)</f>
        <v>4</v>
      </c>
      <c r="S346">
        <f>VLOOKUP(R346,Allowance!A:B,2,FALSE)</f>
        <v>10</v>
      </c>
      <c r="T346" t="str">
        <f t="shared" si="23"/>
        <v>No</v>
      </c>
      <c r="U346" t="str">
        <f>VLOOKUP(B346,IATA[],3,FALSE)</f>
        <v>England</v>
      </c>
      <c r="V346" t="str">
        <f>VLOOKUP(C346,IATA[],3,FALSE)</f>
        <v>Spain</v>
      </c>
      <c r="W346" t="str">
        <f>VLOOKUP(U346,Regions!A:B,2,FALSE)</f>
        <v>Europe &amp; Middle East</v>
      </c>
      <c r="X346" t="str">
        <f>VLOOKUP(V346,Regions!A:B,2,FALSE)</f>
        <v>Europe &amp; Middle East</v>
      </c>
    </row>
    <row r="347" spans="1:24" x14ac:dyDescent="0.3">
      <c r="A347" t="s">
        <v>806</v>
      </c>
      <c r="B347" t="s">
        <v>1162</v>
      </c>
      <c r="C347" t="s">
        <v>1194</v>
      </c>
      <c r="D347" s="1">
        <v>42889</v>
      </c>
      <c r="E347" s="1">
        <v>42900</v>
      </c>
      <c r="F347" s="1">
        <v>42904</v>
      </c>
      <c r="G347">
        <v>654</v>
      </c>
      <c r="H347">
        <v>1.8</v>
      </c>
      <c r="I347">
        <v>930.79</v>
      </c>
      <c r="J347" s="2" t="s">
        <v>1219</v>
      </c>
      <c r="K347">
        <v>884</v>
      </c>
      <c r="L347" s="15" t="s">
        <v>1576</v>
      </c>
      <c r="M347">
        <f>IF(J347="Business", G347*imputed!$B$4+imputed!$C$4,flights_c!G347*imputed!$B$5+imputed!$C$5)</f>
        <v>292.53120000000001</v>
      </c>
      <c r="N347">
        <f t="shared" si="20"/>
        <v>11</v>
      </c>
      <c r="O347">
        <f t="shared" si="21"/>
        <v>1.4232262996941896</v>
      </c>
      <c r="P347">
        <f t="shared" si="22"/>
        <v>4</v>
      </c>
      <c r="Q347" t="str">
        <f>VLOOKUP(K347,employees!A:H,5, FALSE)</f>
        <v>Consulting</v>
      </c>
      <c r="R347">
        <f>VLOOKUP(K347,employees!A:H,6, FALSE)</f>
        <v>3</v>
      </c>
      <c r="S347">
        <f>VLOOKUP(R347,Allowance!A:B,2,FALSE)</f>
        <v>8</v>
      </c>
      <c r="T347" t="str">
        <f t="shared" si="23"/>
        <v>Economy</v>
      </c>
      <c r="U347" t="str">
        <f>VLOOKUP(B347,IATA[],3,FALSE)</f>
        <v>England</v>
      </c>
      <c r="V347" t="str">
        <f>VLOOKUP(C347,IATA[],3,FALSE)</f>
        <v>Germany</v>
      </c>
      <c r="W347" t="str">
        <f>VLOOKUP(U347,Regions!A:B,2,FALSE)</f>
        <v>Europe &amp; Middle East</v>
      </c>
      <c r="X347" t="str">
        <f>VLOOKUP(V347,Regions!A:B,2,FALSE)</f>
        <v>Europe &amp; Middle East</v>
      </c>
    </row>
    <row r="348" spans="1:24" x14ac:dyDescent="0.3">
      <c r="A348" t="s">
        <v>805</v>
      </c>
      <c r="B348" t="s">
        <v>1167</v>
      </c>
      <c r="C348" t="s">
        <v>1207</v>
      </c>
      <c r="D348" s="1">
        <v>43159</v>
      </c>
      <c r="E348" s="1">
        <v>43171</v>
      </c>
      <c r="F348" s="1">
        <v>43174</v>
      </c>
      <c r="G348">
        <v>913</v>
      </c>
      <c r="H348">
        <v>2.1</v>
      </c>
      <c r="I348">
        <v>930.98</v>
      </c>
      <c r="J348" s="2" t="s">
        <v>1218</v>
      </c>
      <c r="K348">
        <v>31</v>
      </c>
      <c r="L348" s="15" t="s">
        <v>1576</v>
      </c>
      <c r="M348">
        <f>IF(J348="Business", G348*imputed!$B$4+imputed!$C$4,flights_c!G348*imputed!$B$5+imputed!$C$5)</f>
        <v>2384.6055000000001</v>
      </c>
      <c r="N348">
        <f t="shared" si="20"/>
        <v>12</v>
      </c>
      <c r="O348">
        <f t="shared" si="21"/>
        <v>1.0196933187294632</v>
      </c>
      <c r="P348">
        <f t="shared" si="22"/>
        <v>3</v>
      </c>
      <c r="Q348" t="str">
        <f>VLOOKUP(K348,employees!A:H,5, FALSE)</f>
        <v>IT</v>
      </c>
      <c r="R348">
        <f>VLOOKUP(K348,employees!A:H,6, FALSE)</f>
        <v>4</v>
      </c>
      <c r="S348">
        <f>VLOOKUP(R348,Allowance!A:B,2,FALSE)</f>
        <v>10</v>
      </c>
      <c r="T348" t="str">
        <f t="shared" si="23"/>
        <v>No</v>
      </c>
      <c r="U348" t="str">
        <f>VLOOKUP(B348,IATA[],3,FALSE)</f>
        <v>England</v>
      </c>
      <c r="V348" t="str">
        <f>VLOOKUP(C348,IATA[],3,FALSE)</f>
        <v>Germany</v>
      </c>
      <c r="W348" t="str">
        <f>VLOOKUP(U348,Regions!A:B,2,FALSE)</f>
        <v>Europe &amp; Middle East</v>
      </c>
      <c r="X348" t="str">
        <f>VLOOKUP(V348,Regions!A:B,2,FALSE)</f>
        <v>Europe &amp; Middle East</v>
      </c>
    </row>
    <row r="349" spans="1:24" x14ac:dyDescent="0.3">
      <c r="A349" t="s">
        <v>804</v>
      </c>
      <c r="B349" t="s">
        <v>1167</v>
      </c>
      <c r="C349" t="s">
        <v>1200</v>
      </c>
      <c r="D349" s="1">
        <v>42729</v>
      </c>
      <c r="E349" s="1">
        <v>42758</v>
      </c>
      <c r="F349" s="1">
        <v>42764</v>
      </c>
      <c r="G349">
        <v>6453</v>
      </c>
      <c r="H349">
        <v>8.1</v>
      </c>
      <c r="I349">
        <v>942.21</v>
      </c>
      <c r="J349" s="2" t="s">
        <v>1219</v>
      </c>
      <c r="K349">
        <v>561</v>
      </c>
      <c r="L349" s="15" t="s">
        <v>1576</v>
      </c>
      <c r="M349">
        <f>IF(J349="Business", G349*imputed!$B$4+imputed!$C$4,flights_c!G349*imputed!$B$5+imputed!$C$5)</f>
        <v>917.66340000000002</v>
      </c>
      <c r="N349">
        <f t="shared" si="20"/>
        <v>29</v>
      </c>
      <c r="O349">
        <f t="shared" si="21"/>
        <v>0.14601115760111577</v>
      </c>
      <c r="P349">
        <f t="shared" si="22"/>
        <v>6</v>
      </c>
      <c r="Q349" t="str">
        <f>VLOOKUP(K349,employees!A:H,5, FALSE)</f>
        <v>Consulting</v>
      </c>
      <c r="R349">
        <f>VLOOKUP(K349,employees!A:H,6, FALSE)</f>
        <v>4</v>
      </c>
      <c r="S349">
        <f>VLOOKUP(R349,Allowance!A:B,2,FALSE)</f>
        <v>10</v>
      </c>
      <c r="T349" t="str">
        <f t="shared" si="23"/>
        <v>Economy</v>
      </c>
      <c r="U349" t="str">
        <f>VLOOKUP(B349,IATA[],3,FALSE)</f>
        <v>England</v>
      </c>
      <c r="V349" t="str">
        <f>VLOOKUP(C349,IATA[],3,FALSE)</f>
        <v>USA</v>
      </c>
      <c r="W349" t="str">
        <f>VLOOKUP(U349,Regions!A:B,2,FALSE)</f>
        <v>Europe &amp; Middle East</v>
      </c>
      <c r="X349" t="str">
        <f>VLOOKUP(V349,Regions!A:B,2,FALSE)</f>
        <v>Americas</v>
      </c>
    </row>
    <row r="350" spans="1:24" x14ac:dyDescent="0.3">
      <c r="A350" t="s">
        <v>803</v>
      </c>
      <c r="B350" t="s">
        <v>1190</v>
      </c>
      <c r="C350" t="s">
        <v>1163</v>
      </c>
      <c r="D350" s="1">
        <v>42950</v>
      </c>
      <c r="E350" s="1">
        <v>42959</v>
      </c>
      <c r="F350" s="1">
        <v>42963</v>
      </c>
      <c r="G350">
        <v>3608</v>
      </c>
      <c r="H350">
        <v>4.8</v>
      </c>
      <c r="I350">
        <v>951.68</v>
      </c>
      <c r="J350" s="2" t="s">
        <v>1219</v>
      </c>
      <c r="K350">
        <v>871</v>
      </c>
      <c r="L350" s="15" t="s">
        <v>1576</v>
      </c>
      <c r="M350">
        <f>IF(J350="Business", G350*imputed!$B$4+imputed!$C$4,flights_c!G350*imputed!$B$5+imputed!$C$5)</f>
        <v>610.97239999999999</v>
      </c>
      <c r="N350">
        <f t="shared" si="20"/>
        <v>9</v>
      </c>
      <c r="O350">
        <f t="shared" si="21"/>
        <v>0.26376940133037691</v>
      </c>
      <c r="P350">
        <f t="shared" si="22"/>
        <v>4</v>
      </c>
      <c r="Q350" t="str">
        <f>VLOOKUP(K350,employees!A:H,5, FALSE)</f>
        <v>Consulting</v>
      </c>
      <c r="R350">
        <f>VLOOKUP(K350,employees!A:H,6, FALSE)</f>
        <v>3</v>
      </c>
      <c r="S350">
        <f>VLOOKUP(R350,Allowance!A:B,2,FALSE)</f>
        <v>8</v>
      </c>
      <c r="T350" t="str">
        <f t="shared" si="23"/>
        <v>Economy</v>
      </c>
      <c r="U350" t="str">
        <f>VLOOKUP(B350,IATA[],3,FALSE)</f>
        <v>USA</v>
      </c>
      <c r="V350" t="str">
        <f>VLOOKUP(C350,IATA[],3,FALSE)</f>
        <v>USA</v>
      </c>
      <c r="W350" t="str">
        <f>VLOOKUP(U350,Regions!A:B,2,FALSE)</f>
        <v>Americas</v>
      </c>
      <c r="X350" t="str">
        <f>VLOOKUP(V350,Regions!A:B,2,FALSE)</f>
        <v>Americas</v>
      </c>
    </row>
    <row r="351" spans="1:24" x14ac:dyDescent="0.3">
      <c r="A351" t="s">
        <v>802</v>
      </c>
      <c r="B351" t="s">
        <v>1167</v>
      </c>
      <c r="C351" t="s">
        <v>1179</v>
      </c>
      <c r="D351" s="1">
        <v>42851</v>
      </c>
      <c r="E351" s="1">
        <v>42862</v>
      </c>
      <c r="F351" s="1">
        <v>42865</v>
      </c>
      <c r="G351">
        <v>1405</v>
      </c>
      <c r="H351">
        <v>2.6</v>
      </c>
      <c r="I351">
        <v>954.31</v>
      </c>
      <c r="J351" s="2" t="s">
        <v>1219</v>
      </c>
      <c r="K351">
        <v>105</v>
      </c>
      <c r="L351" s="15" t="s">
        <v>1576</v>
      </c>
      <c r="M351">
        <f>IF(J351="Business", G351*imputed!$B$4+imputed!$C$4,flights_c!G351*imputed!$B$5+imputed!$C$5)</f>
        <v>373.48900000000003</v>
      </c>
      <c r="N351">
        <f t="shared" si="20"/>
        <v>11</v>
      </c>
      <c r="O351">
        <f t="shared" si="21"/>
        <v>0.67922419928825617</v>
      </c>
      <c r="P351">
        <f t="shared" si="22"/>
        <v>3</v>
      </c>
      <c r="Q351" t="str">
        <f>VLOOKUP(K351,employees!A:H,5, FALSE)</f>
        <v>IT</v>
      </c>
      <c r="R351">
        <f>VLOOKUP(K351,employees!A:H,6, FALSE)</f>
        <v>4</v>
      </c>
      <c r="S351">
        <f>VLOOKUP(R351,Allowance!A:B,2,FALSE)</f>
        <v>10</v>
      </c>
      <c r="T351" t="str">
        <f t="shared" si="23"/>
        <v>Economy</v>
      </c>
      <c r="U351" t="str">
        <f>VLOOKUP(B351,IATA[],3,FALSE)</f>
        <v>England</v>
      </c>
      <c r="V351" t="str">
        <f>VLOOKUP(C351,IATA[],3,FALSE)</f>
        <v>Italy</v>
      </c>
      <c r="W351" t="str">
        <f>VLOOKUP(U351,Regions!A:B,2,FALSE)</f>
        <v>Europe &amp; Middle East</v>
      </c>
      <c r="X351" t="str">
        <f>VLOOKUP(V351,Regions!A:B,2,FALSE)</f>
        <v>Europe &amp; Middle East</v>
      </c>
    </row>
    <row r="352" spans="1:24" x14ac:dyDescent="0.3">
      <c r="A352" t="s">
        <v>801</v>
      </c>
      <c r="B352" t="s">
        <v>1162</v>
      </c>
      <c r="C352" t="s">
        <v>1185</v>
      </c>
      <c r="D352" s="1">
        <v>42857</v>
      </c>
      <c r="E352" s="1">
        <v>42913</v>
      </c>
      <c r="F352" s="1">
        <v>42915</v>
      </c>
      <c r="G352">
        <v>7762</v>
      </c>
      <c r="H352">
        <v>8.9</v>
      </c>
      <c r="I352">
        <v>955.04</v>
      </c>
      <c r="J352" s="2" t="s">
        <v>1219</v>
      </c>
      <c r="K352">
        <v>217</v>
      </c>
      <c r="L352" s="15" t="s">
        <v>1576</v>
      </c>
      <c r="M352">
        <f>IF(J352="Business", G352*imputed!$B$4+imputed!$C$4,flights_c!G352*imputed!$B$5+imputed!$C$5)</f>
        <v>1058.7736</v>
      </c>
      <c r="N352">
        <f t="shared" si="20"/>
        <v>56</v>
      </c>
      <c r="O352">
        <f t="shared" si="21"/>
        <v>0.1230404534913682</v>
      </c>
      <c r="P352">
        <f t="shared" si="22"/>
        <v>2</v>
      </c>
      <c r="Q352" t="str">
        <f>VLOOKUP(K352,employees!A:H,5, FALSE)</f>
        <v>Consulting</v>
      </c>
      <c r="R352">
        <f>VLOOKUP(K352,employees!A:H,6, FALSE)</f>
        <v>3</v>
      </c>
      <c r="S352">
        <f>VLOOKUP(R352,Allowance!A:B,2,FALSE)</f>
        <v>8</v>
      </c>
      <c r="T352" t="str">
        <f t="shared" si="23"/>
        <v>Economy</v>
      </c>
      <c r="U352" t="str">
        <f>VLOOKUP(B352,IATA[],3,FALSE)</f>
        <v>England</v>
      </c>
      <c r="V352" t="str">
        <f>VLOOKUP(C352,IATA[],3,FALSE)</f>
        <v>USA</v>
      </c>
      <c r="W352" t="str">
        <f>VLOOKUP(U352,Regions!A:B,2,FALSE)</f>
        <v>Europe &amp; Middle East</v>
      </c>
      <c r="X352" t="str">
        <f>VLOOKUP(V352,Regions!A:B,2,FALSE)</f>
        <v>Americas</v>
      </c>
    </row>
    <row r="353" spans="1:24" x14ac:dyDescent="0.3">
      <c r="A353" t="s">
        <v>800</v>
      </c>
      <c r="B353" t="s">
        <v>1167</v>
      </c>
      <c r="C353" t="s">
        <v>1161</v>
      </c>
      <c r="D353" s="1">
        <v>43502</v>
      </c>
      <c r="E353" s="1">
        <v>43527</v>
      </c>
      <c r="F353" s="1">
        <v>43535</v>
      </c>
      <c r="G353">
        <v>5568</v>
      </c>
      <c r="H353">
        <v>12.7</v>
      </c>
      <c r="I353">
        <v>986.26</v>
      </c>
      <c r="J353" s="2" t="s">
        <v>1218</v>
      </c>
      <c r="K353">
        <v>165</v>
      </c>
      <c r="L353" s="15" t="s">
        <v>1576</v>
      </c>
      <c r="M353">
        <f>IF(J353="Business", G353*imputed!$B$4+imputed!$C$4,flights_c!G353*imputed!$B$5+imputed!$C$5)</f>
        <v>5054.2479999999996</v>
      </c>
      <c r="N353">
        <f t="shared" si="20"/>
        <v>25</v>
      </c>
      <c r="O353">
        <f t="shared" si="21"/>
        <v>0.17713002873563219</v>
      </c>
      <c r="P353">
        <f t="shared" si="22"/>
        <v>8</v>
      </c>
      <c r="Q353" t="str">
        <f>VLOOKUP(K353,employees!A:H,5, FALSE)</f>
        <v>HR</v>
      </c>
      <c r="R353">
        <f>VLOOKUP(K353,employees!A:H,6, FALSE)</f>
        <v>2</v>
      </c>
      <c r="S353">
        <f>VLOOKUP(R353,Allowance!A:B,2,FALSE)</f>
        <v>6</v>
      </c>
      <c r="T353" t="str">
        <f t="shared" si="23"/>
        <v>Violation</v>
      </c>
      <c r="U353" t="str">
        <f>VLOOKUP(B353,IATA[],3,FALSE)</f>
        <v>England</v>
      </c>
      <c r="V353" t="str">
        <f>VLOOKUP(C353,IATA[],3,FALSE)</f>
        <v>USA</v>
      </c>
      <c r="W353" t="str">
        <f>VLOOKUP(U353,Regions!A:B,2,FALSE)</f>
        <v>Europe &amp; Middle East</v>
      </c>
      <c r="X353" t="str">
        <f>VLOOKUP(V353,Regions!A:B,2,FALSE)</f>
        <v>Americas</v>
      </c>
    </row>
    <row r="354" spans="1:24" x14ac:dyDescent="0.3">
      <c r="A354" t="s">
        <v>799</v>
      </c>
      <c r="B354" t="s">
        <v>1160</v>
      </c>
      <c r="C354" t="s">
        <v>1183</v>
      </c>
      <c r="D354" s="1">
        <v>43780</v>
      </c>
      <c r="E354" s="1">
        <v>43801</v>
      </c>
      <c r="F354" s="1">
        <v>43810</v>
      </c>
      <c r="G354">
        <v>3250</v>
      </c>
      <c r="H354">
        <v>4.4000000000000004</v>
      </c>
      <c r="I354">
        <v>991.72</v>
      </c>
      <c r="J354" s="2" t="s">
        <v>1218</v>
      </c>
      <c r="K354">
        <v>655</v>
      </c>
      <c r="L354" s="15" t="s">
        <v>1576</v>
      </c>
      <c r="M354">
        <f>IF(J354="Business", G354*imputed!$B$4+imputed!$C$4,flights_c!G354*imputed!$B$5+imputed!$C$5)</f>
        <v>3724.875</v>
      </c>
      <c r="N354">
        <f t="shared" si="20"/>
        <v>21</v>
      </c>
      <c r="O354">
        <f t="shared" si="21"/>
        <v>0.3051446153846154</v>
      </c>
      <c r="P354">
        <f t="shared" si="22"/>
        <v>9</v>
      </c>
      <c r="Q354" t="str">
        <f>VLOOKUP(K354,employees!A:H,5, FALSE)</f>
        <v>Consulting</v>
      </c>
      <c r="R354">
        <f>VLOOKUP(K354,employees!A:H,6, FALSE)</f>
        <v>1</v>
      </c>
      <c r="S354">
        <f>VLOOKUP(R354,Allowance!A:B,2,FALSE)</f>
        <v>4</v>
      </c>
      <c r="T354" t="str">
        <f t="shared" si="23"/>
        <v>Violation</v>
      </c>
      <c r="U354" t="str">
        <f>VLOOKUP(B354,IATA[],3,FALSE)</f>
        <v>Singapore</v>
      </c>
      <c r="V354" t="str">
        <f>VLOOKUP(C354,IATA[],3,FALSE)</f>
        <v>China</v>
      </c>
      <c r="W354" t="str">
        <f>VLOOKUP(U354,Regions!A:B,2,FALSE)</f>
        <v>Asia Pacific</v>
      </c>
      <c r="X354" t="str">
        <f>VLOOKUP(V354,Regions!A:B,2,FALSE)</f>
        <v>Asia Pacific</v>
      </c>
    </row>
    <row r="355" spans="1:24" x14ac:dyDescent="0.3">
      <c r="A355" t="s">
        <v>798</v>
      </c>
      <c r="B355" t="s">
        <v>1162</v>
      </c>
      <c r="C355" t="s">
        <v>1195</v>
      </c>
      <c r="D355" s="1">
        <v>42738</v>
      </c>
      <c r="E355" s="1">
        <v>42752</v>
      </c>
      <c r="F355" s="1">
        <v>42754</v>
      </c>
      <c r="G355">
        <v>7496</v>
      </c>
      <c r="H355">
        <v>8.6</v>
      </c>
      <c r="I355">
        <v>1004.76</v>
      </c>
      <c r="J355" s="2" t="s">
        <v>1219</v>
      </c>
      <c r="K355">
        <v>393</v>
      </c>
      <c r="L355" s="15" t="s">
        <v>1576</v>
      </c>
      <c r="M355">
        <f>IF(J355="Business", G355*imputed!$B$4+imputed!$C$4,flights_c!G355*imputed!$B$5+imputed!$C$5)</f>
        <v>1030.0988</v>
      </c>
      <c r="N355">
        <f t="shared" si="20"/>
        <v>14</v>
      </c>
      <c r="O355">
        <f t="shared" si="21"/>
        <v>0.13403948772678762</v>
      </c>
      <c r="P355">
        <f t="shared" si="22"/>
        <v>2</v>
      </c>
      <c r="Q355" t="str">
        <f>VLOOKUP(K355,employees!A:H,5, FALSE)</f>
        <v>Consulting</v>
      </c>
      <c r="R355">
        <f>VLOOKUP(K355,employees!A:H,6, FALSE)</f>
        <v>4</v>
      </c>
      <c r="S355">
        <f>VLOOKUP(R355,Allowance!A:B,2,FALSE)</f>
        <v>10</v>
      </c>
      <c r="T355" t="str">
        <f t="shared" si="23"/>
        <v>Economy</v>
      </c>
      <c r="U355" t="str">
        <f>VLOOKUP(B355,IATA[],3,FALSE)</f>
        <v>England</v>
      </c>
      <c r="V355" t="str">
        <f>VLOOKUP(C355,IATA[],3,FALSE)</f>
        <v>USA</v>
      </c>
      <c r="W355" t="str">
        <f>VLOOKUP(U355,Regions!A:B,2,FALSE)</f>
        <v>Europe &amp; Middle East</v>
      </c>
      <c r="X355" t="str">
        <f>VLOOKUP(V355,Regions!A:B,2,FALSE)</f>
        <v>Americas</v>
      </c>
    </row>
    <row r="356" spans="1:24" x14ac:dyDescent="0.3">
      <c r="A356" t="s">
        <v>797</v>
      </c>
      <c r="B356" t="s">
        <v>1167</v>
      </c>
      <c r="C356" t="s">
        <v>1188</v>
      </c>
      <c r="D356" s="1">
        <v>43576</v>
      </c>
      <c r="E356" s="1">
        <v>43592</v>
      </c>
      <c r="F356" s="1">
        <v>43604</v>
      </c>
      <c r="G356">
        <v>7005</v>
      </c>
      <c r="H356">
        <v>8.8000000000000007</v>
      </c>
      <c r="I356">
        <v>1007.68</v>
      </c>
      <c r="J356" s="2" t="s">
        <v>1218</v>
      </c>
      <c r="K356">
        <v>703</v>
      </c>
      <c r="L356" s="15" t="s">
        <v>1576</v>
      </c>
      <c r="M356">
        <f>IF(J356="Business", G356*imputed!$B$4+imputed!$C$4,flights_c!G356*imputed!$B$5+imputed!$C$5)</f>
        <v>5878.3675000000003</v>
      </c>
      <c r="N356">
        <f t="shared" si="20"/>
        <v>16</v>
      </c>
      <c r="O356">
        <f t="shared" si="21"/>
        <v>0.14385153461812991</v>
      </c>
      <c r="P356">
        <f t="shared" si="22"/>
        <v>12</v>
      </c>
      <c r="Q356" t="str">
        <f>VLOOKUP(K356,employees!A:H,5, FALSE)</f>
        <v>Consulting</v>
      </c>
      <c r="R356">
        <f>VLOOKUP(K356,employees!A:H,6, FALSE)</f>
        <v>4</v>
      </c>
      <c r="S356">
        <f>VLOOKUP(R356,Allowance!A:B,2,FALSE)</f>
        <v>10</v>
      </c>
      <c r="T356" t="str">
        <f t="shared" si="23"/>
        <v>No</v>
      </c>
      <c r="U356" t="str">
        <f>VLOOKUP(B356,IATA[],3,FALSE)</f>
        <v>England</v>
      </c>
      <c r="V356" t="str">
        <f>VLOOKUP(C356,IATA[],3,FALSE)</f>
        <v>USA</v>
      </c>
      <c r="W356" t="str">
        <f>VLOOKUP(U356,Regions!A:B,2,FALSE)</f>
        <v>Europe &amp; Middle East</v>
      </c>
      <c r="X356" t="str">
        <f>VLOOKUP(V356,Regions!A:B,2,FALSE)</f>
        <v>Americas</v>
      </c>
    </row>
    <row r="357" spans="1:24" x14ac:dyDescent="0.3">
      <c r="A357" t="s">
        <v>796</v>
      </c>
      <c r="B357" t="s">
        <v>1160</v>
      </c>
      <c r="C357" t="s">
        <v>1170</v>
      </c>
      <c r="D357" s="1">
        <v>43209</v>
      </c>
      <c r="E357" s="1">
        <v>43219</v>
      </c>
      <c r="F357" s="1">
        <v>43231</v>
      </c>
      <c r="G357">
        <v>3805</v>
      </c>
      <c r="H357">
        <v>5.5</v>
      </c>
      <c r="I357">
        <v>1009.07</v>
      </c>
      <c r="J357" s="2" t="s">
        <v>1219</v>
      </c>
      <c r="K357">
        <v>874</v>
      </c>
      <c r="L357" s="15" t="s">
        <v>1576</v>
      </c>
      <c r="M357">
        <f>IF(J357="Business", G357*imputed!$B$4+imputed!$C$4,flights_c!G357*imputed!$B$5+imputed!$C$5)</f>
        <v>632.20900000000006</v>
      </c>
      <c r="N357">
        <f t="shared" si="20"/>
        <v>10</v>
      </c>
      <c r="O357">
        <f t="shared" si="21"/>
        <v>0.26519579500657031</v>
      </c>
      <c r="P357">
        <f t="shared" si="22"/>
        <v>12</v>
      </c>
      <c r="Q357" t="str">
        <f>VLOOKUP(K357,employees!A:H,5, FALSE)</f>
        <v>Consulting</v>
      </c>
      <c r="R357">
        <f>VLOOKUP(K357,employees!A:H,6, FALSE)</f>
        <v>4</v>
      </c>
      <c r="S357">
        <f>VLOOKUP(R357,Allowance!A:B,2,FALSE)</f>
        <v>10</v>
      </c>
      <c r="T357" t="str">
        <f t="shared" si="23"/>
        <v>Economy</v>
      </c>
      <c r="U357" t="str">
        <f>VLOOKUP(B357,IATA[],3,FALSE)</f>
        <v>Singapore</v>
      </c>
      <c r="V357" t="str">
        <f>VLOOKUP(C357,IATA[],3,FALSE)</f>
        <v>China</v>
      </c>
      <c r="W357" t="str">
        <f>VLOOKUP(U357,Regions!A:B,2,FALSE)</f>
        <v>Asia Pacific</v>
      </c>
      <c r="X357" t="str">
        <f>VLOOKUP(V357,Regions!A:B,2,FALSE)</f>
        <v>Asia Pacific</v>
      </c>
    </row>
    <row r="358" spans="1:24" x14ac:dyDescent="0.3">
      <c r="A358" t="s">
        <v>795</v>
      </c>
      <c r="B358" t="s">
        <v>1161</v>
      </c>
      <c r="C358" t="s">
        <v>1182</v>
      </c>
      <c r="D358" s="1">
        <v>42942</v>
      </c>
      <c r="E358" s="1">
        <v>42966</v>
      </c>
      <c r="F358" s="1">
        <v>42968</v>
      </c>
      <c r="G358">
        <v>8047</v>
      </c>
      <c r="H358">
        <v>10</v>
      </c>
      <c r="I358">
        <v>1009.83</v>
      </c>
      <c r="J358" s="2" t="s">
        <v>1218</v>
      </c>
      <c r="K358">
        <v>513</v>
      </c>
      <c r="L358" s="15" t="s">
        <v>1576</v>
      </c>
      <c r="M358">
        <f>IF(J358="Business", G358*imputed!$B$4+imputed!$C$4,flights_c!G358*imputed!$B$5+imputed!$C$5)</f>
        <v>6475.9544999999998</v>
      </c>
      <c r="N358">
        <f t="shared" si="20"/>
        <v>24</v>
      </c>
      <c r="O358">
        <f t="shared" si="21"/>
        <v>0.12549148751087363</v>
      </c>
      <c r="P358">
        <f t="shared" si="22"/>
        <v>2</v>
      </c>
      <c r="Q358" t="str">
        <f>VLOOKUP(K358,employees!A:H,5, FALSE)</f>
        <v>Consulting</v>
      </c>
      <c r="R358">
        <f>VLOOKUP(K358,employees!A:H,6, FALSE)</f>
        <v>4</v>
      </c>
      <c r="S358">
        <f>VLOOKUP(R358,Allowance!A:B,2,FALSE)</f>
        <v>10</v>
      </c>
      <c r="T358" t="str">
        <f t="shared" si="23"/>
        <v>No</v>
      </c>
      <c r="U358" t="str">
        <f>VLOOKUP(B358,IATA[],3,FALSE)</f>
        <v>USA</v>
      </c>
      <c r="V358" t="str">
        <f>VLOOKUP(C358,IATA[],3,FALSE)</f>
        <v>Turkey</v>
      </c>
      <c r="W358" t="str">
        <f>VLOOKUP(U358,Regions!A:B,2,FALSE)</f>
        <v>Americas</v>
      </c>
      <c r="X358" t="str">
        <f>VLOOKUP(V358,Regions!A:B,2,FALSE)</f>
        <v>Europe &amp; Middle East</v>
      </c>
    </row>
    <row r="359" spans="1:24" x14ac:dyDescent="0.3">
      <c r="A359" t="s">
        <v>794</v>
      </c>
      <c r="B359" t="s">
        <v>1190</v>
      </c>
      <c r="C359" t="s">
        <v>1163</v>
      </c>
      <c r="D359" s="1">
        <v>42951</v>
      </c>
      <c r="E359" s="1">
        <v>42957</v>
      </c>
      <c r="F359" s="1">
        <v>42971</v>
      </c>
      <c r="G359">
        <v>3608</v>
      </c>
      <c r="H359">
        <v>4.8</v>
      </c>
      <c r="I359">
        <v>1017.84</v>
      </c>
      <c r="J359" s="2" t="s">
        <v>1219</v>
      </c>
      <c r="K359">
        <v>479</v>
      </c>
      <c r="L359" s="15" t="s">
        <v>1576</v>
      </c>
      <c r="M359">
        <f>IF(J359="Business", G359*imputed!$B$4+imputed!$C$4,flights_c!G359*imputed!$B$5+imputed!$C$5)</f>
        <v>610.97239999999999</v>
      </c>
      <c r="N359">
        <f t="shared" si="20"/>
        <v>6</v>
      </c>
      <c r="O359">
        <f t="shared" si="21"/>
        <v>0.28210643015521064</v>
      </c>
      <c r="P359">
        <f t="shared" si="22"/>
        <v>14</v>
      </c>
      <c r="Q359" t="str">
        <f>VLOOKUP(K359,employees!A:H,5, FALSE)</f>
        <v>Consulting</v>
      </c>
      <c r="R359">
        <f>VLOOKUP(K359,employees!A:H,6, FALSE)</f>
        <v>4</v>
      </c>
      <c r="S359">
        <f>VLOOKUP(R359,Allowance!A:B,2,FALSE)</f>
        <v>10</v>
      </c>
      <c r="T359" t="str">
        <f t="shared" si="23"/>
        <v>Economy</v>
      </c>
      <c r="U359" t="str">
        <f>VLOOKUP(B359,IATA[],3,FALSE)</f>
        <v>USA</v>
      </c>
      <c r="V359" t="str">
        <f>VLOOKUP(C359,IATA[],3,FALSE)</f>
        <v>USA</v>
      </c>
      <c r="W359" t="str">
        <f>VLOOKUP(U359,Regions!A:B,2,FALSE)</f>
        <v>Americas</v>
      </c>
      <c r="X359" t="str">
        <f>VLOOKUP(V359,Regions!A:B,2,FALSE)</f>
        <v>Americas</v>
      </c>
    </row>
    <row r="360" spans="1:24" x14ac:dyDescent="0.3">
      <c r="A360" t="s">
        <v>793</v>
      </c>
      <c r="B360" t="s">
        <v>1160</v>
      </c>
      <c r="C360" t="s">
        <v>1176</v>
      </c>
      <c r="D360" s="1">
        <v>43608</v>
      </c>
      <c r="E360" s="1">
        <v>43616</v>
      </c>
      <c r="F360" s="1">
        <v>43626</v>
      </c>
      <c r="G360">
        <v>4627</v>
      </c>
      <c r="H360">
        <v>5.8</v>
      </c>
      <c r="I360">
        <v>1029.28</v>
      </c>
      <c r="J360" s="2" t="s">
        <v>1219</v>
      </c>
      <c r="K360">
        <v>465</v>
      </c>
      <c r="L360" s="15" t="s">
        <v>1576</v>
      </c>
      <c r="M360">
        <f>IF(J360="Business", G360*imputed!$B$4+imputed!$C$4,flights_c!G360*imputed!$B$5+imputed!$C$5)</f>
        <v>720.82060000000001</v>
      </c>
      <c r="N360">
        <f t="shared" si="20"/>
        <v>8</v>
      </c>
      <c r="O360">
        <f t="shared" si="21"/>
        <v>0.22245083207261723</v>
      </c>
      <c r="P360">
        <f t="shared" si="22"/>
        <v>10</v>
      </c>
      <c r="Q360" t="str">
        <f>VLOOKUP(K360,employees!A:H,5, FALSE)</f>
        <v>Consulting</v>
      </c>
      <c r="R360">
        <f>VLOOKUP(K360,employees!A:H,6, FALSE)</f>
        <v>4</v>
      </c>
      <c r="S360">
        <f>VLOOKUP(R360,Allowance!A:B,2,FALSE)</f>
        <v>10</v>
      </c>
      <c r="T360" t="str">
        <f t="shared" si="23"/>
        <v>Economy</v>
      </c>
      <c r="U360" t="str">
        <f>VLOOKUP(B360,IATA[],3,FALSE)</f>
        <v>Singapore</v>
      </c>
      <c r="V360" t="str">
        <f>VLOOKUP(C360,IATA[],3,FALSE)</f>
        <v>Republic of Korea</v>
      </c>
      <c r="W360" t="str">
        <f>VLOOKUP(U360,Regions!A:B,2,FALSE)</f>
        <v>Asia Pacific</v>
      </c>
      <c r="X360" t="str">
        <f>VLOOKUP(V360,Regions!A:B,2,FALSE)</f>
        <v>Asia Pacific</v>
      </c>
    </row>
    <row r="361" spans="1:24" x14ac:dyDescent="0.3">
      <c r="A361" t="s">
        <v>792</v>
      </c>
      <c r="B361" t="s">
        <v>1160</v>
      </c>
      <c r="C361" t="s">
        <v>1168</v>
      </c>
      <c r="D361" s="1">
        <v>43331</v>
      </c>
      <c r="E361" s="1">
        <v>43338</v>
      </c>
      <c r="F361" s="1">
        <v>43348</v>
      </c>
      <c r="G361">
        <v>5299</v>
      </c>
      <c r="H361">
        <v>6.4</v>
      </c>
      <c r="I361">
        <v>1041.69</v>
      </c>
      <c r="J361" s="2" t="s">
        <v>1219</v>
      </c>
      <c r="K361">
        <v>465</v>
      </c>
      <c r="L361" s="15" t="s">
        <v>1576</v>
      </c>
      <c r="M361">
        <f>IF(J361="Business", G361*imputed!$B$4+imputed!$C$4,flights_c!G361*imputed!$B$5+imputed!$C$5)</f>
        <v>793.26220000000001</v>
      </c>
      <c r="N361">
        <f t="shared" si="20"/>
        <v>7</v>
      </c>
      <c r="O361">
        <f t="shared" si="21"/>
        <v>0.1965823740328364</v>
      </c>
      <c r="P361">
        <f t="shared" si="22"/>
        <v>10</v>
      </c>
      <c r="Q361" t="str">
        <f>VLOOKUP(K361,employees!A:H,5, FALSE)</f>
        <v>Consulting</v>
      </c>
      <c r="R361">
        <f>VLOOKUP(K361,employees!A:H,6, FALSE)</f>
        <v>4</v>
      </c>
      <c r="S361">
        <f>VLOOKUP(R361,Allowance!A:B,2,FALSE)</f>
        <v>10</v>
      </c>
      <c r="T361" t="str">
        <f t="shared" si="23"/>
        <v>Economy</v>
      </c>
      <c r="U361" t="str">
        <f>VLOOKUP(B361,IATA[],3,FALSE)</f>
        <v>Singapore</v>
      </c>
      <c r="V361" t="str">
        <f>VLOOKUP(C361,IATA[],3,FALSE)</f>
        <v>Japan</v>
      </c>
      <c r="W361" t="str">
        <f>VLOOKUP(U361,Regions!A:B,2,FALSE)</f>
        <v>Asia Pacific</v>
      </c>
      <c r="X361" t="str">
        <f>VLOOKUP(V361,Regions!A:B,2,FALSE)</f>
        <v>Asia Pacific</v>
      </c>
    </row>
    <row r="362" spans="1:24" x14ac:dyDescent="0.3">
      <c r="A362" t="s">
        <v>791</v>
      </c>
      <c r="B362" t="s">
        <v>1162</v>
      </c>
      <c r="C362" t="s">
        <v>1179</v>
      </c>
      <c r="D362" s="1">
        <v>43671</v>
      </c>
      <c r="E362" s="1">
        <v>43686</v>
      </c>
      <c r="F362" s="1">
        <v>43690</v>
      </c>
      <c r="G362">
        <v>1443</v>
      </c>
      <c r="H362">
        <v>2.6</v>
      </c>
      <c r="I362">
        <v>1052.49</v>
      </c>
      <c r="J362" s="2" t="s">
        <v>1218</v>
      </c>
      <c r="K362">
        <v>601</v>
      </c>
      <c r="L362" s="15" t="s">
        <v>1576</v>
      </c>
      <c r="M362">
        <f>IF(J362="Business", G362*imputed!$B$4+imputed!$C$4,flights_c!G362*imputed!$B$5+imputed!$C$5)</f>
        <v>2688.5605</v>
      </c>
      <c r="N362">
        <f t="shared" si="20"/>
        <v>15</v>
      </c>
      <c r="O362">
        <f t="shared" si="21"/>
        <v>0.72937629937629933</v>
      </c>
      <c r="P362">
        <f t="shared" si="22"/>
        <v>4</v>
      </c>
      <c r="Q362" t="str">
        <f>VLOOKUP(K362,employees!A:H,5, FALSE)</f>
        <v>Consulting</v>
      </c>
      <c r="R362">
        <f>VLOOKUP(K362,employees!A:H,6, FALSE)</f>
        <v>2</v>
      </c>
      <c r="S362">
        <f>VLOOKUP(R362,Allowance!A:B,2,FALSE)</f>
        <v>6</v>
      </c>
      <c r="T362" t="str">
        <f t="shared" si="23"/>
        <v>No</v>
      </c>
      <c r="U362" t="str">
        <f>VLOOKUP(B362,IATA[],3,FALSE)</f>
        <v>England</v>
      </c>
      <c r="V362" t="str">
        <f>VLOOKUP(C362,IATA[],3,FALSE)</f>
        <v>Italy</v>
      </c>
      <c r="W362" t="str">
        <f>VLOOKUP(U362,Regions!A:B,2,FALSE)</f>
        <v>Europe &amp; Middle East</v>
      </c>
      <c r="X362" t="str">
        <f>VLOOKUP(V362,Regions!A:B,2,FALSE)</f>
        <v>Europe &amp; Middle East</v>
      </c>
    </row>
    <row r="363" spans="1:24" x14ac:dyDescent="0.3">
      <c r="A363" t="s">
        <v>790</v>
      </c>
      <c r="B363" t="s">
        <v>1162</v>
      </c>
      <c r="C363" t="s">
        <v>1191</v>
      </c>
      <c r="D363" s="1">
        <v>43568</v>
      </c>
      <c r="E363" s="1">
        <v>43574</v>
      </c>
      <c r="F363" s="1">
        <v>43578</v>
      </c>
      <c r="G363">
        <v>1245</v>
      </c>
      <c r="H363">
        <v>2.4</v>
      </c>
      <c r="I363">
        <v>1061.77</v>
      </c>
      <c r="J363" s="2" t="s">
        <v>1219</v>
      </c>
      <c r="K363">
        <v>198</v>
      </c>
      <c r="L363" s="15" t="s">
        <v>1576</v>
      </c>
      <c r="M363">
        <f>IF(J363="Business", G363*imputed!$B$4+imputed!$C$4,flights_c!G363*imputed!$B$5+imputed!$C$5)</f>
        <v>356.24099999999999</v>
      </c>
      <c r="N363">
        <f t="shared" si="20"/>
        <v>6</v>
      </c>
      <c r="O363">
        <f t="shared" si="21"/>
        <v>0.85282730923694783</v>
      </c>
      <c r="P363">
        <f t="shared" si="22"/>
        <v>4</v>
      </c>
      <c r="Q363" t="str">
        <f>VLOOKUP(K363,employees!A:H,5, FALSE)</f>
        <v>Consulting</v>
      </c>
      <c r="R363">
        <f>VLOOKUP(K363,employees!A:H,6, FALSE)</f>
        <v>4</v>
      </c>
      <c r="S363">
        <f>VLOOKUP(R363,Allowance!A:B,2,FALSE)</f>
        <v>10</v>
      </c>
      <c r="T363" t="str">
        <f t="shared" si="23"/>
        <v>Economy</v>
      </c>
      <c r="U363" t="str">
        <f>VLOOKUP(B363,IATA[],3,FALSE)</f>
        <v>England</v>
      </c>
      <c r="V363" t="str">
        <f>VLOOKUP(C363,IATA[],3,FALSE)</f>
        <v>Spain</v>
      </c>
      <c r="W363" t="str">
        <f>VLOOKUP(U363,Regions!A:B,2,FALSE)</f>
        <v>Europe &amp; Middle East</v>
      </c>
      <c r="X363" t="str">
        <f>VLOOKUP(V363,Regions!A:B,2,FALSE)</f>
        <v>Europe &amp; Middle East</v>
      </c>
    </row>
    <row r="364" spans="1:24" x14ac:dyDescent="0.3">
      <c r="A364" t="s">
        <v>789</v>
      </c>
      <c r="B364" t="s">
        <v>1167</v>
      </c>
      <c r="C364" t="s">
        <v>1208</v>
      </c>
      <c r="D364" s="1">
        <v>43091</v>
      </c>
      <c r="E364" s="1">
        <v>43114</v>
      </c>
      <c r="F364" s="1">
        <v>43105</v>
      </c>
      <c r="G364">
        <v>2507</v>
      </c>
      <c r="H364">
        <v>8.6999999999999993</v>
      </c>
      <c r="I364">
        <v>1066.03</v>
      </c>
      <c r="J364" s="2" t="s">
        <v>1218</v>
      </c>
      <c r="K364">
        <v>586</v>
      </c>
      <c r="L364" s="15" t="s">
        <v>1576</v>
      </c>
      <c r="M364">
        <f>IF(J364="Business", G364*imputed!$B$4+imputed!$C$4,flights_c!G364*imputed!$B$5+imputed!$C$5)</f>
        <v>3298.7645000000002</v>
      </c>
      <c r="N364">
        <f t="shared" si="20"/>
        <v>23</v>
      </c>
      <c r="O364">
        <f t="shared" si="21"/>
        <v>0.42522138013562027</v>
      </c>
      <c r="P364">
        <f t="shared" si="22"/>
        <v>-9</v>
      </c>
      <c r="Q364" t="str">
        <f>VLOOKUP(K364,employees!A:H,5, FALSE)</f>
        <v>Consulting</v>
      </c>
      <c r="R364">
        <f>VLOOKUP(K364,employees!A:H,6, FALSE)</f>
        <v>4</v>
      </c>
      <c r="S364">
        <f>VLOOKUP(R364,Allowance!A:B,2,FALSE)</f>
        <v>10</v>
      </c>
      <c r="T364" t="str">
        <f t="shared" si="23"/>
        <v>No</v>
      </c>
      <c r="U364" t="str">
        <f>VLOOKUP(B364,IATA[],3,FALSE)</f>
        <v>England</v>
      </c>
      <c r="V364" t="str">
        <f>VLOOKUP(C364,IATA[],3,FALSE)</f>
        <v>Russia</v>
      </c>
      <c r="W364" t="str">
        <f>VLOOKUP(U364,Regions!A:B,2,FALSE)</f>
        <v>Europe &amp; Middle East</v>
      </c>
      <c r="X364" t="str">
        <f>VLOOKUP(V364,Regions!A:B,2,FALSE)</f>
        <v>Europe &amp; Middle East</v>
      </c>
    </row>
    <row r="365" spans="1:24" x14ac:dyDescent="0.3">
      <c r="A365" t="s">
        <v>788</v>
      </c>
      <c r="B365" t="s">
        <v>1190</v>
      </c>
      <c r="C365" t="s">
        <v>1203</v>
      </c>
      <c r="D365" s="1">
        <v>42732</v>
      </c>
      <c r="E365" s="1">
        <v>42744</v>
      </c>
      <c r="F365" s="1">
        <v>42749</v>
      </c>
      <c r="G365">
        <v>4151</v>
      </c>
      <c r="H365">
        <v>4.5</v>
      </c>
      <c r="I365">
        <v>1087.73</v>
      </c>
      <c r="J365" s="2" t="s">
        <v>1219</v>
      </c>
      <c r="K365">
        <v>382</v>
      </c>
      <c r="L365" s="15" t="s">
        <v>1576</v>
      </c>
      <c r="M365">
        <f>IF(J365="Business", G365*imputed!$B$4+imputed!$C$4,flights_c!G365*imputed!$B$5+imputed!$C$5)</f>
        <v>669.50779999999997</v>
      </c>
      <c r="N365">
        <f t="shared" si="20"/>
        <v>12</v>
      </c>
      <c r="O365">
        <f t="shared" si="21"/>
        <v>0.26204047217537946</v>
      </c>
      <c r="P365">
        <f t="shared" si="22"/>
        <v>5</v>
      </c>
      <c r="Q365" t="str">
        <f>VLOOKUP(K365,employees!A:H,5, FALSE)</f>
        <v>Finance</v>
      </c>
      <c r="R365">
        <f>VLOOKUP(K365,employees!A:H,6, FALSE)</f>
        <v>4</v>
      </c>
      <c r="S365">
        <f>VLOOKUP(R365,Allowance!A:B,2,FALSE)</f>
        <v>10</v>
      </c>
      <c r="T365" t="str">
        <f t="shared" si="23"/>
        <v>Economy</v>
      </c>
      <c r="U365" t="str">
        <f>VLOOKUP(B365,IATA[],3,FALSE)</f>
        <v>USA</v>
      </c>
      <c r="V365" t="str">
        <f>VLOOKUP(C365,IATA[],3,FALSE)</f>
        <v>USA</v>
      </c>
      <c r="W365" t="str">
        <f>VLOOKUP(U365,Regions!A:B,2,FALSE)</f>
        <v>Americas</v>
      </c>
      <c r="X365" t="str">
        <f>VLOOKUP(V365,Regions!A:B,2,FALSE)</f>
        <v>Americas</v>
      </c>
    </row>
    <row r="366" spans="1:24" x14ac:dyDescent="0.3">
      <c r="A366" t="s">
        <v>787</v>
      </c>
      <c r="B366" t="s">
        <v>1190</v>
      </c>
      <c r="C366" t="s">
        <v>1203</v>
      </c>
      <c r="D366" s="1">
        <v>43658</v>
      </c>
      <c r="E366" s="1">
        <v>43669</v>
      </c>
      <c r="F366" s="1">
        <v>43670</v>
      </c>
      <c r="G366">
        <v>4151</v>
      </c>
      <c r="H366">
        <v>4.5</v>
      </c>
      <c r="I366">
        <v>1104.04</v>
      </c>
      <c r="J366" s="2" t="s">
        <v>1219</v>
      </c>
      <c r="K366">
        <v>749</v>
      </c>
      <c r="L366" s="15" t="s">
        <v>1576</v>
      </c>
      <c r="M366">
        <f>IF(J366="Business", G366*imputed!$B$4+imputed!$C$4,flights_c!G366*imputed!$B$5+imputed!$C$5)</f>
        <v>669.50779999999997</v>
      </c>
      <c r="N366">
        <f t="shared" si="20"/>
        <v>11</v>
      </c>
      <c r="O366">
        <f t="shared" si="21"/>
        <v>0.26596964586846544</v>
      </c>
      <c r="P366">
        <f t="shared" si="22"/>
        <v>1</v>
      </c>
      <c r="Q366" t="str">
        <f>VLOOKUP(K366,employees!A:H,5, FALSE)</f>
        <v>IT</v>
      </c>
      <c r="R366">
        <f>VLOOKUP(K366,employees!A:H,6, FALSE)</f>
        <v>4</v>
      </c>
      <c r="S366">
        <f>VLOOKUP(R366,Allowance!A:B,2,FALSE)</f>
        <v>10</v>
      </c>
      <c r="T366" t="str">
        <f t="shared" si="23"/>
        <v>Economy</v>
      </c>
      <c r="U366" t="str">
        <f>VLOOKUP(B366,IATA[],3,FALSE)</f>
        <v>USA</v>
      </c>
      <c r="V366" t="str">
        <f>VLOOKUP(C366,IATA[],3,FALSE)</f>
        <v>USA</v>
      </c>
      <c r="W366" t="str">
        <f>VLOOKUP(U366,Regions!A:B,2,FALSE)</f>
        <v>Americas</v>
      </c>
      <c r="X366" t="str">
        <f>VLOOKUP(V366,Regions!A:B,2,FALSE)</f>
        <v>Americas</v>
      </c>
    </row>
    <row r="367" spans="1:24" x14ac:dyDescent="0.3">
      <c r="A367" t="s">
        <v>786</v>
      </c>
      <c r="B367" t="s">
        <v>1167</v>
      </c>
      <c r="C367" t="s">
        <v>1166</v>
      </c>
      <c r="D367" s="1">
        <v>42848</v>
      </c>
      <c r="E367" s="1">
        <v>42848</v>
      </c>
      <c r="F367" s="1">
        <v>42856</v>
      </c>
      <c r="G367">
        <v>6790</v>
      </c>
      <c r="H367">
        <v>8.9</v>
      </c>
      <c r="I367">
        <v>1105.3599999999999</v>
      </c>
      <c r="J367" s="2" t="s">
        <v>1219</v>
      </c>
      <c r="K367">
        <v>120</v>
      </c>
      <c r="L367" s="15" t="s">
        <v>1576</v>
      </c>
      <c r="M367">
        <f>IF(J367="Business", G367*imputed!$B$4+imputed!$C$4,flights_c!G367*imputed!$B$5+imputed!$C$5)</f>
        <v>953.99200000000008</v>
      </c>
      <c r="N367">
        <f t="shared" si="20"/>
        <v>0</v>
      </c>
      <c r="O367">
        <f t="shared" si="21"/>
        <v>0.16279234167893961</v>
      </c>
      <c r="P367">
        <f t="shared" si="22"/>
        <v>8</v>
      </c>
      <c r="Q367" t="str">
        <f>VLOOKUP(K367,employees!A:H,5, FALSE)</f>
        <v>Consulting</v>
      </c>
      <c r="R367">
        <f>VLOOKUP(K367,employees!A:H,6, FALSE)</f>
        <v>2</v>
      </c>
      <c r="S367">
        <f>VLOOKUP(R367,Allowance!A:B,2,FALSE)</f>
        <v>6</v>
      </c>
      <c r="T367" t="str">
        <f t="shared" si="23"/>
        <v>Economy</v>
      </c>
      <c r="U367" t="str">
        <f>VLOOKUP(B367,IATA[],3,FALSE)</f>
        <v>England</v>
      </c>
      <c r="V367" t="str">
        <f>VLOOKUP(C367,IATA[],3,FALSE)</f>
        <v>USA</v>
      </c>
      <c r="W367" t="str">
        <f>VLOOKUP(U367,Regions!A:B,2,FALSE)</f>
        <v>Europe &amp; Middle East</v>
      </c>
      <c r="X367" t="str">
        <f>VLOOKUP(V367,Regions!A:B,2,FALSE)</f>
        <v>Americas</v>
      </c>
    </row>
    <row r="368" spans="1:24" x14ac:dyDescent="0.3">
      <c r="A368" t="s">
        <v>785</v>
      </c>
      <c r="B368" t="s">
        <v>1190</v>
      </c>
      <c r="C368" t="s">
        <v>1203</v>
      </c>
      <c r="D368" s="1">
        <v>43726</v>
      </c>
      <c r="E368" s="1">
        <v>43734</v>
      </c>
      <c r="F368" s="1">
        <v>43737</v>
      </c>
      <c r="G368">
        <v>4151</v>
      </c>
      <c r="H368">
        <v>4.5</v>
      </c>
      <c r="I368">
        <v>1108.1500000000001</v>
      </c>
      <c r="J368" s="2" t="s">
        <v>1219</v>
      </c>
      <c r="K368">
        <v>451</v>
      </c>
      <c r="L368" s="15" t="s">
        <v>1576</v>
      </c>
      <c r="M368">
        <f>IF(J368="Business", G368*imputed!$B$4+imputed!$C$4,flights_c!G368*imputed!$B$5+imputed!$C$5)</f>
        <v>669.50779999999997</v>
      </c>
      <c r="N368">
        <f t="shared" si="20"/>
        <v>8</v>
      </c>
      <c r="O368">
        <f t="shared" si="21"/>
        <v>0.26695976873042643</v>
      </c>
      <c r="P368">
        <f t="shared" si="22"/>
        <v>3</v>
      </c>
      <c r="Q368" t="str">
        <f>VLOOKUP(K368,employees!A:H,5, FALSE)</f>
        <v>Consulting</v>
      </c>
      <c r="R368">
        <f>VLOOKUP(K368,employees!A:H,6, FALSE)</f>
        <v>2</v>
      </c>
      <c r="S368">
        <f>VLOOKUP(R368,Allowance!A:B,2,FALSE)</f>
        <v>6</v>
      </c>
      <c r="T368" t="str">
        <f t="shared" si="23"/>
        <v>Economy</v>
      </c>
      <c r="U368" t="str">
        <f>VLOOKUP(B368,IATA[],3,FALSE)</f>
        <v>USA</v>
      </c>
      <c r="V368" t="str">
        <f>VLOOKUP(C368,IATA[],3,FALSE)</f>
        <v>USA</v>
      </c>
      <c r="W368" t="str">
        <f>VLOOKUP(U368,Regions!A:B,2,FALSE)</f>
        <v>Americas</v>
      </c>
      <c r="X368" t="str">
        <f>VLOOKUP(V368,Regions!A:B,2,FALSE)</f>
        <v>Americas</v>
      </c>
    </row>
    <row r="369" spans="1:24" x14ac:dyDescent="0.3">
      <c r="A369" t="s">
        <v>784</v>
      </c>
      <c r="B369" t="s">
        <v>1167</v>
      </c>
      <c r="C369" t="s">
        <v>1208</v>
      </c>
      <c r="D369" s="1">
        <v>43534</v>
      </c>
      <c r="E369" s="1">
        <v>43682</v>
      </c>
      <c r="F369" s="1">
        <v>43690</v>
      </c>
      <c r="G369">
        <v>2507</v>
      </c>
      <c r="H369">
        <v>8.6999999999999993</v>
      </c>
      <c r="I369">
        <v>1110.92</v>
      </c>
      <c r="J369" s="2" t="s">
        <v>1218</v>
      </c>
      <c r="K369">
        <v>705</v>
      </c>
      <c r="L369" s="15" t="s">
        <v>1576</v>
      </c>
      <c r="M369">
        <f>IF(J369="Business", G369*imputed!$B$4+imputed!$C$4,flights_c!G369*imputed!$B$5+imputed!$C$5)</f>
        <v>3298.7645000000002</v>
      </c>
      <c r="N369">
        <f t="shared" si="20"/>
        <v>148</v>
      </c>
      <c r="O369">
        <f t="shared" si="21"/>
        <v>0.44312724371759077</v>
      </c>
      <c r="P369">
        <f t="shared" si="22"/>
        <v>8</v>
      </c>
      <c r="Q369" t="str">
        <f>VLOOKUP(K369,employees!A:H,5, FALSE)</f>
        <v>Consulting</v>
      </c>
      <c r="R369">
        <f>VLOOKUP(K369,employees!A:H,6, FALSE)</f>
        <v>4</v>
      </c>
      <c r="S369">
        <f>VLOOKUP(R369,Allowance!A:B,2,FALSE)</f>
        <v>10</v>
      </c>
      <c r="T369" t="str">
        <f t="shared" si="23"/>
        <v>No</v>
      </c>
      <c r="U369" t="str">
        <f>VLOOKUP(B369,IATA[],3,FALSE)</f>
        <v>England</v>
      </c>
      <c r="V369" t="str">
        <f>VLOOKUP(C369,IATA[],3,FALSE)</f>
        <v>Russia</v>
      </c>
      <c r="W369" t="str">
        <f>VLOOKUP(U369,Regions!A:B,2,FALSE)</f>
        <v>Europe &amp; Middle East</v>
      </c>
      <c r="X369" t="str">
        <f>VLOOKUP(V369,Regions!A:B,2,FALSE)</f>
        <v>Europe &amp; Middle East</v>
      </c>
    </row>
    <row r="370" spans="1:24" x14ac:dyDescent="0.3">
      <c r="A370" t="s">
        <v>783</v>
      </c>
      <c r="B370" t="s">
        <v>1162</v>
      </c>
      <c r="C370" t="s">
        <v>1198</v>
      </c>
      <c r="D370" s="1">
        <v>43015</v>
      </c>
      <c r="E370" s="1">
        <v>43040</v>
      </c>
      <c r="F370" s="1">
        <v>43047</v>
      </c>
      <c r="G370">
        <v>7627</v>
      </c>
      <c r="H370">
        <v>8.8000000000000007</v>
      </c>
      <c r="I370">
        <v>1120.19</v>
      </c>
      <c r="J370" s="2" t="s">
        <v>1219</v>
      </c>
      <c r="K370">
        <v>393</v>
      </c>
      <c r="L370" s="15" t="s">
        <v>1576</v>
      </c>
      <c r="M370">
        <f>IF(J370="Business", G370*imputed!$B$4+imputed!$C$4,flights_c!G370*imputed!$B$5+imputed!$C$5)</f>
        <v>1044.2206000000001</v>
      </c>
      <c r="N370">
        <f t="shared" si="20"/>
        <v>25</v>
      </c>
      <c r="O370">
        <f t="shared" si="21"/>
        <v>0.14687164022551463</v>
      </c>
      <c r="P370">
        <f t="shared" si="22"/>
        <v>7</v>
      </c>
      <c r="Q370" t="str">
        <f>VLOOKUP(K370,employees!A:H,5, FALSE)</f>
        <v>Consulting</v>
      </c>
      <c r="R370">
        <f>VLOOKUP(K370,employees!A:H,6, FALSE)</f>
        <v>4</v>
      </c>
      <c r="S370">
        <f>VLOOKUP(R370,Allowance!A:B,2,FALSE)</f>
        <v>10</v>
      </c>
      <c r="T370" t="str">
        <f t="shared" si="23"/>
        <v>Economy</v>
      </c>
      <c r="U370" t="str">
        <f>VLOOKUP(B370,IATA[],3,FALSE)</f>
        <v>England</v>
      </c>
      <c r="V370" t="str">
        <f>VLOOKUP(C370,IATA[],3,FALSE)</f>
        <v>USA</v>
      </c>
      <c r="W370" t="str">
        <f>VLOOKUP(U370,Regions!A:B,2,FALSE)</f>
        <v>Europe &amp; Middle East</v>
      </c>
      <c r="X370" t="str">
        <f>VLOOKUP(V370,Regions!A:B,2,FALSE)</f>
        <v>Americas</v>
      </c>
    </row>
    <row r="371" spans="1:24" x14ac:dyDescent="0.3">
      <c r="A371" t="s">
        <v>782</v>
      </c>
      <c r="B371" t="s">
        <v>1162</v>
      </c>
      <c r="C371" t="s">
        <v>1161</v>
      </c>
      <c r="D371" s="1">
        <v>42848</v>
      </c>
      <c r="E371" s="1">
        <v>42855</v>
      </c>
      <c r="F371" s="1">
        <v>42864</v>
      </c>
      <c r="G371">
        <v>5539</v>
      </c>
      <c r="H371">
        <v>6.7</v>
      </c>
      <c r="I371">
        <v>1134.23</v>
      </c>
      <c r="J371" s="2" t="s">
        <v>1219</v>
      </c>
      <c r="K371">
        <v>41</v>
      </c>
      <c r="L371" s="15" t="s">
        <v>1576</v>
      </c>
      <c r="M371">
        <f>IF(J371="Business", G371*imputed!$B$4+imputed!$C$4,flights_c!G371*imputed!$B$5+imputed!$C$5)</f>
        <v>819.13419999999996</v>
      </c>
      <c r="N371">
        <f t="shared" si="20"/>
        <v>7</v>
      </c>
      <c r="O371">
        <f t="shared" si="21"/>
        <v>0.20477161942588915</v>
      </c>
      <c r="P371">
        <f t="shared" si="22"/>
        <v>9</v>
      </c>
      <c r="Q371" t="str">
        <f>VLOOKUP(K371,employees!A:H,5, FALSE)</f>
        <v>HR</v>
      </c>
      <c r="R371">
        <f>VLOOKUP(K371,employees!A:H,6, FALSE)</f>
        <v>4</v>
      </c>
      <c r="S371">
        <f>VLOOKUP(R371,Allowance!A:B,2,FALSE)</f>
        <v>10</v>
      </c>
      <c r="T371" t="str">
        <f t="shared" si="23"/>
        <v>Economy</v>
      </c>
      <c r="U371" t="str">
        <f>VLOOKUP(B371,IATA[],3,FALSE)</f>
        <v>England</v>
      </c>
      <c r="V371" t="str">
        <f>VLOOKUP(C371,IATA[],3,FALSE)</f>
        <v>USA</v>
      </c>
      <c r="W371" t="str">
        <f>VLOOKUP(U371,Regions!A:B,2,FALSE)</f>
        <v>Europe &amp; Middle East</v>
      </c>
      <c r="X371" t="str">
        <f>VLOOKUP(V371,Regions!A:B,2,FALSE)</f>
        <v>Americas</v>
      </c>
    </row>
    <row r="372" spans="1:24" x14ac:dyDescent="0.3">
      <c r="A372" t="s">
        <v>781</v>
      </c>
      <c r="B372" t="s">
        <v>1161</v>
      </c>
      <c r="C372" t="s">
        <v>1179</v>
      </c>
      <c r="D372" s="1">
        <v>43731</v>
      </c>
      <c r="E372" s="1">
        <v>43746</v>
      </c>
      <c r="F372" s="1">
        <v>43752</v>
      </c>
      <c r="G372">
        <v>6884</v>
      </c>
      <c r="H372">
        <v>8.6</v>
      </c>
      <c r="I372">
        <v>1154.8</v>
      </c>
      <c r="J372" s="2" t="s">
        <v>1218</v>
      </c>
      <c r="K372">
        <v>871</v>
      </c>
      <c r="L372" s="15" t="s">
        <v>1576</v>
      </c>
      <c r="M372">
        <f>IF(J372="Business", G372*imputed!$B$4+imputed!$C$4,flights_c!G372*imputed!$B$5+imputed!$C$5)</f>
        <v>5808.9740000000002</v>
      </c>
      <c r="N372">
        <f t="shared" si="20"/>
        <v>15</v>
      </c>
      <c r="O372">
        <f t="shared" si="21"/>
        <v>0.16775130737943056</v>
      </c>
      <c r="P372">
        <f t="shared" si="22"/>
        <v>6</v>
      </c>
      <c r="Q372" t="str">
        <f>VLOOKUP(K372,employees!A:H,5, FALSE)</f>
        <v>Consulting</v>
      </c>
      <c r="R372">
        <f>VLOOKUP(K372,employees!A:H,6, FALSE)</f>
        <v>3</v>
      </c>
      <c r="S372">
        <f>VLOOKUP(R372,Allowance!A:B,2,FALSE)</f>
        <v>8</v>
      </c>
      <c r="T372" t="str">
        <f t="shared" si="23"/>
        <v>Violation</v>
      </c>
      <c r="U372" t="str">
        <f>VLOOKUP(B372,IATA[],3,FALSE)</f>
        <v>USA</v>
      </c>
      <c r="V372" t="str">
        <f>VLOOKUP(C372,IATA[],3,FALSE)</f>
        <v>Italy</v>
      </c>
      <c r="W372" t="str">
        <f>VLOOKUP(U372,Regions!A:B,2,FALSE)</f>
        <v>Americas</v>
      </c>
      <c r="X372" t="str">
        <f>VLOOKUP(V372,Regions!A:B,2,FALSE)</f>
        <v>Europe &amp; Middle East</v>
      </c>
    </row>
    <row r="373" spans="1:24" x14ac:dyDescent="0.3">
      <c r="A373" t="s">
        <v>780</v>
      </c>
      <c r="B373" t="s">
        <v>1161</v>
      </c>
      <c r="C373" t="s">
        <v>1191</v>
      </c>
      <c r="D373" s="1">
        <v>43793</v>
      </c>
      <c r="E373" s="1">
        <v>43800</v>
      </c>
      <c r="F373" s="1">
        <v>43809</v>
      </c>
      <c r="G373">
        <v>5775</v>
      </c>
      <c r="H373">
        <v>7.3</v>
      </c>
      <c r="I373">
        <v>1161.8</v>
      </c>
      <c r="J373" s="2" t="s">
        <v>1219</v>
      </c>
      <c r="K373">
        <v>201</v>
      </c>
      <c r="L373" s="15" t="s">
        <v>1576</v>
      </c>
      <c r="M373">
        <f>IF(J373="Business", G373*imputed!$B$4+imputed!$C$4,flights_c!G373*imputed!$B$5+imputed!$C$5)</f>
        <v>844.57500000000005</v>
      </c>
      <c r="N373">
        <f t="shared" si="20"/>
        <v>7</v>
      </c>
      <c r="O373">
        <f t="shared" si="21"/>
        <v>0.20117748917748918</v>
      </c>
      <c r="P373">
        <f t="shared" si="22"/>
        <v>9</v>
      </c>
      <c r="Q373" t="str">
        <f>VLOOKUP(K373,employees!A:H,5, FALSE)</f>
        <v>IT</v>
      </c>
      <c r="R373">
        <f>VLOOKUP(K373,employees!A:H,6, FALSE)</f>
        <v>2</v>
      </c>
      <c r="S373">
        <f>VLOOKUP(R373,Allowance!A:B,2,FALSE)</f>
        <v>6</v>
      </c>
      <c r="T373" t="str">
        <f t="shared" si="23"/>
        <v>Economy</v>
      </c>
      <c r="U373" t="str">
        <f>VLOOKUP(B373,IATA[],3,FALSE)</f>
        <v>USA</v>
      </c>
      <c r="V373" t="str">
        <f>VLOOKUP(C373,IATA[],3,FALSE)</f>
        <v>Spain</v>
      </c>
      <c r="W373" t="str">
        <f>VLOOKUP(U373,Regions!A:B,2,FALSE)</f>
        <v>Americas</v>
      </c>
      <c r="X373" t="str">
        <f>VLOOKUP(V373,Regions!A:B,2,FALSE)</f>
        <v>Europe &amp; Middle East</v>
      </c>
    </row>
    <row r="374" spans="1:24" x14ac:dyDescent="0.3">
      <c r="A374" t="s">
        <v>779</v>
      </c>
      <c r="B374" t="s">
        <v>1167</v>
      </c>
      <c r="C374" t="s">
        <v>1198</v>
      </c>
      <c r="D374" s="1">
        <v>43438</v>
      </c>
      <c r="E374" s="1">
        <v>43438</v>
      </c>
      <c r="F374" s="1">
        <v>43445</v>
      </c>
      <c r="G374">
        <v>7660</v>
      </c>
      <c r="H374">
        <v>15.8</v>
      </c>
      <c r="I374">
        <v>1161.82</v>
      </c>
      <c r="J374" s="2" t="s">
        <v>1219</v>
      </c>
      <c r="K374">
        <v>705</v>
      </c>
      <c r="L374" s="15" t="s">
        <v>1576</v>
      </c>
      <c r="M374">
        <f>IF(J374="Business", G374*imputed!$B$4+imputed!$C$4,flights_c!G374*imputed!$B$5+imputed!$C$5)</f>
        <v>1047.778</v>
      </c>
      <c r="N374">
        <f t="shared" si="20"/>
        <v>0</v>
      </c>
      <c r="O374">
        <f t="shared" si="21"/>
        <v>0.15167362924281982</v>
      </c>
      <c r="P374">
        <f t="shared" si="22"/>
        <v>7</v>
      </c>
      <c r="Q374" t="str">
        <f>VLOOKUP(K374,employees!A:H,5, FALSE)</f>
        <v>Consulting</v>
      </c>
      <c r="R374">
        <f>VLOOKUP(K374,employees!A:H,6, FALSE)</f>
        <v>4</v>
      </c>
      <c r="S374">
        <f>VLOOKUP(R374,Allowance!A:B,2,FALSE)</f>
        <v>10</v>
      </c>
      <c r="T374" t="str">
        <f t="shared" si="23"/>
        <v>Economy</v>
      </c>
      <c r="U374" t="str">
        <f>VLOOKUP(B374,IATA[],3,FALSE)</f>
        <v>England</v>
      </c>
      <c r="V374" t="str">
        <f>VLOOKUP(C374,IATA[],3,FALSE)</f>
        <v>USA</v>
      </c>
      <c r="W374" t="str">
        <f>VLOOKUP(U374,Regions!A:B,2,FALSE)</f>
        <v>Europe &amp; Middle East</v>
      </c>
      <c r="X374" t="str">
        <f>VLOOKUP(V374,Regions!A:B,2,FALSE)</f>
        <v>Americas</v>
      </c>
    </row>
    <row r="375" spans="1:24" x14ac:dyDescent="0.3">
      <c r="A375" t="s">
        <v>778</v>
      </c>
      <c r="B375" t="s">
        <v>1162</v>
      </c>
      <c r="C375" t="s">
        <v>1161</v>
      </c>
      <c r="D375" s="1">
        <v>43163</v>
      </c>
      <c r="E375" s="1">
        <v>43171</v>
      </c>
      <c r="F375" s="1">
        <v>43181</v>
      </c>
      <c r="G375">
        <v>5539</v>
      </c>
      <c r="H375">
        <v>6.7</v>
      </c>
      <c r="I375">
        <v>1171.48</v>
      </c>
      <c r="J375" s="2" t="s">
        <v>1219</v>
      </c>
      <c r="K375">
        <v>41</v>
      </c>
      <c r="L375" s="15" t="s">
        <v>1576</v>
      </c>
      <c r="M375">
        <f>IF(J375="Business", G375*imputed!$B$4+imputed!$C$4,flights_c!G375*imputed!$B$5+imputed!$C$5)</f>
        <v>819.13419999999996</v>
      </c>
      <c r="N375">
        <f t="shared" si="20"/>
        <v>8</v>
      </c>
      <c r="O375">
        <f t="shared" si="21"/>
        <v>0.21149666004693987</v>
      </c>
      <c r="P375">
        <f t="shared" si="22"/>
        <v>10</v>
      </c>
      <c r="Q375" t="str">
        <f>VLOOKUP(K375,employees!A:H,5, FALSE)</f>
        <v>HR</v>
      </c>
      <c r="R375">
        <f>VLOOKUP(K375,employees!A:H,6, FALSE)</f>
        <v>4</v>
      </c>
      <c r="S375">
        <f>VLOOKUP(R375,Allowance!A:B,2,FALSE)</f>
        <v>10</v>
      </c>
      <c r="T375" t="str">
        <f t="shared" si="23"/>
        <v>Economy</v>
      </c>
      <c r="U375" t="str">
        <f>VLOOKUP(B375,IATA[],3,FALSE)</f>
        <v>England</v>
      </c>
      <c r="V375" t="str">
        <f>VLOOKUP(C375,IATA[],3,FALSE)</f>
        <v>USA</v>
      </c>
      <c r="W375" t="str">
        <f>VLOOKUP(U375,Regions!A:B,2,FALSE)</f>
        <v>Europe &amp; Middle East</v>
      </c>
      <c r="X375" t="str">
        <f>VLOOKUP(V375,Regions!A:B,2,FALSE)</f>
        <v>Americas</v>
      </c>
    </row>
    <row r="376" spans="1:24" x14ac:dyDescent="0.3">
      <c r="A376" t="s">
        <v>777</v>
      </c>
      <c r="B376" t="s">
        <v>1190</v>
      </c>
      <c r="C376" t="s">
        <v>1196</v>
      </c>
      <c r="D376" s="1">
        <v>42891</v>
      </c>
      <c r="E376" s="1">
        <v>42896</v>
      </c>
      <c r="F376" s="1">
        <v>42911</v>
      </c>
      <c r="G376">
        <v>3974</v>
      </c>
      <c r="H376">
        <v>5.2</v>
      </c>
      <c r="I376">
        <v>1183.1199999999999</v>
      </c>
      <c r="J376" s="2" t="s">
        <v>1219</v>
      </c>
      <c r="K376">
        <v>16</v>
      </c>
      <c r="L376" s="15" t="s">
        <v>1576</v>
      </c>
      <c r="M376">
        <f>IF(J376="Business", G376*imputed!$B$4+imputed!$C$4,flights_c!G376*imputed!$B$5+imputed!$C$5)</f>
        <v>650.42720000000008</v>
      </c>
      <c r="N376">
        <f t="shared" si="20"/>
        <v>5</v>
      </c>
      <c r="O376">
        <f t="shared" si="21"/>
        <v>0.29771514846502262</v>
      </c>
      <c r="P376">
        <f t="shared" si="22"/>
        <v>15</v>
      </c>
      <c r="Q376" t="str">
        <f>VLOOKUP(K376,employees!A:H,5, FALSE)</f>
        <v>Consulting</v>
      </c>
      <c r="R376">
        <f>VLOOKUP(K376,employees!A:H,6, FALSE)</f>
        <v>4</v>
      </c>
      <c r="S376">
        <f>VLOOKUP(R376,Allowance!A:B,2,FALSE)</f>
        <v>10</v>
      </c>
      <c r="T376" t="str">
        <f t="shared" si="23"/>
        <v>Economy</v>
      </c>
      <c r="U376" t="str">
        <f>VLOOKUP(B376,IATA[],3,FALSE)</f>
        <v>USA</v>
      </c>
      <c r="V376" t="str">
        <f>VLOOKUP(C376,IATA[],3,FALSE)</f>
        <v>USA</v>
      </c>
      <c r="W376" t="str">
        <f>VLOOKUP(U376,Regions!A:B,2,FALSE)</f>
        <v>Americas</v>
      </c>
      <c r="X376" t="str">
        <f>VLOOKUP(V376,Regions!A:B,2,FALSE)</f>
        <v>Americas</v>
      </c>
    </row>
    <row r="377" spans="1:24" x14ac:dyDescent="0.3">
      <c r="A377" t="s">
        <v>776</v>
      </c>
      <c r="B377" t="s">
        <v>1162</v>
      </c>
      <c r="C377" t="s">
        <v>1178</v>
      </c>
      <c r="D377" s="1">
        <v>43008</v>
      </c>
      <c r="E377" s="1">
        <v>43008</v>
      </c>
      <c r="F377" s="1">
        <v>43015</v>
      </c>
      <c r="G377">
        <v>6343</v>
      </c>
      <c r="H377">
        <v>7.5</v>
      </c>
      <c r="I377">
        <v>1184.33</v>
      </c>
      <c r="J377" s="2" t="s">
        <v>1219</v>
      </c>
      <c r="K377">
        <v>105</v>
      </c>
      <c r="L377" s="15" t="s">
        <v>1576</v>
      </c>
      <c r="M377">
        <f>IF(J377="Business", G377*imputed!$B$4+imputed!$C$4,flights_c!G377*imputed!$B$5+imputed!$C$5)</f>
        <v>905.80539999999996</v>
      </c>
      <c r="N377">
        <f t="shared" si="20"/>
        <v>0</v>
      </c>
      <c r="O377">
        <f t="shared" si="21"/>
        <v>0.18671448841242314</v>
      </c>
      <c r="P377">
        <f t="shared" si="22"/>
        <v>7</v>
      </c>
      <c r="Q377" t="str">
        <f>VLOOKUP(K377,employees!A:H,5, FALSE)</f>
        <v>IT</v>
      </c>
      <c r="R377">
        <f>VLOOKUP(K377,employees!A:H,6, FALSE)</f>
        <v>4</v>
      </c>
      <c r="S377">
        <f>VLOOKUP(R377,Allowance!A:B,2,FALSE)</f>
        <v>10</v>
      </c>
      <c r="T377" t="str">
        <f t="shared" si="23"/>
        <v>Economy</v>
      </c>
      <c r="U377" t="str">
        <f>VLOOKUP(B377,IATA[],3,FALSE)</f>
        <v>England</v>
      </c>
      <c r="V377" t="str">
        <f>VLOOKUP(C377,IATA[],3,FALSE)</f>
        <v>USA</v>
      </c>
      <c r="W377" t="str">
        <f>VLOOKUP(U377,Regions!A:B,2,FALSE)</f>
        <v>Europe &amp; Middle East</v>
      </c>
      <c r="X377" t="str">
        <f>VLOOKUP(V377,Regions!A:B,2,FALSE)</f>
        <v>Americas</v>
      </c>
    </row>
    <row r="378" spans="1:24" x14ac:dyDescent="0.3">
      <c r="A378" t="s">
        <v>775</v>
      </c>
      <c r="B378" t="s">
        <v>1160</v>
      </c>
      <c r="C378" t="s">
        <v>1193</v>
      </c>
      <c r="D378" s="1">
        <v>43647</v>
      </c>
      <c r="E378" s="1">
        <v>43659</v>
      </c>
      <c r="F378" s="1">
        <v>43668</v>
      </c>
      <c r="G378">
        <v>4159</v>
      </c>
      <c r="H378">
        <v>5.3</v>
      </c>
      <c r="I378">
        <v>1185.48</v>
      </c>
      <c r="J378" s="2" t="s">
        <v>1219</v>
      </c>
      <c r="K378">
        <v>436</v>
      </c>
      <c r="L378" s="15" t="s">
        <v>1576</v>
      </c>
      <c r="M378">
        <f>IF(J378="Business", G378*imputed!$B$4+imputed!$C$4,flights_c!G378*imputed!$B$5+imputed!$C$5)</f>
        <v>670.37020000000007</v>
      </c>
      <c r="N378">
        <f t="shared" si="20"/>
        <v>12</v>
      </c>
      <c r="O378">
        <f t="shared" si="21"/>
        <v>0.2850396729983169</v>
      </c>
      <c r="P378">
        <f t="shared" si="22"/>
        <v>9</v>
      </c>
      <c r="Q378" t="str">
        <f>VLOOKUP(K378,employees!A:H,5, FALSE)</f>
        <v>Consulting</v>
      </c>
      <c r="R378">
        <f>VLOOKUP(K378,employees!A:H,6, FALSE)</f>
        <v>2</v>
      </c>
      <c r="S378">
        <f>VLOOKUP(R378,Allowance!A:B,2,FALSE)</f>
        <v>6</v>
      </c>
      <c r="T378" t="str">
        <f t="shared" si="23"/>
        <v>Economy</v>
      </c>
      <c r="U378" t="str">
        <f>VLOOKUP(B378,IATA[],3,FALSE)</f>
        <v>Singapore</v>
      </c>
      <c r="V378" t="str">
        <f>VLOOKUP(C378,IATA[],3,FALSE)</f>
        <v>India</v>
      </c>
      <c r="W378" t="str">
        <f>VLOOKUP(U378,Regions!A:B,2,FALSE)</f>
        <v>Asia Pacific</v>
      </c>
      <c r="X378" t="str">
        <f>VLOOKUP(V378,Regions!A:B,2,FALSE)</f>
        <v>Asia Pacific</v>
      </c>
    </row>
    <row r="379" spans="1:24" x14ac:dyDescent="0.3">
      <c r="A379" t="s">
        <v>773</v>
      </c>
      <c r="B379" t="s">
        <v>1190</v>
      </c>
      <c r="C379" t="s">
        <v>1208</v>
      </c>
      <c r="D379" s="1">
        <v>42776</v>
      </c>
      <c r="E379" s="1">
        <v>42856</v>
      </c>
      <c r="F379" s="1">
        <v>42865</v>
      </c>
      <c r="G379">
        <v>7494</v>
      </c>
      <c r="H379">
        <v>9.3000000000000007</v>
      </c>
      <c r="I379">
        <v>1193.6300000000001</v>
      </c>
      <c r="J379" s="2" t="s">
        <v>1218</v>
      </c>
      <c r="K379">
        <v>297</v>
      </c>
      <c r="L379" s="15" t="s">
        <v>1576</v>
      </c>
      <c r="M379">
        <f>IF(J379="Business", G379*imputed!$B$4+imputed!$C$4,flights_c!G379*imputed!$B$5+imputed!$C$5)</f>
        <v>6158.8090000000002</v>
      </c>
      <c r="N379">
        <f t="shared" si="20"/>
        <v>80</v>
      </c>
      <c r="O379">
        <f t="shared" si="21"/>
        <v>0.15927808913797706</v>
      </c>
      <c r="P379">
        <f t="shared" si="22"/>
        <v>9</v>
      </c>
      <c r="Q379" t="str">
        <f>VLOOKUP(K379,employees!A:H,5, FALSE)</f>
        <v>Consulting</v>
      </c>
      <c r="R379">
        <f>VLOOKUP(K379,employees!A:H,6, FALSE)</f>
        <v>4</v>
      </c>
      <c r="S379">
        <f>VLOOKUP(R379,Allowance!A:B,2,FALSE)</f>
        <v>10</v>
      </c>
      <c r="T379" t="str">
        <f t="shared" si="23"/>
        <v>No</v>
      </c>
      <c r="U379" t="str">
        <f>VLOOKUP(B379,IATA[],3,FALSE)</f>
        <v>USA</v>
      </c>
      <c r="V379" t="str">
        <f>VLOOKUP(C379,IATA[],3,FALSE)</f>
        <v>Russia</v>
      </c>
      <c r="W379" t="str">
        <f>VLOOKUP(U379,Regions!A:B,2,FALSE)</f>
        <v>Americas</v>
      </c>
      <c r="X379" t="str">
        <f>VLOOKUP(V379,Regions!A:B,2,FALSE)</f>
        <v>Europe &amp; Middle East</v>
      </c>
    </row>
    <row r="380" spans="1:24" x14ac:dyDescent="0.3">
      <c r="A380" t="s">
        <v>774</v>
      </c>
      <c r="B380" t="s">
        <v>1162</v>
      </c>
      <c r="C380" t="s">
        <v>1208</v>
      </c>
      <c r="D380" s="1">
        <v>43196</v>
      </c>
      <c r="E380" s="1">
        <v>43212</v>
      </c>
      <c r="F380" s="1">
        <v>43217</v>
      </c>
      <c r="G380">
        <v>2508</v>
      </c>
      <c r="H380">
        <v>3.7</v>
      </c>
      <c r="I380">
        <v>1193.96</v>
      </c>
      <c r="J380" s="2" t="s">
        <v>1218</v>
      </c>
      <c r="K380">
        <v>422</v>
      </c>
      <c r="L380" s="15" t="s">
        <v>1576</v>
      </c>
      <c r="M380">
        <f>IF(J380="Business", G380*imputed!$B$4+imputed!$C$4,flights_c!G380*imputed!$B$5+imputed!$C$5)</f>
        <v>3299.3379999999997</v>
      </c>
      <c r="N380">
        <f t="shared" si="20"/>
        <v>16</v>
      </c>
      <c r="O380">
        <f t="shared" si="21"/>
        <v>0.47606060606060607</v>
      </c>
      <c r="P380">
        <f t="shared" si="22"/>
        <v>5</v>
      </c>
      <c r="Q380" t="str">
        <f>VLOOKUP(K380,employees!A:H,5, FALSE)</f>
        <v>Consulting</v>
      </c>
      <c r="R380">
        <f>VLOOKUP(K380,employees!A:H,6, FALSE)</f>
        <v>3</v>
      </c>
      <c r="S380">
        <f>VLOOKUP(R380,Allowance!A:B,2,FALSE)</f>
        <v>8</v>
      </c>
      <c r="T380" t="str">
        <f t="shared" si="23"/>
        <v>No</v>
      </c>
      <c r="U380" t="str">
        <f>VLOOKUP(B380,IATA[],3,FALSE)</f>
        <v>England</v>
      </c>
      <c r="V380" t="str">
        <f>VLOOKUP(C380,IATA[],3,FALSE)</f>
        <v>Russia</v>
      </c>
      <c r="W380" t="str">
        <f>VLOOKUP(U380,Regions!A:B,2,FALSE)</f>
        <v>Europe &amp; Middle East</v>
      </c>
      <c r="X380" t="str">
        <f>VLOOKUP(V380,Regions!A:B,2,FALSE)</f>
        <v>Europe &amp; Middle East</v>
      </c>
    </row>
    <row r="381" spans="1:24" x14ac:dyDescent="0.3">
      <c r="A381" t="s">
        <v>772</v>
      </c>
      <c r="B381" t="s">
        <v>1167</v>
      </c>
      <c r="C381" t="s">
        <v>1208</v>
      </c>
      <c r="D381" s="1">
        <v>43462</v>
      </c>
      <c r="E381" s="1">
        <v>43535</v>
      </c>
      <c r="F381" s="1">
        <v>43834</v>
      </c>
      <c r="G381">
        <v>2507</v>
      </c>
      <c r="H381">
        <v>8.6999999999999993</v>
      </c>
      <c r="I381">
        <v>1199.52</v>
      </c>
      <c r="J381" s="2" t="s">
        <v>1218</v>
      </c>
      <c r="K381">
        <v>212</v>
      </c>
      <c r="L381" s="15" t="s">
        <v>1576</v>
      </c>
      <c r="M381">
        <f>IF(J381="Business", G381*imputed!$B$4+imputed!$C$4,flights_c!G381*imputed!$B$5+imputed!$C$5)</f>
        <v>3298.7645000000002</v>
      </c>
      <c r="N381">
        <f t="shared" si="20"/>
        <v>73</v>
      </c>
      <c r="O381">
        <f t="shared" si="21"/>
        <v>0.47846828879138414</v>
      </c>
      <c r="P381">
        <f t="shared" si="22"/>
        <v>299</v>
      </c>
      <c r="Q381" t="str">
        <f>VLOOKUP(K381,employees!A:H,5, FALSE)</f>
        <v>Consulting</v>
      </c>
      <c r="R381">
        <f>VLOOKUP(K381,employees!A:H,6, FALSE)</f>
        <v>3</v>
      </c>
      <c r="S381">
        <f>VLOOKUP(R381,Allowance!A:B,2,FALSE)</f>
        <v>8</v>
      </c>
      <c r="T381" t="str">
        <f t="shared" si="23"/>
        <v>Violation</v>
      </c>
      <c r="U381" t="str">
        <f>VLOOKUP(B381,IATA[],3,FALSE)</f>
        <v>England</v>
      </c>
      <c r="V381" t="str">
        <f>VLOOKUP(C381,IATA[],3,FALSE)</f>
        <v>Russia</v>
      </c>
      <c r="W381" t="str">
        <f>VLOOKUP(U381,Regions!A:B,2,FALSE)</f>
        <v>Europe &amp; Middle East</v>
      </c>
      <c r="X381" t="str">
        <f>VLOOKUP(V381,Regions!A:B,2,FALSE)</f>
        <v>Europe &amp; Middle East</v>
      </c>
    </row>
    <row r="382" spans="1:24" x14ac:dyDescent="0.3">
      <c r="A382" t="s">
        <v>771</v>
      </c>
      <c r="B382" t="s">
        <v>1190</v>
      </c>
      <c r="C382" t="s">
        <v>1172</v>
      </c>
      <c r="D382" s="1">
        <v>43048</v>
      </c>
      <c r="E382" s="1">
        <v>43054</v>
      </c>
      <c r="F382" s="1">
        <v>43057</v>
      </c>
      <c r="G382">
        <v>3883</v>
      </c>
      <c r="H382">
        <v>5.0999999999999996</v>
      </c>
      <c r="I382">
        <v>1220.5</v>
      </c>
      <c r="J382" s="2" t="s">
        <v>1219</v>
      </c>
      <c r="K382">
        <v>159</v>
      </c>
      <c r="L382" s="15" t="s">
        <v>1576</v>
      </c>
      <c r="M382">
        <f>IF(J382="Business", G382*imputed!$B$4+imputed!$C$4,flights_c!G382*imputed!$B$5+imputed!$C$5)</f>
        <v>640.61739999999998</v>
      </c>
      <c r="N382">
        <f t="shared" si="20"/>
        <v>6</v>
      </c>
      <c r="O382">
        <f t="shared" si="21"/>
        <v>0.31431882565027042</v>
      </c>
      <c r="P382">
        <f t="shared" si="22"/>
        <v>3</v>
      </c>
      <c r="Q382" t="str">
        <f>VLOOKUP(K382,employees!A:H,5, FALSE)</f>
        <v>Consulting</v>
      </c>
      <c r="R382">
        <f>VLOOKUP(K382,employees!A:H,6, FALSE)</f>
        <v>4</v>
      </c>
      <c r="S382">
        <f>VLOOKUP(R382,Allowance!A:B,2,FALSE)</f>
        <v>10</v>
      </c>
      <c r="T382" t="str">
        <f t="shared" si="23"/>
        <v>Economy</v>
      </c>
      <c r="U382" t="str">
        <f>VLOOKUP(B382,IATA[],3,FALSE)</f>
        <v>USA</v>
      </c>
      <c r="V382" t="str">
        <f>VLOOKUP(C382,IATA[],3,FALSE)</f>
        <v>USA</v>
      </c>
      <c r="W382" t="str">
        <f>VLOOKUP(U382,Regions!A:B,2,FALSE)</f>
        <v>Americas</v>
      </c>
      <c r="X382" t="str">
        <f>VLOOKUP(V382,Regions!A:B,2,FALSE)</f>
        <v>Americas</v>
      </c>
    </row>
    <row r="383" spans="1:24" x14ac:dyDescent="0.3">
      <c r="A383" t="s">
        <v>770</v>
      </c>
      <c r="B383" t="s">
        <v>1190</v>
      </c>
      <c r="C383" t="s">
        <v>1162</v>
      </c>
      <c r="D383" s="1">
        <v>43281</v>
      </c>
      <c r="E383" s="1">
        <v>43339</v>
      </c>
      <c r="F383" s="1">
        <v>43347</v>
      </c>
      <c r="G383">
        <v>5536</v>
      </c>
      <c r="H383">
        <v>11.7</v>
      </c>
      <c r="I383">
        <v>1237.49</v>
      </c>
      <c r="J383" s="2" t="s">
        <v>1218</v>
      </c>
      <c r="K383">
        <v>451</v>
      </c>
      <c r="L383" s="15" t="s">
        <v>1576</v>
      </c>
      <c r="M383">
        <f>IF(J383="Business", G383*imputed!$B$4+imputed!$C$4,flights_c!G383*imputed!$B$5+imputed!$C$5)</f>
        <v>5035.8960000000006</v>
      </c>
      <c r="N383">
        <f t="shared" si="20"/>
        <v>58</v>
      </c>
      <c r="O383">
        <f t="shared" si="21"/>
        <v>0.22353504335260116</v>
      </c>
      <c r="P383">
        <f t="shared" si="22"/>
        <v>8</v>
      </c>
      <c r="Q383" t="str">
        <f>VLOOKUP(K383,employees!A:H,5, FALSE)</f>
        <v>Consulting</v>
      </c>
      <c r="R383">
        <f>VLOOKUP(K383,employees!A:H,6, FALSE)</f>
        <v>2</v>
      </c>
      <c r="S383">
        <f>VLOOKUP(R383,Allowance!A:B,2,FALSE)</f>
        <v>6</v>
      </c>
      <c r="T383" t="str">
        <f t="shared" si="23"/>
        <v>Violation</v>
      </c>
      <c r="U383" t="str">
        <f>VLOOKUP(B383,IATA[],3,FALSE)</f>
        <v>USA</v>
      </c>
      <c r="V383" t="str">
        <f>VLOOKUP(C383,IATA[],3,FALSE)</f>
        <v>England</v>
      </c>
      <c r="W383" t="str">
        <f>VLOOKUP(U383,Regions!A:B,2,FALSE)</f>
        <v>Americas</v>
      </c>
      <c r="X383" t="str">
        <f>VLOOKUP(V383,Regions!A:B,2,FALSE)</f>
        <v>Europe &amp; Middle East</v>
      </c>
    </row>
    <row r="384" spans="1:24" x14ac:dyDescent="0.3">
      <c r="A384" t="s">
        <v>769</v>
      </c>
      <c r="B384" t="s">
        <v>1162</v>
      </c>
      <c r="C384" t="s">
        <v>1198</v>
      </c>
      <c r="D384" s="1">
        <v>43639</v>
      </c>
      <c r="E384" s="1">
        <v>43665</v>
      </c>
      <c r="F384" s="1">
        <v>43666</v>
      </c>
      <c r="G384">
        <v>7627</v>
      </c>
      <c r="H384">
        <v>8.8000000000000007</v>
      </c>
      <c r="I384">
        <v>1255.81</v>
      </c>
      <c r="J384" s="2" t="s">
        <v>1219</v>
      </c>
      <c r="K384">
        <v>858</v>
      </c>
      <c r="L384" s="15" t="s">
        <v>1576</v>
      </c>
      <c r="M384">
        <f>IF(J384="Business", G384*imputed!$B$4+imputed!$C$4,flights_c!G384*imputed!$B$5+imputed!$C$5)</f>
        <v>1044.2206000000001</v>
      </c>
      <c r="N384">
        <f t="shared" si="20"/>
        <v>26</v>
      </c>
      <c r="O384">
        <f t="shared" si="21"/>
        <v>0.16465320571653336</v>
      </c>
      <c r="P384">
        <f t="shared" si="22"/>
        <v>1</v>
      </c>
      <c r="Q384" t="str">
        <f>VLOOKUP(K384,employees!A:H,5, FALSE)</f>
        <v>Consulting</v>
      </c>
      <c r="R384">
        <f>VLOOKUP(K384,employees!A:H,6, FALSE)</f>
        <v>4</v>
      </c>
      <c r="S384">
        <f>VLOOKUP(R384,Allowance!A:B,2,FALSE)</f>
        <v>10</v>
      </c>
      <c r="T384" t="str">
        <f t="shared" si="23"/>
        <v>Economy</v>
      </c>
      <c r="U384" t="str">
        <f>VLOOKUP(B384,IATA[],3,FALSE)</f>
        <v>England</v>
      </c>
      <c r="V384" t="str">
        <f>VLOOKUP(C384,IATA[],3,FALSE)</f>
        <v>USA</v>
      </c>
      <c r="W384" t="str">
        <f>VLOOKUP(U384,Regions!A:B,2,FALSE)</f>
        <v>Europe &amp; Middle East</v>
      </c>
      <c r="X384" t="str">
        <f>VLOOKUP(V384,Regions!A:B,2,FALSE)</f>
        <v>Americas</v>
      </c>
    </row>
    <row r="385" spans="1:24" x14ac:dyDescent="0.3">
      <c r="A385" t="s">
        <v>768</v>
      </c>
      <c r="B385" t="s">
        <v>1190</v>
      </c>
      <c r="C385" t="s">
        <v>1172</v>
      </c>
      <c r="D385" s="1">
        <v>43527</v>
      </c>
      <c r="E385" s="1">
        <v>43528</v>
      </c>
      <c r="F385" s="1">
        <v>43531</v>
      </c>
      <c r="G385">
        <v>3883</v>
      </c>
      <c r="H385">
        <v>5.0999999999999996</v>
      </c>
      <c r="I385">
        <v>1264.54</v>
      </c>
      <c r="J385" s="2" t="s">
        <v>1219</v>
      </c>
      <c r="K385">
        <v>650</v>
      </c>
      <c r="L385" s="15" t="s">
        <v>1576</v>
      </c>
      <c r="M385">
        <f>IF(J385="Business", G385*imputed!$B$4+imputed!$C$4,flights_c!G385*imputed!$B$5+imputed!$C$5)</f>
        <v>640.61739999999998</v>
      </c>
      <c r="N385">
        <f t="shared" si="20"/>
        <v>1</v>
      </c>
      <c r="O385">
        <f t="shared" si="21"/>
        <v>0.32566057172289464</v>
      </c>
      <c r="P385">
        <f t="shared" si="22"/>
        <v>3</v>
      </c>
      <c r="Q385" t="str">
        <f>VLOOKUP(K385,employees!A:H,5, FALSE)</f>
        <v>Consulting</v>
      </c>
      <c r="R385">
        <f>VLOOKUP(K385,employees!A:H,6, FALSE)</f>
        <v>2</v>
      </c>
      <c r="S385">
        <f>VLOOKUP(R385,Allowance!A:B,2,FALSE)</f>
        <v>6</v>
      </c>
      <c r="T385" t="str">
        <f t="shared" si="23"/>
        <v>Economy</v>
      </c>
      <c r="U385" t="str">
        <f>VLOOKUP(B385,IATA[],3,FALSE)</f>
        <v>USA</v>
      </c>
      <c r="V385" t="str">
        <f>VLOOKUP(C385,IATA[],3,FALSE)</f>
        <v>USA</v>
      </c>
      <c r="W385" t="str">
        <f>VLOOKUP(U385,Regions!A:B,2,FALSE)</f>
        <v>Americas</v>
      </c>
      <c r="X385" t="str">
        <f>VLOOKUP(V385,Regions!A:B,2,FALSE)</f>
        <v>Americas</v>
      </c>
    </row>
    <row r="386" spans="1:24" x14ac:dyDescent="0.3">
      <c r="A386" t="s">
        <v>767</v>
      </c>
      <c r="B386" t="s">
        <v>1162</v>
      </c>
      <c r="C386" t="s">
        <v>1207</v>
      </c>
      <c r="D386" s="1">
        <v>42744</v>
      </c>
      <c r="E386" s="1">
        <v>42765</v>
      </c>
      <c r="F386" s="1">
        <v>42769</v>
      </c>
      <c r="G386">
        <v>941</v>
      </c>
      <c r="H386">
        <v>2.1</v>
      </c>
      <c r="I386">
        <v>1309.23</v>
      </c>
      <c r="J386" s="2" t="s">
        <v>1218</v>
      </c>
      <c r="K386">
        <v>967</v>
      </c>
      <c r="L386" s="15" t="s">
        <v>1576</v>
      </c>
      <c r="M386">
        <f>IF(J386="Business", G386*imputed!$B$4+imputed!$C$4,flights_c!G386*imputed!$B$5+imputed!$C$5)</f>
        <v>2400.6635000000001</v>
      </c>
      <c r="N386">
        <f t="shared" si="20"/>
        <v>21</v>
      </c>
      <c r="O386">
        <f t="shared" si="21"/>
        <v>1.391317747077577</v>
      </c>
      <c r="P386">
        <f t="shared" si="22"/>
        <v>4</v>
      </c>
      <c r="Q386" t="str">
        <f>VLOOKUP(K386,employees!A:H,5, FALSE)</f>
        <v>Consulting</v>
      </c>
      <c r="R386">
        <f>VLOOKUP(K386,employees!A:H,6, FALSE)</f>
        <v>2</v>
      </c>
      <c r="S386">
        <f>VLOOKUP(R386,Allowance!A:B,2,FALSE)</f>
        <v>6</v>
      </c>
      <c r="T386" t="str">
        <f t="shared" si="23"/>
        <v>No</v>
      </c>
      <c r="U386" t="str">
        <f>VLOOKUP(B386,IATA[],3,FALSE)</f>
        <v>England</v>
      </c>
      <c r="V386" t="str">
        <f>VLOOKUP(C386,IATA[],3,FALSE)</f>
        <v>Germany</v>
      </c>
      <c r="W386" t="str">
        <f>VLOOKUP(U386,Regions!A:B,2,FALSE)</f>
        <v>Europe &amp; Middle East</v>
      </c>
      <c r="X386" t="str">
        <f>VLOOKUP(V386,Regions!A:B,2,FALSE)</f>
        <v>Europe &amp; Middle East</v>
      </c>
    </row>
    <row r="387" spans="1:24" x14ac:dyDescent="0.3">
      <c r="A387" t="s">
        <v>765</v>
      </c>
      <c r="B387" t="s">
        <v>1190</v>
      </c>
      <c r="C387" t="s">
        <v>1172</v>
      </c>
      <c r="D387" s="1">
        <v>43437</v>
      </c>
      <c r="E387" s="1">
        <v>43451</v>
      </c>
      <c r="F387" s="1">
        <v>43454</v>
      </c>
      <c r="G387">
        <v>3883</v>
      </c>
      <c r="H387">
        <v>5.0999999999999996</v>
      </c>
      <c r="I387">
        <v>1352.87</v>
      </c>
      <c r="J387" s="2" t="s">
        <v>1218</v>
      </c>
      <c r="K387">
        <v>252</v>
      </c>
      <c r="L387" s="15" t="s">
        <v>1576</v>
      </c>
      <c r="M387">
        <f>IF(J387="Business", G387*imputed!$B$4+imputed!$C$4,flights_c!G387*imputed!$B$5+imputed!$C$5)</f>
        <v>4087.9005000000002</v>
      </c>
      <c r="N387">
        <f t="shared" ref="N387:N450" si="24">E387-D387</f>
        <v>14</v>
      </c>
      <c r="O387">
        <f t="shared" ref="O387:O450" si="25">I387/G387</f>
        <v>0.3484084470770023</v>
      </c>
      <c r="P387">
        <f t="shared" ref="P387:P450" si="26">F387-E387</f>
        <v>3</v>
      </c>
      <c r="Q387" t="str">
        <f>VLOOKUP(K387,employees!A:H,5, FALSE)</f>
        <v>Consulting</v>
      </c>
      <c r="R387">
        <f>VLOOKUP(K387,employees!A:H,6, FALSE)</f>
        <v>4</v>
      </c>
      <c r="S387">
        <f>VLOOKUP(R387,Allowance!A:B,2,FALSE)</f>
        <v>10</v>
      </c>
      <c r="T387" t="str">
        <f t="shared" ref="T387:T450" si="27">IF(J387="Economy", "Economy", IF(H387&lt;=S387, "No", "Violation"))</f>
        <v>No</v>
      </c>
      <c r="U387" t="str">
        <f>VLOOKUP(B387,IATA[],3,FALSE)</f>
        <v>USA</v>
      </c>
      <c r="V387" t="str">
        <f>VLOOKUP(C387,IATA[],3,FALSE)</f>
        <v>USA</v>
      </c>
      <c r="W387" t="str">
        <f>VLOOKUP(U387,Regions!A:B,2,FALSE)</f>
        <v>Americas</v>
      </c>
      <c r="X387" t="str">
        <f>VLOOKUP(V387,Regions!A:B,2,FALSE)</f>
        <v>Americas</v>
      </c>
    </row>
    <row r="388" spans="1:24" x14ac:dyDescent="0.3">
      <c r="A388" t="s">
        <v>764</v>
      </c>
      <c r="B388" t="s">
        <v>1160</v>
      </c>
      <c r="C388" t="s">
        <v>1205</v>
      </c>
      <c r="D388" s="1">
        <v>43728</v>
      </c>
      <c r="E388" s="1">
        <v>43771</v>
      </c>
      <c r="F388" s="1">
        <v>43777</v>
      </c>
      <c r="G388">
        <v>3713</v>
      </c>
      <c r="H388">
        <v>7.9</v>
      </c>
      <c r="I388">
        <v>1373.32</v>
      </c>
      <c r="J388" s="2" t="s">
        <v>1218</v>
      </c>
      <c r="K388">
        <v>912</v>
      </c>
      <c r="L388" s="15" t="s">
        <v>1576</v>
      </c>
      <c r="M388">
        <f>IF(J388="Business", G388*imputed!$B$4+imputed!$C$4,flights_c!G388*imputed!$B$5+imputed!$C$5)</f>
        <v>3990.4054999999998</v>
      </c>
      <c r="N388">
        <f t="shared" si="24"/>
        <v>43</v>
      </c>
      <c r="O388">
        <f t="shared" si="25"/>
        <v>0.36986803124158363</v>
      </c>
      <c r="P388">
        <f t="shared" si="26"/>
        <v>6</v>
      </c>
      <c r="Q388" t="str">
        <f>VLOOKUP(K388,employees!A:H,5, FALSE)</f>
        <v>Consulting</v>
      </c>
      <c r="R388">
        <f>VLOOKUP(K388,employees!A:H,6, FALSE)</f>
        <v>3</v>
      </c>
      <c r="S388">
        <f>VLOOKUP(R388,Allowance!A:B,2,FALSE)</f>
        <v>8</v>
      </c>
      <c r="T388" t="str">
        <f t="shared" si="27"/>
        <v>No</v>
      </c>
      <c r="U388" t="str">
        <f>VLOOKUP(B388,IATA[],3,FALSE)</f>
        <v>Singapore</v>
      </c>
      <c r="V388" t="str">
        <f>VLOOKUP(C388,IATA[],3,FALSE)</f>
        <v>China</v>
      </c>
      <c r="W388" t="str">
        <f>VLOOKUP(U388,Regions!A:B,2,FALSE)</f>
        <v>Asia Pacific</v>
      </c>
      <c r="X388" t="str">
        <f>VLOOKUP(V388,Regions!A:B,2,FALSE)</f>
        <v>Asia Pacific</v>
      </c>
    </row>
    <row r="389" spans="1:24" x14ac:dyDescent="0.3">
      <c r="A389" t="s">
        <v>763</v>
      </c>
      <c r="B389" t="s">
        <v>1190</v>
      </c>
      <c r="C389" t="s">
        <v>1203</v>
      </c>
      <c r="D389" s="1">
        <v>43321</v>
      </c>
      <c r="E389" s="1">
        <v>43322</v>
      </c>
      <c r="F389" s="1">
        <v>43324</v>
      </c>
      <c r="G389">
        <v>4151</v>
      </c>
      <c r="H389">
        <v>4.5</v>
      </c>
      <c r="I389">
        <v>1382.11</v>
      </c>
      <c r="J389" s="2" t="s">
        <v>1219</v>
      </c>
      <c r="K389">
        <v>382</v>
      </c>
      <c r="L389" s="15" t="s">
        <v>1576</v>
      </c>
      <c r="M389">
        <f>IF(J389="Business", G389*imputed!$B$4+imputed!$C$4,flights_c!G389*imputed!$B$5+imputed!$C$5)</f>
        <v>669.50779999999997</v>
      </c>
      <c r="N389">
        <f t="shared" si="24"/>
        <v>1</v>
      </c>
      <c r="O389">
        <f t="shared" si="25"/>
        <v>0.33295832329559139</v>
      </c>
      <c r="P389">
        <f t="shared" si="26"/>
        <v>2</v>
      </c>
      <c r="Q389" t="str">
        <f>VLOOKUP(K389,employees!A:H,5, FALSE)</f>
        <v>Finance</v>
      </c>
      <c r="R389">
        <f>VLOOKUP(K389,employees!A:H,6, FALSE)</f>
        <v>4</v>
      </c>
      <c r="S389">
        <f>VLOOKUP(R389,Allowance!A:B,2,FALSE)</f>
        <v>10</v>
      </c>
      <c r="T389" t="str">
        <f t="shared" si="27"/>
        <v>Economy</v>
      </c>
      <c r="U389" t="str">
        <f>VLOOKUP(B389,IATA[],3,FALSE)</f>
        <v>USA</v>
      </c>
      <c r="V389" t="str">
        <f>VLOOKUP(C389,IATA[],3,FALSE)</f>
        <v>USA</v>
      </c>
      <c r="W389" t="str">
        <f>VLOOKUP(U389,Regions!A:B,2,FALSE)</f>
        <v>Americas</v>
      </c>
      <c r="X389" t="str">
        <f>VLOOKUP(V389,Regions!A:B,2,FALSE)</f>
        <v>Americas</v>
      </c>
    </row>
    <row r="390" spans="1:24" x14ac:dyDescent="0.3">
      <c r="A390" t="s">
        <v>762</v>
      </c>
      <c r="B390" t="s">
        <v>1161</v>
      </c>
      <c r="C390" t="s">
        <v>1162</v>
      </c>
      <c r="D390" s="1">
        <v>43001</v>
      </c>
      <c r="E390" s="1">
        <v>43088</v>
      </c>
      <c r="F390" s="1">
        <v>43094</v>
      </c>
      <c r="G390">
        <v>5555</v>
      </c>
      <c r="H390">
        <v>7.1</v>
      </c>
      <c r="I390">
        <v>1383.58</v>
      </c>
      <c r="J390" s="2" t="s">
        <v>1218</v>
      </c>
      <c r="K390">
        <v>463</v>
      </c>
      <c r="L390" s="15" t="s">
        <v>1576</v>
      </c>
      <c r="M390">
        <f>IF(J390="Business", G390*imputed!$B$4+imputed!$C$4,flights_c!G390*imputed!$B$5+imputed!$C$5)</f>
        <v>5046.7924999999996</v>
      </c>
      <c r="N390">
        <f t="shared" si="24"/>
        <v>87</v>
      </c>
      <c r="O390">
        <f t="shared" si="25"/>
        <v>0.24906930693069307</v>
      </c>
      <c r="P390">
        <f t="shared" si="26"/>
        <v>6</v>
      </c>
      <c r="Q390" t="str">
        <f>VLOOKUP(K390,employees!A:H,5, FALSE)</f>
        <v>Finance</v>
      </c>
      <c r="R390">
        <f>VLOOKUP(K390,employees!A:H,6, FALSE)</f>
        <v>4</v>
      </c>
      <c r="S390">
        <f>VLOOKUP(R390,Allowance!A:B,2,FALSE)</f>
        <v>10</v>
      </c>
      <c r="T390" t="str">
        <f t="shared" si="27"/>
        <v>No</v>
      </c>
      <c r="U390" t="str">
        <f>VLOOKUP(B390,IATA[],3,FALSE)</f>
        <v>USA</v>
      </c>
      <c r="V390" t="str">
        <f>VLOOKUP(C390,IATA[],3,FALSE)</f>
        <v>England</v>
      </c>
      <c r="W390" t="str">
        <f>VLOOKUP(U390,Regions!A:B,2,FALSE)</f>
        <v>Americas</v>
      </c>
      <c r="X390" t="str">
        <f>VLOOKUP(V390,Regions!A:B,2,FALSE)</f>
        <v>Europe &amp; Middle East</v>
      </c>
    </row>
    <row r="391" spans="1:24" x14ac:dyDescent="0.3">
      <c r="A391" t="s">
        <v>761</v>
      </c>
      <c r="B391" t="s">
        <v>1190</v>
      </c>
      <c r="C391" t="s">
        <v>1163</v>
      </c>
      <c r="D391" s="1">
        <v>43756</v>
      </c>
      <c r="E391" s="1">
        <v>43759</v>
      </c>
      <c r="F391" s="1">
        <v>43761</v>
      </c>
      <c r="G391">
        <v>3608</v>
      </c>
      <c r="H391">
        <v>4.8</v>
      </c>
      <c r="I391">
        <v>1387.03</v>
      </c>
      <c r="J391" s="2" t="s">
        <v>1218</v>
      </c>
      <c r="K391">
        <v>596</v>
      </c>
      <c r="L391" s="15" t="s">
        <v>1576</v>
      </c>
      <c r="M391">
        <f>IF(J391="Business", G391*imputed!$B$4+imputed!$C$4,flights_c!G391*imputed!$B$5+imputed!$C$5)</f>
        <v>3930.1880000000001</v>
      </c>
      <c r="N391">
        <f t="shared" si="24"/>
        <v>3</v>
      </c>
      <c r="O391">
        <f t="shared" si="25"/>
        <v>0.38443181818181815</v>
      </c>
      <c r="P391">
        <f t="shared" si="26"/>
        <v>2</v>
      </c>
      <c r="Q391" t="str">
        <f>VLOOKUP(K391,employees!A:H,5, FALSE)</f>
        <v>Consulting</v>
      </c>
      <c r="R391">
        <f>VLOOKUP(K391,employees!A:H,6, FALSE)</f>
        <v>2</v>
      </c>
      <c r="S391">
        <f>VLOOKUP(R391,Allowance!A:B,2,FALSE)</f>
        <v>6</v>
      </c>
      <c r="T391" t="str">
        <f t="shared" si="27"/>
        <v>No</v>
      </c>
      <c r="U391" t="str">
        <f>VLOOKUP(B391,IATA[],3,FALSE)</f>
        <v>USA</v>
      </c>
      <c r="V391" t="str">
        <f>VLOOKUP(C391,IATA[],3,FALSE)</f>
        <v>USA</v>
      </c>
      <c r="W391" t="str">
        <f>VLOOKUP(U391,Regions!A:B,2,FALSE)</f>
        <v>Americas</v>
      </c>
      <c r="X391" t="str">
        <f>VLOOKUP(V391,Regions!A:B,2,FALSE)</f>
        <v>Americas</v>
      </c>
    </row>
    <row r="392" spans="1:24" x14ac:dyDescent="0.3">
      <c r="A392" t="s">
        <v>760</v>
      </c>
      <c r="B392" t="s">
        <v>1167</v>
      </c>
      <c r="C392" t="s">
        <v>1183</v>
      </c>
      <c r="D392" s="1">
        <v>42876</v>
      </c>
      <c r="E392" s="1">
        <v>42906</v>
      </c>
      <c r="F392" s="1">
        <v>42909</v>
      </c>
      <c r="G392">
        <v>8303</v>
      </c>
      <c r="H392">
        <v>14.5</v>
      </c>
      <c r="I392">
        <v>1414.25</v>
      </c>
      <c r="J392" s="2" t="s">
        <v>1218</v>
      </c>
      <c r="K392">
        <v>417</v>
      </c>
      <c r="L392" s="15" t="s">
        <v>1576</v>
      </c>
      <c r="M392">
        <f>IF(J392="Business", G392*imputed!$B$4+imputed!$C$4,flights_c!G392*imputed!$B$5+imputed!$C$5)</f>
        <v>6622.7704999999996</v>
      </c>
      <c r="N392">
        <f t="shared" si="24"/>
        <v>30</v>
      </c>
      <c r="O392">
        <f t="shared" si="25"/>
        <v>0.17033000120438396</v>
      </c>
      <c r="P392">
        <f t="shared" si="26"/>
        <v>3</v>
      </c>
      <c r="Q392" t="str">
        <f>VLOOKUP(K392,employees!A:H,5, FALSE)</f>
        <v>Consulting</v>
      </c>
      <c r="R392">
        <f>VLOOKUP(K392,employees!A:H,6, FALSE)</f>
        <v>2</v>
      </c>
      <c r="S392">
        <f>VLOOKUP(R392,Allowance!A:B,2,FALSE)</f>
        <v>6</v>
      </c>
      <c r="T392" t="str">
        <f t="shared" si="27"/>
        <v>Violation</v>
      </c>
      <c r="U392" t="str">
        <f>VLOOKUP(B392,IATA[],3,FALSE)</f>
        <v>England</v>
      </c>
      <c r="V392" t="str">
        <f>VLOOKUP(C392,IATA[],3,FALSE)</f>
        <v>China</v>
      </c>
      <c r="W392" t="str">
        <f>VLOOKUP(U392,Regions!A:B,2,FALSE)</f>
        <v>Europe &amp; Middle East</v>
      </c>
      <c r="X392" t="str">
        <f>VLOOKUP(V392,Regions!A:B,2,FALSE)</f>
        <v>Asia Pacific</v>
      </c>
    </row>
    <row r="393" spans="1:24" x14ac:dyDescent="0.3">
      <c r="A393" t="s">
        <v>759</v>
      </c>
      <c r="B393" t="s">
        <v>1167</v>
      </c>
      <c r="C393" t="s">
        <v>1198</v>
      </c>
      <c r="D393" s="1">
        <v>43682</v>
      </c>
      <c r="E393" s="1">
        <v>43703</v>
      </c>
      <c r="F393" s="1">
        <v>43708</v>
      </c>
      <c r="G393">
        <v>7660</v>
      </c>
      <c r="H393">
        <v>15.8</v>
      </c>
      <c r="I393">
        <v>1417.19</v>
      </c>
      <c r="J393" s="2" t="s">
        <v>1218</v>
      </c>
      <c r="K393">
        <v>454</v>
      </c>
      <c r="L393" s="15" t="s">
        <v>1576</v>
      </c>
      <c r="M393">
        <f>IF(J393="Business", G393*imputed!$B$4+imputed!$C$4,flights_c!G393*imputed!$B$5+imputed!$C$5)</f>
        <v>6254.01</v>
      </c>
      <c r="N393">
        <f t="shared" si="24"/>
        <v>21</v>
      </c>
      <c r="O393">
        <f t="shared" si="25"/>
        <v>0.1850117493472585</v>
      </c>
      <c r="P393">
        <f t="shared" si="26"/>
        <v>5</v>
      </c>
      <c r="Q393" t="str">
        <f>VLOOKUP(K393,employees!A:H,5, FALSE)</f>
        <v>Finance</v>
      </c>
      <c r="R393">
        <f>VLOOKUP(K393,employees!A:H,6, FALSE)</f>
        <v>2</v>
      </c>
      <c r="S393">
        <f>VLOOKUP(R393,Allowance!A:B,2,FALSE)</f>
        <v>6</v>
      </c>
      <c r="T393" t="str">
        <f t="shared" si="27"/>
        <v>Violation</v>
      </c>
      <c r="U393" t="str">
        <f>VLOOKUP(B393,IATA[],3,FALSE)</f>
        <v>England</v>
      </c>
      <c r="V393" t="str">
        <f>VLOOKUP(C393,IATA[],3,FALSE)</f>
        <v>USA</v>
      </c>
      <c r="W393" t="str">
        <f>VLOOKUP(U393,Regions!A:B,2,FALSE)</f>
        <v>Europe &amp; Middle East</v>
      </c>
      <c r="X393" t="str">
        <f>VLOOKUP(V393,Regions!A:B,2,FALSE)</f>
        <v>Americas</v>
      </c>
    </row>
    <row r="394" spans="1:24" x14ac:dyDescent="0.3">
      <c r="A394" t="s">
        <v>758</v>
      </c>
      <c r="B394" t="s">
        <v>1190</v>
      </c>
      <c r="C394" t="s">
        <v>1163</v>
      </c>
      <c r="D394" s="1">
        <v>43133</v>
      </c>
      <c r="E394" s="1">
        <v>43157</v>
      </c>
      <c r="F394" s="1">
        <v>43162</v>
      </c>
      <c r="G394">
        <v>3608</v>
      </c>
      <c r="H394">
        <v>4.8</v>
      </c>
      <c r="I394">
        <v>1443.93</v>
      </c>
      <c r="J394" s="2" t="s">
        <v>1218</v>
      </c>
      <c r="K394">
        <v>25</v>
      </c>
      <c r="L394" s="15" t="s">
        <v>1576</v>
      </c>
      <c r="M394">
        <f>IF(J394="Business", G394*imputed!$B$4+imputed!$C$4,flights_c!G394*imputed!$B$5+imputed!$C$5)</f>
        <v>3930.1880000000001</v>
      </c>
      <c r="N394">
        <f t="shared" si="24"/>
        <v>24</v>
      </c>
      <c r="O394">
        <f t="shared" si="25"/>
        <v>0.40020232815964524</v>
      </c>
      <c r="P394">
        <f t="shared" si="26"/>
        <v>5</v>
      </c>
      <c r="Q394" t="str">
        <f>VLOOKUP(K394,employees!A:H,5, FALSE)</f>
        <v>Consulting</v>
      </c>
      <c r="R394">
        <f>VLOOKUP(K394,employees!A:H,6, FALSE)</f>
        <v>4</v>
      </c>
      <c r="S394">
        <f>VLOOKUP(R394,Allowance!A:B,2,FALSE)</f>
        <v>10</v>
      </c>
      <c r="T394" t="str">
        <f t="shared" si="27"/>
        <v>No</v>
      </c>
      <c r="U394" t="str">
        <f>VLOOKUP(B394,IATA[],3,FALSE)</f>
        <v>USA</v>
      </c>
      <c r="V394" t="str">
        <f>VLOOKUP(C394,IATA[],3,FALSE)</f>
        <v>USA</v>
      </c>
      <c r="W394" t="str">
        <f>VLOOKUP(U394,Regions!A:B,2,FALSE)</f>
        <v>Americas</v>
      </c>
      <c r="X394" t="str">
        <f>VLOOKUP(V394,Regions!A:B,2,FALSE)</f>
        <v>Americas</v>
      </c>
    </row>
    <row r="395" spans="1:24" x14ac:dyDescent="0.3">
      <c r="A395" t="s">
        <v>757</v>
      </c>
      <c r="B395" t="s">
        <v>1167</v>
      </c>
      <c r="C395" t="s">
        <v>1170</v>
      </c>
      <c r="D395" s="1">
        <v>43458</v>
      </c>
      <c r="E395" s="1">
        <v>43485</v>
      </c>
      <c r="F395" s="1">
        <v>43488</v>
      </c>
      <c r="G395">
        <v>9252</v>
      </c>
      <c r="H395">
        <v>13.4</v>
      </c>
      <c r="I395">
        <v>1459.61</v>
      </c>
      <c r="J395" s="2" t="s">
        <v>1218</v>
      </c>
      <c r="K395">
        <v>967</v>
      </c>
      <c r="L395" s="15" t="s">
        <v>1576</v>
      </c>
      <c r="M395">
        <f>IF(J395="Business", G395*imputed!$B$4+imputed!$C$4,flights_c!G395*imputed!$B$5+imputed!$C$5)</f>
        <v>7167.0219999999999</v>
      </c>
      <c r="N395">
        <f t="shared" si="24"/>
        <v>27</v>
      </c>
      <c r="O395">
        <f t="shared" si="25"/>
        <v>0.15776156506701253</v>
      </c>
      <c r="P395">
        <f t="shared" si="26"/>
        <v>3</v>
      </c>
      <c r="Q395" t="str">
        <f>VLOOKUP(K395,employees!A:H,5, FALSE)</f>
        <v>Consulting</v>
      </c>
      <c r="R395">
        <f>VLOOKUP(K395,employees!A:H,6, FALSE)</f>
        <v>2</v>
      </c>
      <c r="S395">
        <f>VLOOKUP(R395,Allowance!A:B,2,FALSE)</f>
        <v>6</v>
      </c>
      <c r="T395" t="str">
        <f t="shared" si="27"/>
        <v>Violation</v>
      </c>
      <c r="U395" t="str">
        <f>VLOOKUP(B395,IATA[],3,FALSE)</f>
        <v>England</v>
      </c>
      <c r="V395" t="str">
        <f>VLOOKUP(C395,IATA[],3,FALSE)</f>
        <v>China</v>
      </c>
      <c r="W395" t="str">
        <f>VLOOKUP(U395,Regions!A:B,2,FALSE)</f>
        <v>Europe &amp; Middle East</v>
      </c>
      <c r="X395" t="str">
        <f>VLOOKUP(V395,Regions!A:B,2,FALSE)</f>
        <v>Asia Pacific</v>
      </c>
    </row>
    <row r="396" spans="1:24" x14ac:dyDescent="0.3">
      <c r="A396" t="s">
        <v>756</v>
      </c>
      <c r="B396" t="s">
        <v>1160</v>
      </c>
      <c r="C396" t="s">
        <v>1171</v>
      </c>
      <c r="D396" s="1">
        <v>43477</v>
      </c>
      <c r="E396" s="1">
        <v>43501</v>
      </c>
      <c r="F396" s="1">
        <v>43510</v>
      </c>
      <c r="G396">
        <v>4490</v>
      </c>
      <c r="H396">
        <v>5.6</v>
      </c>
      <c r="I396">
        <v>1471.88</v>
      </c>
      <c r="J396" s="2" t="s">
        <v>1218</v>
      </c>
      <c r="K396">
        <v>874</v>
      </c>
      <c r="L396" s="15" t="s">
        <v>1576</v>
      </c>
      <c r="M396">
        <f>IF(J396="Business", G396*imputed!$B$4+imputed!$C$4,flights_c!G396*imputed!$B$5+imputed!$C$5)</f>
        <v>4436.0149999999994</v>
      </c>
      <c r="N396">
        <f t="shared" si="24"/>
        <v>24</v>
      </c>
      <c r="O396">
        <f t="shared" si="25"/>
        <v>0.32781291759465481</v>
      </c>
      <c r="P396">
        <f t="shared" si="26"/>
        <v>9</v>
      </c>
      <c r="Q396" t="str">
        <f>VLOOKUP(K396,employees!A:H,5, FALSE)</f>
        <v>Consulting</v>
      </c>
      <c r="R396">
        <f>VLOOKUP(K396,employees!A:H,6, FALSE)</f>
        <v>4</v>
      </c>
      <c r="S396">
        <f>VLOOKUP(R396,Allowance!A:B,2,FALSE)</f>
        <v>10</v>
      </c>
      <c r="T396" t="str">
        <f t="shared" si="27"/>
        <v>No</v>
      </c>
      <c r="U396" t="str">
        <f>VLOOKUP(B396,IATA[],3,FALSE)</f>
        <v>Singapore</v>
      </c>
      <c r="V396" t="str">
        <f>VLOOKUP(C396,IATA[],3,FALSE)</f>
        <v>China</v>
      </c>
      <c r="W396" t="str">
        <f>VLOOKUP(U396,Regions!A:B,2,FALSE)</f>
        <v>Asia Pacific</v>
      </c>
      <c r="X396" t="str">
        <f>VLOOKUP(V396,Regions!A:B,2,FALSE)</f>
        <v>Asia Pacific</v>
      </c>
    </row>
    <row r="397" spans="1:24" x14ac:dyDescent="0.3">
      <c r="A397" t="s">
        <v>755</v>
      </c>
      <c r="B397" t="s">
        <v>1167</v>
      </c>
      <c r="C397" t="s">
        <v>1161</v>
      </c>
      <c r="D397" s="1">
        <v>42805</v>
      </c>
      <c r="E397" s="1">
        <v>42826</v>
      </c>
      <c r="F397" s="1">
        <v>42832</v>
      </c>
      <c r="G397">
        <v>5568</v>
      </c>
      <c r="H397">
        <v>12.7</v>
      </c>
      <c r="I397">
        <v>1478.04</v>
      </c>
      <c r="J397" s="2" t="s">
        <v>1218</v>
      </c>
      <c r="K397">
        <v>41</v>
      </c>
      <c r="L397" s="15" t="s">
        <v>1576</v>
      </c>
      <c r="M397">
        <f>IF(J397="Business", G397*imputed!$B$4+imputed!$C$4,flights_c!G397*imputed!$B$5+imputed!$C$5)</f>
        <v>5054.2479999999996</v>
      </c>
      <c r="N397">
        <f t="shared" si="24"/>
        <v>21</v>
      </c>
      <c r="O397">
        <f t="shared" si="25"/>
        <v>0.26545258620689655</v>
      </c>
      <c r="P397">
        <f t="shared" si="26"/>
        <v>6</v>
      </c>
      <c r="Q397" t="str">
        <f>VLOOKUP(K397,employees!A:H,5, FALSE)</f>
        <v>HR</v>
      </c>
      <c r="R397">
        <f>VLOOKUP(K397,employees!A:H,6, FALSE)</f>
        <v>4</v>
      </c>
      <c r="S397">
        <f>VLOOKUP(R397,Allowance!A:B,2,FALSE)</f>
        <v>10</v>
      </c>
      <c r="T397" t="str">
        <f t="shared" si="27"/>
        <v>Violation</v>
      </c>
      <c r="U397" t="str">
        <f>VLOOKUP(B397,IATA[],3,FALSE)</f>
        <v>England</v>
      </c>
      <c r="V397" t="str">
        <f>VLOOKUP(C397,IATA[],3,FALSE)</f>
        <v>USA</v>
      </c>
      <c r="W397" t="str">
        <f>VLOOKUP(U397,Regions!A:B,2,FALSE)</f>
        <v>Europe &amp; Middle East</v>
      </c>
      <c r="X397" t="str">
        <f>VLOOKUP(V397,Regions!A:B,2,FALSE)</f>
        <v>Americas</v>
      </c>
    </row>
    <row r="398" spans="1:24" x14ac:dyDescent="0.3">
      <c r="A398" t="s">
        <v>754</v>
      </c>
      <c r="B398" t="s">
        <v>1162</v>
      </c>
      <c r="C398" t="s">
        <v>1179</v>
      </c>
      <c r="D398" s="1">
        <v>42980</v>
      </c>
      <c r="E398" s="1">
        <v>43003</v>
      </c>
      <c r="F398" s="1">
        <v>43007</v>
      </c>
      <c r="G398">
        <v>1443</v>
      </c>
      <c r="H398">
        <v>2.6</v>
      </c>
      <c r="I398">
        <v>1537.51</v>
      </c>
      <c r="J398" s="2" t="s">
        <v>1218</v>
      </c>
      <c r="K398">
        <v>601</v>
      </c>
      <c r="L398" s="15" t="s">
        <v>1576</v>
      </c>
      <c r="M398">
        <f>IF(J398="Business", G398*imputed!$B$4+imputed!$C$4,flights_c!G398*imputed!$B$5+imputed!$C$5)</f>
        <v>2688.5605</v>
      </c>
      <c r="N398">
        <f t="shared" si="24"/>
        <v>23</v>
      </c>
      <c r="O398">
        <f t="shared" si="25"/>
        <v>1.0654954954954954</v>
      </c>
      <c r="P398">
        <f t="shared" si="26"/>
        <v>4</v>
      </c>
      <c r="Q398" t="str">
        <f>VLOOKUP(K398,employees!A:H,5, FALSE)</f>
        <v>Consulting</v>
      </c>
      <c r="R398">
        <f>VLOOKUP(K398,employees!A:H,6, FALSE)</f>
        <v>2</v>
      </c>
      <c r="S398">
        <f>VLOOKUP(R398,Allowance!A:B,2,FALSE)</f>
        <v>6</v>
      </c>
      <c r="T398" t="str">
        <f t="shared" si="27"/>
        <v>No</v>
      </c>
      <c r="U398" t="str">
        <f>VLOOKUP(B398,IATA[],3,FALSE)</f>
        <v>England</v>
      </c>
      <c r="V398" t="str">
        <f>VLOOKUP(C398,IATA[],3,FALSE)</f>
        <v>Italy</v>
      </c>
      <c r="W398" t="str">
        <f>VLOOKUP(U398,Regions!A:B,2,FALSE)</f>
        <v>Europe &amp; Middle East</v>
      </c>
      <c r="X398" t="str">
        <f>VLOOKUP(V398,Regions!A:B,2,FALSE)</f>
        <v>Europe &amp; Middle East</v>
      </c>
    </row>
    <row r="399" spans="1:24" x14ac:dyDescent="0.3">
      <c r="A399" t="s">
        <v>753</v>
      </c>
      <c r="B399" t="s">
        <v>1190</v>
      </c>
      <c r="C399" t="s">
        <v>1203</v>
      </c>
      <c r="D399" s="1">
        <v>43789</v>
      </c>
      <c r="E399" s="1">
        <v>43791</v>
      </c>
      <c r="F399" s="1">
        <v>43794</v>
      </c>
      <c r="G399">
        <v>4151</v>
      </c>
      <c r="H399">
        <v>4.5</v>
      </c>
      <c r="I399">
        <v>1563.84</v>
      </c>
      <c r="J399" s="2" t="s">
        <v>1218</v>
      </c>
      <c r="K399">
        <v>428</v>
      </c>
      <c r="L399" s="15" t="s">
        <v>1576</v>
      </c>
      <c r="M399">
        <f>IF(J399="Business", G399*imputed!$B$4+imputed!$C$4,flights_c!G399*imputed!$B$5+imputed!$C$5)</f>
        <v>4241.5985000000001</v>
      </c>
      <c r="N399">
        <f t="shared" si="24"/>
        <v>2</v>
      </c>
      <c r="O399">
        <f t="shared" si="25"/>
        <v>0.37673813538906287</v>
      </c>
      <c r="P399">
        <f t="shared" si="26"/>
        <v>3</v>
      </c>
      <c r="Q399" t="str">
        <f>VLOOKUP(K399,employees!A:H,5, FALSE)</f>
        <v>Consulting</v>
      </c>
      <c r="R399">
        <f>VLOOKUP(K399,employees!A:H,6, FALSE)</f>
        <v>2</v>
      </c>
      <c r="S399">
        <f>VLOOKUP(R399,Allowance!A:B,2,FALSE)</f>
        <v>6</v>
      </c>
      <c r="T399" t="str">
        <f t="shared" si="27"/>
        <v>No</v>
      </c>
      <c r="U399" t="str">
        <f>VLOOKUP(B399,IATA[],3,FALSE)</f>
        <v>USA</v>
      </c>
      <c r="V399" t="str">
        <f>VLOOKUP(C399,IATA[],3,FALSE)</f>
        <v>USA</v>
      </c>
      <c r="W399" t="str">
        <f>VLOOKUP(U399,Regions!A:B,2,FALSE)</f>
        <v>Americas</v>
      </c>
      <c r="X399" t="str">
        <f>VLOOKUP(V399,Regions!A:B,2,FALSE)</f>
        <v>Americas</v>
      </c>
    </row>
    <row r="400" spans="1:24" x14ac:dyDescent="0.3">
      <c r="A400" t="s">
        <v>752</v>
      </c>
      <c r="B400" t="s">
        <v>1162</v>
      </c>
      <c r="C400" t="s">
        <v>1178</v>
      </c>
      <c r="D400" s="1">
        <v>43039</v>
      </c>
      <c r="E400" s="1">
        <v>43049</v>
      </c>
      <c r="F400" s="1">
        <v>43051</v>
      </c>
      <c r="G400">
        <v>6343</v>
      </c>
      <c r="H400">
        <v>7.5</v>
      </c>
      <c r="I400">
        <v>1574.62</v>
      </c>
      <c r="J400" s="2" t="s">
        <v>1219</v>
      </c>
      <c r="K400">
        <v>135</v>
      </c>
      <c r="L400" s="15" t="s">
        <v>1576</v>
      </c>
      <c r="M400">
        <f>IF(J400="Business", G400*imputed!$B$4+imputed!$C$4,flights_c!G400*imputed!$B$5+imputed!$C$5)</f>
        <v>905.80539999999996</v>
      </c>
      <c r="N400">
        <f t="shared" si="24"/>
        <v>10</v>
      </c>
      <c r="O400">
        <f t="shared" si="25"/>
        <v>0.24824530979032003</v>
      </c>
      <c r="P400">
        <f t="shared" si="26"/>
        <v>2</v>
      </c>
      <c r="Q400" t="str">
        <f>VLOOKUP(K400,employees!A:H,5, FALSE)</f>
        <v>Finance</v>
      </c>
      <c r="R400">
        <f>VLOOKUP(K400,employees!A:H,6, FALSE)</f>
        <v>2</v>
      </c>
      <c r="S400">
        <f>VLOOKUP(R400,Allowance!A:B,2,FALSE)</f>
        <v>6</v>
      </c>
      <c r="T400" t="str">
        <f t="shared" si="27"/>
        <v>Economy</v>
      </c>
      <c r="U400" t="str">
        <f>VLOOKUP(B400,IATA[],3,FALSE)</f>
        <v>England</v>
      </c>
      <c r="V400" t="str">
        <f>VLOOKUP(C400,IATA[],3,FALSE)</f>
        <v>USA</v>
      </c>
      <c r="W400" t="str">
        <f>VLOOKUP(U400,Regions!A:B,2,FALSE)</f>
        <v>Europe &amp; Middle East</v>
      </c>
      <c r="X400" t="str">
        <f>VLOOKUP(V400,Regions!A:B,2,FALSE)</f>
        <v>Americas</v>
      </c>
    </row>
    <row r="401" spans="1:24" x14ac:dyDescent="0.3">
      <c r="A401" t="s">
        <v>751</v>
      </c>
      <c r="B401" t="s">
        <v>1190</v>
      </c>
      <c r="C401" t="s">
        <v>1163</v>
      </c>
      <c r="D401" s="1">
        <v>43742</v>
      </c>
      <c r="E401" s="1">
        <v>43766</v>
      </c>
      <c r="F401" s="1">
        <v>43785</v>
      </c>
      <c r="G401">
        <v>3608</v>
      </c>
      <c r="H401">
        <v>4.8</v>
      </c>
      <c r="I401">
        <v>1589.87</v>
      </c>
      <c r="J401" s="2" t="s">
        <v>1218</v>
      </c>
      <c r="K401">
        <v>805</v>
      </c>
      <c r="L401" s="15" t="s">
        <v>1576</v>
      </c>
      <c r="M401">
        <f>IF(J401="Business", G401*imputed!$B$4+imputed!$C$4,flights_c!G401*imputed!$B$5+imputed!$C$5)</f>
        <v>3930.1880000000001</v>
      </c>
      <c r="N401">
        <f t="shared" si="24"/>
        <v>24</v>
      </c>
      <c r="O401">
        <f t="shared" si="25"/>
        <v>0.4406513303769401</v>
      </c>
      <c r="P401">
        <f t="shared" si="26"/>
        <v>19</v>
      </c>
      <c r="Q401" t="str">
        <f>VLOOKUP(K401,employees!A:H,5, FALSE)</f>
        <v>Consulting</v>
      </c>
      <c r="R401">
        <f>VLOOKUP(K401,employees!A:H,6, FALSE)</f>
        <v>3</v>
      </c>
      <c r="S401">
        <f>VLOOKUP(R401,Allowance!A:B,2,FALSE)</f>
        <v>8</v>
      </c>
      <c r="T401" t="str">
        <f t="shared" si="27"/>
        <v>No</v>
      </c>
      <c r="U401" t="str">
        <f>VLOOKUP(B401,IATA[],3,FALSE)</f>
        <v>USA</v>
      </c>
      <c r="V401" t="str">
        <f>VLOOKUP(C401,IATA[],3,FALSE)</f>
        <v>USA</v>
      </c>
      <c r="W401" t="str">
        <f>VLOOKUP(U401,Regions!A:B,2,FALSE)</f>
        <v>Americas</v>
      </c>
      <c r="X401" t="str">
        <f>VLOOKUP(V401,Regions!A:B,2,FALSE)</f>
        <v>Americas</v>
      </c>
    </row>
    <row r="402" spans="1:24" x14ac:dyDescent="0.3">
      <c r="A402" t="s">
        <v>750</v>
      </c>
      <c r="B402" t="s">
        <v>1162</v>
      </c>
      <c r="C402" t="s">
        <v>1173</v>
      </c>
      <c r="D402" s="1">
        <v>43411</v>
      </c>
      <c r="E402" s="1">
        <v>43435</v>
      </c>
      <c r="F402" s="1">
        <v>43439</v>
      </c>
      <c r="G402">
        <v>9577</v>
      </c>
      <c r="H402">
        <v>10.7</v>
      </c>
      <c r="I402">
        <v>1615.59</v>
      </c>
      <c r="J402" s="2" t="s">
        <v>1218</v>
      </c>
      <c r="K402">
        <v>512</v>
      </c>
      <c r="L402" s="15" t="s">
        <v>1576</v>
      </c>
      <c r="M402">
        <f>IF(J402="Business", G402*imputed!$B$4+imputed!$C$4,flights_c!G402*imputed!$B$5+imputed!$C$5)</f>
        <v>7353.4094999999998</v>
      </c>
      <c r="N402">
        <f t="shared" si="24"/>
        <v>24</v>
      </c>
      <c r="O402">
        <f t="shared" si="25"/>
        <v>0.16869478960008352</v>
      </c>
      <c r="P402">
        <f t="shared" si="26"/>
        <v>4</v>
      </c>
      <c r="Q402" t="str">
        <f>VLOOKUP(K402,employees!A:H,5, FALSE)</f>
        <v>IT</v>
      </c>
      <c r="R402">
        <f>VLOOKUP(K402,employees!A:H,6, FALSE)</f>
        <v>2</v>
      </c>
      <c r="S402">
        <f>VLOOKUP(R402,Allowance!A:B,2,FALSE)</f>
        <v>6</v>
      </c>
      <c r="T402" t="str">
        <f t="shared" si="27"/>
        <v>Violation</v>
      </c>
      <c r="U402" t="str">
        <f>VLOOKUP(B402,IATA[],3,FALSE)</f>
        <v>England</v>
      </c>
      <c r="V402" t="str">
        <f>VLOOKUP(C402,IATA[],3,FALSE)</f>
        <v>Thailand</v>
      </c>
      <c r="W402" t="str">
        <f>VLOOKUP(U402,Regions!A:B,2,FALSE)</f>
        <v>Europe &amp; Middle East</v>
      </c>
      <c r="X402" t="str">
        <f>VLOOKUP(V402,Regions!A:B,2,FALSE)</f>
        <v>Asia Pacific</v>
      </c>
    </row>
    <row r="403" spans="1:24" x14ac:dyDescent="0.3">
      <c r="A403" t="s">
        <v>749</v>
      </c>
      <c r="B403" t="s">
        <v>1167</v>
      </c>
      <c r="C403" t="s">
        <v>1174</v>
      </c>
      <c r="D403" s="1">
        <v>43698</v>
      </c>
      <c r="E403" s="1">
        <v>43714</v>
      </c>
      <c r="F403" s="1">
        <v>43722</v>
      </c>
      <c r="G403">
        <v>11708</v>
      </c>
      <c r="H403">
        <v>20.9</v>
      </c>
      <c r="I403">
        <v>1617.68</v>
      </c>
      <c r="J403" s="2" t="s">
        <v>1218</v>
      </c>
      <c r="K403">
        <v>89</v>
      </c>
      <c r="L403" s="15" t="s">
        <v>1576</v>
      </c>
      <c r="M403">
        <f>IF(J403="Business", G403*imputed!$B$4+imputed!$C$4,flights_c!G403*imputed!$B$5+imputed!$C$5)</f>
        <v>8575.5380000000005</v>
      </c>
      <c r="N403">
        <f t="shared" si="24"/>
        <v>16</v>
      </c>
      <c r="O403">
        <f t="shared" si="25"/>
        <v>0.13816877348821319</v>
      </c>
      <c r="P403">
        <f t="shared" si="26"/>
        <v>8</v>
      </c>
      <c r="Q403" t="str">
        <f>VLOOKUP(K403,employees!A:H,5, FALSE)</f>
        <v>Consulting</v>
      </c>
      <c r="R403">
        <f>VLOOKUP(K403,employees!A:H,6, FALSE)</f>
        <v>4</v>
      </c>
      <c r="S403">
        <f>VLOOKUP(R403,Allowance!A:B,2,FALSE)</f>
        <v>10</v>
      </c>
      <c r="T403" t="str">
        <f t="shared" si="27"/>
        <v>Violation</v>
      </c>
      <c r="U403" t="str">
        <f>VLOOKUP(B403,IATA[],3,FALSE)</f>
        <v>England</v>
      </c>
      <c r="V403" t="str">
        <f>VLOOKUP(C403,IATA[],3,FALSE)</f>
        <v>Indonesia</v>
      </c>
      <c r="W403" t="str">
        <f>VLOOKUP(U403,Regions!A:B,2,FALSE)</f>
        <v>Europe &amp; Middle East</v>
      </c>
      <c r="X403" t="str">
        <f>VLOOKUP(V403,Regions!A:B,2,FALSE)</f>
        <v>Asia Pacific</v>
      </c>
    </row>
    <row r="404" spans="1:24" x14ac:dyDescent="0.3">
      <c r="A404" t="s">
        <v>748</v>
      </c>
      <c r="B404" t="s">
        <v>1160</v>
      </c>
      <c r="C404" t="s">
        <v>1205</v>
      </c>
      <c r="D404" s="1">
        <v>43559</v>
      </c>
      <c r="E404" s="1">
        <v>43607</v>
      </c>
      <c r="F404" s="1">
        <v>43612</v>
      </c>
      <c r="G404">
        <v>3713</v>
      </c>
      <c r="H404">
        <v>7.9</v>
      </c>
      <c r="I404">
        <v>1624.24</v>
      </c>
      <c r="J404" s="2" t="s">
        <v>1218</v>
      </c>
      <c r="K404">
        <v>436</v>
      </c>
      <c r="L404" s="15" t="s">
        <v>1576</v>
      </c>
      <c r="M404">
        <f>IF(J404="Business", G404*imputed!$B$4+imputed!$C$4,flights_c!G404*imputed!$B$5+imputed!$C$5)</f>
        <v>3990.4054999999998</v>
      </c>
      <c r="N404">
        <f t="shared" si="24"/>
        <v>48</v>
      </c>
      <c r="O404">
        <f t="shared" si="25"/>
        <v>0.43744680851063827</v>
      </c>
      <c r="P404">
        <f t="shared" si="26"/>
        <v>5</v>
      </c>
      <c r="Q404" t="str">
        <f>VLOOKUP(K404,employees!A:H,5, FALSE)</f>
        <v>Consulting</v>
      </c>
      <c r="R404">
        <f>VLOOKUP(K404,employees!A:H,6, FALSE)</f>
        <v>2</v>
      </c>
      <c r="S404">
        <f>VLOOKUP(R404,Allowance!A:B,2,FALSE)</f>
        <v>6</v>
      </c>
      <c r="T404" t="str">
        <f t="shared" si="27"/>
        <v>Violation</v>
      </c>
      <c r="U404" t="str">
        <f>VLOOKUP(B404,IATA[],3,FALSE)</f>
        <v>Singapore</v>
      </c>
      <c r="V404" t="str">
        <f>VLOOKUP(C404,IATA[],3,FALSE)</f>
        <v>China</v>
      </c>
      <c r="W404" t="str">
        <f>VLOOKUP(U404,Regions!A:B,2,FALSE)</f>
        <v>Asia Pacific</v>
      </c>
      <c r="X404" t="str">
        <f>VLOOKUP(V404,Regions!A:B,2,FALSE)</f>
        <v>Asia Pacific</v>
      </c>
    </row>
    <row r="405" spans="1:24" x14ac:dyDescent="0.3">
      <c r="A405" t="s">
        <v>747</v>
      </c>
      <c r="B405" t="s">
        <v>1160</v>
      </c>
      <c r="C405" t="s">
        <v>1170</v>
      </c>
      <c r="D405" s="1">
        <v>43548</v>
      </c>
      <c r="E405" s="1">
        <v>43573</v>
      </c>
      <c r="F405" s="1">
        <v>43582</v>
      </c>
      <c r="G405">
        <v>3805</v>
      </c>
      <c r="H405">
        <v>5.5</v>
      </c>
      <c r="I405">
        <v>1636.05</v>
      </c>
      <c r="J405" s="2" t="s">
        <v>1218</v>
      </c>
      <c r="K405">
        <v>952</v>
      </c>
      <c r="L405" s="15" t="s">
        <v>1576</v>
      </c>
      <c r="M405">
        <f>IF(J405="Business", G405*imputed!$B$4+imputed!$C$4,flights_c!G405*imputed!$B$5+imputed!$C$5)</f>
        <v>4043.1675</v>
      </c>
      <c r="N405">
        <f t="shared" si="24"/>
        <v>25</v>
      </c>
      <c r="O405">
        <f t="shared" si="25"/>
        <v>0.42997371879106439</v>
      </c>
      <c r="P405">
        <f t="shared" si="26"/>
        <v>9</v>
      </c>
      <c r="Q405" t="str">
        <f>VLOOKUP(K405,employees!A:H,5, FALSE)</f>
        <v>Consulting</v>
      </c>
      <c r="R405">
        <f>VLOOKUP(K405,employees!A:H,6, FALSE)</f>
        <v>4</v>
      </c>
      <c r="S405">
        <f>VLOOKUP(R405,Allowance!A:B,2,FALSE)</f>
        <v>10</v>
      </c>
      <c r="T405" t="str">
        <f t="shared" si="27"/>
        <v>No</v>
      </c>
      <c r="U405" t="str">
        <f>VLOOKUP(B405,IATA[],3,FALSE)</f>
        <v>Singapore</v>
      </c>
      <c r="V405" t="str">
        <f>VLOOKUP(C405,IATA[],3,FALSE)</f>
        <v>China</v>
      </c>
      <c r="W405" t="str">
        <f>VLOOKUP(U405,Regions!A:B,2,FALSE)</f>
        <v>Asia Pacific</v>
      </c>
      <c r="X405" t="str">
        <f>VLOOKUP(V405,Regions!A:B,2,FALSE)</f>
        <v>Asia Pacific</v>
      </c>
    </row>
    <row r="406" spans="1:24" x14ac:dyDescent="0.3">
      <c r="A406" t="s">
        <v>746</v>
      </c>
      <c r="B406" t="s">
        <v>1162</v>
      </c>
      <c r="C406" t="s">
        <v>1202</v>
      </c>
      <c r="D406" s="1">
        <v>43664</v>
      </c>
      <c r="E406" s="1">
        <v>43684</v>
      </c>
      <c r="F406" s="1">
        <v>43689</v>
      </c>
      <c r="G406">
        <v>9495</v>
      </c>
      <c r="H406">
        <v>10.6</v>
      </c>
      <c r="I406">
        <v>1703.19</v>
      </c>
      <c r="J406" s="2" t="s">
        <v>1218</v>
      </c>
      <c r="K406">
        <v>171</v>
      </c>
      <c r="L406" s="15" t="s">
        <v>1576</v>
      </c>
      <c r="M406">
        <f>IF(J406="Business", G406*imputed!$B$4+imputed!$C$4,flights_c!G406*imputed!$B$5+imputed!$C$5)</f>
        <v>7306.3824999999997</v>
      </c>
      <c r="N406">
        <f t="shared" si="24"/>
        <v>20</v>
      </c>
      <c r="O406">
        <f t="shared" si="25"/>
        <v>0.17937756714060032</v>
      </c>
      <c r="P406">
        <f t="shared" si="26"/>
        <v>5</v>
      </c>
      <c r="Q406" t="str">
        <f>VLOOKUP(K406,employees!A:H,5, FALSE)</f>
        <v>Consulting</v>
      </c>
      <c r="R406">
        <f>VLOOKUP(K406,employees!A:H,6, FALSE)</f>
        <v>3</v>
      </c>
      <c r="S406">
        <f>VLOOKUP(R406,Allowance!A:B,2,FALSE)</f>
        <v>8</v>
      </c>
      <c r="T406" t="str">
        <f t="shared" si="27"/>
        <v>Violation</v>
      </c>
      <c r="U406" t="str">
        <f>VLOOKUP(B406,IATA[],3,FALSE)</f>
        <v>England</v>
      </c>
      <c r="V406" t="str">
        <f>VLOOKUP(C406,IATA[],3,FALSE)</f>
        <v>China</v>
      </c>
      <c r="W406" t="str">
        <f>VLOOKUP(U406,Regions!A:B,2,FALSE)</f>
        <v>Europe &amp; Middle East</v>
      </c>
      <c r="X406" t="str">
        <f>VLOOKUP(V406,Regions!A:B,2,FALSE)</f>
        <v>Asia Pacific</v>
      </c>
    </row>
    <row r="407" spans="1:24" x14ac:dyDescent="0.3">
      <c r="A407" t="s">
        <v>745</v>
      </c>
      <c r="B407" t="s">
        <v>1162</v>
      </c>
      <c r="C407" t="s">
        <v>1198</v>
      </c>
      <c r="D407" s="1">
        <v>43519</v>
      </c>
      <c r="E407" s="1">
        <v>43530</v>
      </c>
      <c r="F407" s="1">
        <v>43532</v>
      </c>
      <c r="G407">
        <v>7627</v>
      </c>
      <c r="H407">
        <v>8.8000000000000007</v>
      </c>
      <c r="I407">
        <v>1759.77</v>
      </c>
      <c r="J407" s="2" t="s">
        <v>1219</v>
      </c>
      <c r="K407">
        <v>280</v>
      </c>
      <c r="L407" s="15" t="s">
        <v>1576</v>
      </c>
      <c r="M407">
        <f>IF(J407="Business", G407*imputed!$B$4+imputed!$C$4,flights_c!G407*imputed!$B$5+imputed!$C$5)</f>
        <v>1044.2206000000001</v>
      </c>
      <c r="N407">
        <f t="shared" si="24"/>
        <v>11</v>
      </c>
      <c r="O407">
        <f t="shared" si="25"/>
        <v>0.2307289891176085</v>
      </c>
      <c r="P407">
        <f t="shared" si="26"/>
        <v>2</v>
      </c>
      <c r="Q407" t="str">
        <f>VLOOKUP(K407,employees!A:H,5, FALSE)</f>
        <v>Consulting</v>
      </c>
      <c r="R407">
        <f>VLOOKUP(K407,employees!A:H,6, FALSE)</f>
        <v>4</v>
      </c>
      <c r="S407">
        <f>VLOOKUP(R407,Allowance!A:B,2,FALSE)</f>
        <v>10</v>
      </c>
      <c r="T407" t="str">
        <f t="shared" si="27"/>
        <v>Economy</v>
      </c>
      <c r="U407" t="str">
        <f>VLOOKUP(B407,IATA[],3,FALSE)</f>
        <v>England</v>
      </c>
      <c r="V407" t="str">
        <f>VLOOKUP(C407,IATA[],3,FALSE)</f>
        <v>USA</v>
      </c>
      <c r="W407" t="str">
        <f>VLOOKUP(U407,Regions!A:B,2,FALSE)</f>
        <v>Europe &amp; Middle East</v>
      </c>
      <c r="X407" t="str">
        <f>VLOOKUP(V407,Regions!A:B,2,FALSE)</f>
        <v>Americas</v>
      </c>
    </row>
    <row r="408" spans="1:24" x14ac:dyDescent="0.3">
      <c r="A408" t="s">
        <v>744</v>
      </c>
      <c r="B408" t="s">
        <v>1161</v>
      </c>
      <c r="C408" t="s">
        <v>1162</v>
      </c>
      <c r="D408" s="1">
        <v>42919</v>
      </c>
      <c r="E408" s="1">
        <v>42998</v>
      </c>
      <c r="F408" s="1">
        <v>43007</v>
      </c>
      <c r="G408">
        <v>5555</v>
      </c>
      <c r="H408">
        <v>7.1</v>
      </c>
      <c r="I408">
        <v>1764.57</v>
      </c>
      <c r="J408" s="2" t="s">
        <v>1218</v>
      </c>
      <c r="K408">
        <v>211</v>
      </c>
      <c r="L408" s="15" t="s">
        <v>1576</v>
      </c>
      <c r="M408">
        <f>IF(J408="Business", G408*imputed!$B$4+imputed!$C$4,flights_c!G408*imputed!$B$5+imputed!$C$5)</f>
        <v>5046.7924999999996</v>
      </c>
      <c r="N408">
        <f t="shared" si="24"/>
        <v>79</v>
      </c>
      <c r="O408">
        <f t="shared" si="25"/>
        <v>0.31765436543654363</v>
      </c>
      <c r="P408">
        <f t="shared" si="26"/>
        <v>9</v>
      </c>
      <c r="Q408" t="str">
        <f>VLOOKUP(K408,employees!A:H,5, FALSE)</f>
        <v>Finance</v>
      </c>
      <c r="R408">
        <f>VLOOKUP(K408,employees!A:H,6, FALSE)</f>
        <v>4</v>
      </c>
      <c r="S408">
        <f>VLOOKUP(R408,Allowance!A:B,2,FALSE)</f>
        <v>10</v>
      </c>
      <c r="T408" t="str">
        <f t="shared" si="27"/>
        <v>No</v>
      </c>
      <c r="U408" t="str">
        <f>VLOOKUP(B408,IATA[],3,FALSE)</f>
        <v>USA</v>
      </c>
      <c r="V408" t="str">
        <f>VLOOKUP(C408,IATA[],3,FALSE)</f>
        <v>England</v>
      </c>
      <c r="W408" t="str">
        <f>VLOOKUP(U408,Regions!A:B,2,FALSE)</f>
        <v>Americas</v>
      </c>
      <c r="X408" t="str">
        <f>VLOOKUP(V408,Regions!A:B,2,FALSE)</f>
        <v>Europe &amp; Middle East</v>
      </c>
    </row>
    <row r="409" spans="1:24" x14ac:dyDescent="0.3">
      <c r="A409" t="s">
        <v>743</v>
      </c>
      <c r="B409" t="s">
        <v>1167</v>
      </c>
      <c r="C409" t="s">
        <v>1180</v>
      </c>
      <c r="D409" s="1">
        <v>43698</v>
      </c>
      <c r="E409" s="1">
        <v>43700</v>
      </c>
      <c r="F409" s="1">
        <v>43708</v>
      </c>
      <c r="G409">
        <v>5606</v>
      </c>
      <c r="H409">
        <v>7.1</v>
      </c>
      <c r="I409">
        <v>1790.05</v>
      </c>
      <c r="J409" s="2" t="s">
        <v>1218</v>
      </c>
      <c r="K409">
        <v>549</v>
      </c>
      <c r="L409" s="15" t="s">
        <v>1576</v>
      </c>
      <c r="M409">
        <f>IF(J409="Business", G409*imputed!$B$4+imputed!$C$4,flights_c!G409*imputed!$B$5+imputed!$C$5)</f>
        <v>5076.0410000000002</v>
      </c>
      <c r="N409">
        <f t="shared" si="24"/>
        <v>2</v>
      </c>
      <c r="O409">
        <f t="shared" si="25"/>
        <v>0.31930966821262929</v>
      </c>
      <c r="P409">
        <f t="shared" si="26"/>
        <v>8</v>
      </c>
      <c r="Q409" t="str">
        <f>VLOOKUP(K409,employees!A:H,5, FALSE)</f>
        <v>Consulting</v>
      </c>
      <c r="R409">
        <f>VLOOKUP(K409,employees!A:H,6, FALSE)</f>
        <v>4</v>
      </c>
      <c r="S409">
        <f>VLOOKUP(R409,Allowance!A:B,2,FALSE)</f>
        <v>10</v>
      </c>
      <c r="T409" t="str">
        <f t="shared" si="27"/>
        <v>No</v>
      </c>
      <c r="U409" t="str">
        <f>VLOOKUP(B409,IATA[],3,FALSE)</f>
        <v>England</v>
      </c>
      <c r="V409" t="str">
        <f>VLOOKUP(C409,IATA[],3,FALSE)</f>
        <v>USA</v>
      </c>
      <c r="W409" t="str">
        <f>VLOOKUP(U409,Regions!A:B,2,FALSE)</f>
        <v>Europe &amp; Middle East</v>
      </c>
      <c r="X409" t="str">
        <f>VLOOKUP(V409,Regions!A:B,2,FALSE)</f>
        <v>Americas</v>
      </c>
    </row>
    <row r="410" spans="1:24" x14ac:dyDescent="0.3">
      <c r="A410" t="s">
        <v>742</v>
      </c>
      <c r="B410" t="s">
        <v>1190</v>
      </c>
      <c r="C410" t="s">
        <v>1197</v>
      </c>
      <c r="D410" s="1">
        <v>43286</v>
      </c>
      <c r="E410" s="1">
        <v>43307</v>
      </c>
      <c r="F410" s="1">
        <v>43325</v>
      </c>
      <c r="G410">
        <v>6150</v>
      </c>
      <c r="H410">
        <v>14.3</v>
      </c>
      <c r="I410">
        <v>1816.66</v>
      </c>
      <c r="J410" s="2" t="s">
        <v>1218</v>
      </c>
      <c r="K410">
        <v>448</v>
      </c>
      <c r="L410" s="15" t="s">
        <v>1576</v>
      </c>
      <c r="M410">
        <f>IF(J410="Business", G410*imputed!$B$4+imputed!$C$4,flights_c!G410*imputed!$B$5+imputed!$C$5)</f>
        <v>5388.0249999999996</v>
      </c>
      <c r="N410">
        <f t="shared" si="24"/>
        <v>21</v>
      </c>
      <c r="O410">
        <f t="shared" si="25"/>
        <v>0.2953918699186992</v>
      </c>
      <c r="P410">
        <f t="shared" si="26"/>
        <v>18</v>
      </c>
      <c r="Q410" t="str">
        <f>VLOOKUP(K410,employees!A:H,5, FALSE)</f>
        <v>Finance</v>
      </c>
      <c r="R410">
        <f>VLOOKUP(K410,employees!A:H,6, FALSE)</f>
        <v>4</v>
      </c>
      <c r="S410">
        <f>VLOOKUP(R410,Allowance!A:B,2,FALSE)</f>
        <v>10</v>
      </c>
      <c r="T410" t="str">
        <f t="shared" si="27"/>
        <v>Violation</v>
      </c>
      <c r="U410" t="str">
        <f>VLOOKUP(B410,IATA[],3,FALSE)</f>
        <v>USA</v>
      </c>
      <c r="V410" t="str">
        <f>VLOOKUP(C410,IATA[],3,FALSE)</f>
        <v>Spain</v>
      </c>
      <c r="W410" t="str">
        <f>VLOOKUP(U410,Regions!A:B,2,FALSE)</f>
        <v>Americas</v>
      </c>
      <c r="X410" t="str">
        <f>VLOOKUP(V410,Regions!A:B,2,FALSE)</f>
        <v>Europe &amp; Middle East</v>
      </c>
    </row>
    <row r="411" spans="1:24" x14ac:dyDescent="0.3">
      <c r="A411" t="s">
        <v>741</v>
      </c>
      <c r="B411" t="s">
        <v>1167</v>
      </c>
      <c r="C411" t="s">
        <v>1191</v>
      </c>
      <c r="D411" s="1">
        <v>43665</v>
      </c>
      <c r="E411" s="1">
        <v>43751</v>
      </c>
      <c r="F411" s="1">
        <v>43755</v>
      </c>
      <c r="G411">
        <v>1215</v>
      </c>
      <c r="H411">
        <v>2.4</v>
      </c>
      <c r="I411">
        <v>1859.59</v>
      </c>
      <c r="J411" s="2" t="s">
        <v>1218</v>
      </c>
      <c r="K411">
        <v>967</v>
      </c>
      <c r="L411" s="15" t="s">
        <v>1576</v>
      </c>
      <c r="M411">
        <f>IF(J411="Business", G411*imputed!$B$4+imputed!$C$4,flights_c!G411*imputed!$B$5+imputed!$C$5)</f>
        <v>2557.8024999999998</v>
      </c>
      <c r="N411">
        <f t="shared" si="24"/>
        <v>86</v>
      </c>
      <c r="O411">
        <f t="shared" si="25"/>
        <v>1.5305267489711933</v>
      </c>
      <c r="P411">
        <f t="shared" si="26"/>
        <v>4</v>
      </c>
      <c r="Q411" t="str">
        <f>VLOOKUP(K411,employees!A:H,5, FALSE)</f>
        <v>Consulting</v>
      </c>
      <c r="R411">
        <f>VLOOKUP(K411,employees!A:H,6, FALSE)</f>
        <v>2</v>
      </c>
      <c r="S411">
        <f>VLOOKUP(R411,Allowance!A:B,2,FALSE)</f>
        <v>6</v>
      </c>
      <c r="T411" t="str">
        <f t="shared" si="27"/>
        <v>No</v>
      </c>
      <c r="U411" t="str">
        <f>VLOOKUP(B411,IATA[],3,FALSE)</f>
        <v>England</v>
      </c>
      <c r="V411" t="str">
        <f>VLOOKUP(C411,IATA[],3,FALSE)</f>
        <v>Spain</v>
      </c>
      <c r="W411" t="str">
        <f>VLOOKUP(U411,Regions!A:B,2,FALSE)</f>
        <v>Europe &amp; Middle East</v>
      </c>
      <c r="X411" t="str">
        <f>VLOOKUP(V411,Regions!A:B,2,FALSE)</f>
        <v>Europe &amp; Middle East</v>
      </c>
    </row>
    <row r="412" spans="1:24" x14ac:dyDescent="0.3">
      <c r="A412" t="s">
        <v>740</v>
      </c>
      <c r="B412" t="s">
        <v>1162</v>
      </c>
      <c r="C412" t="s">
        <v>1165</v>
      </c>
      <c r="D412" s="1">
        <v>43366</v>
      </c>
      <c r="E412" s="1">
        <v>43373</v>
      </c>
      <c r="F412" s="1">
        <v>43379</v>
      </c>
      <c r="G412">
        <v>7108</v>
      </c>
      <c r="H412">
        <v>8.3000000000000007</v>
      </c>
      <c r="I412">
        <v>1886.43</v>
      </c>
      <c r="J412" s="2" t="s">
        <v>1219</v>
      </c>
      <c r="K412">
        <v>905</v>
      </c>
      <c r="L412" s="15" t="s">
        <v>1576</v>
      </c>
      <c r="M412">
        <f>IF(J412="Business", G412*imputed!$B$4+imputed!$C$4,flights_c!G412*imputed!$B$5+imputed!$C$5)</f>
        <v>988.27240000000006</v>
      </c>
      <c r="N412">
        <f t="shared" si="24"/>
        <v>7</v>
      </c>
      <c r="O412">
        <f t="shared" si="25"/>
        <v>0.26539532920652786</v>
      </c>
      <c r="P412">
        <f t="shared" si="26"/>
        <v>6</v>
      </c>
      <c r="Q412" t="str">
        <f>VLOOKUP(K412,employees!A:H,5, FALSE)</f>
        <v>Consulting</v>
      </c>
      <c r="R412">
        <f>VLOOKUP(K412,employees!A:H,6, FALSE)</f>
        <v>3</v>
      </c>
      <c r="S412">
        <f>VLOOKUP(R412,Allowance!A:B,2,FALSE)</f>
        <v>8</v>
      </c>
      <c r="T412" t="str">
        <f t="shared" si="27"/>
        <v>Economy</v>
      </c>
      <c r="U412" t="str">
        <f>VLOOKUP(B412,IATA[],3,FALSE)</f>
        <v>England</v>
      </c>
      <c r="V412" t="str">
        <f>VLOOKUP(C412,IATA[],3,FALSE)</f>
        <v>USA</v>
      </c>
      <c r="W412" t="str">
        <f>VLOOKUP(U412,Regions!A:B,2,FALSE)</f>
        <v>Europe &amp; Middle East</v>
      </c>
      <c r="X412" t="str">
        <f>VLOOKUP(V412,Regions!A:B,2,FALSE)</f>
        <v>Americas</v>
      </c>
    </row>
    <row r="413" spans="1:24" x14ac:dyDescent="0.3">
      <c r="A413" t="s">
        <v>739</v>
      </c>
      <c r="B413" t="s">
        <v>1161</v>
      </c>
      <c r="C413" t="s">
        <v>1210</v>
      </c>
      <c r="D413" s="1">
        <v>43205</v>
      </c>
      <c r="E413" s="1">
        <v>43302</v>
      </c>
      <c r="F413" s="1">
        <v>43311</v>
      </c>
      <c r="G413">
        <v>5863</v>
      </c>
      <c r="H413">
        <v>7.4</v>
      </c>
      <c r="I413">
        <v>1913.61</v>
      </c>
      <c r="J413" s="2" t="s">
        <v>1218</v>
      </c>
      <c r="K413">
        <v>200</v>
      </c>
      <c r="L413" s="15" t="s">
        <v>1576</v>
      </c>
      <c r="M413">
        <f>IF(J413="Business", G413*imputed!$B$4+imputed!$C$4,flights_c!G413*imputed!$B$5+imputed!$C$5)</f>
        <v>5223.4305000000004</v>
      </c>
      <c r="N413">
        <f t="shared" si="24"/>
        <v>97</v>
      </c>
      <c r="O413">
        <f t="shared" si="25"/>
        <v>0.32638751492410029</v>
      </c>
      <c r="P413">
        <f t="shared" si="26"/>
        <v>9</v>
      </c>
      <c r="Q413" t="str">
        <f>VLOOKUP(K413,employees!A:H,5, FALSE)</f>
        <v>Consulting</v>
      </c>
      <c r="R413">
        <f>VLOOKUP(K413,employees!A:H,6, FALSE)</f>
        <v>4</v>
      </c>
      <c r="S413">
        <f>VLOOKUP(R413,Allowance!A:B,2,FALSE)</f>
        <v>10</v>
      </c>
      <c r="T413" t="str">
        <f t="shared" si="27"/>
        <v>No</v>
      </c>
      <c r="U413" t="str">
        <f>VLOOKUP(B413,IATA[],3,FALSE)</f>
        <v>USA</v>
      </c>
      <c r="V413" t="str">
        <f>VLOOKUP(C413,IATA[],3,FALSE)</f>
        <v>Netherlands</v>
      </c>
      <c r="W413" t="str">
        <f>VLOOKUP(U413,Regions!A:B,2,FALSE)</f>
        <v>Americas</v>
      </c>
      <c r="X413" t="str">
        <f>VLOOKUP(V413,Regions!A:B,2,FALSE)</f>
        <v>Europe &amp; Middle East</v>
      </c>
    </row>
    <row r="414" spans="1:24" x14ac:dyDescent="0.3">
      <c r="A414" t="s">
        <v>738</v>
      </c>
      <c r="B414" t="s">
        <v>1167</v>
      </c>
      <c r="C414" t="s">
        <v>1183</v>
      </c>
      <c r="D414" s="1">
        <v>42789</v>
      </c>
      <c r="E414" s="1">
        <v>42789</v>
      </c>
      <c r="F414" s="1">
        <v>42803</v>
      </c>
      <c r="G414">
        <v>8303</v>
      </c>
      <c r="H414">
        <v>14.5</v>
      </c>
      <c r="I414">
        <v>1931.45</v>
      </c>
      <c r="J414" s="2" t="s">
        <v>1219</v>
      </c>
      <c r="K414">
        <v>31</v>
      </c>
      <c r="L414" s="15" t="s">
        <v>1576</v>
      </c>
      <c r="M414">
        <f>IF(J414="Business", G414*imputed!$B$4+imputed!$C$4,flights_c!G414*imputed!$B$5+imputed!$C$5)</f>
        <v>1117.0934</v>
      </c>
      <c r="N414">
        <f t="shared" si="24"/>
        <v>0</v>
      </c>
      <c r="O414">
        <f t="shared" si="25"/>
        <v>0.23262073949174997</v>
      </c>
      <c r="P414">
        <f t="shared" si="26"/>
        <v>14</v>
      </c>
      <c r="Q414" t="str">
        <f>VLOOKUP(K414,employees!A:H,5, FALSE)</f>
        <v>IT</v>
      </c>
      <c r="R414">
        <f>VLOOKUP(K414,employees!A:H,6, FALSE)</f>
        <v>4</v>
      </c>
      <c r="S414">
        <f>VLOOKUP(R414,Allowance!A:B,2,FALSE)</f>
        <v>10</v>
      </c>
      <c r="T414" t="str">
        <f t="shared" si="27"/>
        <v>Economy</v>
      </c>
      <c r="U414" t="str">
        <f>VLOOKUP(B414,IATA[],3,FALSE)</f>
        <v>England</v>
      </c>
      <c r="V414" t="str">
        <f>VLOOKUP(C414,IATA[],3,FALSE)</f>
        <v>China</v>
      </c>
      <c r="W414" t="str">
        <f>VLOOKUP(U414,Regions!A:B,2,FALSE)</f>
        <v>Europe &amp; Middle East</v>
      </c>
      <c r="X414" t="str">
        <f>VLOOKUP(V414,Regions!A:B,2,FALSE)</f>
        <v>Asia Pacific</v>
      </c>
    </row>
    <row r="415" spans="1:24" x14ac:dyDescent="0.3">
      <c r="A415" t="s">
        <v>737</v>
      </c>
      <c r="B415" t="s">
        <v>1167</v>
      </c>
      <c r="C415" t="s">
        <v>1173</v>
      </c>
      <c r="D415" s="1">
        <v>43569</v>
      </c>
      <c r="E415" s="1">
        <v>43625</v>
      </c>
      <c r="F415" s="1">
        <v>43629</v>
      </c>
      <c r="G415">
        <v>9570</v>
      </c>
      <c r="H415">
        <v>18.7</v>
      </c>
      <c r="I415">
        <v>1939.7</v>
      </c>
      <c r="J415" s="2" t="s">
        <v>1218</v>
      </c>
      <c r="K415">
        <v>636</v>
      </c>
      <c r="L415" s="15" t="s">
        <v>1576</v>
      </c>
      <c r="M415">
        <f>IF(J415="Business", G415*imputed!$B$4+imputed!$C$4,flights_c!G415*imputed!$B$5+imputed!$C$5)</f>
        <v>7349.3950000000004</v>
      </c>
      <c r="N415">
        <f t="shared" si="24"/>
        <v>56</v>
      </c>
      <c r="O415">
        <f t="shared" si="25"/>
        <v>0.20268547544409612</v>
      </c>
      <c r="P415">
        <f t="shared" si="26"/>
        <v>4</v>
      </c>
      <c r="Q415" t="str">
        <f>VLOOKUP(K415,employees!A:H,5, FALSE)</f>
        <v>IT</v>
      </c>
      <c r="R415">
        <f>VLOOKUP(K415,employees!A:H,6, FALSE)</f>
        <v>2</v>
      </c>
      <c r="S415">
        <f>VLOOKUP(R415,Allowance!A:B,2,FALSE)</f>
        <v>6</v>
      </c>
      <c r="T415" t="str">
        <f t="shared" si="27"/>
        <v>Violation</v>
      </c>
      <c r="U415" t="str">
        <f>VLOOKUP(B415,IATA[],3,FALSE)</f>
        <v>England</v>
      </c>
      <c r="V415" t="str">
        <f>VLOOKUP(C415,IATA[],3,FALSE)</f>
        <v>Thailand</v>
      </c>
      <c r="W415" t="str">
        <f>VLOOKUP(U415,Regions!A:B,2,FALSE)</f>
        <v>Europe &amp; Middle East</v>
      </c>
      <c r="X415" t="str">
        <f>VLOOKUP(V415,Regions!A:B,2,FALSE)</f>
        <v>Asia Pacific</v>
      </c>
    </row>
    <row r="416" spans="1:24" x14ac:dyDescent="0.3">
      <c r="A416" t="s">
        <v>736</v>
      </c>
      <c r="B416" t="s">
        <v>1167</v>
      </c>
      <c r="C416" t="s">
        <v>1208</v>
      </c>
      <c r="D416" s="1">
        <v>42789</v>
      </c>
      <c r="E416" s="1">
        <v>42813</v>
      </c>
      <c r="F416" s="1">
        <v>42816</v>
      </c>
      <c r="G416">
        <v>2507</v>
      </c>
      <c r="H416">
        <v>8.6999999999999993</v>
      </c>
      <c r="I416">
        <v>1975.6</v>
      </c>
      <c r="J416" s="2" t="s">
        <v>1218</v>
      </c>
      <c r="K416">
        <v>15</v>
      </c>
      <c r="L416" s="15" t="s">
        <v>1576</v>
      </c>
      <c r="M416">
        <f>IF(J416="Business", G416*imputed!$B$4+imputed!$C$4,flights_c!G416*imputed!$B$5+imputed!$C$5)</f>
        <v>3298.7645000000002</v>
      </c>
      <c r="N416">
        <f t="shared" si="24"/>
        <v>24</v>
      </c>
      <c r="O416">
        <f t="shared" si="25"/>
        <v>0.78803350618268841</v>
      </c>
      <c r="P416">
        <f t="shared" si="26"/>
        <v>3</v>
      </c>
      <c r="Q416" t="str">
        <f>VLOOKUP(K416,employees!A:H,5, FALSE)</f>
        <v>Consulting</v>
      </c>
      <c r="R416">
        <f>VLOOKUP(K416,employees!A:H,6, FALSE)</f>
        <v>4</v>
      </c>
      <c r="S416">
        <f>VLOOKUP(R416,Allowance!A:B,2,FALSE)</f>
        <v>10</v>
      </c>
      <c r="T416" t="str">
        <f t="shared" si="27"/>
        <v>No</v>
      </c>
      <c r="U416" t="str">
        <f>VLOOKUP(B416,IATA[],3,FALSE)</f>
        <v>England</v>
      </c>
      <c r="V416" t="str">
        <f>VLOOKUP(C416,IATA[],3,FALSE)</f>
        <v>Russia</v>
      </c>
      <c r="W416" t="str">
        <f>VLOOKUP(U416,Regions!A:B,2,FALSE)</f>
        <v>Europe &amp; Middle East</v>
      </c>
      <c r="X416" t="str">
        <f>VLOOKUP(V416,Regions!A:B,2,FALSE)</f>
        <v>Europe &amp; Middle East</v>
      </c>
    </row>
    <row r="417" spans="1:24" x14ac:dyDescent="0.3">
      <c r="A417" t="s">
        <v>735</v>
      </c>
      <c r="B417" t="s">
        <v>1160</v>
      </c>
      <c r="C417" t="s">
        <v>1181</v>
      </c>
      <c r="D417" s="1">
        <v>43102</v>
      </c>
      <c r="E417" s="1">
        <v>43108</v>
      </c>
      <c r="F417" s="1">
        <v>43116</v>
      </c>
      <c r="G417">
        <v>3786</v>
      </c>
      <c r="H417">
        <v>6.9</v>
      </c>
      <c r="I417">
        <v>1984.79</v>
      </c>
      <c r="J417" s="2" t="s">
        <v>1218</v>
      </c>
      <c r="K417">
        <v>403</v>
      </c>
      <c r="L417" s="15" t="s">
        <v>1576</v>
      </c>
      <c r="M417">
        <f>IF(J417="Business", G417*imputed!$B$4+imputed!$C$4,flights_c!G417*imputed!$B$5+imputed!$C$5)</f>
        <v>4032.2710000000002</v>
      </c>
      <c r="N417">
        <f t="shared" si="24"/>
        <v>6</v>
      </c>
      <c r="O417">
        <f t="shared" si="25"/>
        <v>0.52424458531431584</v>
      </c>
      <c r="P417">
        <f t="shared" si="26"/>
        <v>8</v>
      </c>
      <c r="Q417" t="str">
        <f>VLOOKUP(K417,employees!A:H,5, FALSE)</f>
        <v>Consulting</v>
      </c>
      <c r="R417">
        <f>VLOOKUP(K417,employees!A:H,6, FALSE)</f>
        <v>1</v>
      </c>
      <c r="S417">
        <f>VLOOKUP(R417,Allowance!A:B,2,FALSE)</f>
        <v>4</v>
      </c>
      <c r="T417" t="str">
        <f t="shared" si="27"/>
        <v>Violation</v>
      </c>
      <c r="U417" t="str">
        <f>VLOOKUP(B417,IATA[],3,FALSE)</f>
        <v>Singapore</v>
      </c>
      <c r="V417" t="str">
        <f>VLOOKUP(C417,IATA[],3,FALSE)</f>
        <v>China</v>
      </c>
      <c r="W417" t="str">
        <f>VLOOKUP(U417,Regions!A:B,2,FALSE)</f>
        <v>Asia Pacific</v>
      </c>
      <c r="X417" t="str">
        <f>VLOOKUP(V417,Regions!A:B,2,FALSE)</f>
        <v>Asia Pacific</v>
      </c>
    </row>
    <row r="418" spans="1:24" x14ac:dyDescent="0.3">
      <c r="A418" t="s">
        <v>734</v>
      </c>
      <c r="B418" t="s">
        <v>1162</v>
      </c>
      <c r="C418" t="s">
        <v>1182</v>
      </c>
      <c r="D418" s="1">
        <v>43687</v>
      </c>
      <c r="E418" s="1">
        <v>43703</v>
      </c>
      <c r="F418" s="1">
        <v>43706</v>
      </c>
      <c r="G418">
        <v>2488</v>
      </c>
      <c r="H418">
        <v>3.6</v>
      </c>
      <c r="I418">
        <v>2058.62</v>
      </c>
      <c r="J418" s="2" t="s">
        <v>1218</v>
      </c>
      <c r="K418">
        <v>188</v>
      </c>
      <c r="L418" s="15" t="s">
        <v>1576</v>
      </c>
      <c r="M418">
        <f>IF(J418="Business", G418*imputed!$B$4+imputed!$C$4,flights_c!G418*imputed!$B$5+imputed!$C$5)</f>
        <v>3287.8679999999999</v>
      </c>
      <c r="N418">
        <f t="shared" si="24"/>
        <v>16</v>
      </c>
      <c r="O418">
        <f t="shared" si="25"/>
        <v>0.82741961414790988</v>
      </c>
      <c r="P418">
        <f t="shared" si="26"/>
        <v>3</v>
      </c>
      <c r="Q418" t="str">
        <f>VLOOKUP(K418,employees!A:H,5, FALSE)</f>
        <v>Consulting</v>
      </c>
      <c r="R418">
        <f>VLOOKUP(K418,employees!A:H,6, FALSE)</f>
        <v>2</v>
      </c>
      <c r="S418">
        <f>VLOOKUP(R418,Allowance!A:B,2,FALSE)</f>
        <v>6</v>
      </c>
      <c r="T418" t="str">
        <f t="shared" si="27"/>
        <v>No</v>
      </c>
      <c r="U418" t="str">
        <f>VLOOKUP(B418,IATA[],3,FALSE)</f>
        <v>England</v>
      </c>
      <c r="V418" t="str">
        <f>VLOOKUP(C418,IATA[],3,FALSE)</f>
        <v>Turkey</v>
      </c>
      <c r="W418" t="str">
        <f>VLOOKUP(U418,Regions!A:B,2,FALSE)</f>
        <v>Europe &amp; Middle East</v>
      </c>
      <c r="X418" t="str">
        <f>VLOOKUP(V418,Regions!A:B,2,FALSE)</f>
        <v>Europe &amp; Middle East</v>
      </c>
    </row>
    <row r="419" spans="1:24" x14ac:dyDescent="0.3">
      <c r="A419" t="s">
        <v>733</v>
      </c>
      <c r="B419" t="s">
        <v>1160</v>
      </c>
      <c r="C419" t="s">
        <v>1171</v>
      </c>
      <c r="D419" s="1">
        <v>43568</v>
      </c>
      <c r="E419" s="1">
        <v>43587</v>
      </c>
      <c r="F419" s="1">
        <v>43596</v>
      </c>
      <c r="G419">
        <v>4490</v>
      </c>
      <c r="H419">
        <v>5.6</v>
      </c>
      <c r="I419">
        <v>2101.8200000000002</v>
      </c>
      <c r="J419" s="2" t="s">
        <v>1218</v>
      </c>
      <c r="K419">
        <v>952</v>
      </c>
      <c r="L419" s="15" t="s">
        <v>1576</v>
      </c>
      <c r="M419">
        <f>IF(J419="Business", G419*imputed!$B$4+imputed!$C$4,flights_c!G419*imputed!$B$5+imputed!$C$5)</f>
        <v>4436.0149999999994</v>
      </c>
      <c r="N419">
        <f t="shared" si="24"/>
        <v>19</v>
      </c>
      <c r="O419">
        <f t="shared" si="25"/>
        <v>0.46811135857461028</v>
      </c>
      <c r="P419">
        <f t="shared" si="26"/>
        <v>9</v>
      </c>
      <c r="Q419" t="str">
        <f>VLOOKUP(K419,employees!A:H,5, FALSE)</f>
        <v>Consulting</v>
      </c>
      <c r="R419">
        <f>VLOOKUP(K419,employees!A:H,6, FALSE)</f>
        <v>4</v>
      </c>
      <c r="S419">
        <f>VLOOKUP(R419,Allowance!A:B,2,FALSE)</f>
        <v>10</v>
      </c>
      <c r="T419" t="str">
        <f t="shared" si="27"/>
        <v>No</v>
      </c>
      <c r="U419" t="str">
        <f>VLOOKUP(B419,IATA[],3,FALSE)</f>
        <v>Singapore</v>
      </c>
      <c r="V419" t="str">
        <f>VLOOKUP(C419,IATA[],3,FALSE)</f>
        <v>China</v>
      </c>
      <c r="W419" t="str">
        <f>VLOOKUP(U419,Regions!A:B,2,FALSE)</f>
        <v>Asia Pacific</v>
      </c>
      <c r="X419" t="str">
        <f>VLOOKUP(V419,Regions!A:B,2,FALSE)</f>
        <v>Asia Pacific</v>
      </c>
    </row>
    <row r="420" spans="1:24" x14ac:dyDescent="0.3">
      <c r="A420" t="s">
        <v>732</v>
      </c>
      <c r="B420" t="s">
        <v>1161</v>
      </c>
      <c r="C420" t="s">
        <v>1191</v>
      </c>
      <c r="D420" s="1">
        <v>42790</v>
      </c>
      <c r="E420" s="1">
        <v>42806</v>
      </c>
      <c r="F420" s="1">
        <v>42809</v>
      </c>
      <c r="G420">
        <v>5775</v>
      </c>
      <c r="H420">
        <v>7.3</v>
      </c>
      <c r="I420">
        <v>2114.9499999999998</v>
      </c>
      <c r="J420" s="2" t="s">
        <v>1218</v>
      </c>
      <c r="K420">
        <v>506</v>
      </c>
      <c r="L420" s="15" t="s">
        <v>1576</v>
      </c>
      <c r="M420">
        <f>IF(J420="Business", G420*imputed!$B$4+imputed!$C$4,flights_c!G420*imputed!$B$5+imputed!$C$5)</f>
        <v>5172.9624999999996</v>
      </c>
      <c r="N420">
        <f t="shared" si="24"/>
        <v>16</v>
      </c>
      <c r="O420">
        <f t="shared" si="25"/>
        <v>0.36622510822510818</v>
      </c>
      <c r="P420">
        <f t="shared" si="26"/>
        <v>3</v>
      </c>
      <c r="Q420" t="str">
        <f>VLOOKUP(K420,employees!A:H,5, FALSE)</f>
        <v>Consulting</v>
      </c>
      <c r="R420">
        <f>VLOOKUP(K420,employees!A:H,6, FALSE)</f>
        <v>3</v>
      </c>
      <c r="S420">
        <f>VLOOKUP(R420,Allowance!A:B,2,FALSE)</f>
        <v>8</v>
      </c>
      <c r="T420" t="str">
        <f t="shared" si="27"/>
        <v>No</v>
      </c>
      <c r="U420" t="str">
        <f>VLOOKUP(B420,IATA[],3,FALSE)</f>
        <v>USA</v>
      </c>
      <c r="V420" t="str">
        <f>VLOOKUP(C420,IATA[],3,FALSE)</f>
        <v>Spain</v>
      </c>
      <c r="W420" t="str">
        <f>VLOOKUP(U420,Regions!A:B,2,FALSE)</f>
        <v>Americas</v>
      </c>
      <c r="X420" t="str">
        <f>VLOOKUP(V420,Regions!A:B,2,FALSE)</f>
        <v>Europe &amp; Middle East</v>
      </c>
    </row>
    <row r="421" spans="1:24" x14ac:dyDescent="0.3">
      <c r="A421" t="s">
        <v>731</v>
      </c>
      <c r="B421" t="s">
        <v>1167</v>
      </c>
      <c r="C421" t="s">
        <v>1160</v>
      </c>
      <c r="D421" s="1">
        <v>43380</v>
      </c>
      <c r="E421" s="1">
        <v>43521</v>
      </c>
      <c r="F421" s="1">
        <v>43526</v>
      </c>
      <c r="G421">
        <v>10877</v>
      </c>
      <c r="H421">
        <v>13.3</v>
      </c>
      <c r="I421">
        <v>2125.96</v>
      </c>
      <c r="J421" s="2" t="s">
        <v>1218</v>
      </c>
      <c r="K421">
        <v>165</v>
      </c>
      <c r="L421" s="15" t="s">
        <v>1576</v>
      </c>
      <c r="M421">
        <f>IF(J421="Business", G421*imputed!$B$4+imputed!$C$4,flights_c!G421*imputed!$B$5+imputed!$C$5)</f>
        <v>8098.9594999999999</v>
      </c>
      <c r="N421">
        <f t="shared" si="24"/>
        <v>141</v>
      </c>
      <c r="O421">
        <f t="shared" si="25"/>
        <v>0.19545462903374092</v>
      </c>
      <c r="P421">
        <f t="shared" si="26"/>
        <v>5</v>
      </c>
      <c r="Q421" t="str">
        <f>VLOOKUP(K421,employees!A:H,5, FALSE)</f>
        <v>HR</v>
      </c>
      <c r="R421">
        <f>VLOOKUP(K421,employees!A:H,6, FALSE)</f>
        <v>2</v>
      </c>
      <c r="S421">
        <f>VLOOKUP(R421,Allowance!A:B,2,FALSE)</f>
        <v>6</v>
      </c>
      <c r="T421" t="str">
        <f t="shared" si="27"/>
        <v>Violation</v>
      </c>
      <c r="U421" t="str">
        <f>VLOOKUP(B421,IATA[],3,FALSE)</f>
        <v>England</v>
      </c>
      <c r="V421" t="str">
        <f>VLOOKUP(C421,IATA[],3,FALSE)</f>
        <v>Singapore</v>
      </c>
      <c r="W421" t="str">
        <f>VLOOKUP(U421,Regions!A:B,2,FALSE)</f>
        <v>Europe &amp; Middle East</v>
      </c>
      <c r="X421" t="str">
        <f>VLOOKUP(V421,Regions!A:B,2,FALSE)</f>
        <v>Asia Pacific</v>
      </c>
    </row>
    <row r="422" spans="1:24" x14ac:dyDescent="0.3">
      <c r="A422" t="s">
        <v>730</v>
      </c>
      <c r="B422" t="s">
        <v>1167</v>
      </c>
      <c r="C422" t="s">
        <v>1186</v>
      </c>
      <c r="D422" s="1">
        <v>43654</v>
      </c>
      <c r="E422" s="1">
        <v>43723</v>
      </c>
      <c r="F422" s="1">
        <v>43729</v>
      </c>
      <c r="G422">
        <v>9597</v>
      </c>
      <c r="H422">
        <v>17.7</v>
      </c>
      <c r="I422">
        <v>2152.71</v>
      </c>
      <c r="J422" s="2" t="s">
        <v>1218</v>
      </c>
      <c r="K422">
        <v>188</v>
      </c>
      <c r="L422" s="15" t="s">
        <v>1576</v>
      </c>
      <c r="M422">
        <f>IF(J422="Business", G422*imputed!$B$4+imputed!$C$4,flights_c!G422*imputed!$B$5+imputed!$C$5)</f>
        <v>7364.8795</v>
      </c>
      <c r="N422">
        <f t="shared" si="24"/>
        <v>69</v>
      </c>
      <c r="O422">
        <f t="shared" si="25"/>
        <v>0.22431072210065645</v>
      </c>
      <c r="P422">
        <f t="shared" si="26"/>
        <v>6</v>
      </c>
      <c r="Q422" t="str">
        <f>VLOOKUP(K422,employees!A:H,5, FALSE)</f>
        <v>Consulting</v>
      </c>
      <c r="R422">
        <f>VLOOKUP(K422,employees!A:H,6, FALSE)</f>
        <v>2</v>
      </c>
      <c r="S422">
        <f>VLOOKUP(R422,Allowance!A:B,2,FALSE)</f>
        <v>6</v>
      </c>
      <c r="T422" t="str">
        <f t="shared" si="27"/>
        <v>Violation</v>
      </c>
      <c r="U422" t="str">
        <f>VLOOKUP(B422,IATA[],3,FALSE)</f>
        <v>England</v>
      </c>
      <c r="V422" t="str">
        <f>VLOOKUP(C422,IATA[],3,FALSE)</f>
        <v>China</v>
      </c>
      <c r="W422" t="str">
        <f>VLOOKUP(U422,Regions!A:B,2,FALSE)</f>
        <v>Europe &amp; Middle East</v>
      </c>
      <c r="X422" t="str">
        <f>VLOOKUP(V422,Regions!A:B,2,FALSE)</f>
        <v>Asia Pacific</v>
      </c>
    </row>
    <row r="423" spans="1:24" x14ac:dyDescent="0.3">
      <c r="A423" t="s">
        <v>729</v>
      </c>
      <c r="B423" t="s">
        <v>1190</v>
      </c>
      <c r="C423" t="s">
        <v>1191</v>
      </c>
      <c r="D423" s="1">
        <v>43059</v>
      </c>
      <c r="E423" s="1">
        <v>43072</v>
      </c>
      <c r="F423" s="1">
        <v>43079</v>
      </c>
      <c r="G423">
        <v>5763</v>
      </c>
      <c r="H423">
        <v>8.9</v>
      </c>
      <c r="I423">
        <v>2172.08</v>
      </c>
      <c r="J423" s="2" t="s">
        <v>1218</v>
      </c>
      <c r="K423">
        <v>39</v>
      </c>
      <c r="L423" s="15" t="s">
        <v>1576</v>
      </c>
      <c r="M423">
        <f>IF(J423="Business", G423*imputed!$B$4+imputed!$C$4,flights_c!G423*imputed!$B$5+imputed!$C$5)</f>
        <v>5166.0805</v>
      </c>
      <c r="N423">
        <f t="shared" si="24"/>
        <v>13</v>
      </c>
      <c r="O423">
        <f t="shared" si="25"/>
        <v>0.37690091965989936</v>
      </c>
      <c r="P423">
        <f t="shared" si="26"/>
        <v>7</v>
      </c>
      <c r="Q423" t="str">
        <f>VLOOKUP(K423,employees!A:H,5, FALSE)</f>
        <v>Consulting</v>
      </c>
      <c r="R423">
        <f>VLOOKUP(K423,employees!A:H,6, FALSE)</f>
        <v>4</v>
      </c>
      <c r="S423">
        <f>VLOOKUP(R423,Allowance!A:B,2,FALSE)</f>
        <v>10</v>
      </c>
      <c r="T423" t="str">
        <f t="shared" si="27"/>
        <v>No</v>
      </c>
      <c r="U423" t="str">
        <f>VLOOKUP(B423,IATA[],3,FALSE)</f>
        <v>USA</v>
      </c>
      <c r="V423" t="str">
        <f>VLOOKUP(C423,IATA[],3,FALSE)</f>
        <v>Spain</v>
      </c>
      <c r="W423" t="str">
        <f>VLOOKUP(U423,Regions!A:B,2,FALSE)</f>
        <v>Americas</v>
      </c>
      <c r="X423" t="str">
        <f>VLOOKUP(V423,Regions!A:B,2,FALSE)</f>
        <v>Europe &amp; Middle East</v>
      </c>
    </row>
    <row r="424" spans="1:24" x14ac:dyDescent="0.3">
      <c r="A424" t="s">
        <v>728</v>
      </c>
      <c r="B424" t="s">
        <v>1190</v>
      </c>
      <c r="C424" t="s">
        <v>1172</v>
      </c>
      <c r="D424" s="1">
        <v>42758</v>
      </c>
      <c r="E424" s="1">
        <v>42812</v>
      </c>
      <c r="F424" s="1">
        <v>42832</v>
      </c>
      <c r="G424">
        <v>3883</v>
      </c>
      <c r="H424">
        <v>5.0999999999999996</v>
      </c>
      <c r="I424">
        <v>2177.62</v>
      </c>
      <c r="J424" s="2" t="s">
        <v>1218</v>
      </c>
      <c r="K424">
        <v>325</v>
      </c>
      <c r="L424" s="15" t="s">
        <v>1576</v>
      </c>
      <c r="M424">
        <f>IF(J424="Business", G424*imputed!$B$4+imputed!$C$4,flights_c!G424*imputed!$B$5+imputed!$C$5)</f>
        <v>4087.9005000000002</v>
      </c>
      <c r="N424">
        <f t="shared" si="24"/>
        <v>54</v>
      </c>
      <c r="O424">
        <f t="shared" si="25"/>
        <v>0.56080865310327066</v>
      </c>
      <c r="P424">
        <f t="shared" si="26"/>
        <v>20</v>
      </c>
      <c r="Q424" t="str">
        <f>VLOOKUP(K424,employees!A:H,5, FALSE)</f>
        <v>Consulting</v>
      </c>
      <c r="R424">
        <f>VLOOKUP(K424,employees!A:H,6, FALSE)</f>
        <v>4</v>
      </c>
      <c r="S424">
        <f>VLOOKUP(R424,Allowance!A:B,2,FALSE)</f>
        <v>10</v>
      </c>
      <c r="T424" t="str">
        <f t="shared" si="27"/>
        <v>No</v>
      </c>
      <c r="U424" t="str">
        <f>VLOOKUP(B424,IATA[],3,FALSE)</f>
        <v>USA</v>
      </c>
      <c r="V424" t="str">
        <f>VLOOKUP(C424,IATA[],3,FALSE)</f>
        <v>USA</v>
      </c>
      <c r="W424" t="str">
        <f>VLOOKUP(U424,Regions!A:B,2,FALSE)</f>
        <v>Americas</v>
      </c>
      <c r="X424" t="str">
        <f>VLOOKUP(V424,Regions!A:B,2,FALSE)</f>
        <v>Americas</v>
      </c>
    </row>
    <row r="425" spans="1:24" x14ac:dyDescent="0.3">
      <c r="A425" t="s">
        <v>727</v>
      </c>
      <c r="B425" t="s">
        <v>1162</v>
      </c>
      <c r="C425" t="s">
        <v>1160</v>
      </c>
      <c r="D425" s="1">
        <v>43585</v>
      </c>
      <c r="E425" s="1">
        <v>43605</v>
      </c>
      <c r="F425" s="1">
        <v>43616</v>
      </c>
      <c r="G425">
        <v>10883</v>
      </c>
      <c r="H425">
        <v>12.8</v>
      </c>
      <c r="I425">
        <v>2206.56</v>
      </c>
      <c r="J425" s="2" t="s">
        <v>1218</v>
      </c>
      <c r="K425">
        <v>41</v>
      </c>
      <c r="L425" s="15" t="s">
        <v>1576</v>
      </c>
      <c r="M425">
        <f>IF(J425="Business", G425*imputed!$B$4+imputed!$C$4,flights_c!G425*imputed!$B$5+imputed!$C$5)</f>
        <v>8102.4004999999997</v>
      </c>
      <c r="N425">
        <f t="shared" si="24"/>
        <v>20</v>
      </c>
      <c r="O425">
        <f t="shared" si="25"/>
        <v>0.2027529173941009</v>
      </c>
      <c r="P425">
        <f t="shared" si="26"/>
        <v>11</v>
      </c>
      <c r="Q425" t="str">
        <f>VLOOKUP(K425,employees!A:H,5, FALSE)</f>
        <v>HR</v>
      </c>
      <c r="R425">
        <f>VLOOKUP(K425,employees!A:H,6, FALSE)</f>
        <v>4</v>
      </c>
      <c r="S425">
        <f>VLOOKUP(R425,Allowance!A:B,2,FALSE)</f>
        <v>10</v>
      </c>
      <c r="T425" t="str">
        <f t="shared" si="27"/>
        <v>Violation</v>
      </c>
      <c r="U425" t="str">
        <f>VLOOKUP(B425,IATA[],3,FALSE)</f>
        <v>England</v>
      </c>
      <c r="V425" t="str">
        <f>VLOOKUP(C425,IATA[],3,FALSE)</f>
        <v>Singapore</v>
      </c>
      <c r="W425" t="str">
        <f>VLOOKUP(U425,Regions!A:B,2,FALSE)</f>
        <v>Europe &amp; Middle East</v>
      </c>
      <c r="X425" t="str">
        <f>VLOOKUP(V425,Regions!A:B,2,FALSE)</f>
        <v>Asia Pacific</v>
      </c>
    </row>
    <row r="426" spans="1:24" x14ac:dyDescent="0.3">
      <c r="A426" t="s">
        <v>726</v>
      </c>
      <c r="B426" t="s">
        <v>1167</v>
      </c>
      <c r="C426" t="s">
        <v>1185</v>
      </c>
      <c r="D426" s="1">
        <v>43404</v>
      </c>
      <c r="E426" s="1">
        <v>43405</v>
      </c>
      <c r="F426" s="1">
        <v>43419</v>
      </c>
      <c r="G426">
        <v>7794</v>
      </c>
      <c r="H426">
        <v>12.9</v>
      </c>
      <c r="I426">
        <v>2209.6</v>
      </c>
      <c r="J426" s="2" t="s">
        <v>1218</v>
      </c>
      <c r="K426">
        <v>101</v>
      </c>
      <c r="L426" s="15" t="s">
        <v>1576</v>
      </c>
      <c r="M426">
        <f>IF(J426="Business", G426*imputed!$B$4+imputed!$C$4,flights_c!G426*imputed!$B$5+imputed!$C$5)</f>
        <v>6330.8590000000004</v>
      </c>
      <c r="N426">
        <f t="shared" si="24"/>
        <v>1</v>
      </c>
      <c r="O426">
        <f t="shared" si="25"/>
        <v>0.28350012830382343</v>
      </c>
      <c r="P426">
        <f t="shared" si="26"/>
        <v>14</v>
      </c>
      <c r="Q426" t="str">
        <f>VLOOKUP(K426,employees!A:H,5, FALSE)</f>
        <v>Consulting</v>
      </c>
      <c r="R426">
        <f>VLOOKUP(K426,employees!A:H,6, FALSE)</f>
        <v>4</v>
      </c>
      <c r="S426">
        <f>VLOOKUP(R426,Allowance!A:B,2,FALSE)</f>
        <v>10</v>
      </c>
      <c r="T426" t="str">
        <f t="shared" si="27"/>
        <v>Violation</v>
      </c>
      <c r="U426" t="str">
        <f>VLOOKUP(B426,IATA[],3,FALSE)</f>
        <v>England</v>
      </c>
      <c r="V426" t="str">
        <f>VLOOKUP(C426,IATA[],3,FALSE)</f>
        <v>USA</v>
      </c>
      <c r="W426" t="str">
        <f>VLOOKUP(U426,Regions!A:B,2,FALSE)</f>
        <v>Europe &amp; Middle East</v>
      </c>
      <c r="X426" t="str">
        <f>VLOOKUP(V426,Regions!A:B,2,FALSE)</f>
        <v>Americas</v>
      </c>
    </row>
    <row r="427" spans="1:24" x14ac:dyDescent="0.3">
      <c r="A427" t="s">
        <v>725</v>
      </c>
      <c r="B427" t="s">
        <v>1162</v>
      </c>
      <c r="C427" t="s">
        <v>1200</v>
      </c>
      <c r="D427" s="1">
        <v>43143</v>
      </c>
      <c r="E427" s="1">
        <v>43143</v>
      </c>
      <c r="F427" s="1">
        <v>43154</v>
      </c>
      <c r="G427">
        <v>6409</v>
      </c>
      <c r="H427">
        <v>7.6</v>
      </c>
      <c r="I427">
        <v>2241.91</v>
      </c>
      <c r="J427" s="2" t="s">
        <v>1219</v>
      </c>
      <c r="K427">
        <v>845</v>
      </c>
      <c r="L427" s="15" t="s">
        <v>1576</v>
      </c>
      <c r="M427">
        <f>IF(J427="Business", G427*imputed!$B$4+imputed!$C$4,flights_c!G427*imputed!$B$5+imputed!$C$5)</f>
        <v>912.92020000000002</v>
      </c>
      <c r="N427">
        <f t="shared" si="24"/>
        <v>0</v>
      </c>
      <c r="O427">
        <f t="shared" si="25"/>
        <v>0.34980652207832735</v>
      </c>
      <c r="P427">
        <f t="shared" si="26"/>
        <v>11</v>
      </c>
      <c r="Q427" t="str">
        <f>VLOOKUP(K427,employees!A:H,5, FALSE)</f>
        <v>Consulting</v>
      </c>
      <c r="R427">
        <f>VLOOKUP(K427,employees!A:H,6, FALSE)</f>
        <v>4</v>
      </c>
      <c r="S427">
        <f>VLOOKUP(R427,Allowance!A:B,2,FALSE)</f>
        <v>10</v>
      </c>
      <c r="T427" t="str">
        <f t="shared" si="27"/>
        <v>Economy</v>
      </c>
      <c r="U427" t="str">
        <f>VLOOKUP(B427,IATA[],3,FALSE)</f>
        <v>England</v>
      </c>
      <c r="V427" t="str">
        <f>VLOOKUP(C427,IATA[],3,FALSE)</f>
        <v>USA</v>
      </c>
      <c r="W427" t="str">
        <f>VLOOKUP(U427,Regions!A:B,2,FALSE)</f>
        <v>Europe &amp; Middle East</v>
      </c>
      <c r="X427" t="str">
        <f>VLOOKUP(V427,Regions!A:B,2,FALSE)</f>
        <v>Americas</v>
      </c>
    </row>
    <row r="428" spans="1:24" x14ac:dyDescent="0.3">
      <c r="A428" t="s">
        <v>724</v>
      </c>
      <c r="B428" t="s">
        <v>1167</v>
      </c>
      <c r="C428" t="s">
        <v>1169</v>
      </c>
      <c r="D428" s="1">
        <v>43782</v>
      </c>
      <c r="E428" s="1">
        <v>43808</v>
      </c>
      <c r="F428" s="1">
        <v>43812</v>
      </c>
      <c r="G428">
        <v>10593</v>
      </c>
      <c r="H428">
        <v>17.7</v>
      </c>
      <c r="I428">
        <v>2293.42</v>
      </c>
      <c r="J428" s="2" t="s">
        <v>1218</v>
      </c>
      <c r="K428">
        <v>561</v>
      </c>
      <c r="L428" s="15" t="s">
        <v>1576</v>
      </c>
      <c r="M428">
        <f>IF(J428="Business", G428*imputed!$B$4+imputed!$C$4,flights_c!G428*imputed!$B$5+imputed!$C$5)</f>
        <v>7936.0855000000001</v>
      </c>
      <c r="N428">
        <f t="shared" si="24"/>
        <v>26</v>
      </c>
      <c r="O428">
        <f t="shared" si="25"/>
        <v>0.21650335126970641</v>
      </c>
      <c r="P428">
        <f t="shared" si="26"/>
        <v>4</v>
      </c>
      <c r="Q428" t="str">
        <f>VLOOKUP(K428,employees!A:H,5, FALSE)</f>
        <v>Consulting</v>
      </c>
      <c r="R428">
        <f>VLOOKUP(K428,employees!A:H,6, FALSE)</f>
        <v>4</v>
      </c>
      <c r="S428">
        <f>VLOOKUP(R428,Allowance!A:B,2,FALSE)</f>
        <v>10</v>
      </c>
      <c r="T428" t="str">
        <f t="shared" si="27"/>
        <v>Violation</v>
      </c>
      <c r="U428" t="str">
        <f>VLOOKUP(B428,IATA[],3,FALSE)</f>
        <v>England</v>
      </c>
      <c r="V428" t="str">
        <f>VLOOKUP(C428,IATA[],3,FALSE)</f>
        <v>Malaysia</v>
      </c>
      <c r="W428" t="str">
        <f>VLOOKUP(U428,Regions!A:B,2,FALSE)</f>
        <v>Europe &amp; Middle East</v>
      </c>
      <c r="X428" t="str">
        <f>VLOOKUP(V428,Regions!A:B,2,FALSE)</f>
        <v>Asia Pacific</v>
      </c>
    </row>
    <row r="429" spans="1:24" x14ac:dyDescent="0.3">
      <c r="A429" t="s">
        <v>723</v>
      </c>
      <c r="B429" t="s">
        <v>1161</v>
      </c>
      <c r="C429" t="s">
        <v>1179</v>
      </c>
      <c r="D429" s="1">
        <v>43391</v>
      </c>
      <c r="E429" s="1">
        <v>43411</v>
      </c>
      <c r="F429" s="1">
        <v>43417</v>
      </c>
      <c r="G429">
        <v>6884</v>
      </c>
      <c r="H429">
        <v>8.6</v>
      </c>
      <c r="I429">
        <v>2389.36</v>
      </c>
      <c r="J429" s="2" t="s">
        <v>1218</v>
      </c>
      <c r="K429">
        <v>16</v>
      </c>
      <c r="L429" s="15" t="s">
        <v>1576</v>
      </c>
      <c r="M429">
        <f>IF(J429="Business", G429*imputed!$B$4+imputed!$C$4,flights_c!G429*imputed!$B$5+imputed!$C$5)</f>
        <v>5808.9740000000002</v>
      </c>
      <c r="N429">
        <f t="shared" si="24"/>
        <v>20</v>
      </c>
      <c r="O429">
        <f t="shared" si="25"/>
        <v>0.34708890180127833</v>
      </c>
      <c r="P429">
        <f t="shared" si="26"/>
        <v>6</v>
      </c>
      <c r="Q429" t="str">
        <f>VLOOKUP(K429,employees!A:H,5, FALSE)</f>
        <v>Consulting</v>
      </c>
      <c r="R429">
        <f>VLOOKUP(K429,employees!A:H,6, FALSE)</f>
        <v>4</v>
      </c>
      <c r="S429">
        <f>VLOOKUP(R429,Allowance!A:B,2,FALSE)</f>
        <v>10</v>
      </c>
      <c r="T429" t="str">
        <f t="shared" si="27"/>
        <v>No</v>
      </c>
      <c r="U429" t="str">
        <f>VLOOKUP(B429,IATA[],3,FALSE)</f>
        <v>USA</v>
      </c>
      <c r="V429" t="str">
        <f>VLOOKUP(C429,IATA[],3,FALSE)</f>
        <v>Italy</v>
      </c>
      <c r="W429" t="str">
        <f>VLOOKUP(U429,Regions!A:B,2,FALSE)</f>
        <v>Americas</v>
      </c>
      <c r="X429" t="str">
        <f>VLOOKUP(V429,Regions!A:B,2,FALSE)</f>
        <v>Europe &amp; Middle East</v>
      </c>
    </row>
    <row r="430" spans="1:24" x14ac:dyDescent="0.3">
      <c r="A430" t="s">
        <v>722</v>
      </c>
      <c r="B430" t="s">
        <v>1190</v>
      </c>
      <c r="C430" t="s">
        <v>1179</v>
      </c>
      <c r="D430" s="1">
        <v>43450</v>
      </c>
      <c r="E430" s="1">
        <v>43475</v>
      </c>
      <c r="F430" s="1">
        <v>43480</v>
      </c>
      <c r="G430">
        <v>6864</v>
      </c>
      <c r="H430">
        <v>13.6</v>
      </c>
      <c r="I430">
        <v>2391.62</v>
      </c>
      <c r="J430" s="2" t="s">
        <v>1218</v>
      </c>
      <c r="K430">
        <v>202</v>
      </c>
      <c r="L430" s="15" t="s">
        <v>1576</v>
      </c>
      <c r="M430">
        <f>IF(J430="Business", G430*imputed!$B$4+imputed!$C$4,flights_c!G430*imputed!$B$5+imputed!$C$5)</f>
        <v>5797.5039999999999</v>
      </c>
      <c r="N430">
        <f t="shared" si="24"/>
        <v>25</v>
      </c>
      <c r="O430">
        <f t="shared" si="25"/>
        <v>0.34842948717948719</v>
      </c>
      <c r="P430">
        <f t="shared" si="26"/>
        <v>5</v>
      </c>
      <c r="Q430" t="str">
        <f>VLOOKUP(K430,employees!A:H,5, FALSE)</f>
        <v>Consulting</v>
      </c>
      <c r="R430">
        <f>VLOOKUP(K430,employees!A:H,6, FALSE)</f>
        <v>2</v>
      </c>
      <c r="S430">
        <f>VLOOKUP(R430,Allowance!A:B,2,FALSE)</f>
        <v>6</v>
      </c>
      <c r="T430" t="str">
        <f t="shared" si="27"/>
        <v>Violation</v>
      </c>
      <c r="U430" t="str">
        <f>VLOOKUP(B430,IATA[],3,FALSE)</f>
        <v>USA</v>
      </c>
      <c r="V430" t="str">
        <f>VLOOKUP(C430,IATA[],3,FALSE)</f>
        <v>Italy</v>
      </c>
      <c r="W430" t="str">
        <f>VLOOKUP(U430,Regions!A:B,2,FALSE)</f>
        <v>Americas</v>
      </c>
      <c r="X430" t="str">
        <f>VLOOKUP(V430,Regions!A:B,2,FALSE)</f>
        <v>Europe &amp; Middle East</v>
      </c>
    </row>
    <row r="431" spans="1:24" x14ac:dyDescent="0.3">
      <c r="A431" t="s">
        <v>721</v>
      </c>
      <c r="B431" t="s">
        <v>1162</v>
      </c>
      <c r="C431" t="s">
        <v>1164</v>
      </c>
      <c r="D431" s="1">
        <v>43537</v>
      </c>
      <c r="E431" s="1">
        <v>43597</v>
      </c>
      <c r="F431" s="1">
        <v>43604</v>
      </c>
      <c r="G431">
        <v>7213</v>
      </c>
      <c r="H431">
        <v>8.4</v>
      </c>
      <c r="I431">
        <v>2414.54</v>
      </c>
      <c r="J431" s="2" t="s">
        <v>1218</v>
      </c>
      <c r="K431">
        <v>601</v>
      </c>
      <c r="L431" s="15" t="s">
        <v>1576</v>
      </c>
      <c r="M431">
        <f>IF(J431="Business", G431*imputed!$B$4+imputed!$C$4,flights_c!G431*imputed!$B$5+imputed!$C$5)</f>
        <v>5997.6554999999998</v>
      </c>
      <c r="N431">
        <f t="shared" si="24"/>
        <v>60</v>
      </c>
      <c r="O431">
        <f t="shared" si="25"/>
        <v>0.33474837099681132</v>
      </c>
      <c r="P431">
        <f t="shared" si="26"/>
        <v>7</v>
      </c>
      <c r="Q431" t="str">
        <f>VLOOKUP(K431,employees!A:H,5, FALSE)</f>
        <v>Consulting</v>
      </c>
      <c r="R431">
        <f>VLOOKUP(K431,employees!A:H,6, FALSE)</f>
        <v>2</v>
      </c>
      <c r="S431">
        <f>VLOOKUP(R431,Allowance!A:B,2,FALSE)</f>
        <v>6</v>
      </c>
      <c r="T431" t="str">
        <f t="shared" si="27"/>
        <v>Violation</v>
      </c>
      <c r="U431" t="str">
        <f>VLOOKUP(B431,IATA[],3,FALSE)</f>
        <v>England</v>
      </c>
      <c r="V431" t="str">
        <f>VLOOKUP(C431,IATA[],3,FALSE)</f>
        <v>India</v>
      </c>
      <c r="W431" t="str">
        <f>VLOOKUP(U431,Regions!A:B,2,FALSE)</f>
        <v>Europe &amp; Middle East</v>
      </c>
      <c r="X431" t="str">
        <f>VLOOKUP(V431,Regions!A:B,2,FALSE)</f>
        <v>Asia Pacific</v>
      </c>
    </row>
    <row r="432" spans="1:24" x14ac:dyDescent="0.3">
      <c r="A432" t="s">
        <v>720</v>
      </c>
      <c r="B432" t="s">
        <v>1161</v>
      </c>
      <c r="C432" t="s">
        <v>1162</v>
      </c>
      <c r="D432" s="1">
        <v>43141</v>
      </c>
      <c r="E432" s="1">
        <v>43226</v>
      </c>
      <c r="F432" s="1">
        <v>43234</v>
      </c>
      <c r="G432">
        <v>5555</v>
      </c>
      <c r="H432">
        <v>7.1</v>
      </c>
      <c r="I432">
        <v>2418.35</v>
      </c>
      <c r="J432" s="2" t="s">
        <v>1218</v>
      </c>
      <c r="K432">
        <v>228</v>
      </c>
      <c r="L432" s="15" t="s">
        <v>1576</v>
      </c>
      <c r="M432">
        <f>IF(J432="Business", G432*imputed!$B$4+imputed!$C$4,flights_c!G432*imputed!$B$5+imputed!$C$5)</f>
        <v>5046.7924999999996</v>
      </c>
      <c r="N432">
        <f t="shared" si="24"/>
        <v>85</v>
      </c>
      <c r="O432">
        <f t="shared" si="25"/>
        <v>0.43534653465346534</v>
      </c>
      <c r="P432">
        <f t="shared" si="26"/>
        <v>8</v>
      </c>
      <c r="Q432" t="str">
        <f>VLOOKUP(K432,employees!A:H,5, FALSE)</f>
        <v>HR</v>
      </c>
      <c r="R432">
        <f>VLOOKUP(K432,employees!A:H,6, FALSE)</f>
        <v>3</v>
      </c>
      <c r="S432">
        <f>VLOOKUP(R432,Allowance!A:B,2,FALSE)</f>
        <v>8</v>
      </c>
      <c r="T432" t="str">
        <f t="shared" si="27"/>
        <v>No</v>
      </c>
      <c r="U432" t="str">
        <f>VLOOKUP(B432,IATA[],3,FALSE)</f>
        <v>USA</v>
      </c>
      <c r="V432" t="str">
        <f>VLOOKUP(C432,IATA[],3,FALSE)</f>
        <v>England</v>
      </c>
      <c r="W432" t="str">
        <f>VLOOKUP(U432,Regions!A:B,2,FALSE)</f>
        <v>Americas</v>
      </c>
      <c r="X432" t="str">
        <f>VLOOKUP(V432,Regions!A:B,2,FALSE)</f>
        <v>Europe &amp; Middle East</v>
      </c>
    </row>
    <row r="433" spans="1:24" x14ac:dyDescent="0.3">
      <c r="A433" t="s">
        <v>719</v>
      </c>
      <c r="B433" t="s">
        <v>1162</v>
      </c>
      <c r="C433" t="s">
        <v>1195</v>
      </c>
      <c r="D433" s="1">
        <v>42973</v>
      </c>
      <c r="E433" s="1">
        <v>42994</v>
      </c>
      <c r="F433" s="1">
        <v>43000</v>
      </c>
      <c r="G433">
        <v>7496</v>
      </c>
      <c r="H433">
        <v>8.6</v>
      </c>
      <c r="I433">
        <v>2424.5</v>
      </c>
      <c r="J433" s="2" t="s">
        <v>1218</v>
      </c>
      <c r="K433">
        <v>586</v>
      </c>
      <c r="L433" s="15" t="s">
        <v>1576</v>
      </c>
      <c r="M433">
        <f>IF(J433="Business", G433*imputed!$B$4+imputed!$C$4,flights_c!G433*imputed!$B$5+imputed!$C$5)</f>
        <v>6159.9560000000001</v>
      </c>
      <c r="N433">
        <f t="shared" si="24"/>
        <v>21</v>
      </c>
      <c r="O433">
        <f t="shared" si="25"/>
        <v>0.32343916755602986</v>
      </c>
      <c r="P433">
        <f t="shared" si="26"/>
        <v>6</v>
      </c>
      <c r="Q433" t="str">
        <f>VLOOKUP(K433,employees!A:H,5, FALSE)</f>
        <v>Consulting</v>
      </c>
      <c r="R433">
        <f>VLOOKUP(K433,employees!A:H,6, FALSE)</f>
        <v>4</v>
      </c>
      <c r="S433">
        <f>VLOOKUP(R433,Allowance!A:B,2,FALSE)</f>
        <v>10</v>
      </c>
      <c r="T433" t="str">
        <f t="shared" si="27"/>
        <v>No</v>
      </c>
      <c r="U433" t="str">
        <f>VLOOKUP(B433,IATA[],3,FALSE)</f>
        <v>England</v>
      </c>
      <c r="V433" t="str">
        <f>VLOOKUP(C433,IATA[],3,FALSE)</f>
        <v>USA</v>
      </c>
      <c r="W433" t="str">
        <f>VLOOKUP(U433,Regions!A:B,2,FALSE)</f>
        <v>Europe &amp; Middle East</v>
      </c>
      <c r="X433" t="str">
        <f>VLOOKUP(V433,Regions!A:B,2,FALSE)</f>
        <v>Americas</v>
      </c>
    </row>
    <row r="434" spans="1:24" x14ac:dyDescent="0.3">
      <c r="A434" t="s">
        <v>718</v>
      </c>
      <c r="B434" t="s">
        <v>1162</v>
      </c>
      <c r="C434" t="s">
        <v>1185</v>
      </c>
      <c r="D434" s="1">
        <v>43666</v>
      </c>
      <c r="E434" s="1">
        <v>43765</v>
      </c>
      <c r="F434" s="1">
        <v>43772</v>
      </c>
      <c r="G434">
        <v>7762</v>
      </c>
      <c r="H434">
        <v>8.9</v>
      </c>
      <c r="I434">
        <v>2436.4299999999998</v>
      </c>
      <c r="J434" s="2" t="s">
        <v>1218</v>
      </c>
      <c r="K434">
        <v>105</v>
      </c>
      <c r="L434" s="15" t="s">
        <v>1576</v>
      </c>
      <c r="M434">
        <f>IF(J434="Business", G434*imputed!$B$4+imputed!$C$4,flights_c!G434*imputed!$B$5+imputed!$C$5)</f>
        <v>6312.5070000000005</v>
      </c>
      <c r="N434">
        <f t="shared" si="24"/>
        <v>99</v>
      </c>
      <c r="O434">
        <f t="shared" si="25"/>
        <v>0.31389203813450139</v>
      </c>
      <c r="P434">
        <f t="shared" si="26"/>
        <v>7</v>
      </c>
      <c r="Q434" t="str">
        <f>VLOOKUP(K434,employees!A:H,5, FALSE)</f>
        <v>IT</v>
      </c>
      <c r="R434">
        <f>VLOOKUP(K434,employees!A:H,6, FALSE)</f>
        <v>4</v>
      </c>
      <c r="S434">
        <f>VLOOKUP(R434,Allowance!A:B,2,FALSE)</f>
        <v>10</v>
      </c>
      <c r="T434" t="str">
        <f t="shared" si="27"/>
        <v>No</v>
      </c>
      <c r="U434" t="str">
        <f>VLOOKUP(B434,IATA[],3,FALSE)</f>
        <v>England</v>
      </c>
      <c r="V434" t="str">
        <f>VLOOKUP(C434,IATA[],3,FALSE)</f>
        <v>USA</v>
      </c>
      <c r="W434" t="str">
        <f>VLOOKUP(U434,Regions!A:B,2,FALSE)</f>
        <v>Europe &amp; Middle East</v>
      </c>
      <c r="X434" t="str">
        <f>VLOOKUP(V434,Regions!A:B,2,FALSE)</f>
        <v>Americas</v>
      </c>
    </row>
    <row r="435" spans="1:24" x14ac:dyDescent="0.3">
      <c r="A435" t="s">
        <v>717</v>
      </c>
      <c r="B435" t="s">
        <v>1162</v>
      </c>
      <c r="C435" t="s">
        <v>1161</v>
      </c>
      <c r="D435" s="1">
        <v>43228</v>
      </c>
      <c r="E435" s="1">
        <v>43265</v>
      </c>
      <c r="F435" s="1">
        <v>43274</v>
      </c>
      <c r="G435">
        <v>5539</v>
      </c>
      <c r="H435">
        <v>6.7</v>
      </c>
      <c r="I435">
        <v>2439.21</v>
      </c>
      <c r="J435" s="2" t="s">
        <v>1218</v>
      </c>
      <c r="K435">
        <v>41</v>
      </c>
      <c r="L435" s="15" t="s">
        <v>1576</v>
      </c>
      <c r="M435">
        <f>IF(J435="Business", G435*imputed!$B$4+imputed!$C$4,flights_c!G435*imputed!$B$5+imputed!$C$5)</f>
        <v>5037.6165000000001</v>
      </c>
      <c r="N435">
        <f t="shared" si="24"/>
        <v>37</v>
      </c>
      <c r="O435">
        <f t="shared" si="25"/>
        <v>0.44037010290666184</v>
      </c>
      <c r="P435">
        <f t="shared" si="26"/>
        <v>9</v>
      </c>
      <c r="Q435" t="str">
        <f>VLOOKUP(K435,employees!A:H,5, FALSE)</f>
        <v>HR</v>
      </c>
      <c r="R435">
        <f>VLOOKUP(K435,employees!A:H,6, FALSE)</f>
        <v>4</v>
      </c>
      <c r="S435">
        <f>VLOOKUP(R435,Allowance!A:B,2,FALSE)</f>
        <v>10</v>
      </c>
      <c r="T435" t="str">
        <f t="shared" si="27"/>
        <v>No</v>
      </c>
      <c r="U435" t="str">
        <f>VLOOKUP(B435,IATA[],3,FALSE)</f>
        <v>England</v>
      </c>
      <c r="V435" t="str">
        <f>VLOOKUP(C435,IATA[],3,FALSE)</f>
        <v>USA</v>
      </c>
      <c r="W435" t="str">
        <f>VLOOKUP(U435,Regions!A:B,2,FALSE)</f>
        <v>Europe &amp; Middle East</v>
      </c>
      <c r="X435" t="str">
        <f>VLOOKUP(V435,Regions!A:B,2,FALSE)</f>
        <v>Americas</v>
      </c>
    </row>
    <row r="436" spans="1:24" x14ac:dyDescent="0.3">
      <c r="A436" t="s">
        <v>716</v>
      </c>
      <c r="B436" t="s">
        <v>1167</v>
      </c>
      <c r="C436" t="s">
        <v>1186</v>
      </c>
      <c r="D436" s="1">
        <v>43329</v>
      </c>
      <c r="E436" s="1">
        <v>43432</v>
      </c>
      <c r="F436" s="1">
        <v>43437</v>
      </c>
      <c r="G436">
        <v>9597</v>
      </c>
      <c r="H436">
        <v>17.7</v>
      </c>
      <c r="I436">
        <v>2479.9499999999998</v>
      </c>
      <c r="J436" s="2" t="s">
        <v>1218</v>
      </c>
      <c r="K436">
        <v>198</v>
      </c>
      <c r="L436" s="15" t="s">
        <v>1576</v>
      </c>
      <c r="M436">
        <f>IF(J436="Business", G436*imputed!$B$4+imputed!$C$4,flights_c!G436*imputed!$B$5+imputed!$C$5)</f>
        <v>7364.8795</v>
      </c>
      <c r="N436">
        <f t="shared" si="24"/>
        <v>103</v>
      </c>
      <c r="O436">
        <f t="shared" si="25"/>
        <v>0.25840887777430444</v>
      </c>
      <c r="P436">
        <f t="shared" si="26"/>
        <v>5</v>
      </c>
      <c r="Q436" t="str">
        <f>VLOOKUP(K436,employees!A:H,5, FALSE)</f>
        <v>Consulting</v>
      </c>
      <c r="R436">
        <f>VLOOKUP(K436,employees!A:H,6, FALSE)</f>
        <v>4</v>
      </c>
      <c r="S436">
        <f>VLOOKUP(R436,Allowance!A:B,2,FALSE)</f>
        <v>10</v>
      </c>
      <c r="T436" t="str">
        <f t="shared" si="27"/>
        <v>Violation</v>
      </c>
      <c r="U436" t="str">
        <f>VLOOKUP(B436,IATA[],3,FALSE)</f>
        <v>England</v>
      </c>
      <c r="V436" t="str">
        <f>VLOOKUP(C436,IATA[],3,FALSE)</f>
        <v>China</v>
      </c>
      <c r="W436" t="str">
        <f>VLOOKUP(U436,Regions!A:B,2,FALSE)</f>
        <v>Europe &amp; Middle East</v>
      </c>
      <c r="X436" t="str">
        <f>VLOOKUP(V436,Regions!A:B,2,FALSE)</f>
        <v>Asia Pacific</v>
      </c>
    </row>
    <row r="437" spans="1:24" x14ac:dyDescent="0.3">
      <c r="A437" t="s">
        <v>715</v>
      </c>
      <c r="B437" t="s">
        <v>1160</v>
      </c>
      <c r="C437" t="s">
        <v>1195</v>
      </c>
      <c r="D437" s="1">
        <v>42971</v>
      </c>
      <c r="E437" s="1">
        <v>42978</v>
      </c>
      <c r="F437" s="1">
        <v>42983</v>
      </c>
      <c r="G437">
        <v>14584</v>
      </c>
      <c r="H437">
        <v>21.7</v>
      </c>
      <c r="I437">
        <v>2506.59</v>
      </c>
      <c r="J437" s="2" t="s">
        <v>1218</v>
      </c>
      <c r="K437">
        <v>77</v>
      </c>
      <c r="L437" s="15" t="s">
        <v>1576</v>
      </c>
      <c r="M437">
        <f>IF(J437="Business", G437*imputed!$B$4+imputed!$C$4,flights_c!G437*imputed!$B$5+imputed!$C$5)</f>
        <v>10224.924000000001</v>
      </c>
      <c r="N437">
        <f t="shared" si="24"/>
        <v>7</v>
      </c>
      <c r="O437">
        <f t="shared" si="25"/>
        <v>0.17187260010970928</v>
      </c>
      <c r="P437">
        <f t="shared" si="26"/>
        <v>5</v>
      </c>
      <c r="Q437" t="str">
        <f>VLOOKUP(K437,employees!A:H,5, FALSE)</f>
        <v>Consulting</v>
      </c>
      <c r="R437">
        <f>VLOOKUP(K437,employees!A:H,6, FALSE)</f>
        <v>4</v>
      </c>
      <c r="S437">
        <f>VLOOKUP(R437,Allowance!A:B,2,FALSE)</f>
        <v>10</v>
      </c>
      <c r="T437" t="str">
        <f t="shared" si="27"/>
        <v>Violation</v>
      </c>
      <c r="U437" t="str">
        <f>VLOOKUP(B437,IATA[],3,FALSE)</f>
        <v>Singapore</v>
      </c>
      <c r="V437" t="str">
        <f>VLOOKUP(C437,IATA[],3,FALSE)</f>
        <v>USA</v>
      </c>
      <c r="W437" t="str">
        <f>VLOOKUP(U437,Regions!A:B,2,FALSE)</f>
        <v>Asia Pacific</v>
      </c>
      <c r="X437" t="str">
        <f>VLOOKUP(V437,Regions!A:B,2,FALSE)</f>
        <v>Americas</v>
      </c>
    </row>
    <row r="438" spans="1:24" x14ac:dyDescent="0.3">
      <c r="A438" t="s">
        <v>714</v>
      </c>
      <c r="B438" t="s">
        <v>1162</v>
      </c>
      <c r="C438" t="s">
        <v>1165</v>
      </c>
      <c r="D438" s="1">
        <v>43672</v>
      </c>
      <c r="E438" s="1">
        <v>43804</v>
      </c>
      <c r="F438" s="1">
        <v>43811</v>
      </c>
      <c r="G438">
        <v>7108</v>
      </c>
      <c r="H438">
        <v>8.3000000000000007</v>
      </c>
      <c r="I438">
        <v>2509.88</v>
      </c>
      <c r="J438" s="2" t="s">
        <v>1218</v>
      </c>
      <c r="K438">
        <v>267</v>
      </c>
      <c r="L438" s="15" t="s">
        <v>1576</v>
      </c>
      <c r="M438">
        <f>IF(J438="Business", G438*imputed!$B$4+imputed!$C$4,flights_c!G438*imputed!$B$5+imputed!$C$5)</f>
        <v>5937.4380000000001</v>
      </c>
      <c r="N438">
        <f t="shared" si="24"/>
        <v>132</v>
      </c>
      <c r="O438">
        <f t="shared" si="25"/>
        <v>0.35310635903207654</v>
      </c>
      <c r="P438">
        <f t="shared" si="26"/>
        <v>7</v>
      </c>
      <c r="Q438" t="str">
        <f>VLOOKUP(K438,employees!A:H,5, FALSE)</f>
        <v>Finance</v>
      </c>
      <c r="R438">
        <f>VLOOKUP(K438,employees!A:H,6, FALSE)</f>
        <v>4</v>
      </c>
      <c r="S438">
        <f>VLOOKUP(R438,Allowance!A:B,2,FALSE)</f>
        <v>10</v>
      </c>
      <c r="T438" t="str">
        <f t="shared" si="27"/>
        <v>No</v>
      </c>
      <c r="U438" t="str">
        <f>VLOOKUP(B438,IATA[],3,FALSE)</f>
        <v>England</v>
      </c>
      <c r="V438" t="str">
        <f>VLOOKUP(C438,IATA[],3,FALSE)</f>
        <v>USA</v>
      </c>
      <c r="W438" t="str">
        <f>VLOOKUP(U438,Regions!A:B,2,FALSE)</f>
        <v>Europe &amp; Middle East</v>
      </c>
      <c r="X438" t="str">
        <f>VLOOKUP(V438,Regions!A:B,2,FALSE)</f>
        <v>Americas</v>
      </c>
    </row>
    <row r="439" spans="1:24" x14ac:dyDescent="0.3">
      <c r="A439" t="s">
        <v>713</v>
      </c>
      <c r="B439" t="s">
        <v>1167</v>
      </c>
      <c r="C439" t="s">
        <v>1178</v>
      </c>
      <c r="D439" s="1">
        <v>43477</v>
      </c>
      <c r="E439" s="1">
        <v>43478</v>
      </c>
      <c r="F439" s="1">
        <v>43486</v>
      </c>
      <c r="G439">
        <v>6377</v>
      </c>
      <c r="H439">
        <v>10.5</v>
      </c>
      <c r="I439">
        <v>2510.12</v>
      </c>
      <c r="J439" s="2" t="s">
        <v>1218</v>
      </c>
      <c r="K439">
        <v>217</v>
      </c>
      <c r="L439" s="15" t="s">
        <v>1576</v>
      </c>
      <c r="M439">
        <f>IF(J439="Business", G439*imputed!$B$4+imputed!$C$4,flights_c!G439*imputed!$B$5+imputed!$C$5)</f>
        <v>5518.2094999999999</v>
      </c>
      <c r="N439">
        <f t="shared" si="24"/>
        <v>1</v>
      </c>
      <c r="O439">
        <f t="shared" si="25"/>
        <v>0.39362082483926608</v>
      </c>
      <c r="P439">
        <f t="shared" si="26"/>
        <v>8</v>
      </c>
      <c r="Q439" t="str">
        <f>VLOOKUP(K439,employees!A:H,5, FALSE)</f>
        <v>Consulting</v>
      </c>
      <c r="R439">
        <f>VLOOKUP(K439,employees!A:H,6, FALSE)</f>
        <v>3</v>
      </c>
      <c r="S439">
        <f>VLOOKUP(R439,Allowance!A:B,2,FALSE)</f>
        <v>8</v>
      </c>
      <c r="T439" t="str">
        <f t="shared" si="27"/>
        <v>Violation</v>
      </c>
      <c r="U439" t="str">
        <f>VLOOKUP(B439,IATA[],3,FALSE)</f>
        <v>England</v>
      </c>
      <c r="V439" t="str">
        <f>VLOOKUP(C439,IATA[],3,FALSE)</f>
        <v>USA</v>
      </c>
      <c r="W439" t="str">
        <f>VLOOKUP(U439,Regions!A:B,2,FALSE)</f>
        <v>Europe &amp; Middle East</v>
      </c>
      <c r="X439" t="str">
        <f>VLOOKUP(V439,Regions!A:B,2,FALSE)</f>
        <v>Americas</v>
      </c>
    </row>
    <row r="440" spans="1:24" x14ac:dyDescent="0.3">
      <c r="A440" t="s">
        <v>712</v>
      </c>
      <c r="B440" t="s">
        <v>1167</v>
      </c>
      <c r="C440" t="s">
        <v>1161</v>
      </c>
      <c r="D440" s="1">
        <v>42941</v>
      </c>
      <c r="E440" s="1">
        <v>42988</v>
      </c>
      <c r="F440" s="1">
        <v>42997</v>
      </c>
      <c r="G440">
        <v>5568</v>
      </c>
      <c r="H440">
        <v>12.7</v>
      </c>
      <c r="I440">
        <v>2606.88</v>
      </c>
      <c r="J440" s="2" t="s">
        <v>1218</v>
      </c>
      <c r="K440">
        <v>165</v>
      </c>
      <c r="L440" s="15" t="s">
        <v>1576</v>
      </c>
      <c r="M440">
        <f>IF(J440="Business", G440*imputed!$B$4+imputed!$C$4,flights_c!G440*imputed!$B$5+imputed!$C$5)</f>
        <v>5054.2479999999996</v>
      </c>
      <c r="N440">
        <f t="shared" si="24"/>
        <v>47</v>
      </c>
      <c r="O440">
        <f t="shared" si="25"/>
        <v>0.46818965517241379</v>
      </c>
      <c r="P440">
        <f t="shared" si="26"/>
        <v>9</v>
      </c>
      <c r="Q440" t="str">
        <f>VLOOKUP(K440,employees!A:H,5, FALSE)</f>
        <v>HR</v>
      </c>
      <c r="R440">
        <f>VLOOKUP(K440,employees!A:H,6, FALSE)</f>
        <v>2</v>
      </c>
      <c r="S440">
        <f>VLOOKUP(R440,Allowance!A:B,2,FALSE)</f>
        <v>6</v>
      </c>
      <c r="T440" t="str">
        <f t="shared" si="27"/>
        <v>Violation</v>
      </c>
      <c r="U440" t="str">
        <f>VLOOKUP(B440,IATA[],3,FALSE)</f>
        <v>England</v>
      </c>
      <c r="V440" t="str">
        <f>VLOOKUP(C440,IATA[],3,FALSE)</f>
        <v>USA</v>
      </c>
      <c r="W440" t="str">
        <f>VLOOKUP(U440,Regions!A:B,2,FALSE)</f>
        <v>Europe &amp; Middle East</v>
      </c>
      <c r="X440" t="str">
        <f>VLOOKUP(V440,Regions!A:B,2,FALSE)</f>
        <v>Americas</v>
      </c>
    </row>
    <row r="441" spans="1:24" x14ac:dyDescent="0.3">
      <c r="A441" t="s">
        <v>711</v>
      </c>
      <c r="B441" t="s">
        <v>1190</v>
      </c>
      <c r="C441" t="s">
        <v>1196</v>
      </c>
      <c r="D441" s="1">
        <v>42886</v>
      </c>
      <c r="E441" s="1">
        <v>42896</v>
      </c>
      <c r="F441" s="1">
        <v>42905</v>
      </c>
      <c r="G441">
        <v>3974</v>
      </c>
      <c r="H441">
        <v>5.2</v>
      </c>
      <c r="I441">
        <v>2624.34</v>
      </c>
      <c r="J441" s="2" t="s">
        <v>1218</v>
      </c>
      <c r="K441">
        <v>708</v>
      </c>
      <c r="L441" s="15" t="s">
        <v>1576</v>
      </c>
      <c r="M441">
        <f>IF(J441="Business", G441*imputed!$B$4+imputed!$C$4,flights_c!G441*imputed!$B$5+imputed!$C$5)</f>
        <v>4140.0889999999999</v>
      </c>
      <c r="N441">
        <f t="shared" si="24"/>
        <v>10</v>
      </c>
      <c r="O441">
        <f t="shared" si="25"/>
        <v>0.66037745344740817</v>
      </c>
      <c r="P441">
        <f t="shared" si="26"/>
        <v>9</v>
      </c>
      <c r="Q441" t="str">
        <f>VLOOKUP(K441,employees!A:H,5, FALSE)</f>
        <v>Consulting</v>
      </c>
      <c r="R441">
        <f>VLOOKUP(K441,employees!A:H,6, FALSE)</f>
        <v>4</v>
      </c>
      <c r="S441">
        <f>VLOOKUP(R441,Allowance!A:B,2,FALSE)</f>
        <v>10</v>
      </c>
      <c r="T441" t="str">
        <f t="shared" si="27"/>
        <v>No</v>
      </c>
      <c r="U441" t="str">
        <f>VLOOKUP(B441,IATA[],3,FALSE)</f>
        <v>USA</v>
      </c>
      <c r="V441" t="str">
        <f>VLOOKUP(C441,IATA[],3,FALSE)</f>
        <v>USA</v>
      </c>
      <c r="W441" t="str">
        <f>VLOOKUP(U441,Regions!A:B,2,FALSE)</f>
        <v>Americas</v>
      </c>
      <c r="X441" t="str">
        <f>VLOOKUP(V441,Regions!A:B,2,FALSE)</f>
        <v>Americas</v>
      </c>
    </row>
    <row r="442" spans="1:24" x14ac:dyDescent="0.3">
      <c r="A442" t="s">
        <v>710</v>
      </c>
      <c r="B442" t="s">
        <v>1190</v>
      </c>
      <c r="C442" t="s">
        <v>1203</v>
      </c>
      <c r="D442" s="1">
        <v>43336</v>
      </c>
      <c r="E442" s="1">
        <v>43504</v>
      </c>
      <c r="F442" s="1">
        <v>43509</v>
      </c>
      <c r="G442">
        <v>4151</v>
      </c>
      <c r="H442">
        <v>4.5</v>
      </c>
      <c r="I442">
        <v>2646.91</v>
      </c>
      <c r="J442" s="2" t="s">
        <v>1218</v>
      </c>
      <c r="K442">
        <v>739</v>
      </c>
      <c r="L442" s="15" t="s">
        <v>1576</v>
      </c>
      <c r="M442">
        <f>IF(J442="Business", G442*imputed!$B$4+imputed!$C$4,flights_c!G442*imputed!$B$5+imputed!$C$5)</f>
        <v>4241.5985000000001</v>
      </c>
      <c r="N442">
        <f t="shared" si="24"/>
        <v>168</v>
      </c>
      <c r="O442">
        <f t="shared" si="25"/>
        <v>0.6376559865092748</v>
      </c>
      <c r="P442">
        <f t="shared" si="26"/>
        <v>5</v>
      </c>
      <c r="Q442" t="str">
        <f>VLOOKUP(K442,employees!A:H,5, FALSE)</f>
        <v>Consulting</v>
      </c>
      <c r="R442">
        <f>VLOOKUP(K442,employees!A:H,6, FALSE)</f>
        <v>4</v>
      </c>
      <c r="S442">
        <f>VLOOKUP(R442,Allowance!A:B,2,FALSE)</f>
        <v>10</v>
      </c>
      <c r="T442" t="str">
        <f t="shared" si="27"/>
        <v>No</v>
      </c>
      <c r="U442" t="str">
        <f>VLOOKUP(B442,IATA[],3,FALSE)</f>
        <v>USA</v>
      </c>
      <c r="V442" t="str">
        <f>VLOOKUP(C442,IATA[],3,FALSE)</f>
        <v>USA</v>
      </c>
      <c r="W442" t="str">
        <f>VLOOKUP(U442,Regions!A:B,2,FALSE)</f>
        <v>Americas</v>
      </c>
      <c r="X442" t="str">
        <f>VLOOKUP(V442,Regions!A:B,2,FALSE)</f>
        <v>Americas</v>
      </c>
    </row>
    <row r="443" spans="1:24" x14ac:dyDescent="0.3">
      <c r="A443" t="s">
        <v>709</v>
      </c>
      <c r="B443" t="s">
        <v>1190</v>
      </c>
      <c r="C443" t="s">
        <v>1179</v>
      </c>
      <c r="D443" s="1">
        <v>43117</v>
      </c>
      <c r="E443" s="1">
        <v>43141</v>
      </c>
      <c r="F443" s="1">
        <v>43147</v>
      </c>
      <c r="G443">
        <v>6864</v>
      </c>
      <c r="H443">
        <v>13.6</v>
      </c>
      <c r="I443">
        <v>2657.14</v>
      </c>
      <c r="J443" s="2" t="s">
        <v>1218</v>
      </c>
      <c r="K443">
        <v>752</v>
      </c>
      <c r="L443" s="15" t="s">
        <v>1576</v>
      </c>
      <c r="M443">
        <f>IF(J443="Business", G443*imputed!$B$4+imputed!$C$4,flights_c!G443*imputed!$B$5+imputed!$C$5)</f>
        <v>5797.5039999999999</v>
      </c>
      <c r="N443">
        <f t="shared" si="24"/>
        <v>24</v>
      </c>
      <c r="O443">
        <f t="shared" si="25"/>
        <v>0.38711247086247086</v>
      </c>
      <c r="P443">
        <f t="shared" si="26"/>
        <v>6</v>
      </c>
      <c r="Q443" t="str">
        <f>VLOOKUP(K443,employees!A:H,5, FALSE)</f>
        <v>Consulting</v>
      </c>
      <c r="R443">
        <f>VLOOKUP(K443,employees!A:H,6, FALSE)</f>
        <v>4</v>
      </c>
      <c r="S443">
        <f>VLOOKUP(R443,Allowance!A:B,2,FALSE)</f>
        <v>10</v>
      </c>
      <c r="T443" t="str">
        <f t="shared" si="27"/>
        <v>Violation</v>
      </c>
      <c r="U443" t="str">
        <f>VLOOKUP(B443,IATA[],3,FALSE)</f>
        <v>USA</v>
      </c>
      <c r="V443" t="str">
        <f>VLOOKUP(C443,IATA[],3,FALSE)</f>
        <v>Italy</v>
      </c>
      <c r="W443" t="str">
        <f>VLOOKUP(U443,Regions!A:B,2,FALSE)</f>
        <v>Americas</v>
      </c>
      <c r="X443" t="str">
        <f>VLOOKUP(V443,Regions!A:B,2,FALSE)</f>
        <v>Europe &amp; Middle East</v>
      </c>
    </row>
    <row r="444" spans="1:24" x14ac:dyDescent="0.3">
      <c r="A444" t="s">
        <v>708</v>
      </c>
      <c r="B444" t="s">
        <v>1161</v>
      </c>
      <c r="C444" t="s">
        <v>1173</v>
      </c>
      <c r="D444" s="1">
        <v>43106</v>
      </c>
      <c r="E444" s="1">
        <v>43143</v>
      </c>
      <c r="F444" s="1">
        <v>43151</v>
      </c>
      <c r="G444">
        <v>13964</v>
      </c>
      <c r="H444">
        <v>16.899999999999999</v>
      </c>
      <c r="I444">
        <v>2661.24</v>
      </c>
      <c r="J444" s="2" t="s">
        <v>1218</v>
      </c>
      <c r="K444">
        <v>760</v>
      </c>
      <c r="L444" s="15" t="s">
        <v>1576</v>
      </c>
      <c r="M444">
        <f>IF(J444="Business", G444*imputed!$B$4+imputed!$C$4,flights_c!G444*imputed!$B$5+imputed!$C$5)</f>
        <v>9869.3539999999994</v>
      </c>
      <c r="N444">
        <f t="shared" si="24"/>
        <v>37</v>
      </c>
      <c r="O444">
        <f t="shared" si="25"/>
        <v>0.19057863076482381</v>
      </c>
      <c r="P444">
        <f t="shared" si="26"/>
        <v>8</v>
      </c>
      <c r="Q444" t="str">
        <f>VLOOKUP(K444,employees!A:H,5, FALSE)</f>
        <v>Consulting</v>
      </c>
      <c r="R444">
        <f>VLOOKUP(K444,employees!A:H,6, FALSE)</f>
        <v>4</v>
      </c>
      <c r="S444">
        <f>VLOOKUP(R444,Allowance!A:B,2,FALSE)</f>
        <v>10</v>
      </c>
      <c r="T444" t="str">
        <f t="shared" si="27"/>
        <v>Violation</v>
      </c>
      <c r="U444" t="str">
        <f>VLOOKUP(B444,IATA[],3,FALSE)</f>
        <v>USA</v>
      </c>
      <c r="V444" t="str">
        <f>VLOOKUP(C444,IATA[],3,FALSE)</f>
        <v>Thailand</v>
      </c>
      <c r="W444" t="str">
        <f>VLOOKUP(U444,Regions!A:B,2,FALSE)</f>
        <v>Americas</v>
      </c>
      <c r="X444" t="str">
        <f>VLOOKUP(V444,Regions!A:B,2,FALSE)</f>
        <v>Asia Pacific</v>
      </c>
    </row>
    <row r="445" spans="1:24" x14ac:dyDescent="0.3">
      <c r="A445" t="s">
        <v>707</v>
      </c>
      <c r="B445" t="s">
        <v>1161</v>
      </c>
      <c r="C445" t="s">
        <v>1167</v>
      </c>
      <c r="D445" s="1">
        <v>42951</v>
      </c>
      <c r="E445" s="1">
        <v>43023</v>
      </c>
      <c r="F445" s="1">
        <v>43032</v>
      </c>
      <c r="G445">
        <v>5584</v>
      </c>
      <c r="H445">
        <v>7.1</v>
      </c>
      <c r="I445">
        <v>2683.75</v>
      </c>
      <c r="J445" s="2" t="s">
        <v>1218</v>
      </c>
      <c r="K445">
        <v>228</v>
      </c>
      <c r="L445" s="15" t="s">
        <v>1576</v>
      </c>
      <c r="M445">
        <f>IF(J445="Business", G445*imputed!$B$4+imputed!$C$4,flights_c!G445*imputed!$B$5+imputed!$C$5)</f>
        <v>5063.424</v>
      </c>
      <c r="N445">
        <f t="shared" si="24"/>
        <v>72</v>
      </c>
      <c r="O445">
        <f t="shared" si="25"/>
        <v>0.48061425501432664</v>
      </c>
      <c r="P445">
        <f t="shared" si="26"/>
        <v>9</v>
      </c>
      <c r="Q445" t="str">
        <f>VLOOKUP(K445,employees!A:H,5, FALSE)</f>
        <v>HR</v>
      </c>
      <c r="R445">
        <f>VLOOKUP(K445,employees!A:H,6, FALSE)</f>
        <v>3</v>
      </c>
      <c r="S445">
        <f>VLOOKUP(R445,Allowance!A:B,2,FALSE)</f>
        <v>8</v>
      </c>
      <c r="T445" t="str">
        <f t="shared" si="27"/>
        <v>No</v>
      </c>
      <c r="U445" t="str">
        <f>VLOOKUP(B445,IATA[],3,FALSE)</f>
        <v>USA</v>
      </c>
      <c r="V445" t="str">
        <f>VLOOKUP(C445,IATA[],3,FALSE)</f>
        <v>England</v>
      </c>
      <c r="W445" t="str">
        <f>VLOOKUP(U445,Regions!A:B,2,FALSE)</f>
        <v>Americas</v>
      </c>
      <c r="X445" t="str">
        <f>VLOOKUP(V445,Regions!A:B,2,FALSE)</f>
        <v>Europe &amp; Middle East</v>
      </c>
    </row>
    <row r="446" spans="1:24" x14ac:dyDescent="0.3">
      <c r="A446" t="s">
        <v>706</v>
      </c>
      <c r="B446" t="s">
        <v>1162</v>
      </c>
      <c r="C446" t="s">
        <v>1207</v>
      </c>
      <c r="D446" s="1">
        <v>43511</v>
      </c>
      <c r="E446" s="1">
        <v>43522</v>
      </c>
      <c r="F446" s="1">
        <v>43525</v>
      </c>
      <c r="G446">
        <v>941</v>
      </c>
      <c r="H446">
        <v>2.1</v>
      </c>
      <c r="I446">
        <v>2687.69</v>
      </c>
      <c r="J446" s="2" t="s">
        <v>1218</v>
      </c>
      <c r="K446">
        <v>561</v>
      </c>
      <c r="L446" s="15" t="s">
        <v>1576</v>
      </c>
      <c r="M446">
        <f>IF(J446="Business", G446*imputed!$B$4+imputed!$C$4,flights_c!G446*imputed!$B$5+imputed!$C$5)</f>
        <v>2400.6635000000001</v>
      </c>
      <c r="N446">
        <f t="shared" si="24"/>
        <v>11</v>
      </c>
      <c r="O446">
        <f t="shared" si="25"/>
        <v>2.8562061636556857</v>
      </c>
      <c r="P446">
        <f t="shared" si="26"/>
        <v>3</v>
      </c>
      <c r="Q446" t="str">
        <f>VLOOKUP(K446,employees!A:H,5, FALSE)</f>
        <v>Consulting</v>
      </c>
      <c r="R446">
        <f>VLOOKUP(K446,employees!A:H,6, FALSE)</f>
        <v>4</v>
      </c>
      <c r="S446">
        <f>VLOOKUP(R446,Allowance!A:B,2,FALSE)</f>
        <v>10</v>
      </c>
      <c r="T446" t="str">
        <f t="shared" si="27"/>
        <v>No</v>
      </c>
      <c r="U446" t="str">
        <f>VLOOKUP(B446,IATA[],3,FALSE)</f>
        <v>England</v>
      </c>
      <c r="V446" t="str">
        <f>VLOOKUP(C446,IATA[],3,FALSE)</f>
        <v>Germany</v>
      </c>
      <c r="W446" t="str">
        <f>VLOOKUP(U446,Regions!A:B,2,FALSE)</f>
        <v>Europe &amp; Middle East</v>
      </c>
      <c r="X446" t="str">
        <f>VLOOKUP(V446,Regions!A:B,2,FALSE)</f>
        <v>Europe &amp; Middle East</v>
      </c>
    </row>
    <row r="447" spans="1:24" x14ac:dyDescent="0.3">
      <c r="A447" t="s">
        <v>705</v>
      </c>
      <c r="B447" t="s">
        <v>1161</v>
      </c>
      <c r="C447" t="s">
        <v>1176</v>
      </c>
      <c r="D447" s="1">
        <v>42815</v>
      </c>
      <c r="E447" s="1">
        <v>42838</v>
      </c>
      <c r="F447" s="1">
        <v>42847</v>
      </c>
      <c r="G447">
        <v>11115</v>
      </c>
      <c r="H447">
        <v>13.5</v>
      </c>
      <c r="I447">
        <v>2697.3</v>
      </c>
      <c r="J447" s="2" t="s">
        <v>1218</v>
      </c>
      <c r="K447">
        <v>478</v>
      </c>
      <c r="L447" s="15" t="s">
        <v>1576</v>
      </c>
      <c r="M447">
        <f>IF(J447="Business", G447*imputed!$B$4+imputed!$C$4,flights_c!G447*imputed!$B$5+imputed!$C$5)</f>
        <v>8235.4524999999994</v>
      </c>
      <c r="N447">
        <f t="shared" si="24"/>
        <v>23</v>
      </c>
      <c r="O447">
        <f t="shared" si="25"/>
        <v>0.24267206477732794</v>
      </c>
      <c r="P447">
        <f t="shared" si="26"/>
        <v>9</v>
      </c>
      <c r="Q447" t="str">
        <f>VLOOKUP(K447,employees!A:H,5, FALSE)</f>
        <v>Consulting</v>
      </c>
      <c r="R447">
        <f>VLOOKUP(K447,employees!A:H,6, FALSE)</f>
        <v>3</v>
      </c>
      <c r="S447">
        <f>VLOOKUP(R447,Allowance!A:B,2,FALSE)</f>
        <v>8</v>
      </c>
      <c r="T447" t="str">
        <f t="shared" si="27"/>
        <v>Violation</v>
      </c>
      <c r="U447" t="str">
        <f>VLOOKUP(B447,IATA[],3,FALSE)</f>
        <v>USA</v>
      </c>
      <c r="V447" t="str">
        <f>VLOOKUP(C447,IATA[],3,FALSE)</f>
        <v>Republic of Korea</v>
      </c>
      <c r="W447" t="str">
        <f>VLOOKUP(U447,Regions!A:B,2,FALSE)</f>
        <v>Americas</v>
      </c>
      <c r="X447" t="str">
        <f>VLOOKUP(V447,Regions!A:B,2,FALSE)</f>
        <v>Asia Pacific</v>
      </c>
    </row>
    <row r="448" spans="1:24" x14ac:dyDescent="0.3">
      <c r="A448" t="s">
        <v>704</v>
      </c>
      <c r="B448" t="s">
        <v>1167</v>
      </c>
      <c r="C448" t="s">
        <v>1194</v>
      </c>
      <c r="D448" s="1">
        <v>43416</v>
      </c>
      <c r="E448" s="1">
        <v>43426</v>
      </c>
      <c r="F448" s="1">
        <v>43430</v>
      </c>
      <c r="G448">
        <v>630</v>
      </c>
      <c r="H448">
        <v>8.8000000000000007</v>
      </c>
      <c r="I448">
        <v>2712.36</v>
      </c>
      <c r="J448" s="2" t="s">
        <v>1218</v>
      </c>
      <c r="K448">
        <v>120</v>
      </c>
      <c r="L448" s="15" t="s">
        <v>1576</v>
      </c>
      <c r="M448">
        <f>IF(J448="Business", G448*imputed!$B$4+imputed!$C$4,flights_c!G448*imputed!$B$5+imputed!$C$5)</f>
        <v>2222.3049999999998</v>
      </c>
      <c r="N448">
        <f t="shared" si="24"/>
        <v>10</v>
      </c>
      <c r="O448">
        <f t="shared" si="25"/>
        <v>4.3053333333333335</v>
      </c>
      <c r="P448">
        <f t="shared" si="26"/>
        <v>4</v>
      </c>
      <c r="Q448" t="str">
        <f>VLOOKUP(K448,employees!A:H,5, FALSE)</f>
        <v>Consulting</v>
      </c>
      <c r="R448">
        <f>VLOOKUP(K448,employees!A:H,6, FALSE)</f>
        <v>2</v>
      </c>
      <c r="S448">
        <f>VLOOKUP(R448,Allowance!A:B,2,FALSE)</f>
        <v>6</v>
      </c>
      <c r="T448" t="str">
        <f t="shared" si="27"/>
        <v>Violation</v>
      </c>
      <c r="U448" t="str">
        <f>VLOOKUP(B448,IATA[],3,FALSE)</f>
        <v>England</v>
      </c>
      <c r="V448" t="str">
        <f>VLOOKUP(C448,IATA[],3,FALSE)</f>
        <v>Germany</v>
      </c>
      <c r="W448" t="str">
        <f>VLOOKUP(U448,Regions!A:B,2,FALSE)</f>
        <v>Europe &amp; Middle East</v>
      </c>
      <c r="X448" t="str">
        <f>VLOOKUP(V448,Regions!A:B,2,FALSE)</f>
        <v>Europe &amp; Middle East</v>
      </c>
    </row>
    <row r="449" spans="1:24" x14ac:dyDescent="0.3">
      <c r="A449" t="s">
        <v>703</v>
      </c>
      <c r="B449" t="s">
        <v>1162</v>
      </c>
      <c r="C449" t="s">
        <v>1203</v>
      </c>
      <c r="D449" s="1">
        <v>43498</v>
      </c>
      <c r="E449" s="1">
        <v>43519</v>
      </c>
      <c r="F449" s="1">
        <v>43533</v>
      </c>
      <c r="G449">
        <v>8615</v>
      </c>
      <c r="H449">
        <v>9.8000000000000007</v>
      </c>
      <c r="I449">
        <v>2716.77</v>
      </c>
      <c r="J449" s="2" t="s">
        <v>1218</v>
      </c>
      <c r="K449">
        <v>549</v>
      </c>
      <c r="L449" s="15" t="s">
        <v>1576</v>
      </c>
      <c r="M449">
        <f>IF(J449="Business", G449*imputed!$B$4+imputed!$C$4,flights_c!G449*imputed!$B$5+imputed!$C$5)</f>
        <v>6801.7025000000003</v>
      </c>
      <c r="N449">
        <f t="shared" si="24"/>
        <v>21</v>
      </c>
      <c r="O449">
        <f t="shared" si="25"/>
        <v>0.31535345327916425</v>
      </c>
      <c r="P449">
        <f t="shared" si="26"/>
        <v>14</v>
      </c>
      <c r="Q449" t="str">
        <f>VLOOKUP(K449,employees!A:H,5, FALSE)</f>
        <v>Consulting</v>
      </c>
      <c r="R449">
        <f>VLOOKUP(K449,employees!A:H,6, FALSE)</f>
        <v>4</v>
      </c>
      <c r="S449">
        <f>VLOOKUP(R449,Allowance!A:B,2,FALSE)</f>
        <v>10</v>
      </c>
      <c r="T449" t="str">
        <f t="shared" si="27"/>
        <v>No</v>
      </c>
      <c r="U449" t="str">
        <f>VLOOKUP(B449,IATA[],3,FALSE)</f>
        <v>England</v>
      </c>
      <c r="V449" t="str">
        <f>VLOOKUP(C449,IATA[],3,FALSE)</f>
        <v>USA</v>
      </c>
      <c r="W449" t="str">
        <f>VLOOKUP(U449,Regions!A:B,2,FALSE)</f>
        <v>Europe &amp; Middle East</v>
      </c>
      <c r="X449" t="str">
        <f>VLOOKUP(V449,Regions!A:B,2,FALSE)</f>
        <v>Americas</v>
      </c>
    </row>
    <row r="450" spans="1:24" x14ac:dyDescent="0.3">
      <c r="A450" t="s">
        <v>702</v>
      </c>
      <c r="B450" t="s">
        <v>1162</v>
      </c>
      <c r="C450" t="s">
        <v>1161</v>
      </c>
      <c r="D450" s="1">
        <v>43115</v>
      </c>
      <c r="E450" s="1">
        <v>43137</v>
      </c>
      <c r="F450" s="1">
        <v>43143</v>
      </c>
      <c r="G450">
        <v>5539</v>
      </c>
      <c r="H450">
        <v>6.7</v>
      </c>
      <c r="I450">
        <v>2721.33</v>
      </c>
      <c r="J450" s="2" t="s">
        <v>1218</v>
      </c>
      <c r="K450">
        <v>41</v>
      </c>
      <c r="L450" s="15" t="s">
        <v>1576</v>
      </c>
      <c r="M450">
        <f>IF(J450="Business", G450*imputed!$B$4+imputed!$C$4,flights_c!G450*imputed!$B$5+imputed!$C$5)</f>
        <v>5037.6165000000001</v>
      </c>
      <c r="N450">
        <f t="shared" si="24"/>
        <v>22</v>
      </c>
      <c r="O450">
        <f t="shared" si="25"/>
        <v>0.49130348438346272</v>
      </c>
      <c r="P450">
        <f t="shared" si="26"/>
        <v>6</v>
      </c>
      <c r="Q450" t="str">
        <f>VLOOKUP(K450,employees!A:H,5, FALSE)</f>
        <v>HR</v>
      </c>
      <c r="R450">
        <f>VLOOKUP(K450,employees!A:H,6, FALSE)</f>
        <v>4</v>
      </c>
      <c r="S450">
        <f>VLOOKUP(R450,Allowance!A:B,2,FALSE)</f>
        <v>10</v>
      </c>
      <c r="T450" t="str">
        <f t="shared" si="27"/>
        <v>No</v>
      </c>
      <c r="U450" t="str">
        <f>VLOOKUP(B450,IATA[],3,FALSE)</f>
        <v>England</v>
      </c>
      <c r="V450" t="str">
        <f>VLOOKUP(C450,IATA[],3,FALSE)</f>
        <v>USA</v>
      </c>
      <c r="W450" t="str">
        <f>VLOOKUP(U450,Regions!A:B,2,FALSE)</f>
        <v>Europe &amp; Middle East</v>
      </c>
      <c r="X450" t="str">
        <f>VLOOKUP(V450,Regions!A:B,2,FALSE)</f>
        <v>Americas</v>
      </c>
    </row>
    <row r="451" spans="1:24" x14ac:dyDescent="0.3">
      <c r="A451" t="s">
        <v>701</v>
      </c>
      <c r="B451" t="s">
        <v>1190</v>
      </c>
      <c r="C451" t="s">
        <v>1195</v>
      </c>
      <c r="D451" s="1">
        <v>43390</v>
      </c>
      <c r="E451" s="1">
        <v>43395</v>
      </c>
      <c r="F451" s="1">
        <v>43399</v>
      </c>
      <c r="G451">
        <v>2606</v>
      </c>
      <c r="H451">
        <v>3.6</v>
      </c>
      <c r="I451">
        <v>2761.16</v>
      </c>
      <c r="J451" s="2" t="s">
        <v>1218</v>
      </c>
      <c r="K451">
        <v>749</v>
      </c>
      <c r="L451" s="15" t="s">
        <v>1576</v>
      </c>
      <c r="M451">
        <f>IF(J451="Business", G451*imputed!$B$4+imputed!$C$4,flights_c!G451*imputed!$B$5+imputed!$C$5)</f>
        <v>3355.5410000000002</v>
      </c>
      <c r="N451">
        <f t="shared" ref="N451:N514" si="28">E451-D451</f>
        <v>5</v>
      </c>
      <c r="O451">
        <f t="shared" ref="O451:O514" si="29">I451/G451</f>
        <v>1.0595395241749808</v>
      </c>
      <c r="P451">
        <f t="shared" ref="P451:P514" si="30">F451-E451</f>
        <v>4</v>
      </c>
      <c r="Q451" t="str">
        <f>VLOOKUP(K451,employees!A:H,5, FALSE)</f>
        <v>IT</v>
      </c>
      <c r="R451">
        <f>VLOOKUP(K451,employees!A:H,6, FALSE)</f>
        <v>4</v>
      </c>
      <c r="S451">
        <f>VLOOKUP(R451,Allowance!A:B,2,FALSE)</f>
        <v>10</v>
      </c>
      <c r="T451" t="str">
        <f t="shared" ref="T451:T514" si="31">IF(J451="Economy", "Economy", IF(H451&lt;=S451, "No", "Violation"))</f>
        <v>No</v>
      </c>
      <c r="U451" t="str">
        <f>VLOOKUP(B451,IATA[],3,FALSE)</f>
        <v>USA</v>
      </c>
      <c r="V451" t="str">
        <f>VLOOKUP(C451,IATA[],3,FALSE)</f>
        <v>USA</v>
      </c>
      <c r="W451" t="str">
        <f>VLOOKUP(U451,Regions!A:B,2,FALSE)</f>
        <v>Americas</v>
      </c>
      <c r="X451" t="str">
        <f>VLOOKUP(V451,Regions!A:B,2,FALSE)</f>
        <v>Americas</v>
      </c>
    </row>
    <row r="452" spans="1:24" x14ac:dyDescent="0.3">
      <c r="A452" t="s">
        <v>700</v>
      </c>
      <c r="B452" t="s">
        <v>1190</v>
      </c>
      <c r="C452" t="s">
        <v>1172</v>
      </c>
      <c r="D452" s="1">
        <v>43588</v>
      </c>
      <c r="E452" s="1">
        <v>43596</v>
      </c>
      <c r="F452" s="1">
        <v>43600</v>
      </c>
      <c r="G452">
        <v>3883</v>
      </c>
      <c r="H452">
        <v>5.0999999999999996</v>
      </c>
      <c r="I452">
        <v>2799.83</v>
      </c>
      <c r="J452" s="2" t="s">
        <v>1218</v>
      </c>
      <c r="K452">
        <v>942</v>
      </c>
      <c r="L452" s="15" t="s">
        <v>1576</v>
      </c>
      <c r="M452">
        <f>IF(J452="Business", G452*imputed!$B$4+imputed!$C$4,flights_c!G452*imputed!$B$5+imputed!$C$5)</f>
        <v>4087.9005000000002</v>
      </c>
      <c r="N452">
        <f t="shared" si="28"/>
        <v>8</v>
      </c>
      <c r="O452">
        <f t="shared" si="29"/>
        <v>0.72104815864022664</v>
      </c>
      <c r="P452">
        <f t="shared" si="30"/>
        <v>4</v>
      </c>
      <c r="Q452" t="str">
        <f>VLOOKUP(K452,employees!A:H,5, FALSE)</f>
        <v>Consulting</v>
      </c>
      <c r="R452">
        <f>VLOOKUP(K452,employees!A:H,6, FALSE)</f>
        <v>3</v>
      </c>
      <c r="S452">
        <f>VLOOKUP(R452,Allowance!A:B,2,FALSE)</f>
        <v>8</v>
      </c>
      <c r="T452" t="str">
        <f t="shared" si="31"/>
        <v>No</v>
      </c>
      <c r="U452" t="str">
        <f>VLOOKUP(B452,IATA[],3,FALSE)</f>
        <v>USA</v>
      </c>
      <c r="V452" t="str">
        <f>VLOOKUP(C452,IATA[],3,FALSE)</f>
        <v>USA</v>
      </c>
      <c r="W452" t="str">
        <f>VLOOKUP(U452,Regions!A:B,2,FALSE)</f>
        <v>Americas</v>
      </c>
      <c r="X452" t="str">
        <f>VLOOKUP(V452,Regions!A:B,2,FALSE)</f>
        <v>Americas</v>
      </c>
    </row>
    <row r="453" spans="1:24" x14ac:dyDescent="0.3">
      <c r="A453" t="s">
        <v>699</v>
      </c>
      <c r="B453" t="s">
        <v>1167</v>
      </c>
      <c r="C453" t="s">
        <v>1170</v>
      </c>
      <c r="D453" s="1">
        <v>43722</v>
      </c>
      <c r="E453" s="1">
        <v>43729</v>
      </c>
      <c r="F453" s="1">
        <v>43737</v>
      </c>
      <c r="G453">
        <v>9252</v>
      </c>
      <c r="H453">
        <v>13.4</v>
      </c>
      <c r="I453">
        <v>2840.03</v>
      </c>
      <c r="J453" s="2" t="s">
        <v>1218</v>
      </c>
      <c r="K453">
        <v>435</v>
      </c>
      <c r="L453" s="15" t="s">
        <v>1576</v>
      </c>
      <c r="M453">
        <f>IF(J453="Business", G453*imputed!$B$4+imputed!$C$4,flights_c!G453*imputed!$B$5+imputed!$C$5)</f>
        <v>7167.0219999999999</v>
      </c>
      <c r="N453">
        <f t="shared" si="28"/>
        <v>7</v>
      </c>
      <c r="O453">
        <f t="shared" si="29"/>
        <v>0.30696389969736276</v>
      </c>
      <c r="P453">
        <f t="shared" si="30"/>
        <v>8</v>
      </c>
      <c r="Q453" t="str">
        <f>VLOOKUP(K453,employees!A:H,5, FALSE)</f>
        <v>Consulting</v>
      </c>
      <c r="R453">
        <f>VLOOKUP(K453,employees!A:H,6, FALSE)</f>
        <v>4</v>
      </c>
      <c r="S453">
        <f>VLOOKUP(R453,Allowance!A:B,2,FALSE)</f>
        <v>10</v>
      </c>
      <c r="T453" t="str">
        <f t="shared" si="31"/>
        <v>Violation</v>
      </c>
      <c r="U453" t="str">
        <f>VLOOKUP(B453,IATA[],3,FALSE)</f>
        <v>England</v>
      </c>
      <c r="V453" t="str">
        <f>VLOOKUP(C453,IATA[],3,FALSE)</f>
        <v>China</v>
      </c>
      <c r="W453" t="str">
        <f>VLOOKUP(U453,Regions!A:B,2,FALSE)</f>
        <v>Europe &amp; Middle East</v>
      </c>
      <c r="X453" t="str">
        <f>VLOOKUP(V453,Regions!A:B,2,FALSE)</f>
        <v>Asia Pacific</v>
      </c>
    </row>
    <row r="454" spans="1:24" x14ac:dyDescent="0.3">
      <c r="A454" t="s">
        <v>698</v>
      </c>
      <c r="B454" t="s">
        <v>1190</v>
      </c>
      <c r="C454" t="s">
        <v>1207</v>
      </c>
      <c r="D454" s="1">
        <v>43682</v>
      </c>
      <c r="E454" s="1">
        <v>43732</v>
      </c>
      <c r="F454" s="1">
        <v>43741</v>
      </c>
      <c r="G454">
        <v>6495</v>
      </c>
      <c r="H454">
        <v>8.1999999999999993</v>
      </c>
      <c r="I454">
        <v>2868.52</v>
      </c>
      <c r="J454" s="2" t="s">
        <v>1218</v>
      </c>
      <c r="K454">
        <v>860</v>
      </c>
      <c r="L454" s="15" t="s">
        <v>1576</v>
      </c>
      <c r="M454">
        <f>IF(J454="Business", G454*imputed!$B$4+imputed!$C$4,flights_c!G454*imputed!$B$5+imputed!$C$5)</f>
        <v>5585.8824999999997</v>
      </c>
      <c r="N454">
        <f t="shared" si="28"/>
        <v>50</v>
      </c>
      <c r="O454">
        <f t="shared" si="29"/>
        <v>0.44165050038491149</v>
      </c>
      <c r="P454">
        <f t="shared" si="30"/>
        <v>9</v>
      </c>
      <c r="Q454" t="str">
        <f>VLOOKUP(K454,employees!A:H,5, FALSE)</f>
        <v>Consulting</v>
      </c>
      <c r="R454">
        <f>VLOOKUP(K454,employees!A:H,6, FALSE)</f>
        <v>2</v>
      </c>
      <c r="S454">
        <f>VLOOKUP(R454,Allowance!A:B,2,FALSE)</f>
        <v>6</v>
      </c>
      <c r="T454" t="str">
        <f t="shared" si="31"/>
        <v>Violation</v>
      </c>
      <c r="U454" t="str">
        <f>VLOOKUP(B454,IATA[],3,FALSE)</f>
        <v>USA</v>
      </c>
      <c r="V454" t="str">
        <f>VLOOKUP(C454,IATA[],3,FALSE)</f>
        <v>Germany</v>
      </c>
      <c r="W454" t="str">
        <f>VLOOKUP(U454,Regions!A:B,2,FALSE)</f>
        <v>Americas</v>
      </c>
      <c r="X454" t="str">
        <f>VLOOKUP(V454,Regions!A:B,2,FALSE)</f>
        <v>Europe &amp; Middle East</v>
      </c>
    </row>
    <row r="455" spans="1:24" x14ac:dyDescent="0.3">
      <c r="A455" t="s">
        <v>697</v>
      </c>
      <c r="B455" t="s">
        <v>1162</v>
      </c>
      <c r="C455" t="s">
        <v>1207</v>
      </c>
      <c r="D455" s="1">
        <v>42925</v>
      </c>
      <c r="E455" s="1">
        <v>42944</v>
      </c>
      <c r="F455" s="1">
        <v>42947</v>
      </c>
      <c r="G455">
        <v>941</v>
      </c>
      <c r="H455">
        <v>2.1</v>
      </c>
      <c r="I455">
        <v>2882.19</v>
      </c>
      <c r="J455" s="2" t="s">
        <v>1218</v>
      </c>
      <c r="K455">
        <v>858</v>
      </c>
      <c r="L455" s="15" t="s">
        <v>1576</v>
      </c>
      <c r="M455">
        <f>IF(J455="Business", G455*imputed!$B$4+imputed!$C$4,flights_c!G455*imputed!$B$5+imputed!$C$5)</f>
        <v>2400.6635000000001</v>
      </c>
      <c r="N455">
        <f t="shared" si="28"/>
        <v>19</v>
      </c>
      <c r="O455">
        <f t="shared" si="29"/>
        <v>3.0629011689691819</v>
      </c>
      <c r="P455">
        <f t="shared" si="30"/>
        <v>3</v>
      </c>
      <c r="Q455" t="str">
        <f>VLOOKUP(K455,employees!A:H,5, FALSE)</f>
        <v>Consulting</v>
      </c>
      <c r="R455">
        <f>VLOOKUP(K455,employees!A:H,6, FALSE)</f>
        <v>4</v>
      </c>
      <c r="S455">
        <f>VLOOKUP(R455,Allowance!A:B,2,FALSE)</f>
        <v>10</v>
      </c>
      <c r="T455" t="str">
        <f t="shared" si="31"/>
        <v>No</v>
      </c>
      <c r="U455" t="str">
        <f>VLOOKUP(B455,IATA[],3,FALSE)</f>
        <v>England</v>
      </c>
      <c r="V455" t="str">
        <f>VLOOKUP(C455,IATA[],3,FALSE)</f>
        <v>Germany</v>
      </c>
      <c r="W455" t="str">
        <f>VLOOKUP(U455,Regions!A:B,2,FALSE)</f>
        <v>Europe &amp; Middle East</v>
      </c>
      <c r="X455" t="str">
        <f>VLOOKUP(V455,Regions!A:B,2,FALSE)</f>
        <v>Europe &amp; Middle East</v>
      </c>
    </row>
    <row r="456" spans="1:24" x14ac:dyDescent="0.3">
      <c r="A456" t="s">
        <v>695</v>
      </c>
      <c r="B456" t="s">
        <v>1160</v>
      </c>
      <c r="C456" t="s">
        <v>1164</v>
      </c>
      <c r="D456" s="1">
        <v>43615</v>
      </c>
      <c r="E456" s="1">
        <v>43634</v>
      </c>
      <c r="F456" s="1">
        <v>43643</v>
      </c>
      <c r="G456">
        <v>3921</v>
      </c>
      <c r="H456">
        <v>5.0999999999999996</v>
      </c>
      <c r="I456">
        <v>2902.02</v>
      </c>
      <c r="J456" s="2" t="s">
        <v>1218</v>
      </c>
      <c r="K456">
        <v>912</v>
      </c>
      <c r="L456" s="15" t="s">
        <v>1576</v>
      </c>
      <c r="M456">
        <f>IF(J456="Business", G456*imputed!$B$4+imputed!$C$4,flights_c!G456*imputed!$B$5+imputed!$C$5)</f>
        <v>4109.6934999999994</v>
      </c>
      <c r="N456">
        <f t="shared" si="28"/>
        <v>19</v>
      </c>
      <c r="O456">
        <f t="shared" si="29"/>
        <v>0.74012241775057386</v>
      </c>
      <c r="P456">
        <f t="shared" si="30"/>
        <v>9</v>
      </c>
      <c r="Q456" t="str">
        <f>VLOOKUP(K456,employees!A:H,5, FALSE)</f>
        <v>Consulting</v>
      </c>
      <c r="R456">
        <f>VLOOKUP(K456,employees!A:H,6, FALSE)</f>
        <v>3</v>
      </c>
      <c r="S456">
        <f>VLOOKUP(R456,Allowance!A:B,2,FALSE)</f>
        <v>8</v>
      </c>
      <c r="T456" t="str">
        <f t="shared" si="31"/>
        <v>No</v>
      </c>
      <c r="U456" t="str">
        <f>VLOOKUP(B456,IATA[],3,FALSE)</f>
        <v>Singapore</v>
      </c>
      <c r="V456" t="str">
        <f>VLOOKUP(C456,IATA[],3,FALSE)</f>
        <v>India</v>
      </c>
      <c r="W456" t="str">
        <f>VLOOKUP(U456,Regions!A:B,2,FALSE)</f>
        <v>Asia Pacific</v>
      </c>
      <c r="X456" t="str">
        <f>VLOOKUP(V456,Regions!A:B,2,FALSE)</f>
        <v>Asia Pacific</v>
      </c>
    </row>
    <row r="457" spans="1:24" x14ac:dyDescent="0.3">
      <c r="A457" t="s">
        <v>694</v>
      </c>
      <c r="B457" t="s">
        <v>1160</v>
      </c>
      <c r="C457" t="s">
        <v>1176</v>
      </c>
      <c r="D457" s="1">
        <v>43600</v>
      </c>
      <c r="E457" s="1">
        <v>43610</v>
      </c>
      <c r="F457" s="1">
        <v>43619</v>
      </c>
      <c r="G457">
        <v>4627</v>
      </c>
      <c r="H457">
        <v>5.8</v>
      </c>
      <c r="I457">
        <v>2924.43</v>
      </c>
      <c r="J457" s="2" t="s">
        <v>1218</v>
      </c>
      <c r="K457">
        <v>659</v>
      </c>
      <c r="L457" s="15" t="s">
        <v>1576</v>
      </c>
      <c r="M457">
        <f>IF(J457="Business", G457*imputed!$B$4+imputed!$C$4,flights_c!G457*imputed!$B$5+imputed!$C$5)</f>
        <v>4514.5844999999999</v>
      </c>
      <c r="N457">
        <f t="shared" si="28"/>
        <v>10</v>
      </c>
      <c r="O457">
        <f t="shared" si="29"/>
        <v>0.63203587637778258</v>
      </c>
      <c r="P457">
        <f t="shared" si="30"/>
        <v>9</v>
      </c>
      <c r="Q457" t="str">
        <f>VLOOKUP(K457,employees!A:H,5, FALSE)</f>
        <v>Consulting</v>
      </c>
      <c r="R457">
        <f>VLOOKUP(K457,employees!A:H,6, FALSE)</f>
        <v>3</v>
      </c>
      <c r="S457">
        <f>VLOOKUP(R457,Allowance!A:B,2,FALSE)</f>
        <v>8</v>
      </c>
      <c r="T457" t="str">
        <f t="shared" si="31"/>
        <v>No</v>
      </c>
      <c r="U457" t="str">
        <f>VLOOKUP(B457,IATA[],3,FALSE)</f>
        <v>Singapore</v>
      </c>
      <c r="V457" t="str">
        <f>VLOOKUP(C457,IATA[],3,FALSE)</f>
        <v>Republic of Korea</v>
      </c>
      <c r="W457" t="str">
        <f>VLOOKUP(U457,Regions!A:B,2,FALSE)</f>
        <v>Asia Pacific</v>
      </c>
      <c r="X457" t="str">
        <f>VLOOKUP(V457,Regions!A:B,2,FALSE)</f>
        <v>Asia Pacific</v>
      </c>
    </row>
    <row r="458" spans="1:24" x14ac:dyDescent="0.3">
      <c r="A458" t="s">
        <v>693</v>
      </c>
      <c r="B458" t="s">
        <v>1167</v>
      </c>
      <c r="C458" t="s">
        <v>1161</v>
      </c>
      <c r="D458" s="1">
        <v>43072</v>
      </c>
      <c r="E458" s="1">
        <v>43082</v>
      </c>
      <c r="F458" s="1">
        <v>43093</v>
      </c>
      <c r="G458">
        <v>5568</v>
      </c>
      <c r="H458">
        <v>12.7</v>
      </c>
      <c r="I458">
        <v>2979.97</v>
      </c>
      <c r="J458" s="2" t="s">
        <v>1218</v>
      </c>
      <c r="K458">
        <v>41</v>
      </c>
      <c r="L458" s="15" t="s">
        <v>1576</v>
      </c>
      <c r="M458">
        <f>IF(J458="Business", G458*imputed!$B$4+imputed!$C$4,flights_c!G458*imputed!$B$5+imputed!$C$5)</f>
        <v>5054.2479999999996</v>
      </c>
      <c r="N458">
        <f t="shared" si="28"/>
        <v>10</v>
      </c>
      <c r="O458">
        <f t="shared" si="29"/>
        <v>0.53519576149425285</v>
      </c>
      <c r="P458">
        <f t="shared" si="30"/>
        <v>11</v>
      </c>
      <c r="Q458" t="str">
        <f>VLOOKUP(K458,employees!A:H,5, FALSE)</f>
        <v>HR</v>
      </c>
      <c r="R458">
        <f>VLOOKUP(K458,employees!A:H,6, FALSE)</f>
        <v>4</v>
      </c>
      <c r="S458">
        <f>VLOOKUP(R458,Allowance!A:B,2,FALSE)</f>
        <v>10</v>
      </c>
      <c r="T458" t="str">
        <f t="shared" si="31"/>
        <v>Violation</v>
      </c>
      <c r="U458" t="str">
        <f>VLOOKUP(B458,IATA[],3,FALSE)</f>
        <v>England</v>
      </c>
      <c r="V458" t="str">
        <f>VLOOKUP(C458,IATA[],3,FALSE)</f>
        <v>USA</v>
      </c>
      <c r="W458" t="str">
        <f>VLOOKUP(U458,Regions!A:B,2,FALSE)</f>
        <v>Europe &amp; Middle East</v>
      </c>
      <c r="X458" t="str">
        <f>VLOOKUP(V458,Regions!A:B,2,FALSE)</f>
        <v>Americas</v>
      </c>
    </row>
    <row r="459" spans="1:24" x14ac:dyDescent="0.3">
      <c r="A459" t="s">
        <v>692</v>
      </c>
      <c r="B459" t="s">
        <v>1167</v>
      </c>
      <c r="C459" t="s">
        <v>1161</v>
      </c>
      <c r="D459" s="1">
        <v>43518</v>
      </c>
      <c r="E459" s="1">
        <v>43542</v>
      </c>
      <c r="F459" s="1">
        <v>43550</v>
      </c>
      <c r="G459">
        <v>5568</v>
      </c>
      <c r="H459">
        <v>12.7</v>
      </c>
      <c r="I459">
        <v>2990.74</v>
      </c>
      <c r="J459" s="2" t="s">
        <v>1218</v>
      </c>
      <c r="K459">
        <v>225</v>
      </c>
      <c r="L459" s="15" t="s">
        <v>1576</v>
      </c>
      <c r="M459">
        <f>IF(J459="Business", G459*imputed!$B$4+imputed!$C$4,flights_c!G459*imputed!$B$5+imputed!$C$5)</f>
        <v>5054.2479999999996</v>
      </c>
      <c r="N459">
        <f t="shared" si="28"/>
        <v>24</v>
      </c>
      <c r="O459">
        <f t="shared" si="29"/>
        <v>0.53713002873563209</v>
      </c>
      <c r="P459">
        <f t="shared" si="30"/>
        <v>8</v>
      </c>
      <c r="Q459" t="str">
        <f>VLOOKUP(K459,employees!A:H,5, FALSE)</f>
        <v>HR</v>
      </c>
      <c r="R459">
        <f>VLOOKUP(K459,employees!A:H,6, FALSE)</f>
        <v>1</v>
      </c>
      <c r="S459">
        <f>VLOOKUP(R459,Allowance!A:B,2,FALSE)</f>
        <v>4</v>
      </c>
      <c r="T459" t="str">
        <f t="shared" si="31"/>
        <v>Violation</v>
      </c>
      <c r="U459" t="str">
        <f>VLOOKUP(B459,IATA[],3,FALSE)</f>
        <v>England</v>
      </c>
      <c r="V459" t="str">
        <f>VLOOKUP(C459,IATA[],3,FALSE)</f>
        <v>USA</v>
      </c>
      <c r="W459" t="str">
        <f>VLOOKUP(U459,Regions!A:B,2,FALSE)</f>
        <v>Europe &amp; Middle East</v>
      </c>
      <c r="X459" t="str">
        <f>VLOOKUP(V459,Regions!A:B,2,FALSE)</f>
        <v>Americas</v>
      </c>
    </row>
    <row r="460" spans="1:24" x14ac:dyDescent="0.3">
      <c r="A460" t="s">
        <v>691</v>
      </c>
      <c r="B460" t="s">
        <v>1161</v>
      </c>
      <c r="C460" t="s">
        <v>1176</v>
      </c>
      <c r="D460" s="1">
        <v>43440</v>
      </c>
      <c r="E460" s="1">
        <v>43467</v>
      </c>
      <c r="F460" s="1">
        <v>43482</v>
      </c>
      <c r="G460">
        <v>11115</v>
      </c>
      <c r="H460">
        <v>13.5</v>
      </c>
      <c r="I460">
        <v>2997.61</v>
      </c>
      <c r="J460" s="2" t="s">
        <v>1218</v>
      </c>
      <c r="K460">
        <v>808</v>
      </c>
      <c r="L460" s="15" t="s">
        <v>1576</v>
      </c>
      <c r="M460">
        <f>IF(J460="Business", G460*imputed!$B$4+imputed!$C$4,flights_c!G460*imputed!$B$5+imputed!$C$5)</f>
        <v>8235.4524999999994</v>
      </c>
      <c r="N460">
        <f t="shared" si="28"/>
        <v>27</v>
      </c>
      <c r="O460">
        <f t="shared" si="29"/>
        <v>0.2696905083220873</v>
      </c>
      <c r="P460">
        <f t="shared" si="30"/>
        <v>15</v>
      </c>
      <c r="Q460" t="str">
        <f>VLOOKUP(K460,employees!A:H,5, FALSE)</f>
        <v>Consulting</v>
      </c>
      <c r="R460">
        <f>VLOOKUP(K460,employees!A:H,6, FALSE)</f>
        <v>2</v>
      </c>
      <c r="S460">
        <f>VLOOKUP(R460,Allowance!A:B,2,FALSE)</f>
        <v>6</v>
      </c>
      <c r="T460" t="str">
        <f t="shared" si="31"/>
        <v>Violation</v>
      </c>
      <c r="U460" t="str">
        <f>VLOOKUP(B460,IATA[],3,FALSE)</f>
        <v>USA</v>
      </c>
      <c r="V460" t="str">
        <f>VLOOKUP(C460,IATA[],3,FALSE)</f>
        <v>Republic of Korea</v>
      </c>
      <c r="W460" t="str">
        <f>VLOOKUP(U460,Regions!A:B,2,FALSE)</f>
        <v>Americas</v>
      </c>
      <c r="X460" t="str">
        <f>VLOOKUP(V460,Regions!A:B,2,FALSE)</f>
        <v>Asia Pacific</v>
      </c>
    </row>
    <row r="461" spans="1:24" x14ac:dyDescent="0.3">
      <c r="A461" t="s">
        <v>690</v>
      </c>
      <c r="B461" t="s">
        <v>1167</v>
      </c>
      <c r="C461" t="s">
        <v>1182</v>
      </c>
      <c r="D461" s="1">
        <v>43482</v>
      </c>
      <c r="E461" s="1">
        <v>43482</v>
      </c>
      <c r="F461" s="1">
        <v>43486</v>
      </c>
      <c r="G461">
        <v>2461</v>
      </c>
      <c r="H461">
        <v>3.6</v>
      </c>
      <c r="I461">
        <v>3007.36</v>
      </c>
      <c r="J461" s="2" t="s">
        <v>1218</v>
      </c>
      <c r="K461">
        <v>393</v>
      </c>
      <c r="L461" s="15" t="s">
        <v>1576</v>
      </c>
      <c r="M461">
        <f>IF(J461="Business", G461*imputed!$B$4+imputed!$C$4,flights_c!G461*imputed!$B$5+imputed!$C$5)</f>
        <v>3272.3834999999999</v>
      </c>
      <c r="N461">
        <f t="shared" si="28"/>
        <v>0</v>
      </c>
      <c r="O461">
        <f t="shared" si="29"/>
        <v>1.2220073140999594</v>
      </c>
      <c r="P461">
        <f t="shared" si="30"/>
        <v>4</v>
      </c>
      <c r="Q461" t="str">
        <f>VLOOKUP(K461,employees!A:H,5, FALSE)</f>
        <v>Consulting</v>
      </c>
      <c r="R461">
        <f>VLOOKUP(K461,employees!A:H,6, FALSE)</f>
        <v>4</v>
      </c>
      <c r="S461">
        <f>VLOOKUP(R461,Allowance!A:B,2,FALSE)</f>
        <v>10</v>
      </c>
      <c r="T461" t="str">
        <f t="shared" si="31"/>
        <v>No</v>
      </c>
      <c r="U461" t="str">
        <f>VLOOKUP(B461,IATA[],3,FALSE)</f>
        <v>England</v>
      </c>
      <c r="V461" t="str">
        <f>VLOOKUP(C461,IATA[],3,FALSE)</f>
        <v>Turkey</v>
      </c>
      <c r="W461" t="str">
        <f>VLOOKUP(U461,Regions!A:B,2,FALSE)</f>
        <v>Europe &amp; Middle East</v>
      </c>
      <c r="X461" t="str">
        <f>VLOOKUP(V461,Regions!A:B,2,FALSE)</f>
        <v>Europe &amp; Middle East</v>
      </c>
    </row>
    <row r="462" spans="1:24" x14ac:dyDescent="0.3">
      <c r="A462" t="s">
        <v>688</v>
      </c>
      <c r="B462" t="s">
        <v>1162</v>
      </c>
      <c r="C462" t="s">
        <v>1192</v>
      </c>
      <c r="D462" s="1">
        <v>43528</v>
      </c>
      <c r="E462" s="1">
        <v>43646</v>
      </c>
      <c r="F462" s="1">
        <v>43649</v>
      </c>
      <c r="G462">
        <v>8716</v>
      </c>
      <c r="H462">
        <v>16.899999999999999</v>
      </c>
      <c r="I462">
        <v>3028.44</v>
      </c>
      <c r="J462" s="2" t="s">
        <v>1218</v>
      </c>
      <c r="K462">
        <v>967</v>
      </c>
      <c r="L462" s="15" t="s">
        <v>1576</v>
      </c>
      <c r="M462">
        <f>IF(J462="Business", G462*imputed!$B$4+imputed!$C$4,flights_c!G462*imputed!$B$5+imputed!$C$5)</f>
        <v>6859.6260000000002</v>
      </c>
      <c r="N462">
        <f t="shared" si="28"/>
        <v>118</v>
      </c>
      <c r="O462">
        <f t="shared" si="29"/>
        <v>0.34745754933455714</v>
      </c>
      <c r="P462">
        <f t="shared" si="30"/>
        <v>3</v>
      </c>
      <c r="Q462" t="str">
        <f>VLOOKUP(K462,employees!A:H,5, FALSE)</f>
        <v>Consulting</v>
      </c>
      <c r="R462">
        <f>VLOOKUP(K462,employees!A:H,6, FALSE)</f>
        <v>2</v>
      </c>
      <c r="S462">
        <f>VLOOKUP(R462,Allowance!A:B,2,FALSE)</f>
        <v>6</v>
      </c>
      <c r="T462" t="str">
        <f t="shared" si="31"/>
        <v>Violation</v>
      </c>
      <c r="U462" t="str">
        <f>VLOOKUP(B462,IATA[],3,FALSE)</f>
        <v>England</v>
      </c>
      <c r="V462" t="str">
        <f>VLOOKUP(C462,IATA[],3,FALSE)</f>
        <v>China</v>
      </c>
      <c r="W462" t="str">
        <f>VLOOKUP(U462,Regions!A:B,2,FALSE)</f>
        <v>Europe &amp; Middle East</v>
      </c>
      <c r="X462" t="str">
        <f>VLOOKUP(V462,Regions!A:B,2,FALSE)</f>
        <v>Asia Pacific</v>
      </c>
    </row>
    <row r="463" spans="1:24" x14ac:dyDescent="0.3">
      <c r="A463" t="s">
        <v>687</v>
      </c>
      <c r="B463" t="s">
        <v>1167</v>
      </c>
      <c r="C463" t="s">
        <v>1172</v>
      </c>
      <c r="D463" s="1">
        <v>42728</v>
      </c>
      <c r="E463" s="1">
        <v>42767</v>
      </c>
      <c r="F463" s="1">
        <v>42775</v>
      </c>
      <c r="G463">
        <v>7741</v>
      </c>
      <c r="H463">
        <v>9.9</v>
      </c>
      <c r="I463">
        <v>3036.68</v>
      </c>
      <c r="J463" s="2" t="s">
        <v>1218</v>
      </c>
      <c r="K463">
        <v>393</v>
      </c>
      <c r="L463" s="15" t="s">
        <v>1576</v>
      </c>
      <c r="M463">
        <f>IF(J463="Business", G463*imputed!$B$4+imputed!$C$4,flights_c!G463*imputed!$B$5+imputed!$C$5)</f>
        <v>6300.4634999999998</v>
      </c>
      <c r="N463">
        <f t="shared" si="28"/>
        <v>39</v>
      </c>
      <c r="O463">
        <f t="shared" si="29"/>
        <v>0.39228523446583125</v>
      </c>
      <c r="P463">
        <f t="shared" si="30"/>
        <v>8</v>
      </c>
      <c r="Q463" t="str">
        <f>VLOOKUP(K463,employees!A:H,5, FALSE)</f>
        <v>Consulting</v>
      </c>
      <c r="R463">
        <f>VLOOKUP(K463,employees!A:H,6, FALSE)</f>
        <v>4</v>
      </c>
      <c r="S463">
        <f>VLOOKUP(R463,Allowance!A:B,2,FALSE)</f>
        <v>10</v>
      </c>
      <c r="T463" t="str">
        <f t="shared" si="31"/>
        <v>No</v>
      </c>
      <c r="U463" t="str">
        <f>VLOOKUP(B463,IATA[],3,FALSE)</f>
        <v>England</v>
      </c>
      <c r="V463" t="str">
        <f>VLOOKUP(C463,IATA[],3,FALSE)</f>
        <v>USA</v>
      </c>
      <c r="W463" t="str">
        <f>VLOOKUP(U463,Regions!A:B,2,FALSE)</f>
        <v>Europe &amp; Middle East</v>
      </c>
      <c r="X463" t="str">
        <f>VLOOKUP(V463,Regions!A:B,2,FALSE)</f>
        <v>Americas</v>
      </c>
    </row>
    <row r="464" spans="1:24" x14ac:dyDescent="0.3">
      <c r="A464" t="s">
        <v>686</v>
      </c>
      <c r="B464" t="s">
        <v>1167</v>
      </c>
      <c r="C464" t="s">
        <v>1181</v>
      </c>
      <c r="D464" s="1">
        <v>43517</v>
      </c>
      <c r="E464" s="1">
        <v>43546</v>
      </c>
      <c r="F464" s="1">
        <v>43562</v>
      </c>
      <c r="G464">
        <v>9223</v>
      </c>
      <c r="H464">
        <v>18.399999999999999</v>
      </c>
      <c r="I464">
        <v>3066.39</v>
      </c>
      <c r="J464" s="2" t="s">
        <v>1218</v>
      </c>
      <c r="K464">
        <v>710</v>
      </c>
      <c r="L464" s="15" t="s">
        <v>1576</v>
      </c>
      <c r="M464">
        <f>IF(J464="Business", G464*imputed!$B$4+imputed!$C$4,flights_c!G464*imputed!$B$5+imputed!$C$5)</f>
        <v>7150.3905000000004</v>
      </c>
      <c r="N464">
        <f t="shared" si="28"/>
        <v>29</v>
      </c>
      <c r="O464">
        <f t="shared" si="29"/>
        <v>0.33247208066789546</v>
      </c>
      <c r="P464">
        <f t="shared" si="30"/>
        <v>16</v>
      </c>
      <c r="Q464" t="str">
        <f>VLOOKUP(K464,employees!A:H,5, FALSE)</f>
        <v>Consulting</v>
      </c>
      <c r="R464">
        <f>VLOOKUP(K464,employees!A:H,6, FALSE)</f>
        <v>3</v>
      </c>
      <c r="S464">
        <f>VLOOKUP(R464,Allowance!A:B,2,FALSE)</f>
        <v>8</v>
      </c>
      <c r="T464" t="str">
        <f t="shared" si="31"/>
        <v>Violation</v>
      </c>
      <c r="U464" t="str">
        <f>VLOOKUP(B464,IATA[],3,FALSE)</f>
        <v>England</v>
      </c>
      <c r="V464" t="str">
        <f>VLOOKUP(C464,IATA[],3,FALSE)</f>
        <v>China</v>
      </c>
      <c r="W464" t="str">
        <f>VLOOKUP(U464,Regions!A:B,2,FALSE)</f>
        <v>Europe &amp; Middle East</v>
      </c>
      <c r="X464" t="str">
        <f>VLOOKUP(V464,Regions!A:B,2,FALSE)</f>
        <v>Asia Pacific</v>
      </c>
    </row>
    <row r="465" spans="1:24" x14ac:dyDescent="0.3">
      <c r="A465" t="s">
        <v>685</v>
      </c>
      <c r="B465" t="s">
        <v>1160</v>
      </c>
      <c r="C465" t="s">
        <v>1181</v>
      </c>
      <c r="D465" s="1">
        <v>43194</v>
      </c>
      <c r="E465" s="1">
        <v>43215</v>
      </c>
      <c r="F465" s="1">
        <v>43222</v>
      </c>
      <c r="G465">
        <v>3786</v>
      </c>
      <c r="H465">
        <v>6.9</v>
      </c>
      <c r="I465">
        <v>3074.48</v>
      </c>
      <c r="J465" s="2" t="s">
        <v>1218</v>
      </c>
      <c r="K465">
        <v>425</v>
      </c>
      <c r="L465" s="15" t="s">
        <v>1576</v>
      </c>
      <c r="M465">
        <f>IF(J465="Business", G465*imputed!$B$4+imputed!$C$4,flights_c!G465*imputed!$B$5+imputed!$C$5)</f>
        <v>4032.2710000000002</v>
      </c>
      <c r="N465">
        <f t="shared" si="28"/>
        <v>21</v>
      </c>
      <c r="O465">
        <f t="shared" si="29"/>
        <v>0.81206550449022719</v>
      </c>
      <c r="P465">
        <f t="shared" si="30"/>
        <v>7</v>
      </c>
      <c r="Q465" t="str">
        <f>VLOOKUP(K465,employees!A:H,5, FALSE)</f>
        <v>Consulting</v>
      </c>
      <c r="R465">
        <f>VLOOKUP(K465,employees!A:H,6, FALSE)</f>
        <v>4</v>
      </c>
      <c r="S465">
        <f>VLOOKUP(R465,Allowance!A:B,2,FALSE)</f>
        <v>10</v>
      </c>
      <c r="T465" t="str">
        <f t="shared" si="31"/>
        <v>No</v>
      </c>
      <c r="U465" t="str">
        <f>VLOOKUP(B465,IATA[],3,FALSE)</f>
        <v>Singapore</v>
      </c>
      <c r="V465" t="str">
        <f>VLOOKUP(C465,IATA[],3,FALSE)</f>
        <v>China</v>
      </c>
      <c r="W465" t="str">
        <f>VLOOKUP(U465,Regions!A:B,2,FALSE)</f>
        <v>Asia Pacific</v>
      </c>
      <c r="X465" t="str">
        <f>VLOOKUP(V465,Regions!A:B,2,FALSE)</f>
        <v>Asia Pacific</v>
      </c>
    </row>
    <row r="466" spans="1:24" x14ac:dyDescent="0.3">
      <c r="A466" t="s">
        <v>684</v>
      </c>
      <c r="B466" t="s">
        <v>1190</v>
      </c>
      <c r="C466" t="s">
        <v>1209</v>
      </c>
      <c r="D466" s="1">
        <v>42994</v>
      </c>
      <c r="E466" s="1">
        <v>43038</v>
      </c>
      <c r="F466" s="1">
        <v>43044</v>
      </c>
      <c r="G466">
        <v>5830</v>
      </c>
      <c r="H466">
        <v>11.3</v>
      </c>
      <c r="I466">
        <v>3097.2</v>
      </c>
      <c r="J466" s="2" t="s">
        <v>1218</v>
      </c>
      <c r="K466">
        <v>352</v>
      </c>
      <c r="L466" s="15" t="s">
        <v>1576</v>
      </c>
      <c r="M466">
        <f>IF(J466="Business", G466*imputed!$B$4+imputed!$C$4,flights_c!G466*imputed!$B$5+imputed!$C$5)</f>
        <v>5204.5050000000001</v>
      </c>
      <c r="N466">
        <f t="shared" si="28"/>
        <v>44</v>
      </c>
      <c r="O466">
        <f t="shared" si="29"/>
        <v>0.53125214408233268</v>
      </c>
      <c r="P466">
        <f t="shared" si="30"/>
        <v>6</v>
      </c>
      <c r="Q466" t="str">
        <f>VLOOKUP(K466,employees!A:H,5, FALSE)</f>
        <v>Consulting</v>
      </c>
      <c r="R466">
        <f>VLOOKUP(K466,employees!A:H,6, FALSE)</f>
        <v>2</v>
      </c>
      <c r="S466">
        <f>VLOOKUP(R466,Allowance!A:B,2,FALSE)</f>
        <v>6</v>
      </c>
      <c r="T466" t="str">
        <f t="shared" si="31"/>
        <v>Violation</v>
      </c>
      <c r="U466" t="str">
        <f>VLOOKUP(B466,IATA[],3,FALSE)</f>
        <v>USA</v>
      </c>
      <c r="V466" t="str">
        <f>VLOOKUP(C466,IATA[],3,FALSE)</f>
        <v>France</v>
      </c>
      <c r="W466" t="str">
        <f>VLOOKUP(U466,Regions!A:B,2,FALSE)</f>
        <v>Americas</v>
      </c>
      <c r="X466" t="str">
        <f>VLOOKUP(V466,Regions!A:B,2,FALSE)</f>
        <v>Europe &amp; Middle East</v>
      </c>
    </row>
    <row r="467" spans="1:24" x14ac:dyDescent="0.3">
      <c r="A467" t="s">
        <v>683</v>
      </c>
      <c r="B467" t="s">
        <v>1161</v>
      </c>
      <c r="C467" t="s">
        <v>1162</v>
      </c>
      <c r="D467" s="1">
        <v>43035</v>
      </c>
      <c r="E467" s="1">
        <v>43112</v>
      </c>
      <c r="F467" s="1">
        <v>43127</v>
      </c>
      <c r="G467">
        <v>5555</v>
      </c>
      <c r="H467">
        <v>7.1</v>
      </c>
      <c r="I467">
        <v>3112.37</v>
      </c>
      <c r="J467" s="2" t="s">
        <v>1218</v>
      </c>
      <c r="K467">
        <v>228</v>
      </c>
      <c r="L467" s="15" t="s">
        <v>1576</v>
      </c>
      <c r="M467">
        <f>IF(J467="Business", G467*imputed!$B$4+imputed!$C$4,flights_c!G467*imputed!$B$5+imputed!$C$5)</f>
        <v>5046.7924999999996</v>
      </c>
      <c r="N467">
        <f t="shared" si="28"/>
        <v>77</v>
      </c>
      <c r="O467">
        <f t="shared" si="29"/>
        <v>0.56028262826282627</v>
      </c>
      <c r="P467">
        <f t="shared" si="30"/>
        <v>15</v>
      </c>
      <c r="Q467" t="str">
        <f>VLOOKUP(K467,employees!A:H,5, FALSE)</f>
        <v>HR</v>
      </c>
      <c r="R467">
        <f>VLOOKUP(K467,employees!A:H,6, FALSE)</f>
        <v>3</v>
      </c>
      <c r="S467">
        <f>VLOOKUP(R467,Allowance!A:B,2,FALSE)</f>
        <v>8</v>
      </c>
      <c r="T467" t="str">
        <f t="shared" si="31"/>
        <v>No</v>
      </c>
      <c r="U467" t="str">
        <f>VLOOKUP(B467,IATA[],3,FALSE)</f>
        <v>USA</v>
      </c>
      <c r="V467" t="str">
        <f>VLOOKUP(C467,IATA[],3,FALSE)</f>
        <v>England</v>
      </c>
      <c r="W467" t="str">
        <f>VLOOKUP(U467,Regions!A:B,2,FALSE)</f>
        <v>Americas</v>
      </c>
      <c r="X467" t="str">
        <f>VLOOKUP(V467,Regions!A:B,2,FALSE)</f>
        <v>Europe &amp; Middle East</v>
      </c>
    </row>
    <row r="468" spans="1:24" x14ac:dyDescent="0.3">
      <c r="A468" t="s">
        <v>682</v>
      </c>
      <c r="B468" t="s">
        <v>1162</v>
      </c>
      <c r="C468" t="s">
        <v>1164</v>
      </c>
      <c r="D468" s="1">
        <v>43438</v>
      </c>
      <c r="E468" s="1">
        <v>43487</v>
      </c>
      <c r="F468" s="1">
        <v>43495</v>
      </c>
      <c r="G468">
        <v>7213</v>
      </c>
      <c r="H468">
        <v>8.4</v>
      </c>
      <c r="I468">
        <v>3122.11</v>
      </c>
      <c r="J468" s="2" t="s">
        <v>1218</v>
      </c>
      <c r="K468">
        <v>393</v>
      </c>
      <c r="L468" s="15" t="s">
        <v>1576</v>
      </c>
      <c r="M468">
        <f>IF(J468="Business", G468*imputed!$B$4+imputed!$C$4,flights_c!G468*imputed!$B$5+imputed!$C$5)</f>
        <v>5997.6554999999998</v>
      </c>
      <c r="N468">
        <f t="shared" si="28"/>
        <v>49</v>
      </c>
      <c r="O468">
        <f t="shared" si="29"/>
        <v>0.43284486344100931</v>
      </c>
      <c r="P468">
        <f t="shared" si="30"/>
        <v>8</v>
      </c>
      <c r="Q468" t="str">
        <f>VLOOKUP(K468,employees!A:H,5, FALSE)</f>
        <v>Consulting</v>
      </c>
      <c r="R468">
        <f>VLOOKUP(K468,employees!A:H,6, FALSE)</f>
        <v>4</v>
      </c>
      <c r="S468">
        <f>VLOOKUP(R468,Allowance!A:B,2,FALSE)</f>
        <v>10</v>
      </c>
      <c r="T468" t="str">
        <f t="shared" si="31"/>
        <v>No</v>
      </c>
      <c r="U468" t="str">
        <f>VLOOKUP(B468,IATA[],3,FALSE)</f>
        <v>England</v>
      </c>
      <c r="V468" t="str">
        <f>VLOOKUP(C468,IATA[],3,FALSE)</f>
        <v>India</v>
      </c>
      <c r="W468" t="str">
        <f>VLOOKUP(U468,Regions!A:B,2,FALSE)</f>
        <v>Europe &amp; Middle East</v>
      </c>
      <c r="X468" t="str">
        <f>VLOOKUP(V468,Regions!A:B,2,FALSE)</f>
        <v>Asia Pacific</v>
      </c>
    </row>
    <row r="469" spans="1:24" x14ac:dyDescent="0.3">
      <c r="A469" t="s">
        <v>681</v>
      </c>
      <c r="B469" t="s">
        <v>1190</v>
      </c>
      <c r="C469" t="s">
        <v>1167</v>
      </c>
      <c r="D469" s="1">
        <v>42994</v>
      </c>
      <c r="E469" s="1">
        <v>43054</v>
      </c>
      <c r="F469" s="1">
        <v>43059</v>
      </c>
      <c r="G469">
        <v>5565</v>
      </c>
      <c r="H469">
        <v>8.6999999999999993</v>
      </c>
      <c r="I469">
        <v>3126.85</v>
      </c>
      <c r="J469" s="2" t="s">
        <v>1218</v>
      </c>
      <c r="K469">
        <v>301</v>
      </c>
      <c r="L469" s="15" t="s">
        <v>1576</v>
      </c>
      <c r="M469">
        <f>IF(J469="Business", G469*imputed!$B$4+imputed!$C$4,flights_c!G469*imputed!$B$5+imputed!$C$5)</f>
        <v>5052.5275000000001</v>
      </c>
      <c r="N469">
        <f t="shared" si="28"/>
        <v>60</v>
      </c>
      <c r="O469">
        <f t="shared" si="29"/>
        <v>0.56187780772686435</v>
      </c>
      <c r="P469">
        <f t="shared" si="30"/>
        <v>5</v>
      </c>
      <c r="Q469" t="str">
        <f>VLOOKUP(K469,employees!A:H,5, FALSE)</f>
        <v>Marketing</v>
      </c>
      <c r="R469">
        <f>VLOOKUP(K469,employees!A:H,6, FALSE)</f>
        <v>2</v>
      </c>
      <c r="S469">
        <f>VLOOKUP(R469,Allowance!A:B,2,FALSE)</f>
        <v>6</v>
      </c>
      <c r="T469" t="str">
        <f t="shared" si="31"/>
        <v>Violation</v>
      </c>
      <c r="U469" t="str">
        <f>VLOOKUP(B469,IATA[],3,FALSE)</f>
        <v>USA</v>
      </c>
      <c r="V469" t="str">
        <f>VLOOKUP(C469,IATA[],3,FALSE)</f>
        <v>England</v>
      </c>
      <c r="W469" t="str">
        <f>VLOOKUP(U469,Regions!A:B,2,FALSE)</f>
        <v>Americas</v>
      </c>
      <c r="X469" t="str">
        <f>VLOOKUP(V469,Regions!A:B,2,FALSE)</f>
        <v>Europe &amp; Middle East</v>
      </c>
    </row>
    <row r="470" spans="1:24" x14ac:dyDescent="0.3">
      <c r="A470" t="s">
        <v>680</v>
      </c>
      <c r="B470" t="s">
        <v>1160</v>
      </c>
      <c r="C470" t="s">
        <v>1162</v>
      </c>
      <c r="D470" s="1">
        <v>42854</v>
      </c>
      <c r="E470" s="1">
        <v>42875</v>
      </c>
      <c r="F470" s="1">
        <v>42890</v>
      </c>
      <c r="G470">
        <v>10883</v>
      </c>
      <c r="H470">
        <v>12.8</v>
      </c>
      <c r="I470">
        <v>3141.85</v>
      </c>
      <c r="J470" s="2" t="s">
        <v>1218</v>
      </c>
      <c r="K470">
        <v>912</v>
      </c>
      <c r="L470" s="15" t="s">
        <v>1576</v>
      </c>
      <c r="M470">
        <f>IF(J470="Business", G470*imputed!$B$4+imputed!$C$4,flights_c!G470*imputed!$B$5+imputed!$C$5)</f>
        <v>8102.4004999999997</v>
      </c>
      <c r="N470">
        <f t="shared" si="28"/>
        <v>21</v>
      </c>
      <c r="O470">
        <f t="shared" si="29"/>
        <v>0.28869337498851416</v>
      </c>
      <c r="P470">
        <f t="shared" si="30"/>
        <v>15</v>
      </c>
      <c r="Q470" t="str">
        <f>VLOOKUP(K470,employees!A:H,5, FALSE)</f>
        <v>Consulting</v>
      </c>
      <c r="R470">
        <f>VLOOKUP(K470,employees!A:H,6, FALSE)</f>
        <v>3</v>
      </c>
      <c r="S470">
        <f>VLOOKUP(R470,Allowance!A:B,2,FALSE)</f>
        <v>8</v>
      </c>
      <c r="T470" t="str">
        <f t="shared" si="31"/>
        <v>Violation</v>
      </c>
      <c r="U470" t="str">
        <f>VLOOKUP(B470,IATA[],3,FALSE)</f>
        <v>Singapore</v>
      </c>
      <c r="V470" t="str">
        <f>VLOOKUP(C470,IATA[],3,FALSE)</f>
        <v>England</v>
      </c>
      <c r="W470" t="str">
        <f>VLOOKUP(U470,Regions!A:B,2,FALSE)</f>
        <v>Asia Pacific</v>
      </c>
      <c r="X470" t="str">
        <f>VLOOKUP(V470,Regions!A:B,2,FALSE)</f>
        <v>Europe &amp; Middle East</v>
      </c>
    </row>
    <row r="471" spans="1:24" x14ac:dyDescent="0.3">
      <c r="A471" t="s">
        <v>679</v>
      </c>
      <c r="B471" t="s">
        <v>1162</v>
      </c>
      <c r="C471" t="s">
        <v>1170</v>
      </c>
      <c r="D471" s="1">
        <v>43526</v>
      </c>
      <c r="E471" s="1">
        <v>43543</v>
      </c>
      <c r="F471" s="1">
        <v>43556</v>
      </c>
      <c r="G471">
        <v>9241</v>
      </c>
      <c r="H471">
        <v>10.4</v>
      </c>
      <c r="I471">
        <v>3149.31</v>
      </c>
      <c r="J471" s="2" t="s">
        <v>1218</v>
      </c>
      <c r="K471">
        <v>950</v>
      </c>
      <c r="L471" s="15" t="s">
        <v>1576</v>
      </c>
      <c r="M471">
        <f>IF(J471="Business", G471*imputed!$B$4+imputed!$C$4,flights_c!G471*imputed!$B$5+imputed!$C$5)</f>
        <v>7160.7134999999998</v>
      </c>
      <c r="N471">
        <f t="shared" si="28"/>
        <v>17</v>
      </c>
      <c r="O471">
        <f t="shared" si="29"/>
        <v>0.34079753273455254</v>
      </c>
      <c r="P471">
        <f t="shared" si="30"/>
        <v>13</v>
      </c>
      <c r="Q471" t="str">
        <f>VLOOKUP(K471,employees!A:H,5, FALSE)</f>
        <v>Consulting</v>
      </c>
      <c r="R471">
        <f>VLOOKUP(K471,employees!A:H,6, FALSE)</f>
        <v>3</v>
      </c>
      <c r="S471">
        <f>VLOOKUP(R471,Allowance!A:B,2,FALSE)</f>
        <v>8</v>
      </c>
      <c r="T471" t="str">
        <f t="shared" si="31"/>
        <v>Violation</v>
      </c>
      <c r="U471" t="str">
        <f>VLOOKUP(B471,IATA[],3,FALSE)</f>
        <v>England</v>
      </c>
      <c r="V471" t="str">
        <f>VLOOKUP(C471,IATA[],3,FALSE)</f>
        <v>China</v>
      </c>
      <c r="W471" t="str">
        <f>VLOOKUP(U471,Regions!A:B,2,FALSE)</f>
        <v>Europe &amp; Middle East</v>
      </c>
      <c r="X471" t="str">
        <f>VLOOKUP(V471,Regions!A:B,2,FALSE)</f>
        <v>Asia Pacific</v>
      </c>
    </row>
    <row r="472" spans="1:24" x14ac:dyDescent="0.3">
      <c r="A472" t="s">
        <v>677</v>
      </c>
      <c r="B472" t="s">
        <v>1162</v>
      </c>
      <c r="C472" t="s">
        <v>1170</v>
      </c>
      <c r="D472" s="1">
        <v>43640</v>
      </c>
      <c r="E472" s="1">
        <v>43640</v>
      </c>
      <c r="F472" s="1">
        <v>43643</v>
      </c>
      <c r="G472">
        <v>9241</v>
      </c>
      <c r="H472">
        <v>10.4</v>
      </c>
      <c r="I472">
        <v>3192.76</v>
      </c>
      <c r="J472" s="2" t="s">
        <v>1218</v>
      </c>
      <c r="K472">
        <v>636</v>
      </c>
      <c r="L472" s="15" t="s">
        <v>1576</v>
      </c>
      <c r="M472">
        <f>IF(J472="Business", G472*imputed!$B$4+imputed!$C$4,flights_c!G472*imputed!$B$5+imputed!$C$5)</f>
        <v>7160.7134999999998</v>
      </c>
      <c r="N472">
        <f t="shared" si="28"/>
        <v>0</v>
      </c>
      <c r="O472">
        <f t="shared" si="29"/>
        <v>0.34549940482631752</v>
      </c>
      <c r="P472">
        <f t="shared" si="30"/>
        <v>3</v>
      </c>
      <c r="Q472" t="str">
        <f>VLOOKUP(K472,employees!A:H,5, FALSE)</f>
        <v>IT</v>
      </c>
      <c r="R472">
        <f>VLOOKUP(K472,employees!A:H,6, FALSE)</f>
        <v>2</v>
      </c>
      <c r="S472">
        <f>VLOOKUP(R472,Allowance!A:B,2,FALSE)</f>
        <v>6</v>
      </c>
      <c r="T472" t="str">
        <f t="shared" si="31"/>
        <v>Violation</v>
      </c>
      <c r="U472" t="str">
        <f>VLOOKUP(B472,IATA[],3,FALSE)</f>
        <v>England</v>
      </c>
      <c r="V472" t="str">
        <f>VLOOKUP(C472,IATA[],3,FALSE)</f>
        <v>China</v>
      </c>
      <c r="W472" t="str">
        <f>VLOOKUP(U472,Regions!A:B,2,FALSE)</f>
        <v>Europe &amp; Middle East</v>
      </c>
      <c r="X472" t="str">
        <f>VLOOKUP(V472,Regions!A:B,2,FALSE)</f>
        <v>Asia Pacific</v>
      </c>
    </row>
    <row r="473" spans="1:24" x14ac:dyDescent="0.3">
      <c r="A473" t="s">
        <v>678</v>
      </c>
      <c r="B473" t="s">
        <v>1162</v>
      </c>
      <c r="C473" t="s">
        <v>1180</v>
      </c>
      <c r="D473" s="1">
        <v>42977</v>
      </c>
      <c r="E473" s="1">
        <v>42998</v>
      </c>
      <c r="F473" s="1">
        <v>43007</v>
      </c>
      <c r="G473">
        <v>5561</v>
      </c>
      <c r="H473">
        <v>6.7</v>
      </c>
      <c r="I473">
        <v>3192.93</v>
      </c>
      <c r="J473" s="2" t="s">
        <v>1218</v>
      </c>
      <c r="K473">
        <v>212</v>
      </c>
      <c r="L473" s="15" t="s">
        <v>1576</v>
      </c>
      <c r="M473">
        <f>IF(J473="Business", G473*imputed!$B$4+imputed!$C$4,flights_c!G473*imputed!$B$5+imputed!$C$5)</f>
        <v>5050.2335000000003</v>
      </c>
      <c r="N473">
        <f t="shared" si="28"/>
        <v>21</v>
      </c>
      <c r="O473">
        <f t="shared" si="29"/>
        <v>0.57416471857579565</v>
      </c>
      <c r="P473">
        <f t="shared" si="30"/>
        <v>9</v>
      </c>
      <c r="Q473" t="str">
        <f>VLOOKUP(K473,employees!A:H,5, FALSE)</f>
        <v>Consulting</v>
      </c>
      <c r="R473">
        <f>VLOOKUP(K473,employees!A:H,6, FALSE)</f>
        <v>3</v>
      </c>
      <c r="S473">
        <f>VLOOKUP(R473,Allowance!A:B,2,FALSE)</f>
        <v>8</v>
      </c>
      <c r="T473" t="str">
        <f t="shared" si="31"/>
        <v>No</v>
      </c>
      <c r="U473" t="str">
        <f>VLOOKUP(B473,IATA[],3,FALSE)</f>
        <v>England</v>
      </c>
      <c r="V473" t="str">
        <f>VLOOKUP(C473,IATA[],3,FALSE)</f>
        <v>USA</v>
      </c>
      <c r="W473" t="str">
        <f>VLOOKUP(U473,Regions!A:B,2,FALSE)</f>
        <v>Europe &amp; Middle East</v>
      </c>
      <c r="X473" t="str">
        <f>VLOOKUP(V473,Regions!A:B,2,FALSE)</f>
        <v>Americas</v>
      </c>
    </row>
    <row r="474" spans="1:24" x14ac:dyDescent="0.3">
      <c r="A474" t="s">
        <v>676</v>
      </c>
      <c r="B474" t="s">
        <v>1162</v>
      </c>
      <c r="C474" t="s">
        <v>1161</v>
      </c>
      <c r="D474" s="1">
        <v>42910</v>
      </c>
      <c r="E474" s="1">
        <v>42960</v>
      </c>
      <c r="F474" s="1">
        <v>42969</v>
      </c>
      <c r="G474">
        <v>5539</v>
      </c>
      <c r="H474">
        <v>6.7</v>
      </c>
      <c r="I474">
        <v>3202.05</v>
      </c>
      <c r="J474" s="2" t="s">
        <v>1218</v>
      </c>
      <c r="K474">
        <v>165</v>
      </c>
      <c r="L474" s="15" t="s">
        <v>1576</v>
      </c>
      <c r="M474">
        <f>IF(J474="Business", G474*imputed!$B$4+imputed!$C$4,flights_c!G474*imputed!$B$5+imputed!$C$5)</f>
        <v>5037.6165000000001</v>
      </c>
      <c r="N474">
        <f t="shared" si="28"/>
        <v>50</v>
      </c>
      <c r="O474">
        <f t="shared" si="29"/>
        <v>0.5780917133056509</v>
      </c>
      <c r="P474">
        <f t="shared" si="30"/>
        <v>9</v>
      </c>
      <c r="Q474" t="str">
        <f>VLOOKUP(K474,employees!A:H,5, FALSE)</f>
        <v>HR</v>
      </c>
      <c r="R474">
        <f>VLOOKUP(K474,employees!A:H,6, FALSE)</f>
        <v>2</v>
      </c>
      <c r="S474">
        <f>VLOOKUP(R474,Allowance!A:B,2,FALSE)</f>
        <v>6</v>
      </c>
      <c r="T474" t="str">
        <f t="shared" si="31"/>
        <v>Violation</v>
      </c>
      <c r="U474" t="str">
        <f>VLOOKUP(B474,IATA[],3,FALSE)</f>
        <v>England</v>
      </c>
      <c r="V474" t="str">
        <f>VLOOKUP(C474,IATA[],3,FALSE)</f>
        <v>USA</v>
      </c>
      <c r="W474" t="str">
        <f>VLOOKUP(U474,Regions!A:B,2,FALSE)</f>
        <v>Europe &amp; Middle East</v>
      </c>
      <c r="X474" t="str">
        <f>VLOOKUP(V474,Regions!A:B,2,FALSE)</f>
        <v>Americas</v>
      </c>
    </row>
    <row r="475" spans="1:24" x14ac:dyDescent="0.3">
      <c r="A475" t="s">
        <v>675</v>
      </c>
      <c r="B475" t="s">
        <v>1167</v>
      </c>
      <c r="C475" t="s">
        <v>1164</v>
      </c>
      <c r="D475" s="1">
        <v>43507</v>
      </c>
      <c r="E475" s="1">
        <v>43528</v>
      </c>
      <c r="F475" s="1">
        <v>43546</v>
      </c>
      <c r="G475">
        <v>7193</v>
      </c>
      <c r="H475">
        <v>15.3</v>
      </c>
      <c r="I475">
        <v>3203.28</v>
      </c>
      <c r="J475" s="2" t="s">
        <v>1218</v>
      </c>
      <c r="K475">
        <v>725</v>
      </c>
      <c r="L475" s="15" t="s">
        <v>1576</v>
      </c>
      <c r="M475">
        <f>IF(J475="Business", G475*imputed!$B$4+imputed!$C$4,flights_c!G475*imputed!$B$5+imputed!$C$5)</f>
        <v>5986.1855000000005</v>
      </c>
      <c r="N475">
        <f t="shared" si="28"/>
        <v>21</v>
      </c>
      <c r="O475">
        <f t="shared" si="29"/>
        <v>0.44533296260253025</v>
      </c>
      <c r="P475">
        <f t="shared" si="30"/>
        <v>18</v>
      </c>
      <c r="Q475" t="str">
        <f>VLOOKUP(K475,employees!A:H,5, FALSE)</f>
        <v>Consulting</v>
      </c>
      <c r="R475">
        <f>VLOOKUP(K475,employees!A:H,6, FALSE)</f>
        <v>4</v>
      </c>
      <c r="S475">
        <f>VLOOKUP(R475,Allowance!A:B,2,FALSE)</f>
        <v>10</v>
      </c>
      <c r="T475" t="str">
        <f t="shared" si="31"/>
        <v>Violation</v>
      </c>
      <c r="U475" t="str">
        <f>VLOOKUP(B475,IATA[],3,FALSE)</f>
        <v>England</v>
      </c>
      <c r="V475" t="str">
        <f>VLOOKUP(C475,IATA[],3,FALSE)</f>
        <v>India</v>
      </c>
      <c r="W475" t="str">
        <f>VLOOKUP(U475,Regions!A:B,2,FALSE)</f>
        <v>Europe &amp; Middle East</v>
      </c>
      <c r="X475" t="str">
        <f>VLOOKUP(V475,Regions!A:B,2,FALSE)</f>
        <v>Asia Pacific</v>
      </c>
    </row>
    <row r="476" spans="1:24" x14ac:dyDescent="0.3">
      <c r="A476" t="s">
        <v>674</v>
      </c>
      <c r="B476" t="s">
        <v>1162</v>
      </c>
      <c r="C476" t="s">
        <v>1168</v>
      </c>
      <c r="D476" s="1">
        <v>43775</v>
      </c>
      <c r="E476" s="1">
        <v>43796</v>
      </c>
      <c r="F476" s="1">
        <v>43813</v>
      </c>
      <c r="G476">
        <v>9591</v>
      </c>
      <c r="H476">
        <v>10.7</v>
      </c>
      <c r="I476">
        <v>3216.13</v>
      </c>
      <c r="J476" s="2" t="s">
        <v>1218</v>
      </c>
      <c r="K476">
        <v>102</v>
      </c>
      <c r="L476" s="15" t="s">
        <v>1576</v>
      </c>
      <c r="M476">
        <f>IF(J476="Business", G476*imputed!$B$4+imputed!$C$4,flights_c!G476*imputed!$B$5+imputed!$C$5)</f>
        <v>7361.4385000000002</v>
      </c>
      <c r="N476">
        <f t="shared" si="28"/>
        <v>21</v>
      </c>
      <c r="O476">
        <f t="shared" si="29"/>
        <v>0.33532791158377645</v>
      </c>
      <c r="P476">
        <f t="shared" si="30"/>
        <v>17</v>
      </c>
      <c r="Q476" t="str">
        <f>VLOOKUP(K476,employees!A:H,5, FALSE)</f>
        <v>Consulting</v>
      </c>
      <c r="R476">
        <f>VLOOKUP(K476,employees!A:H,6, FALSE)</f>
        <v>4</v>
      </c>
      <c r="S476">
        <f>VLOOKUP(R476,Allowance!A:B,2,FALSE)</f>
        <v>10</v>
      </c>
      <c r="T476" t="str">
        <f t="shared" si="31"/>
        <v>Violation</v>
      </c>
      <c r="U476" t="str">
        <f>VLOOKUP(B476,IATA[],3,FALSE)</f>
        <v>England</v>
      </c>
      <c r="V476" t="str">
        <f>VLOOKUP(C476,IATA[],3,FALSE)</f>
        <v>Japan</v>
      </c>
      <c r="W476" t="str">
        <f>VLOOKUP(U476,Regions!A:B,2,FALSE)</f>
        <v>Europe &amp; Middle East</v>
      </c>
      <c r="X476" t="str">
        <f>VLOOKUP(V476,Regions!A:B,2,FALSE)</f>
        <v>Asia Pacific</v>
      </c>
    </row>
    <row r="477" spans="1:24" x14ac:dyDescent="0.3">
      <c r="A477" t="s">
        <v>673</v>
      </c>
      <c r="B477" t="s">
        <v>1161</v>
      </c>
      <c r="C477" t="s">
        <v>1179</v>
      </c>
      <c r="D477" s="1">
        <v>43501</v>
      </c>
      <c r="E477" s="1">
        <v>43539</v>
      </c>
      <c r="F477" s="1">
        <v>43545</v>
      </c>
      <c r="G477">
        <v>6884</v>
      </c>
      <c r="H477">
        <v>8.6</v>
      </c>
      <c r="I477">
        <v>3217.61</v>
      </c>
      <c r="J477" s="2" t="s">
        <v>1218</v>
      </c>
      <c r="K477">
        <v>478</v>
      </c>
      <c r="L477" s="15" t="s">
        <v>1576</v>
      </c>
      <c r="M477">
        <f>IF(J477="Business", G477*imputed!$B$4+imputed!$C$4,flights_c!G477*imputed!$B$5+imputed!$C$5)</f>
        <v>5808.9740000000002</v>
      </c>
      <c r="N477">
        <f t="shared" si="28"/>
        <v>38</v>
      </c>
      <c r="O477">
        <f t="shared" si="29"/>
        <v>0.46740412550842536</v>
      </c>
      <c r="P477">
        <f t="shared" si="30"/>
        <v>6</v>
      </c>
      <c r="Q477" t="str">
        <f>VLOOKUP(K477,employees!A:H,5, FALSE)</f>
        <v>Consulting</v>
      </c>
      <c r="R477">
        <f>VLOOKUP(K477,employees!A:H,6, FALSE)</f>
        <v>3</v>
      </c>
      <c r="S477">
        <f>VLOOKUP(R477,Allowance!A:B,2,FALSE)</f>
        <v>8</v>
      </c>
      <c r="T477" t="str">
        <f t="shared" si="31"/>
        <v>Violation</v>
      </c>
      <c r="U477" t="str">
        <f>VLOOKUP(B477,IATA[],3,FALSE)</f>
        <v>USA</v>
      </c>
      <c r="V477" t="str">
        <f>VLOOKUP(C477,IATA[],3,FALSE)</f>
        <v>Italy</v>
      </c>
      <c r="W477" t="str">
        <f>VLOOKUP(U477,Regions!A:B,2,FALSE)</f>
        <v>Americas</v>
      </c>
      <c r="X477" t="str">
        <f>VLOOKUP(V477,Regions!A:B,2,FALSE)</f>
        <v>Europe &amp; Middle East</v>
      </c>
    </row>
    <row r="478" spans="1:24" x14ac:dyDescent="0.3">
      <c r="A478" t="s">
        <v>672</v>
      </c>
      <c r="B478" t="s">
        <v>1162</v>
      </c>
      <c r="C478" t="s">
        <v>1193</v>
      </c>
      <c r="D478" s="1">
        <v>43126</v>
      </c>
      <c r="E478" s="1">
        <v>43159</v>
      </c>
      <c r="F478" s="1">
        <v>43167</v>
      </c>
      <c r="G478">
        <v>6731</v>
      </c>
      <c r="H478">
        <v>7.9</v>
      </c>
      <c r="I478">
        <v>3269.67</v>
      </c>
      <c r="J478" s="2" t="s">
        <v>1218</v>
      </c>
      <c r="K478">
        <v>460</v>
      </c>
      <c r="L478" s="15" t="s">
        <v>1576</v>
      </c>
      <c r="M478">
        <f>IF(J478="Business", G478*imputed!$B$4+imputed!$C$4,flights_c!G478*imputed!$B$5+imputed!$C$5)</f>
        <v>5721.2285000000002</v>
      </c>
      <c r="N478">
        <f t="shared" si="28"/>
        <v>33</v>
      </c>
      <c r="O478">
        <f t="shared" si="29"/>
        <v>0.48576288812954987</v>
      </c>
      <c r="P478">
        <f t="shared" si="30"/>
        <v>8</v>
      </c>
      <c r="Q478" t="str">
        <f>VLOOKUP(K478,employees!A:H,5, FALSE)</f>
        <v>Consulting</v>
      </c>
      <c r="R478">
        <f>VLOOKUP(K478,employees!A:H,6, FALSE)</f>
        <v>4</v>
      </c>
      <c r="S478">
        <f>VLOOKUP(R478,Allowance!A:B,2,FALSE)</f>
        <v>10</v>
      </c>
      <c r="T478" t="str">
        <f t="shared" si="31"/>
        <v>No</v>
      </c>
      <c r="U478" t="str">
        <f>VLOOKUP(B478,IATA[],3,FALSE)</f>
        <v>England</v>
      </c>
      <c r="V478" t="str">
        <f>VLOOKUP(C478,IATA[],3,FALSE)</f>
        <v>India</v>
      </c>
      <c r="W478" t="str">
        <f>VLOOKUP(U478,Regions!A:B,2,FALSE)</f>
        <v>Europe &amp; Middle East</v>
      </c>
      <c r="X478" t="str">
        <f>VLOOKUP(V478,Regions!A:B,2,FALSE)</f>
        <v>Asia Pacific</v>
      </c>
    </row>
    <row r="479" spans="1:24" x14ac:dyDescent="0.3">
      <c r="A479" t="s">
        <v>671</v>
      </c>
      <c r="B479" t="s">
        <v>1167</v>
      </c>
      <c r="C479" t="s">
        <v>1163</v>
      </c>
      <c r="D479" s="1">
        <v>43560</v>
      </c>
      <c r="E479" s="1">
        <v>43582</v>
      </c>
      <c r="F479" s="1">
        <v>43588</v>
      </c>
      <c r="G479">
        <v>8432</v>
      </c>
      <c r="H479">
        <v>9.6</v>
      </c>
      <c r="I479">
        <v>3272.93</v>
      </c>
      <c r="J479" s="2" t="s">
        <v>1218</v>
      </c>
      <c r="K479">
        <v>586</v>
      </c>
      <c r="L479" s="15" t="s">
        <v>1576</v>
      </c>
      <c r="M479">
        <f>IF(J479="Business", G479*imputed!$B$4+imputed!$C$4,flights_c!G479*imputed!$B$5+imputed!$C$5)</f>
        <v>6696.7520000000004</v>
      </c>
      <c r="N479">
        <f t="shared" si="28"/>
        <v>22</v>
      </c>
      <c r="O479">
        <f t="shared" si="29"/>
        <v>0.38815583491461098</v>
      </c>
      <c r="P479">
        <f t="shared" si="30"/>
        <v>6</v>
      </c>
      <c r="Q479" t="str">
        <f>VLOOKUP(K479,employees!A:H,5, FALSE)</f>
        <v>Consulting</v>
      </c>
      <c r="R479">
        <f>VLOOKUP(K479,employees!A:H,6, FALSE)</f>
        <v>4</v>
      </c>
      <c r="S479">
        <f>VLOOKUP(R479,Allowance!A:B,2,FALSE)</f>
        <v>10</v>
      </c>
      <c r="T479" t="str">
        <f t="shared" si="31"/>
        <v>No</v>
      </c>
      <c r="U479" t="str">
        <f>VLOOKUP(B479,IATA[],3,FALSE)</f>
        <v>England</v>
      </c>
      <c r="V479" t="str">
        <f>VLOOKUP(C479,IATA[],3,FALSE)</f>
        <v>USA</v>
      </c>
      <c r="W479" t="str">
        <f>VLOOKUP(U479,Regions!A:B,2,FALSE)</f>
        <v>Europe &amp; Middle East</v>
      </c>
      <c r="X479" t="str">
        <f>VLOOKUP(V479,Regions!A:B,2,FALSE)</f>
        <v>Americas</v>
      </c>
    </row>
    <row r="480" spans="1:24" x14ac:dyDescent="0.3">
      <c r="A480" t="s">
        <v>670</v>
      </c>
      <c r="B480" t="s">
        <v>1167</v>
      </c>
      <c r="C480" t="s">
        <v>1196</v>
      </c>
      <c r="D480" s="1">
        <v>42999</v>
      </c>
      <c r="E480" s="1">
        <v>43027</v>
      </c>
      <c r="F480" s="1">
        <v>43045</v>
      </c>
      <c r="G480">
        <v>8797</v>
      </c>
      <c r="H480">
        <v>13.9</v>
      </c>
      <c r="I480">
        <v>3293.89</v>
      </c>
      <c r="J480" s="2" t="s">
        <v>1218</v>
      </c>
      <c r="K480">
        <v>549</v>
      </c>
      <c r="L480" s="15" t="s">
        <v>1576</v>
      </c>
      <c r="M480">
        <f>IF(J480="Business", G480*imputed!$B$4+imputed!$C$4,flights_c!G480*imputed!$B$5+imputed!$C$5)</f>
        <v>6906.0794999999998</v>
      </c>
      <c r="N480">
        <f t="shared" si="28"/>
        <v>28</v>
      </c>
      <c r="O480">
        <f t="shared" si="29"/>
        <v>0.37443332954416275</v>
      </c>
      <c r="P480">
        <f t="shared" si="30"/>
        <v>18</v>
      </c>
      <c r="Q480" t="str">
        <f>VLOOKUP(K480,employees!A:H,5, FALSE)</f>
        <v>Consulting</v>
      </c>
      <c r="R480">
        <f>VLOOKUP(K480,employees!A:H,6, FALSE)</f>
        <v>4</v>
      </c>
      <c r="S480">
        <f>VLOOKUP(R480,Allowance!A:B,2,FALSE)</f>
        <v>10</v>
      </c>
      <c r="T480" t="str">
        <f t="shared" si="31"/>
        <v>Violation</v>
      </c>
      <c r="U480" t="str">
        <f>VLOOKUP(B480,IATA[],3,FALSE)</f>
        <v>England</v>
      </c>
      <c r="V480" t="str">
        <f>VLOOKUP(C480,IATA[],3,FALSE)</f>
        <v>USA</v>
      </c>
      <c r="W480" t="str">
        <f>VLOOKUP(U480,Regions!A:B,2,FALSE)</f>
        <v>Europe &amp; Middle East</v>
      </c>
      <c r="X480" t="str">
        <f>VLOOKUP(V480,Regions!A:B,2,FALSE)</f>
        <v>Americas</v>
      </c>
    </row>
    <row r="481" spans="1:24" x14ac:dyDescent="0.3">
      <c r="A481" t="s">
        <v>659</v>
      </c>
      <c r="B481" t="s">
        <v>1161</v>
      </c>
      <c r="C481" t="s">
        <v>1209</v>
      </c>
      <c r="D481" s="1">
        <v>43197</v>
      </c>
      <c r="E481" s="1">
        <v>43223</v>
      </c>
      <c r="F481" s="1">
        <v>43224</v>
      </c>
      <c r="G481">
        <v>5849</v>
      </c>
      <c r="H481">
        <v>7.3</v>
      </c>
      <c r="I481">
        <v>3541.13</v>
      </c>
      <c r="J481" s="2" t="s">
        <v>1218</v>
      </c>
      <c r="K481">
        <v>749</v>
      </c>
      <c r="L481" s="15" t="s">
        <v>1576</v>
      </c>
      <c r="M481">
        <f>IF(J481="Business", G481*imputed!$B$4+imputed!$C$4,flights_c!G481*imputed!$B$5+imputed!$C$5)</f>
        <v>5215.4014999999999</v>
      </c>
      <c r="N481">
        <f t="shared" si="28"/>
        <v>26</v>
      </c>
      <c r="O481">
        <f t="shared" si="29"/>
        <v>0.60542485895024789</v>
      </c>
      <c r="P481">
        <f t="shared" si="30"/>
        <v>1</v>
      </c>
      <c r="Q481" t="str">
        <f>VLOOKUP(K481,employees!A:H,5, FALSE)</f>
        <v>IT</v>
      </c>
      <c r="R481">
        <f>VLOOKUP(K481,employees!A:H,6, FALSE)</f>
        <v>4</v>
      </c>
      <c r="S481">
        <f>VLOOKUP(R481,Allowance!A:B,2,FALSE)</f>
        <v>10</v>
      </c>
      <c r="T481" t="str">
        <f t="shared" si="31"/>
        <v>No</v>
      </c>
      <c r="U481" t="str">
        <f>VLOOKUP(B481,IATA[],3,FALSE)</f>
        <v>USA</v>
      </c>
      <c r="V481" t="str">
        <f>VLOOKUP(C481,IATA[],3,FALSE)</f>
        <v>France</v>
      </c>
      <c r="W481" t="str">
        <f>VLOOKUP(U481,Regions!A:B,2,FALSE)</f>
        <v>Americas</v>
      </c>
      <c r="X481" t="str">
        <f>VLOOKUP(V481,Regions!A:B,2,FALSE)</f>
        <v>Europe &amp; Middle East</v>
      </c>
    </row>
    <row r="482" spans="1:24" x14ac:dyDescent="0.3">
      <c r="A482" t="s">
        <v>658</v>
      </c>
      <c r="B482" t="s">
        <v>1167</v>
      </c>
      <c r="C482" t="s">
        <v>1165</v>
      </c>
      <c r="D482" s="1">
        <v>42760</v>
      </c>
      <c r="E482" s="1">
        <v>42785</v>
      </c>
      <c r="F482" s="1">
        <v>42792</v>
      </c>
      <c r="G482">
        <v>7146</v>
      </c>
      <c r="H482">
        <v>8.9</v>
      </c>
      <c r="I482">
        <v>3574.17</v>
      </c>
      <c r="J482" s="2" t="s">
        <v>1218</v>
      </c>
      <c r="K482">
        <v>235</v>
      </c>
      <c r="L482" s="15" t="s">
        <v>1576</v>
      </c>
      <c r="M482">
        <f>IF(J482="Business", G482*imputed!$B$4+imputed!$C$4,flights_c!G482*imputed!$B$5+imputed!$C$5)</f>
        <v>5959.2309999999998</v>
      </c>
      <c r="N482">
        <f t="shared" si="28"/>
        <v>25</v>
      </c>
      <c r="O482">
        <f t="shared" si="29"/>
        <v>0.50016372795969777</v>
      </c>
      <c r="P482">
        <f t="shared" si="30"/>
        <v>7</v>
      </c>
      <c r="Q482" t="str">
        <f>VLOOKUP(K482,employees!A:H,5, FALSE)</f>
        <v>Finance</v>
      </c>
      <c r="R482">
        <f>VLOOKUP(K482,employees!A:H,6, FALSE)</f>
        <v>2</v>
      </c>
      <c r="S482">
        <f>VLOOKUP(R482,Allowance!A:B,2,FALSE)</f>
        <v>6</v>
      </c>
      <c r="T482" t="str">
        <f t="shared" si="31"/>
        <v>Violation</v>
      </c>
      <c r="U482" t="str">
        <f>VLOOKUP(B482,IATA[],3,FALSE)</f>
        <v>England</v>
      </c>
      <c r="V482" t="str">
        <f>VLOOKUP(C482,IATA[],3,FALSE)</f>
        <v>USA</v>
      </c>
      <c r="W482" t="str">
        <f>VLOOKUP(U482,Regions!A:B,2,FALSE)</f>
        <v>Europe &amp; Middle East</v>
      </c>
      <c r="X482" t="str">
        <f>VLOOKUP(V482,Regions!A:B,2,FALSE)</f>
        <v>Americas</v>
      </c>
    </row>
    <row r="483" spans="1:24" x14ac:dyDescent="0.3">
      <c r="A483" t="s">
        <v>657</v>
      </c>
      <c r="B483" t="s">
        <v>1167</v>
      </c>
      <c r="C483" t="s">
        <v>1172</v>
      </c>
      <c r="D483" s="1">
        <v>43099</v>
      </c>
      <c r="E483" s="1">
        <v>43133</v>
      </c>
      <c r="F483" s="1">
        <v>43140</v>
      </c>
      <c r="G483">
        <v>7741</v>
      </c>
      <c r="H483">
        <v>9.9</v>
      </c>
      <c r="I483">
        <v>3642.66</v>
      </c>
      <c r="J483" s="2" t="s">
        <v>1218</v>
      </c>
      <c r="K483">
        <v>212</v>
      </c>
      <c r="L483" s="15" t="s">
        <v>1576</v>
      </c>
      <c r="M483">
        <f>IF(J483="Business", G483*imputed!$B$4+imputed!$C$4,flights_c!G483*imputed!$B$5+imputed!$C$5)</f>
        <v>6300.4634999999998</v>
      </c>
      <c r="N483">
        <f t="shared" si="28"/>
        <v>34</v>
      </c>
      <c r="O483">
        <f t="shared" si="29"/>
        <v>0.4705671101924816</v>
      </c>
      <c r="P483">
        <f t="shared" si="30"/>
        <v>7</v>
      </c>
      <c r="Q483" t="str">
        <f>VLOOKUP(K483,employees!A:H,5, FALSE)</f>
        <v>Consulting</v>
      </c>
      <c r="R483">
        <f>VLOOKUP(K483,employees!A:H,6, FALSE)</f>
        <v>3</v>
      </c>
      <c r="S483">
        <f>VLOOKUP(R483,Allowance!A:B,2,FALSE)</f>
        <v>8</v>
      </c>
      <c r="T483" t="str">
        <f t="shared" si="31"/>
        <v>Violation</v>
      </c>
      <c r="U483" t="str">
        <f>VLOOKUP(B483,IATA[],3,FALSE)</f>
        <v>England</v>
      </c>
      <c r="V483" t="str">
        <f>VLOOKUP(C483,IATA[],3,FALSE)</f>
        <v>USA</v>
      </c>
      <c r="W483" t="str">
        <f>VLOOKUP(U483,Regions!A:B,2,FALSE)</f>
        <v>Europe &amp; Middle East</v>
      </c>
      <c r="X483" t="str">
        <f>VLOOKUP(V483,Regions!A:B,2,FALSE)</f>
        <v>Americas</v>
      </c>
    </row>
    <row r="484" spans="1:24" x14ac:dyDescent="0.3">
      <c r="A484" t="s">
        <v>656</v>
      </c>
      <c r="B484" t="s">
        <v>1160</v>
      </c>
      <c r="C484" t="s">
        <v>1177</v>
      </c>
      <c r="D484" s="1">
        <v>43767</v>
      </c>
      <c r="E484" s="1">
        <v>43776</v>
      </c>
      <c r="F484" s="1">
        <v>43784</v>
      </c>
      <c r="G484">
        <v>6293</v>
      </c>
      <c r="H484">
        <v>7.4</v>
      </c>
      <c r="I484">
        <v>3651.22</v>
      </c>
      <c r="J484" s="2" t="s">
        <v>1218</v>
      </c>
      <c r="K484">
        <v>403</v>
      </c>
      <c r="L484" s="15" t="s">
        <v>1576</v>
      </c>
      <c r="M484">
        <f>IF(J484="Business", G484*imputed!$B$4+imputed!$C$4,flights_c!G484*imputed!$B$5+imputed!$C$5)</f>
        <v>5470.0355</v>
      </c>
      <c r="N484">
        <f t="shared" si="28"/>
        <v>9</v>
      </c>
      <c r="O484">
        <f t="shared" si="29"/>
        <v>0.58020340060384556</v>
      </c>
      <c r="P484">
        <f t="shared" si="30"/>
        <v>8</v>
      </c>
      <c r="Q484" t="str">
        <f>VLOOKUP(K484,employees!A:H,5, FALSE)</f>
        <v>Consulting</v>
      </c>
      <c r="R484">
        <f>VLOOKUP(K484,employees!A:H,6, FALSE)</f>
        <v>1</v>
      </c>
      <c r="S484">
        <f>VLOOKUP(R484,Allowance!A:B,2,FALSE)</f>
        <v>4</v>
      </c>
      <c r="T484" t="str">
        <f t="shared" si="31"/>
        <v>Violation</v>
      </c>
      <c r="U484" t="str">
        <f>VLOOKUP(B484,IATA[],3,FALSE)</f>
        <v>Singapore</v>
      </c>
      <c r="V484" t="str">
        <f>VLOOKUP(C484,IATA[],3,FALSE)</f>
        <v>Australia</v>
      </c>
      <c r="W484" t="str">
        <f>VLOOKUP(U484,Regions!A:B,2,FALSE)</f>
        <v>Asia Pacific</v>
      </c>
      <c r="X484" t="str">
        <f>VLOOKUP(V484,Regions!A:B,2,FALSE)</f>
        <v>Asia Pacific</v>
      </c>
    </row>
    <row r="485" spans="1:24" x14ac:dyDescent="0.3">
      <c r="A485" t="s">
        <v>655</v>
      </c>
      <c r="B485" t="s">
        <v>1162</v>
      </c>
      <c r="C485" t="s">
        <v>1186</v>
      </c>
      <c r="D485" s="1">
        <v>43562</v>
      </c>
      <c r="E485" s="1">
        <v>43589</v>
      </c>
      <c r="F485" s="1">
        <v>43600</v>
      </c>
      <c r="G485">
        <v>9594</v>
      </c>
      <c r="H485">
        <v>16.7</v>
      </c>
      <c r="I485">
        <v>3654.36</v>
      </c>
      <c r="J485" s="2" t="s">
        <v>1218</v>
      </c>
      <c r="K485">
        <v>89</v>
      </c>
      <c r="L485" s="15" t="s">
        <v>1576</v>
      </c>
      <c r="M485">
        <f>IF(J485="Business", G485*imputed!$B$4+imputed!$C$4,flights_c!G485*imputed!$B$5+imputed!$C$5)</f>
        <v>7363.1589999999997</v>
      </c>
      <c r="N485">
        <f t="shared" si="28"/>
        <v>27</v>
      </c>
      <c r="O485">
        <f t="shared" si="29"/>
        <v>0.38090056285178236</v>
      </c>
      <c r="P485">
        <f t="shared" si="30"/>
        <v>11</v>
      </c>
      <c r="Q485" t="str">
        <f>VLOOKUP(K485,employees!A:H,5, FALSE)</f>
        <v>Consulting</v>
      </c>
      <c r="R485">
        <f>VLOOKUP(K485,employees!A:H,6, FALSE)</f>
        <v>4</v>
      </c>
      <c r="S485">
        <f>VLOOKUP(R485,Allowance!A:B,2,FALSE)</f>
        <v>10</v>
      </c>
      <c r="T485" t="str">
        <f t="shared" si="31"/>
        <v>Violation</v>
      </c>
      <c r="U485" t="str">
        <f>VLOOKUP(B485,IATA[],3,FALSE)</f>
        <v>England</v>
      </c>
      <c r="V485" t="str">
        <f>VLOOKUP(C485,IATA[],3,FALSE)</f>
        <v>China</v>
      </c>
      <c r="W485" t="str">
        <f>VLOOKUP(U485,Regions!A:B,2,FALSE)</f>
        <v>Europe &amp; Middle East</v>
      </c>
      <c r="X485" t="str">
        <f>VLOOKUP(V485,Regions!A:B,2,FALSE)</f>
        <v>Asia Pacific</v>
      </c>
    </row>
    <row r="486" spans="1:24" x14ac:dyDescent="0.3">
      <c r="A486" t="s">
        <v>654</v>
      </c>
      <c r="B486" t="s">
        <v>1161</v>
      </c>
      <c r="C486" t="s">
        <v>1176</v>
      </c>
      <c r="D486" s="1">
        <v>42776</v>
      </c>
      <c r="E486" s="1">
        <v>42793</v>
      </c>
      <c r="F486" s="1">
        <v>42801</v>
      </c>
      <c r="G486">
        <v>11115</v>
      </c>
      <c r="H486">
        <v>13.5</v>
      </c>
      <c r="I486">
        <v>3667.96</v>
      </c>
      <c r="J486" s="2" t="s">
        <v>1218</v>
      </c>
      <c r="K486">
        <v>200</v>
      </c>
      <c r="L486" s="15" t="s">
        <v>1576</v>
      </c>
      <c r="M486">
        <f>IF(J486="Business", G486*imputed!$B$4+imputed!$C$4,flights_c!G486*imputed!$B$5+imputed!$C$5)</f>
        <v>8235.4524999999994</v>
      </c>
      <c r="N486">
        <f t="shared" si="28"/>
        <v>17</v>
      </c>
      <c r="O486">
        <f t="shared" si="29"/>
        <v>0.3300008996851102</v>
      </c>
      <c r="P486">
        <f t="shared" si="30"/>
        <v>8</v>
      </c>
      <c r="Q486" t="str">
        <f>VLOOKUP(K486,employees!A:H,5, FALSE)</f>
        <v>Consulting</v>
      </c>
      <c r="R486">
        <f>VLOOKUP(K486,employees!A:H,6, FALSE)</f>
        <v>4</v>
      </c>
      <c r="S486">
        <f>VLOOKUP(R486,Allowance!A:B,2,FALSE)</f>
        <v>10</v>
      </c>
      <c r="T486" t="str">
        <f t="shared" si="31"/>
        <v>Violation</v>
      </c>
      <c r="U486" t="str">
        <f>VLOOKUP(B486,IATA[],3,FALSE)</f>
        <v>USA</v>
      </c>
      <c r="V486" t="str">
        <f>VLOOKUP(C486,IATA[],3,FALSE)</f>
        <v>Republic of Korea</v>
      </c>
      <c r="W486" t="str">
        <f>VLOOKUP(U486,Regions!A:B,2,FALSE)</f>
        <v>Americas</v>
      </c>
      <c r="X486" t="str">
        <f>VLOOKUP(V486,Regions!A:B,2,FALSE)</f>
        <v>Asia Pacific</v>
      </c>
    </row>
    <row r="487" spans="1:24" x14ac:dyDescent="0.3">
      <c r="A487" t="s">
        <v>653</v>
      </c>
      <c r="B487" t="s">
        <v>1162</v>
      </c>
      <c r="C487" t="s">
        <v>1198</v>
      </c>
      <c r="D487" s="1">
        <v>43521</v>
      </c>
      <c r="E487" s="1">
        <v>43538</v>
      </c>
      <c r="F487" s="1">
        <v>43544</v>
      </c>
      <c r="G487">
        <v>7627</v>
      </c>
      <c r="H487">
        <v>8.8000000000000007</v>
      </c>
      <c r="I487">
        <v>3672.76</v>
      </c>
      <c r="J487" s="2" t="s">
        <v>1218</v>
      </c>
      <c r="K487">
        <v>235</v>
      </c>
      <c r="L487" s="15" t="s">
        <v>1576</v>
      </c>
      <c r="M487">
        <f>IF(J487="Business", G487*imputed!$B$4+imputed!$C$4,flights_c!G487*imputed!$B$5+imputed!$C$5)</f>
        <v>6235.0844999999999</v>
      </c>
      <c r="N487">
        <f t="shared" si="28"/>
        <v>17</v>
      </c>
      <c r="O487">
        <f t="shared" si="29"/>
        <v>0.48154713517765835</v>
      </c>
      <c r="P487">
        <f t="shared" si="30"/>
        <v>6</v>
      </c>
      <c r="Q487" t="str">
        <f>VLOOKUP(K487,employees!A:H,5, FALSE)</f>
        <v>Finance</v>
      </c>
      <c r="R487">
        <f>VLOOKUP(K487,employees!A:H,6, FALSE)</f>
        <v>2</v>
      </c>
      <c r="S487">
        <f>VLOOKUP(R487,Allowance!A:B,2,FALSE)</f>
        <v>6</v>
      </c>
      <c r="T487" t="str">
        <f t="shared" si="31"/>
        <v>Violation</v>
      </c>
      <c r="U487" t="str">
        <f>VLOOKUP(B487,IATA[],3,FALSE)</f>
        <v>England</v>
      </c>
      <c r="V487" t="str">
        <f>VLOOKUP(C487,IATA[],3,FALSE)</f>
        <v>USA</v>
      </c>
      <c r="W487" t="str">
        <f>VLOOKUP(U487,Regions!A:B,2,FALSE)</f>
        <v>Europe &amp; Middle East</v>
      </c>
      <c r="X487" t="str">
        <f>VLOOKUP(V487,Regions!A:B,2,FALSE)</f>
        <v>Americas</v>
      </c>
    </row>
    <row r="488" spans="1:24" x14ac:dyDescent="0.3">
      <c r="A488" t="s">
        <v>652</v>
      </c>
      <c r="B488" t="s">
        <v>1167</v>
      </c>
      <c r="C488" t="s">
        <v>1180</v>
      </c>
      <c r="D488" s="1">
        <v>43330</v>
      </c>
      <c r="E488" s="1">
        <v>43351</v>
      </c>
      <c r="F488" s="1">
        <v>43361</v>
      </c>
      <c r="G488">
        <v>5606</v>
      </c>
      <c r="H488">
        <v>7.1</v>
      </c>
      <c r="I488">
        <v>3681.99</v>
      </c>
      <c r="J488" s="2" t="s">
        <v>1218</v>
      </c>
      <c r="K488">
        <v>120</v>
      </c>
      <c r="L488" s="15" t="s">
        <v>1576</v>
      </c>
      <c r="M488">
        <f>IF(J488="Business", G488*imputed!$B$4+imputed!$C$4,flights_c!G488*imputed!$B$5+imputed!$C$5)</f>
        <v>5076.0410000000002</v>
      </c>
      <c r="N488">
        <f t="shared" si="28"/>
        <v>21</v>
      </c>
      <c r="O488">
        <f t="shared" si="29"/>
        <v>0.65679450588655008</v>
      </c>
      <c r="P488">
        <f t="shared" si="30"/>
        <v>10</v>
      </c>
      <c r="Q488" t="str">
        <f>VLOOKUP(K488,employees!A:H,5, FALSE)</f>
        <v>Consulting</v>
      </c>
      <c r="R488">
        <f>VLOOKUP(K488,employees!A:H,6, FALSE)</f>
        <v>2</v>
      </c>
      <c r="S488">
        <f>VLOOKUP(R488,Allowance!A:B,2,FALSE)</f>
        <v>6</v>
      </c>
      <c r="T488" t="str">
        <f t="shared" si="31"/>
        <v>Violation</v>
      </c>
      <c r="U488" t="str">
        <f>VLOOKUP(B488,IATA[],3,FALSE)</f>
        <v>England</v>
      </c>
      <c r="V488" t="str">
        <f>VLOOKUP(C488,IATA[],3,FALSE)</f>
        <v>USA</v>
      </c>
      <c r="W488" t="str">
        <f>VLOOKUP(U488,Regions!A:B,2,FALSE)</f>
        <v>Europe &amp; Middle East</v>
      </c>
      <c r="X488" t="str">
        <f>VLOOKUP(V488,Regions!A:B,2,FALSE)</f>
        <v>Americas</v>
      </c>
    </row>
    <row r="489" spans="1:24" x14ac:dyDescent="0.3">
      <c r="A489" t="s">
        <v>651</v>
      </c>
      <c r="B489" t="s">
        <v>1167</v>
      </c>
      <c r="C489" t="s">
        <v>1171</v>
      </c>
      <c r="D489" s="1">
        <v>43572</v>
      </c>
      <c r="E489" s="1">
        <v>43610</v>
      </c>
      <c r="F489" s="1">
        <v>43616</v>
      </c>
      <c r="G489">
        <v>8187</v>
      </c>
      <c r="H489">
        <v>10.1</v>
      </c>
      <c r="I489">
        <v>3683.13</v>
      </c>
      <c r="J489" s="2" t="s">
        <v>1218</v>
      </c>
      <c r="K489">
        <v>566</v>
      </c>
      <c r="L489" s="15" t="s">
        <v>1576</v>
      </c>
      <c r="M489">
        <f>IF(J489="Business", G489*imputed!$B$4+imputed!$C$4,flights_c!G489*imputed!$B$5+imputed!$C$5)</f>
        <v>6556.2444999999998</v>
      </c>
      <c r="N489">
        <f t="shared" si="28"/>
        <v>38</v>
      </c>
      <c r="O489">
        <f t="shared" si="29"/>
        <v>0.44987541223891536</v>
      </c>
      <c r="P489">
        <f t="shared" si="30"/>
        <v>6</v>
      </c>
      <c r="Q489" t="str">
        <f>VLOOKUP(K489,employees!A:H,5, FALSE)</f>
        <v>Consulting</v>
      </c>
      <c r="R489">
        <f>VLOOKUP(K489,employees!A:H,6, FALSE)</f>
        <v>4</v>
      </c>
      <c r="S489">
        <f>VLOOKUP(R489,Allowance!A:B,2,FALSE)</f>
        <v>10</v>
      </c>
      <c r="T489" t="str">
        <f t="shared" si="31"/>
        <v>Violation</v>
      </c>
      <c r="U489" t="str">
        <f>VLOOKUP(B489,IATA[],3,FALSE)</f>
        <v>England</v>
      </c>
      <c r="V489" t="str">
        <f>VLOOKUP(C489,IATA[],3,FALSE)</f>
        <v>China</v>
      </c>
      <c r="W489" t="str">
        <f>VLOOKUP(U489,Regions!A:B,2,FALSE)</f>
        <v>Europe &amp; Middle East</v>
      </c>
      <c r="X489" t="str">
        <f>VLOOKUP(V489,Regions!A:B,2,FALSE)</f>
        <v>Asia Pacific</v>
      </c>
    </row>
    <row r="490" spans="1:24" x14ac:dyDescent="0.3">
      <c r="A490" t="s">
        <v>650</v>
      </c>
      <c r="B490" t="s">
        <v>1161</v>
      </c>
      <c r="C490" t="s">
        <v>1177</v>
      </c>
      <c r="D490" s="1">
        <v>43245</v>
      </c>
      <c r="E490" s="1">
        <v>43266</v>
      </c>
      <c r="F490" s="1">
        <v>43275</v>
      </c>
      <c r="G490">
        <v>16013</v>
      </c>
      <c r="H490">
        <v>19.3</v>
      </c>
      <c r="I490">
        <v>3701.89</v>
      </c>
      <c r="J490" s="2" t="s">
        <v>1218</v>
      </c>
      <c r="K490">
        <v>805</v>
      </c>
      <c r="L490" s="15" t="s">
        <v>1576</v>
      </c>
      <c r="M490">
        <f>IF(J490="Business", G490*imputed!$B$4+imputed!$C$4,flights_c!G490*imputed!$B$5+imputed!$C$5)</f>
        <v>11044.4555</v>
      </c>
      <c r="N490">
        <f t="shared" si="28"/>
        <v>21</v>
      </c>
      <c r="O490">
        <f t="shared" si="29"/>
        <v>0.23118029101355148</v>
      </c>
      <c r="P490">
        <f t="shared" si="30"/>
        <v>9</v>
      </c>
      <c r="Q490" t="str">
        <f>VLOOKUP(K490,employees!A:H,5, FALSE)</f>
        <v>Consulting</v>
      </c>
      <c r="R490">
        <f>VLOOKUP(K490,employees!A:H,6, FALSE)</f>
        <v>3</v>
      </c>
      <c r="S490">
        <f>VLOOKUP(R490,Allowance!A:B,2,FALSE)</f>
        <v>8</v>
      </c>
      <c r="T490" t="str">
        <f t="shared" si="31"/>
        <v>Violation</v>
      </c>
      <c r="U490" t="str">
        <f>VLOOKUP(B490,IATA[],3,FALSE)</f>
        <v>USA</v>
      </c>
      <c r="V490" t="str">
        <f>VLOOKUP(C490,IATA[],3,FALSE)</f>
        <v>Australia</v>
      </c>
      <c r="W490" t="str">
        <f>VLOOKUP(U490,Regions!A:B,2,FALSE)</f>
        <v>Americas</v>
      </c>
      <c r="X490" t="str">
        <f>VLOOKUP(V490,Regions!A:B,2,FALSE)</f>
        <v>Asia Pacific</v>
      </c>
    </row>
    <row r="491" spans="1:24" x14ac:dyDescent="0.3">
      <c r="A491" t="s">
        <v>649</v>
      </c>
      <c r="B491" t="s">
        <v>1190</v>
      </c>
      <c r="C491" t="s">
        <v>1162</v>
      </c>
      <c r="D491" s="1">
        <v>42796</v>
      </c>
      <c r="E491" s="1">
        <v>42889</v>
      </c>
      <c r="F491" s="1">
        <v>42899</v>
      </c>
      <c r="G491">
        <v>5536</v>
      </c>
      <c r="H491">
        <v>11.7</v>
      </c>
      <c r="I491">
        <v>3712.74</v>
      </c>
      <c r="J491" s="2" t="s">
        <v>1218</v>
      </c>
      <c r="K491">
        <v>62</v>
      </c>
      <c r="L491" s="15" t="s">
        <v>1576</v>
      </c>
      <c r="M491">
        <f>IF(J491="Business", G491*imputed!$B$4+imputed!$C$4,flights_c!G491*imputed!$B$5+imputed!$C$5)</f>
        <v>5035.8960000000006</v>
      </c>
      <c r="N491">
        <f t="shared" si="28"/>
        <v>93</v>
      </c>
      <c r="O491">
        <f t="shared" si="29"/>
        <v>0.670653901734104</v>
      </c>
      <c r="P491">
        <f t="shared" si="30"/>
        <v>10</v>
      </c>
      <c r="Q491" t="str">
        <f>VLOOKUP(K491,employees!A:H,5, FALSE)</f>
        <v>Consulting</v>
      </c>
      <c r="R491">
        <f>VLOOKUP(K491,employees!A:H,6, FALSE)</f>
        <v>3</v>
      </c>
      <c r="S491">
        <f>VLOOKUP(R491,Allowance!A:B,2,FALSE)</f>
        <v>8</v>
      </c>
      <c r="T491" t="str">
        <f t="shared" si="31"/>
        <v>Violation</v>
      </c>
      <c r="U491" t="str">
        <f>VLOOKUP(B491,IATA[],3,FALSE)</f>
        <v>USA</v>
      </c>
      <c r="V491" t="str">
        <f>VLOOKUP(C491,IATA[],3,FALSE)</f>
        <v>England</v>
      </c>
      <c r="W491" t="str">
        <f>VLOOKUP(U491,Regions!A:B,2,FALSE)</f>
        <v>Americas</v>
      </c>
      <c r="X491" t="str">
        <f>VLOOKUP(V491,Regions!A:B,2,FALSE)</f>
        <v>Europe &amp; Middle East</v>
      </c>
    </row>
    <row r="492" spans="1:24" x14ac:dyDescent="0.3">
      <c r="A492" t="s">
        <v>648</v>
      </c>
      <c r="B492" t="s">
        <v>1190</v>
      </c>
      <c r="C492" t="s">
        <v>1172</v>
      </c>
      <c r="D492" s="1">
        <v>43013</v>
      </c>
      <c r="E492" s="1">
        <v>43022</v>
      </c>
      <c r="F492" s="1">
        <v>43026</v>
      </c>
      <c r="G492">
        <v>3883</v>
      </c>
      <c r="H492">
        <v>5.0999999999999996</v>
      </c>
      <c r="I492">
        <v>3719.14</v>
      </c>
      <c r="J492" s="2" t="s">
        <v>1218</v>
      </c>
      <c r="K492">
        <v>202</v>
      </c>
      <c r="L492" s="15" t="s">
        <v>1576</v>
      </c>
      <c r="M492">
        <f>IF(J492="Business", G492*imputed!$B$4+imputed!$C$4,flights_c!G492*imputed!$B$5+imputed!$C$5)</f>
        <v>4087.9005000000002</v>
      </c>
      <c r="N492">
        <f t="shared" si="28"/>
        <v>9</v>
      </c>
      <c r="O492">
        <f t="shared" si="29"/>
        <v>0.95780066958537213</v>
      </c>
      <c r="P492">
        <f t="shared" si="30"/>
        <v>4</v>
      </c>
      <c r="Q492" t="str">
        <f>VLOOKUP(K492,employees!A:H,5, FALSE)</f>
        <v>Consulting</v>
      </c>
      <c r="R492">
        <f>VLOOKUP(K492,employees!A:H,6, FALSE)</f>
        <v>2</v>
      </c>
      <c r="S492">
        <f>VLOOKUP(R492,Allowance!A:B,2,FALSE)</f>
        <v>6</v>
      </c>
      <c r="T492" t="str">
        <f t="shared" si="31"/>
        <v>No</v>
      </c>
      <c r="U492" t="str">
        <f>VLOOKUP(B492,IATA[],3,FALSE)</f>
        <v>USA</v>
      </c>
      <c r="V492" t="str">
        <f>VLOOKUP(C492,IATA[],3,FALSE)</f>
        <v>USA</v>
      </c>
      <c r="W492" t="str">
        <f>VLOOKUP(U492,Regions!A:B,2,FALSE)</f>
        <v>Americas</v>
      </c>
      <c r="X492" t="str">
        <f>VLOOKUP(V492,Regions!A:B,2,FALSE)</f>
        <v>Americas</v>
      </c>
    </row>
    <row r="493" spans="1:24" x14ac:dyDescent="0.3">
      <c r="A493" t="s">
        <v>647</v>
      </c>
      <c r="B493" t="s">
        <v>1161</v>
      </c>
      <c r="C493" t="s">
        <v>1160</v>
      </c>
      <c r="D493" s="1">
        <v>42783</v>
      </c>
      <c r="E493" s="1">
        <v>42842</v>
      </c>
      <c r="F493" s="1">
        <v>42849</v>
      </c>
      <c r="G493">
        <v>15349</v>
      </c>
      <c r="H493">
        <v>18.5</v>
      </c>
      <c r="I493">
        <v>3739.08</v>
      </c>
      <c r="J493" s="2" t="s">
        <v>1218</v>
      </c>
      <c r="K493">
        <v>382</v>
      </c>
      <c r="L493" s="15" t="s">
        <v>1576</v>
      </c>
      <c r="M493">
        <f>IF(J493="Business", G493*imputed!$B$4+imputed!$C$4,flights_c!G493*imputed!$B$5+imputed!$C$5)</f>
        <v>10663.6515</v>
      </c>
      <c r="N493">
        <f t="shared" si="28"/>
        <v>59</v>
      </c>
      <c r="O493">
        <f t="shared" si="29"/>
        <v>0.24360414359241644</v>
      </c>
      <c r="P493">
        <f t="shared" si="30"/>
        <v>7</v>
      </c>
      <c r="Q493" t="str">
        <f>VLOOKUP(K493,employees!A:H,5, FALSE)</f>
        <v>Finance</v>
      </c>
      <c r="R493">
        <f>VLOOKUP(K493,employees!A:H,6, FALSE)</f>
        <v>4</v>
      </c>
      <c r="S493">
        <f>VLOOKUP(R493,Allowance!A:B,2,FALSE)</f>
        <v>10</v>
      </c>
      <c r="T493" t="str">
        <f t="shared" si="31"/>
        <v>Violation</v>
      </c>
      <c r="U493" t="str">
        <f>VLOOKUP(B493,IATA[],3,FALSE)</f>
        <v>USA</v>
      </c>
      <c r="V493" t="str">
        <f>VLOOKUP(C493,IATA[],3,FALSE)</f>
        <v>Singapore</v>
      </c>
      <c r="W493" t="str">
        <f>VLOOKUP(U493,Regions!A:B,2,FALSE)</f>
        <v>Americas</v>
      </c>
      <c r="X493" t="str">
        <f>VLOOKUP(V493,Regions!A:B,2,FALSE)</f>
        <v>Asia Pacific</v>
      </c>
    </row>
    <row r="494" spans="1:24" x14ac:dyDescent="0.3">
      <c r="A494" t="s">
        <v>646</v>
      </c>
      <c r="B494" t="s">
        <v>1167</v>
      </c>
      <c r="C494" t="s">
        <v>1161</v>
      </c>
      <c r="D494" s="1">
        <v>43541</v>
      </c>
      <c r="E494" s="1">
        <v>43546</v>
      </c>
      <c r="F494" s="1">
        <v>43554</v>
      </c>
      <c r="G494">
        <v>5568</v>
      </c>
      <c r="H494">
        <v>12.7</v>
      </c>
      <c r="I494">
        <v>3763.68</v>
      </c>
      <c r="J494" s="2" t="s">
        <v>1218</v>
      </c>
      <c r="K494">
        <v>165</v>
      </c>
      <c r="L494" s="15" t="s">
        <v>1576</v>
      </c>
      <c r="M494">
        <f>IF(J494="Business", G494*imputed!$B$4+imputed!$C$4,flights_c!G494*imputed!$B$5+imputed!$C$5)</f>
        <v>5054.2479999999996</v>
      </c>
      <c r="N494">
        <f t="shared" si="28"/>
        <v>5</v>
      </c>
      <c r="O494">
        <f t="shared" si="29"/>
        <v>0.67594827586206896</v>
      </c>
      <c r="P494">
        <f t="shared" si="30"/>
        <v>8</v>
      </c>
      <c r="Q494" t="str">
        <f>VLOOKUP(K494,employees!A:H,5, FALSE)</f>
        <v>HR</v>
      </c>
      <c r="R494">
        <f>VLOOKUP(K494,employees!A:H,6, FALSE)</f>
        <v>2</v>
      </c>
      <c r="S494">
        <f>VLOOKUP(R494,Allowance!A:B,2,FALSE)</f>
        <v>6</v>
      </c>
      <c r="T494" t="str">
        <f t="shared" si="31"/>
        <v>Violation</v>
      </c>
      <c r="U494" t="str">
        <f>VLOOKUP(B494,IATA[],3,FALSE)</f>
        <v>England</v>
      </c>
      <c r="V494" t="str">
        <f>VLOOKUP(C494,IATA[],3,FALSE)</f>
        <v>USA</v>
      </c>
      <c r="W494" t="str">
        <f>VLOOKUP(U494,Regions!A:B,2,FALSE)</f>
        <v>Europe &amp; Middle East</v>
      </c>
      <c r="X494" t="str">
        <f>VLOOKUP(V494,Regions!A:B,2,FALSE)</f>
        <v>Americas</v>
      </c>
    </row>
    <row r="495" spans="1:24" x14ac:dyDescent="0.3">
      <c r="A495" t="s">
        <v>645</v>
      </c>
      <c r="B495" t="s">
        <v>1161</v>
      </c>
      <c r="C495" t="s">
        <v>1169</v>
      </c>
      <c r="D495" s="1">
        <v>43195</v>
      </c>
      <c r="E495" s="1">
        <v>43211</v>
      </c>
      <c r="F495" s="1">
        <v>43225</v>
      </c>
      <c r="G495">
        <v>15178</v>
      </c>
      <c r="H495">
        <v>18.3</v>
      </c>
      <c r="I495">
        <v>3770.1</v>
      </c>
      <c r="J495" s="2" t="s">
        <v>1218</v>
      </c>
      <c r="K495">
        <v>239</v>
      </c>
      <c r="L495" s="15" t="s">
        <v>1576</v>
      </c>
      <c r="M495">
        <f>IF(J495="Business", G495*imputed!$B$4+imputed!$C$4,flights_c!G495*imputed!$B$5+imputed!$C$5)</f>
        <v>10565.583000000001</v>
      </c>
      <c r="N495">
        <f t="shared" si="28"/>
        <v>16</v>
      </c>
      <c r="O495">
        <f t="shared" si="29"/>
        <v>0.24839241006720253</v>
      </c>
      <c r="P495">
        <f t="shared" si="30"/>
        <v>14</v>
      </c>
      <c r="Q495" t="str">
        <f>VLOOKUP(K495,employees!A:H,5, FALSE)</f>
        <v>Consulting</v>
      </c>
      <c r="R495">
        <f>VLOOKUP(K495,employees!A:H,6, FALSE)</f>
        <v>2</v>
      </c>
      <c r="S495">
        <f>VLOOKUP(R495,Allowance!A:B,2,FALSE)</f>
        <v>6</v>
      </c>
      <c r="T495" t="str">
        <f t="shared" si="31"/>
        <v>Violation</v>
      </c>
      <c r="U495" t="str">
        <f>VLOOKUP(B495,IATA[],3,FALSE)</f>
        <v>USA</v>
      </c>
      <c r="V495" t="str">
        <f>VLOOKUP(C495,IATA[],3,FALSE)</f>
        <v>Malaysia</v>
      </c>
      <c r="W495" t="str">
        <f>VLOOKUP(U495,Regions!A:B,2,FALSE)</f>
        <v>Americas</v>
      </c>
      <c r="X495" t="str">
        <f>VLOOKUP(V495,Regions!A:B,2,FALSE)</f>
        <v>Asia Pacific</v>
      </c>
    </row>
    <row r="496" spans="1:24" x14ac:dyDescent="0.3">
      <c r="A496" t="s">
        <v>644</v>
      </c>
      <c r="B496" t="s">
        <v>1161</v>
      </c>
      <c r="C496" t="s">
        <v>1179</v>
      </c>
      <c r="D496" s="1">
        <v>42921</v>
      </c>
      <c r="E496" s="1">
        <v>42935</v>
      </c>
      <c r="F496" s="1">
        <v>42944</v>
      </c>
      <c r="G496">
        <v>6884</v>
      </c>
      <c r="H496">
        <v>8.6</v>
      </c>
      <c r="I496">
        <v>3794.88</v>
      </c>
      <c r="J496" s="2" t="s">
        <v>1218</v>
      </c>
      <c r="K496">
        <v>442</v>
      </c>
      <c r="L496" s="15" t="s">
        <v>1576</v>
      </c>
      <c r="M496">
        <f>IF(J496="Business", G496*imputed!$B$4+imputed!$C$4,flights_c!G496*imputed!$B$5+imputed!$C$5)</f>
        <v>5808.9740000000002</v>
      </c>
      <c r="N496">
        <f t="shared" si="28"/>
        <v>14</v>
      </c>
      <c r="O496">
        <f t="shared" si="29"/>
        <v>0.55126089482858809</v>
      </c>
      <c r="P496">
        <f t="shared" si="30"/>
        <v>9</v>
      </c>
      <c r="Q496" t="str">
        <f>VLOOKUP(K496,employees!A:H,5, FALSE)</f>
        <v>Consulting</v>
      </c>
      <c r="R496">
        <f>VLOOKUP(K496,employees!A:H,6, FALSE)</f>
        <v>2</v>
      </c>
      <c r="S496">
        <f>VLOOKUP(R496,Allowance!A:B,2,FALSE)</f>
        <v>6</v>
      </c>
      <c r="T496" t="str">
        <f t="shared" si="31"/>
        <v>Violation</v>
      </c>
      <c r="U496" t="str">
        <f>VLOOKUP(B496,IATA[],3,FALSE)</f>
        <v>USA</v>
      </c>
      <c r="V496" t="str">
        <f>VLOOKUP(C496,IATA[],3,FALSE)</f>
        <v>Italy</v>
      </c>
      <c r="W496" t="str">
        <f>VLOOKUP(U496,Regions!A:B,2,FALSE)</f>
        <v>Americas</v>
      </c>
      <c r="X496" t="str">
        <f>VLOOKUP(V496,Regions!A:B,2,FALSE)</f>
        <v>Europe &amp; Middle East</v>
      </c>
    </row>
    <row r="497" spans="1:24" x14ac:dyDescent="0.3">
      <c r="A497" t="s">
        <v>643</v>
      </c>
      <c r="B497" t="s">
        <v>1167</v>
      </c>
      <c r="C497" t="s">
        <v>1161</v>
      </c>
      <c r="D497" s="1">
        <v>43785</v>
      </c>
      <c r="E497" s="1">
        <v>43785</v>
      </c>
      <c r="F497" s="1">
        <v>43792</v>
      </c>
      <c r="G497">
        <v>5568</v>
      </c>
      <c r="H497">
        <v>12.7</v>
      </c>
      <c r="I497">
        <v>3802.03</v>
      </c>
      <c r="J497" s="2" t="s">
        <v>1218</v>
      </c>
      <c r="K497">
        <v>165</v>
      </c>
      <c r="L497" s="15" t="s">
        <v>1576</v>
      </c>
      <c r="M497">
        <f>IF(J497="Business", G497*imputed!$B$4+imputed!$C$4,flights_c!G497*imputed!$B$5+imputed!$C$5)</f>
        <v>5054.2479999999996</v>
      </c>
      <c r="N497">
        <f t="shared" si="28"/>
        <v>0</v>
      </c>
      <c r="O497">
        <f t="shared" si="29"/>
        <v>0.68283584770114947</v>
      </c>
      <c r="P497">
        <f t="shared" si="30"/>
        <v>7</v>
      </c>
      <c r="Q497" t="str">
        <f>VLOOKUP(K497,employees!A:H,5, FALSE)</f>
        <v>HR</v>
      </c>
      <c r="R497">
        <f>VLOOKUP(K497,employees!A:H,6, FALSE)</f>
        <v>2</v>
      </c>
      <c r="S497">
        <f>VLOOKUP(R497,Allowance!A:B,2,FALSE)</f>
        <v>6</v>
      </c>
      <c r="T497" t="str">
        <f t="shared" si="31"/>
        <v>Violation</v>
      </c>
      <c r="U497" t="str">
        <f>VLOOKUP(B497,IATA[],3,FALSE)</f>
        <v>England</v>
      </c>
      <c r="V497" t="str">
        <f>VLOOKUP(C497,IATA[],3,FALSE)</f>
        <v>USA</v>
      </c>
      <c r="W497" t="str">
        <f>VLOOKUP(U497,Regions!A:B,2,FALSE)</f>
        <v>Europe &amp; Middle East</v>
      </c>
      <c r="X497" t="str">
        <f>VLOOKUP(V497,Regions!A:B,2,FALSE)</f>
        <v>Americas</v>
      </c>
    </row>
    <row r="498" spans="1:24" x14ac:dyDescent="0.3">
      <c r="A498" t="s">
        <v>642</v>
      </c>
      <c r="B498" t="s">
        <v>1167</v>
      </c>
      <c r="C498" t="s">
        <v>1185</v>
      </c>
      <c r="D498" s="1">
        <v>43524</v>
      </c>
      <c r="E498" s="1">
        <v>43544</v>
      </c>
      <c r="F498" s="1">
        <v>43566</v>
      </c>
      <c r="G498">
        <v>7794</v>
      </c>
      <c r="H498">
        <v>12.9</v>
      </c>
      <c r="I498">
        <v>3816.15</v>
      </c>
      <c r="J498" s="2" t="s">
        <v>1218</v>
      </c>
      <c r="K498">
        <v>703</v>
      </c>
      <c r="L498" s="15" t="s">
        <v>1576</v>
      </c>
      <c r="M498">
        <f>IF(J498="Business", G498*imputed!$B$4+imputed!$C$4,flights_c!G498*imputed!$B$5+imputed!$C$5)</f>
        <v>6330.8590000000004</v>
      </c>
      <c r="N498">
        <f t="shared" si="28"/>
        <v>20</v>
      </c>
      <c r="O498">
        <f t="shared" si="29"/>
        <v>0.48962663587374905</v>
      </c>
      <c r="P498">
        <f t="shared" si="30"/>
        <v>22</v>
      </c>
      <c r="Q498" t="str">
        <f>VLOOKUP(K498,employees!A:H,5, FALSE)</f>
        <v>Consulting</v>
      </c>
      <c r="R498">
        <f>VLOOKUP(K498,employees!A:H,6, FALSE)</f>
        <v>4</v>
      </c>
      <c r="S498">
        <f>VLOOKUP(R498,Allowance!A:B,2,FALSE)</f>
        <v>10</v>
      </c>
      <c r="T498" t="str">
        <f t="shared" si="31"/>
        <v>Violation</v>
      </c>
      <c r="U498" t="str">
        <f>VLOOKUP(B498,IATA[],3,FALSE)</f>
        <v>England</v>
      </c>
      <c r="V498" t="str">
        <f>VLOOKUP(C498,IATA[],3,FALSE)</f>
        <v>USA</v>
      </c>
      <c r="W498" t="str">
        <f>VLOOKUP(U498,Regions!A:B,2,FALSE)</f>
        <v>Europe &amp; Middle East</v>
      </c>
      <c r="X498" t="str">
        <f>VLOOKUP(V498,Regions!A:B,2,FALSE)</f>
        <v>Americas</v>
      </c>
    </row>
    <row r="499" spans="1:24" x14ac:dyDescent="0.3">
      <c r="A499" t="s">
        <v>641</v>
      </c>
      <c r="B499" t="s">
        <v>1162</v>
      </c>
      <c r="C499" t="s">
        <v>1181</v>
      </c>
      <c r="D499" s="1">
        <v>43515</v>
      </c>
      <c r="E499" s="1">
        <v>43546</v>
      </c>
      <c r="F499" s="1">
        <v>43553</v>
      </c>
      <c r="G499">
        <v>9212</v>
      </c>
      <c r="H499">
        <v>12.4</v>
      </c>
      <c r="I499">
        <v>3818.95</v>
      </c>
      <c r="J499" s="2" t="s">
        <v>1218</v>
      </c>
      <c r="K499">
        <v>689</v>
      </c>
      <c r="L499" s="15" t="s">
        <v>1576</v>
      </c>
      <c r="M499">
        <f>IF(J499="Business", G499*imputed!$B$4+imputed!$C$4,flights_c!G499*imputed!$B$5+imputed!$C$5)</f>
        <v>7144.0820000000003</v>
      </c>
      <c r="N499">
        <f t="shared" si="28"/>
        <v>31</v>
      </c>
      <c r="O499">
        <f t="shared" si="29"/>
        <v>0.41456252713851494</v>
      </c>
      <c r="P499">
        <f t="shared" si="30"/>
        <v>7</v>
      </c>
      <c r="Q499" t="str">
        <f>VLOOKUP(K499,employees!A:H,5, FALSE)</f>
        <v>Finance</v>
      </c>
      <c r="R499">
        <f>VLOOKUP(K499,employees!A:H,6, FALSE)</f>
        <v>1</v>
      </c>
      <c r="S499">
        <f>VLOOKUP(R499,Allowance!A:B,2,FALSE)</f>
        <v>4</v>
      </c>
      <c r="T499" t="str">
        <f t="shared" si="31"/>
        <v>Violation</v>
      </c>
      <c r="U499" t="str">
        <f>VLOOKUP(B499,IATA[],3,FALSE)</f>
        <v>England</v>
      </c>
      <c r="V499" t="str">
        <f>VLOOKUP(C499,IATA[],3,FALSE)</f>
        <v>China</v>
      </c>
      <c r="W499" t="str">
        <f>VLOOKUP(U499,Regions!A:B,2,FALSE)</f>
        <v>Europe &amp; Middle East</v>
      </c>
      <c r="X499" t="str">
        <f>VLOOKUP(V499,Regions!A:B,2,FALSE)</f>
        <v>Asia Pacific</v>
      </c>
    </row>
    <row r="500" spans="1:24" x14ac:dyDescent="0.3">
      <c r="A500" t="s">
        <v>640</v>
      </c>
      <c r="B500" t="s">
        <v>1167</v>
      </c>
      <c r="C500" t="s">
        <v>1163</v>
      </c>
      <c r="D500" s="1">
        <v>43717</v>
      </c>
      <c r="E500" s="1">
        <v>43732</v>
      </c>
      <c r="F500" s="1">
        <v>43745</v>
      </c>
      <c r="G500">
        <v>8432</v>
      </c>
      <c r="H500">
        <v>9.6</v>
      </c>
      <c r="I500">
        <v>3829.57</v>
      </c>
      <c r="J500" s="2" t="s">
        <v>1218</v>
      </c>
      <c r="K500">
        <v>810</v>
      </c>
      <c r="L500" s="15" t="s">
        <v>1576</v>
      </c>
      <c r="M500">
        <f>IF(J500="Business", G500*imputed!$B$4+imputed!$C$4,flights_c!G500*imputed!$B$5+imputed!$C$5)</f>
        <v>6696.7520000000004</v>
      </c>
      <c r="N500">
        <f t="shared" si="28"/>
        <v>15</v>
      </c>
      <c r="O500">
        <f t="shared" si="29"/>
        <v>0.45417101518026565</v>
      </c>
      <c r="P500">
        <f t="shared" si="30"/>
        <v>13</v>
      </c>
      <c r="Q500" t="str">
        <f>VLOOKUP(K500,employees!A:H,5, FALSE)</f>
        <v>Consulting</v>
      </c>
      <c r="R500">
        <f>VLOOKUP(K500,employees!A:H,6, FALSE)</f>
        <v>4</v>
      </c>
      <c r="S500">
        <f>VLOOKUP(R500,Allowance!A:B,2,FALSE)</f>
        <v>10</v>
      </c>
      <c r="T500" t="str">
        <f t="shared" si="31"/>
        <v>No</v>
      </c>
      <c r="U500" t="str">
        <f>VLOOKUP(B500,IATA[],3,FALSE)</f>
        <v>England</v>
      </c>
      <c r="V500" t="str">
        <f>VLOOKUP(C500,IATA[],3,FALSE)</f>
        <v>USA</v>
      </c>
      <c r="W500" t="str">
        <f>VLOOKUP(U500,Regions!A:B,2,FALSE)</f>
        <v>Europe &amp; Middle East</v>
      </c>
      <c r="X500" t="str">
        <f>VLOOKUP(V500,Regions!A:B,2,FALSE)</f>
        <v>Americas</v>
      </c>
    </row>
    <row r="501" spans="1:24" x14ac:dyDescent="0.3">
      <c r="A501" t="s">
        <v>639</v>
      </c>
      <c r="B501" t="s">
        <v>1162</v>
      </c>
      <c r="C501" t="s">
        <v>1188</v>
      </c>
      <c r="D501" s="1">
        <v>43252</v>
      </c>
      <c r="E501" s="1">
        <v>43302</v>
      </c>
      <c r="F501" s="1">
        <v>43306</v>
      </c>
      <c r="G501">
        <v>6965</v>
      </c>
      <c r="H501">
        <v>15.1</v>
      </c>
      <c r="I501">
        <v>3831.23</v>
      </c>
      <c r="J501" s="2" t="s">
        <v>1218</v>
      </c>
      <c r="K501">
        <v>217</v>
      </c>
      <c r="L501" s="15" t="s">
        <v>1576</v>
      </c>
      <c r="M501">
        <f>IF(J501="Business", G501*imputed!$B$4+imputed!$C$4,flights_c!G501*imputed!$B$5+imputed!$C$5)</f>
        <v>5855.4274999999998</v>
      </c>
      <c r="N501">
        <f t="shared" si="28"/>
        <v>50</v>
      </c>
      <c r="O501">
        <f t="shared" si="29"/>
        <v>0.55006891600861452</v>
      </c>
      <c r="P501">
        <f t="shared" si="30"/>
        <v>4</v>
      </c>
      <c r="Q501" t="str">
        <f>VLOOKUP(K501,employees!A:H,5, FALSE)</f>
        <v>Consulting</v>
      </c>
      <c r="R501">
        <f>VLOOKUP(K501,employees!A:H,6, FALSE)</f>
        <v>3</v>
      </c>
      <c r="S501">
        <f>VLOOKUP(R501,Allowance!A:B,2,FALSE)</f>
        <v>8</v>
      </c>
      <c r="T501" t="str">
        <f t="shared" si="31"/>
        <v>Violation</v>
      </c>
      <c r="U501" t="str">
        <f>VLOOKUP(B501,IATA[],3,FALSE)</f>
        <v>England</v>
      </c>
      <c r="V501" t="str">
        <f>VLOOKUP(C501,IATA[],3,FALSE)</f>
        <v>USA</v>
      </c>
      <c r="W501" t="str">
        <f>VLOOKUP(U501,Regions!A:B,2,FALSE)</f>
        <v>Europe &amp; Middle East</v>
      </c>
      <c r="X501" t="str">
        <f>VLOOKUP(V501,Regions!A:B,2,FALSE)</f>
        <v>Americas</v>
      </c>
    </row>
    <row r="502" spans="1:24" x14ac:dyDescent="0.3">
      <c r="A502" t="s">
        <v>638</v>
      </c>
      <c r="B502" t="s">
        <v>1161</v>
      </c>
      <c r="C502" t="s">
        <v>1168</v>
      </c>
      <c r="D502" s="1">
        <v>43539</v>
      </c>
      <c r="E502" s="1">
        <v>43562</v>
      </c>
      <c r="F502" s="1">
        <v>43574</v>
      </c>
      <c r="G502">
        <v>10899</v>
      </c>
      <c r="H502">
        <v>13.3</v>
      </c>
      <c r="I502">
        <v>3835.96</v>
      </c>
      <c r="J502" s="2" t="s">
        <v>1218</v>
      </c>
      <c r="K502">
        <v>158</v>
      </c>
      <c r="L502" s="15" t="s">
        <v>1576</v>
      </c>
      <c r="M502">
        <f>IF(J502="Business", G502*imputed!$B$4+imputed!$C$4,flights_c!G502*imputed!$B$5+imputed!$C$5)</f>
        <v>8111.5765000000001</v>
      </c>
      <c r="N502">
        <f t="shared" si="28"/>
        <v>23</v>
      </c>
      <c r="O502">
        <f t="shared" si="29"/>
        <v>0.35195522525002293</v>
      </c>
      <c r="P502">
        <f t="shared" si="30"/>
        <v>12</v>
      </c>
      <c r="Q502" t="str">
        <f>VLOOKUP(K502,employees!A:H,5, FALSE)</f>
        <v>Consulting</v>
      </c>
      <c r="R502">
        <f>VLOOKUP(K502,employees!A:H,6, FALSE)</f>
        <v>2</v>
      </c>
      <c r="S502">
        <f>VLOOKUP(R502,Allowance!A:B,2,FALSE)</f>
        <v>6</v>
      </c>
      <c r="T502" t="str">
        <f t="shared" si="31"/>
        <v>Violation</v>
      </c>
      <c r="U502" t="str">
        <f>VLOOKUP(B502,IATA[],3,FALSE)</f>
        <v>USA</v>
      </c>
      <c r="V502" t="str">
        <f>VLOOKUP(C502,IATA[],3,FALSE)</f>
        <v>Japan</v>
      </c>
      <c r="W502" t="str">
        <f>VLOOKUP(U502,Regions!A:B,2,FALSE)</f>
        <v>Americas</v>
      </c>
      <c r="X502" t="str">
        <f>VLOOKUP(V502,Regions!A:B,2,FALSE)</f>
        <v>Asia Pacific</v>
      </c>
    </row>
    <row r="503" spans="1:24" x14ac:dyDescent="0.3">
      <c r="A503" t="s">
        <v>637</v>
      </c>
      <c r="B503" t="s">
        <v>1162</v>
      </c>
      <c r="C503" t="s">
        <v>1161</v>
      </c>
      <c r="D503" s="1">
        <v>43817</v>
      </c>
      <c r="E503" s="1">
        <v>43817</v>
      </c>
      <c r="F503" s="1">
        <v>43833</v>
      </c>
      <c r="G503">
        <v>5539</v>
      </c>
      <c r="H503">
        <v>6.7</v>
      </c>
      <c r="I503">
        <v>3840.11</v>
      </c>
      <c r="J503" s="2" t="s">
        <v>1218</v>
      </c>
      <c r="K503">
        <v>41</v>
      </c>
      <c r="L503" s="15" t="s">
        <v>1576</v>
      </c>
      <c r="M503">
        <f>IF(J503="Business", G503*imputed!$B$4+imputed!$C$4,flights_c!G503*imputed!$B$5+imputed!$C$5)</f>
        <v>5037.6165000000001</v>
      </c>
      <c r="N503">
        <f t="shared" si="28"/>
        <v>0</v>
      </c>
      <c r="O503">
        <f t="shared" si="29"/>
        <v>0.69328579165914428</v>
      </c>
      <c r="P503">
        <f t="shared" si="30"/>
        <v>16</v>
      </c>
      <c r="Q503" t="str">
        <f>VLOOKUP(K503,employees!A:H,5, FALSE)</f>
        <v>HR</v>
      </c>
      <c r="R503">
        <f>VLOOKUP(K503,employees!A:H,6, FALSE)</f>
        <v>4</v>
      </c>
      <c r="S503">
        <f>VLOOKUP(R503,Allowance!A:B,2,FALSE)</f>
        <v>10</v>
      </c>
      <c r="T503" t="str">
        <f t="shared" si="31"/>
        <v>No</v>
      </c>
      <c r="U503" t="str">
        <f>VLOOKUP(B503,IATA[],3,FALSE)</f>
        <v>England</v>
      </c>
      <c r="V503" t="str">
        <f>VLOOKUP(C503,IATA[],3,FALSE)</f>
        <v>USA</v>
      </c>
      <c r="W503" t="str">
        <f>VLOOKUP(U503,Regions!A:B,2,FALSE)</f>
        <v>Europe &amp; Middle East</v>
      </c>
      <c r="X503" t="str">
        <f>VLOOKUP(V503,Regions!A:B,2,FALSE)</f>
        <v>Americas</v>
      </c>
    </row>
    <row r="504" spans="1:24" x14ac:dyDescent="0.3">
      <c r="A504" t="s">
        <v>636</v>
      </c>
      <c r="B504" t="s">
        <v>1161</v>
      </c>
      <c r="C504" t="s">
        <v>1182</v>
      </c>
      <c r="D504" s="1">
        <v>43584</v>
      </c>
      <c r="E504" s="1">
        <v>43608</v>
      </c>
      <c r="F504" s="1">
        <v>43616</v>
      </c>
      <c r="G504">
        <v>8047</v>
      </c>
      <c r="H504">
        <v>10</v>
      </c>
      <c r="I504">
        <v>3854.52</v>
      </c>
      <c r="J504" s="2" t="s">
        <v>1218</v>
      </c>
      <c r="K504">
        <v>202</v>
      </c>
      <c r="L504" s="15" t="s">
        <v>1576</v>
      </c>
      <c r="M504">
        <f>IF(J504="Business", G504*imputed!$B$4+imputed!$C$4,flights_c!G504*imputed!$B$5+imputed!$C$5)</f>
        <v>6475.9544999999998</v>
      </c>
      <c r="N504">
        <f t="shared" si="28"/>
        <v>24</v>
      </c>
      <c r="O504">
        <f t="shared" si="29"/>
        <v>0.47900086988939977</v>
      </c>
      <c r="P504">
        <f t="shared" si="30"/>
        <v>8</v>
      </c>
      <c r="Q504" t="str">
        <f>VLOOKUP(K504,employees!A:H,5, FALSE)</f>
        <v>Consulting</v>
      </c>
      <c r="R504">
        <f>VLOOKUP(K504,employees!A:H,6, FALSE)</f>
        <v>2</v>
      </c>
      <c r="S504">
        <f>VLOOKUP(R504,Allowance!A:B,2,FALSE)</f>
        <v>6</v>
      </c>
      <c r="T504" t="str">
        <f t="shared" si="31"/>
        <v>Violation</v>
      </c>
      <c r="U504" t="str">
        <f>VLOOKUP(B504,IATA[],3,FALSE)</f>
        <v>USA</v>
      </c>
      <c r="V504" t="str">
        <f>VLOOKUP(C504,IATA[],3,FALSE)</f>
        <v>Turkey</v>
      </c>
      <c r="W504" t="str">
        <f>VLOOKUP(U504,Regions!A:B,2,FALSE)</f>
        <v>Americas</v>
      </c>
      <c r="X504" t="str">
        <f>VLOOKUP(V504,Regions!A:B,2,FALSE)</f>
        <v>Europe &amp; Middle East</v>
      </c>
    </row>
    <row r="505" spans="1:24" x14ac:dyDescent="0.3">
      <c r="A505" t="s">
        <v>635</v>
      </c>
      <c r="B505" t="s">
        <v>1162</v>
      </c>
      <c r="C505" t="s">
        <v>1161</v>
      </c>
      <c r="D505" s="1">
        <v>43097</v>
      </c>
      <c r="E505" s="1">
        <v>43144</v>
      </c>
      <c r="F505" s="1">
        <v>43153</v>
      </c>
      <c r="G505">
        <v>5539</v>
      </c>
      <c r="H505">
        <v>6.7</v>
      </c>
      <c r="I505">
        <v>3855.95</v>
      </c>
      <c r="J505" s="2" t="s">
        <v>1218</v>
      </c>
      <c r="K505">
        <v>165</v>
      </c>
      <c r="L505" s="15" t="s">
        <v>1576</v>
      </c>
      <c r="M505">
        <f>IF(J505="Business", G505*imputed!$B$4+imputed!$C$4,flights_c!G505*imputed!$B$5+imputed!$C$5)</f>
        <v>5037.6165000000001</v>
      </c>
      <c r="N505">
        <f t="shared" si="28"/>
        <v>47</v>
      </c>
      <c r="O505">
        <f t="shared" si="29"/>
        <v>0.69614551363061916</v>
      </c>
      <c r="P505">
        <f t="shared" si="30"/>
        <v>9</v>
      </c>
      <c r="Q505" t="str">
        <f>VLOOKUP(K505,employees!A:H,5, FALSE)</f>
        <v>HR</v>
      </c>
      <c r="R505">
        <f>VLOOKUP(K505,employees!A:H,6, FALSE)</f>
        <v>2</v>
      </c>
      <c r="S505">
        <f>VLOOKUP(R505,Allowance!A:B,2,FALSE)</f>
        <v>6</v>
      </c>
      <c r="T505" t="str">
        <f t="shared" si="31"/>
        <v>Violation</v>
      </c>
      <c r="U505" t="str">
        <f>VLOOKUP(B505,IATA[],3,FALSE)</f>
        <v>England</v>
      </c>
      <c r="V505" t="str">
        <f>VLOOKUP(C505,IATA[],3,FALSE)</f>
        <v>USA</v>
      </c>
      <c r="W505" t="str">
        <f>VLOOKUP(U505,Regions!A:B,2,FALSE)</f>
        <v>Europe &amp; Middle East</v>
      </c>
      <c r="X505" t="str">
        <f>VLOOKUP(V505,Regions!A:B,2,FALSE)</f>
        <v>Americas</v>
      </c>
    </row>
    <row r="506" spans="1:24" x14ac:dyDescent="0.3">
      <c r="A506" t="s">
        <v>634</v>
      </c>
      <c r="B506" t="s">
        <v>1161</v>
      </c>
      <c r="C506" t="s">
        <v>1176</v>
      </c>
      <c r="D506" s="1">
        <v>43225</v>
      </c>
      <c r="E506" s="1">
        <v>43250</v>
      </c>
      <c r="F506" s="1">
        <v>43256</v>
      </c>
      <c r="G506">
        <v>11115</v>
      </c>
      <c r="H506">
        <v>13.5</v>
      </c>
      <c r="I506">
        <v>3870.87</v>
      </c>
      <c r="J506" s="2" t="s">
        <v>1218</v>
      </c>
      <c r="K506">
        <v>496</v>
      </c>
      <c r="L506" s="15" t="s">
        <v>1576</v>
      </c>
      <c r="M506">
        <f>IF(J506="Business", G506*imputed!$B$4+imputed!$C$4,flights_c!G506*imputed!$B$5+imputed!$C$5)</f>
        <v>8235.4524999999994</v>
      </c>
      <c r="N506">
        <f t="shared" si="28"/>
        <v>25</v>
      </c>
      <c r="O506">
        <f t="shared" si="29"/>
        <v>0.34825641025641024</v>
      </c>
      <c r="P506">
        <f t="shared" si="30"/>
        <v>6</v>
      </c>
      <c r="Q506" t="str">
        <f>VLOOKUP(K506,employees!A:H,5, FALSE)</f>
        <v>Consulting</v>
      </c>
      <c r="R506">
        <f>VLOOKUP(K506,employees!A:H,6, FALSE)</f>
        <v>2</v>
      </c>
      <c r="S506">
        <f>VLOOKUP(R506,Allowance!A:B,2,FALSE)</f>
        <v>6</v>
      </c>
      <c r="T506" t="str">
        <f t="shared" si="31"/>
        <v>Violation</v>
      </c>
      <c r="U506" t="str">
        <f>VLOOKUP(B506,IATA[],3,FALSE)</f>
        <v>USA</v>
      </c>
      <c r="V506" t="str">
        <f>VLOOKUP(C506,IATA[],3,FALSE)</f>
        <v>Republic of Korea</v>
      </c>
      <c r="W506" t="str">
        <f>VLOOKUP(U506,Regions!A:B,2,FALSE)</f>
        <v>Americas</v>
      </c>
      <c r="X506" t="str">
        <f>VLOOKUP(V506,Regions!A:B,2,FALSE)</f>
        <v>Asia Pacific</v>
      </c>
    </row>
    <row r="507" spans="1:24" x14ac:dyDescent="0.3">
      <c r="A507" t="s">
        <v>633</v>
      </c>
      <c r="B507" t="s">
        <v>1161</v>
      </c>
      <c r="C507" t="s">
        <v>1173</v>
      </c>
      <c r="D507" s="1">
        <v>42899</v>
      </c>
      <c r="E507" s="1">
        <v>42933</v>
      </c>
      <c r="F507" s="1">
        <v>42940</v>
      </c>
      <c r="G507">
        <v>13964</v>
      </c>
      <c r="H507">
        <v>16.899999999999999</v>
      </c>
      <c r="I507">
        <v>3875.29</v>
      </c>
      <c r="J507" s="2" t="s">
        <v>1218</v>
      </c>
      <c r="K507">
        <v>239</v>
      </c>
      <c r="L507" s="15" t="s">
        <v>1576</v>
      </c>
      <c r="M507">
        <f>IF(J507="Business", G507*imputed!$B$4+imputed!$C$4,flights_c!G507*imputed!$B$5+imputed!$C$5)</f>
        <v>9869.3539999999994</v>
      </c>
      <c r="N507">
        <f t="shared" si="28"/>
        <v>34</v>
      </c>
      <c r="O507">
        <f t="shared" si="29"/>
        <v>0.27752005156115728</v>
      </c>
      <c r="P507">
        <f t="shared" si="30"/>
        <v>7</v>
      </c>
      <c r="Q507" t="str">
        <f>VLOOKUP(K507,employees!A:H,5, FALSE)</f>
        <v>Consulting</v>
      </c>
      <c r="R507">
        <f>VLOOKUP(K507,employees!A:H,6, FALSE)</f>
        <v>2</v>
      </c>
      <c r="S507">
        <f>VLOOKUP(R507,Allowance!A:B,2,FALSE)</f>
        <v>6</v>
      </c>
      <c r="T507" t="str">
        <f t="shared" si="31"/>
        <v>Violation</v>
      </c>
      <c r="U507" t="str">
        <f>VLOOKUP(B507,IATA[],3,FALSE)</f>
        <v>USA</v>
      </c>
      <c r="V507" t="str">
        <f>VLOOKUP(C507,IATA[],3,FALSE)</f>
        <v>Thailand</v>
      </c>
      <c r="W507" t="str">
        <f>VLOOKUP(U507,Regions!A:B,2,FALSE)</f>
        <v>Americas</v>
      </c>
      <c r="X507" t="str">
        <f>VLOOKUP(V507,Regions!A:B,2,FALSE)</f>
        <v>Asia Pacific</v>
      </c>
    </row>
    <row r="508" spans="1:24" x14ac:dyDescent="0.3">
      <c r="A508" t="s">
        <v>632</v>
      </c>
      <c r="B508" t="s">
        <v>1190</v>
      </c>
      <c r="C508" t="s">
        <v>1162</v>
      </c>
      <c r="D508" s="1">
        <v>43314</v>
      </c>
      <c r="E508" s="1">
        <v>43424</v>
      </c>
      <c r="F508" s="1">
        <v>43432</v>
      </c>
      <c r="G508">
        <v>5536</v>
      </c>
      <c r="H508">
        <v>11.7</v>
      </c>
      <c r="I508">
        <v>3890.31</v>
      </c>
      <c r="J508" s="2" t="s">
        <v>1218</v>
      </c>
      <c r="K508">
        <v>805</v>
      </c>
      <c r="L508" s="15" t="s">
        <v>1576</v>
      </c>
      <c r="M508">
        <f>IF(J508="Business", G508*imputed!$B$4+imputed!$C$4,flights_c!G508*imputed!$B$5+imputed!$C$5)</f>
        <v>5035.8960000000006</v>
      </c>
      <c r="N508">
        <f t="shared" si="28"/>
        <v>110</v>
      </c>
      <c r="O508">
        <f t="shared" si="29"/>
        <v>0.7027294075144509</v>
      </c>
      <c r="P508">
        <f t="shared" si="30"/>
        <v>8</v>
      </c>
      <c r="Q508" t="str">
        <f>VLOOKUP(K508,employees!A:H,5, FALSE)</f>
        <v>Consulting</v>
      </c>
      <c r="R508">
        <f>VLOOKUP(K508,employees!A:H,6, FALSE)</f>
        <v>3</v>
      </c>
      <c r="S508">
        <f>VLOOKUP(R508,Allowance!A:B,2,FALSE)</f>
        <v>8</v>
      </c>
      <c r="T508" t="str">
        <f t="shared" si="31"/>
        <v>Violation</v>
      </c>
      <c r="U508" t="str">
        <f>VLOOKUP(B508,IATA[],3,FALSE)</f>
        <v>USA</v>
      </c>
      <c r="V508" t="str">
        <f>VLOOKUP(C508,IATA[],3,FALSE)</f>
        <v>England</v>
      </c>
      <c r="W508" t="str">
        <f>VLOOKUP(U508,Regions!A:B,2,FALSE)</f>
        <v>Americas</v>
      </c>
      <c r="X508" t="str">
        <f>VLOOKUP(V508,Regions!A:B,2,FALSE)</f>
        <v>Europe &amp; Middle East</v>
      </c>
    </row>
    <row r="509" spans="1:24" x14ac:dyDescent="0.3">
      <c r="A509" t="s">
        <v>631</v>
      </c>
      <c r="B509" t="s">
        <v>1167</v>
      </c>
      <c r="C509" t="s">
        <v>1208</v>
      </c>
      <c r="D509" s="1">
        <v>43401</v>
      </c>
      <c r="E509" s="1">
        <v>43409</v>
      </c>
      <c r="F509" s="1">
        <v>43413</v>
      </c>
      <c r="G509">
        <v>2507</v>
      </c>
      <c r="H509">
        <v>8.6999999999999993</v>
      </c>
      <c r="I509">
        <v>3911.21</v>
      </c>
      <c r="J509" s="2" t="s">
        <v>1218</v>
      </c>
      <c r="K509">
        <v>460</v>
      </c>
      <c r="L509" s="15" t="s">
        <v>1576</v>
      </c>
      <c r="M509">
        <f>IF(J509="Business", G509*imputed!$B$4+imputed!$C$4,flights_c!G509*imputed!$B$5+imputed!$C$5)</f>
        <v>3298.7645000000002</v>
      </c>
      <c r="N509">
        <f t="shared" si="28"/>
        <v>8</v>
      </c>
      <c r="O509">
        <f t="shared" si="29"/>
        <v>1.5601156761069006</v>
      </c>
      <c r="P509">
        <f t="shared" si="30"/>
        <v>4</v>
      </c>
      <c r="Q509" t="str">
        <f>VLOOKUP(K509,employees!A:H,5, FALSE)</f>
        <v>Consulting</v>
      </c>
      <c r="R509">
        <f>VLOOKUP(K509,employees!A:H,6, FALSE)</f>
        <v>4</v>
      </c>
      <c r="S509">
        <f>VLOOKUP(R509,Allowance!A:B,2,FALSE)</f>
        <v>10</v>
      </c>
      <c r="T509" t="str">
        <f t="shared" si="31"/>
        <v>No</v>
      </c>
      <c r="U509" t="str">
        <f>VLOOKUP(B509,IATA[],3,FALSE)</f>
        <v>England</v>
      </c>
      <c r="V509" t="str">
        <f>VLOOKUP(C509,IATA[],3,FALSE)</f>
        <v>Russia</v>
      </c>
      <c r="W509" t="str">
        <f>VLOOKUP(U509,Regions!A:B,2,FALSE)</f>
        <v>Europe &amp; Middle East</v>
      </c>
      <c r="X509" t="str">
        <f>VLOOKUP(V509,Regions!A:B,2,FALSE)</f>
        <v>Europe &amp; Middle East</v>
      </c>
    </row>
    <row r="510" spans="1:24" x14ac:dyDescent="0.3">
      <c r="A510" t="s">
        <v>630</v>
      </c>
      <c r="B510" t="s">
        <v>1161</v>
      </c>
      <c r="C510" t="s">
        <v>1169</v>
      </c>
      <c r="D510" s="1">
        <v>43230</v>
      </c>
      <c r="E510" s="1">
        <v>43258</v>
      </c>
      <c r="F510" s="1">
        <v>43271</v>
      </c>
      <c r="G510">
        <v>15178</v>
      </c>
      <c r="H510">
        <v>18.3</v>
      </c>
      <c r="I510">
        <v>3956.9</v>
      </c>
      <c r="J510" s="2" t="s">
        <v>1218</v>
      </c>
      <c r="K510">
        <v>201</v>
      </c>
      <c r="L510" s="15" t="s">
        <v>1576</v>
      </c>
      <c r="M510">
        <f>IF(J510="Business", G510*imputed!$B$4+imputed!$C$4,flights_c!G510*imputed!$B$5+imputed!$C$5)</f>
        <v>10565.583000000001</v>
      </c>
      <c r="N510">
        <f t="shared" si="28"/>
        <v>28</v>
      </c>
      <c r="O510">
        <f t="shared" si="29"/>
        <v>0.2606996969297668</v>
      </c>
      <c r="P510">
        <f t="shared" si="30"/>
        <v>13</v>
      </c>
      <c r="Q510" t="str">
        <f>VLOOKUP(K510,employees!A:H,5, FALSE)</f>
        <v>IT</v>
      </c>
      <c r="R510">
        <f>VLOOKUP(K510,employees!A:H,6, FALSE)</f>
        <v>2</v>
      </c>
      <c r="S510">
        <f>VLOOKUP(R510,Allowance!A:B,2,FALSE)</f>
        <v>6</v>
      </c>
      <c r="T510" t="str">
        <f t="shared" si="31"/>
        <v>Violation</v>
      </c>
      <c r="U510" t="str">
        <f>VLOOKUP(B510,IATA[],3,FALSE)</f>
        <v>USA</v>
      </c>
      <c r="V510" t="str">
        <f>VLOOKUP(C510,IATA[],3,FALSE)</f>
        <v>Malaysia</v>
      </c>
      <c r="W510" t="str">
        <f>VLOOKUP(U510,Regions!A:B,2,FALSE)</f>
        <v>Americas</v>
      </c>
      <c r="X510" t="str">
        <f>VLOOKUP(V510,Regions!A:B,2,FALSE)</f>
        <v>Asia Pacific</v>
      </c>
    </row>
    <row r="511" spans="1:24" x14ac:dyDescent="0.3">
      <c r="A511" t="s">
        <v>629</v>
      </c>
      <c r="B511" t="s">
        <v>1161</v>
      </c>
      <c r="C511" t="s">
        <v>1168</v>
      </c>
      <c r="D511" s="1">
        <v>42886</v>
      </c>
      <c r="E511" s="1">
        <v>42932</v>
      </c>
      <c r="F511" s="1">
        <v>42940</v>
      </c>
      <c r="G511">
        <v>10899</v>
      </c>
      <c r="H511">
        <v>13.3</v>
      </c>
      <c r="I511">
        <v>3972.06</v>
      </c>
      <c r="J511" s="2" t="s">
        <v>1218</v>
      </c>
      <c r="K511">
        <v>506</v>
      </c>
      <c r="L511" s="15" t="s">
        <v>1576</v>
      </c>
      <c r="M511">
        <f>IF(J511="Business", G511*imputed!$B$4+imputed!$C$4,flights_c!G511*imputed!$B$5+imputed!$C$5)</f>
        <v>8111.5765000000001</v>
      </c>
      <c r="N511">
        <f t="shared" si="28"/>
        <v>46</v>
      </c>
      <c r="O511">
        <f t="shared" si="29"/>
        <v>0.36444260941370765</v>
      </c>
      <c r="P511">
        <f t="shared" si="30"/>
        <v>8</v>
      </c>
      <c r="Q511" t="str">
        <f>VLOOKUP(K511,employees!A:H,5, FALSE)</f>
        <v>Consulting</v>
      </c>
      <c r="R511">
        <f>VLOOKUP(K511,employees!A:H,6, FALSE)</f>
        <v>3</v>
      </c>
      <c r="S511">
        <f>VLOOKUP(R511,Allowance!A:B,2,FALSE)</f>
        <v>8</v>
      </c>
      <c r="T511" t="str">
        <f t="shared" si="31"/>
        <v>Violation</v>
      </c>
      <c r="U511" t="str">
        <f>VLOOKUP(B511,IATA[],3,FALSE)</f>
        <v>USA</v>
      </c>
      <c r="V511" t="str">
        <f>VLOOKUP(C511,IATA[],3,FALSE)</f>
        <v>Japan</v>
      </c>
      <c r="W511" t="str">
        <f>VLOOKUP(U511,Regions!A:B,2,FALSE)</f>
        <v>Americas</v>
      </c>
      <c r="X511" t="str">
        <f>VLOOKUP(V511,Regions!A:B,2,FALSE)</f>
        <v>Asia Pacific</v>
      </c>
    </row>
    <row r="512" spans="1:24" x14ac:dyDescent="0.3">
      <c r="A512" t="s">
        <v>628</v>
      </c>
      <c r="B512" t="s">
        <v>1161</v>
      </c>
      <c r="C512" t="s">
        <v>1173</v>
      </c>
      <c r="D512" s="1">
        <v>43357</v>
      </c>
      <c r="E512" s="1">
        <v>43384</v>
      </c>
      <c r="F512" s="1">
        <v>43390</v>
      </c>
      <c r="G512">
        <v>13964</v>
      </c>
      <c r="H512">
        <v>16.899999999999999</v>
      </c>
      <c r="I512">
        <v>3974.61</v>
      </c>
      <c r="J512" s="2" t="s">
        <v>1218</v>
      </c>
      <c r="K512">
        <v>201</v>
      </c>
      <c r="L512" s="15" t="s">
        <v>1576</v>
      </c>
      <c r="M512">
        <f>IF(J512="Business", G512*imputed!$B$4+imputed!$C$4,flights_c!G512*imputed!$B$5+imputed!$C$5)</f>
        <v>9869.3539999999994</v>
      </c>
      <c r="N512">
        <f t="shared" si="28"/>
        <v>27</v>
      </c>
      <c r="O512">
        <f t="shared" si="29"/>
        <v>0.28463262675451162</v>
      </c>
      <c r="P512">
        <f t="shared" si="30"/>
        <v>6</v>
      </c>
      <c r="Q512" t="str">
        <f>VLOOKUP(K512,employees!A:H,5, FALSE)</f>
        <v>IT</v>
      </c>
      <c r="R512">
        <f>VLOOKUP(K512,employees!A:H,6, FALSE)</f>
        <v>2</v>
      </c>
      <c r="S512">
        <f>VLOOKUP(R512,Allowance!A:B,2,FALSE)</f>
        <v>6</v>
      </c>
      <c r="T512" t="str">
        <f t="shared" si="31"/>
        <v>Violation</v>
      </c>
      <c r="U512" t="str">
        <f>VLOOKUP(B512,IATA[],3,FALSE)</f>
        <v>USA</v>
      </c>
      <c r="V512" t="str">
        <f>VLOOKUP(C512,IATA[],3,FALSE)</f>
        <v>Thailand</v>
      </c>
      <c r="W512" t="str">
        <f>VLOOKUP(U512,Regions!A:B,2,FALSE)</f>
        <v>Americas</v>
      </c>
      <c r="X512" t="str">
        <f>VLOOKUP(V512,Regions!A:B,2,FALSE)</f>
        <v>Asia Pacific</v>
      </c>
    </row>
    <row r="513" spans="1:24" x14ac:dyDescent="0.3">
      <c r="A513" t="s">
        <v>627</v>
      </c>
      <c r="B513" t="s">
        <v>1161</v>
      </c>
      <c r="C513" t="s">
        <v>1160</v>
      </c>
      <c r="D513" s="1">
        <v>43511</v>
      </c>
      <c r="E513" s="1">
        <v>43624</v>
      </c>
      <c r="F513" s="1">
        <v>43631</v>
      </c>
      <c r="G513">
        <v>15349</v>
      </c>
      <c r="H513">
        <v>18.5</v>
      </c>
      <c r="I513">
        <v>4006.59</v>
      </c>
      <c r="J513" s="2" t="s">
        <v>1218</v>
      </c>
      <c r="K513">
        <v>463</v>
      </c>
      <c r="L513" s="15" t="s">
        <v>1576</v>
      </c>
      <c r="M513">
        <f>IF(J513="Business", G513*imputed!$B$4+imputed!$C$4,flights_c!G513*imputed!$B$5+imputed!$C$5)</f>
        <v>10663.6515</v>
      </c>
      <c r="N513">
        <f t="shared" si="28"/>
        <v>113</v>
      </c>
      <c r="O513">
        <f t="shared" si="29"/>
        <v>0.26103264056290315</v>
      </c>
      <c r="P513">
        <f t="shared" si="30"/>
        <v>7</v>
      </c>
      <c r="Q513" t="str">
        <f>VLOOKUP(K513,employees!A:H,5, FALSE)</f>
        <v>Finance</v>
      </c>
      <c r="R513">
        <f>VLOOKUP(K513,employees!A:H,6, FALSE)</f>
        <v>4</v>
      </c>
      <c r="S513">
        <f>VLOOKUP(R513,Allowance!A:B,2,FALSE)</f>
        <v>10</v>
      </c>
      <c r="T513" t="str">
        <f t="shared" si="31"/>
        <v>Violation</v>
      </c>
      <c r="U513" t="str">
        <f>VLOOKUP(B513,IATA[],3,FALSE)</f>
        <v>USA</v>
      </c>
      <c r="V513" t="str">
        <f>VLOOKUP(C513,IATA[],3,FALSE)</f>
        <v>Singapore</v>
      </c>
      <c r="W513" t="str">
        <f>VLOOKUP(U513,Regions!A:B,2,FALSE)</f>
        <v>Americas</v>
      </c>
      <c r="X513" t="str">
        <f>VLOOKUP(V513,Regions!A:B,2,FALSE)</f>
        <v>Asia Pacific</v>
      </c>
    </row>
    <row r="514" spans="1:24" x14ac:dyDescent="0.3">
      <c r="A514" t="s">
        <v>626</v>
      </c>
      <c r="B514" t="s">
        <v>1162</v>
      </c>
      <c r="C514" t="s">
        <v>1161</v>
      </c>
      <c r="D514" s="1">
        <v>43442</v>
      </c>
      <c r="E514" s="1">
        <v>43449</v>
      </c>
      <c r="F514" s="1">
        <v>43457</v>
      </c>
      <c r="G514">
        <v>5539</v>
      </c>
      <c r="H514">
        <v>6.7</v>
      </c>
      <c r="I514">
        <v>4007.2</v>
      </c>
      <c r="J514" s="2" t="s">
        <v>1218</v>
      </c>
      <c r="K514">
        <v>225</v>
      </c>
      <c r="L514" s="15" t="s">
        <v>1576</v>
      </c>
      <c r="M514">
        <f>IF(J514="Business", G514*imputed!$B$4+imputed!$C$4,flights_c!G514*imputed!$B$5+imputed!$C$5)</f>
        <v>5037.6165000000001</v>
      </c>
      <c r="N514">
        <f t="shared" si="28"/>
        <v>7</v>
      </c>
      <c r="O514">
        <f t="shared" si="29"/>
        <v>0.72345188662213389</v>
      </c>
      <c r="P514">
        <f t="shared" si="30"/>
        <v>8</v>
      </c>
      <c r="Q514" t="str">
        <f>VLOOKUP(K514,employees!A:H,5, FALSE)</f>
        <v>HR</v>
      </c>
      <c r="R514">
        <f>VLOOKUP(K514,employees!A:H,6, FALSE)</f>
        <v>1</v>
      </c>
      <c r="S514">
        <f>VLOOKUP(R514,Allowance!A:B,2,FALSE)</f>
        <v>4</v>
      </c>
      <c r="T514" t="str">
        <f t="shared" si="31"/>
        <v>Violation</v>
      </c>
      <c r="U514" t="str">
        <f>VLOOKUP(B514,IATA[],3,FALSE)</f>
        <v>England</v>
      </c>
      <c r="V514" t="str">
        <f>VLOOKUP(C514,IATA[],3,FALSE)</f>
        <v>USA</v>
      </c>
      <c r="W514" t="str">
        <f>VLOOKUP(U514,Regions!A:B,2,FALSE)</f>
        <v>Europe &amp; Middle East</v>
      </c>
      <c r="X514" t="str">
        <f>VLOOKUP(V514,Regions!A:B,2,FALSE)</f>
        <v>Americas</v>
      </c>
    </row>
    <row r="515" spans="1:24" x14ac:dyDescent="0.3">
      <c r="A515" t="s">
        <v>625</v>
      </c>
      <c r="B515" t="s">
        <v>1167</v>
      </c>
      <c r="C515" t="s">
        <v>1188</v>
      </c>
      <c r="D515" s="1">
        <v>43100</v>
      </c>
      <c r="E515" s="1">
        <v>43107</v>
      </c>
      <c r="F515" s="1">
        <v>43113</v>
      </c>
      <c r="G515">
        <v>7005</v>
      </c>
      <c r="H515">
        <v>8.8000000000000007</v>
      </c>
      <c r="I515">
        <v>4026.11</v>
      </c>
      <c r="J515" s="2" t="s">
        <v>1218</v>
      </c>
      <c r="K515">
        <v>431</v>
      </c>
      <c r="L515" s="15" t="s">
        <v>1576</v>
      </c>
      <c r="M515">
        <f>IF(J515="Business", G515*imputed!$B$4+imputed!$C$4,flights_c!G515*imputed!$B$5+imputed!$C$5)</f>
        <v>5878.3675000000003</v>
      </c>
      <c r="N515">
        <f t="shared" ref="N515:N578" si="32">E515-D515</f>
        <v>7</v>
      </c>
      <c r="O515">
        <f t="shared" ref="O515:O578" si="33">I515/G515</f>
        <v>0.57474803711634548</v>
      </c>
      <c r="P515">
        <f t="shared" ref="P515:P578" si="34">F515-E515</f>
        <v>6</v>
      </c>
      <c r="Q515" t="str">
        <f>VLOOKUP(K515,employees!A:H,5, FALSE)</f>
        <v>Consulting</v>
      </c>
      <c r="R515">
        <f>VLOOKUP(K515,employees!A:H,6, FALSE)</f>
        <v>1</v>
      </c>
      <c r="S515">
        <f>VLOOKUP(R515,Allowance!A:B,2,FALSE)</f>
        <v>4</v>
      </c>
      <c r="T515" t="str">
        <f t="shared" ref="T515:T578" si="35">IF(J515="Economy", "Economy", IF(H515&lt;=S515, "No", "Violation"))</f>
        <v>Violation</v>
      </c>
      <c r="U515" t="str">
        <f>VLOOKUP(B515,IATA[],3,FALSE)</f>
        <v>England</v>
      </c>
      <c r="V515" t="str">
        <f>VLOOKUP(C515,IATA[],3,FALSE)</f>
        <v>USA</v>
      </c>
      <c r="W515" t="str">
        <f>VLOOKUP(U515,Regions!A:B,2,FALSE)</f>
        <v>Europe &amp; Middle East</v>
      </c>
      <c r="X515" t="str">
        <f>VLOOKUP(V515,Regions!A:B,2,FALSE)</f>
        <v>Americas</v>
      </c>
    </row>
    <row r="516" spans="1:24" x14ac:dyDescent="0.3">
      <c r="A516" t="s">
        <v>624</v>
      </c>
      <c r="B516" t="s">
        <v>1161</v>
      </c>
      <c r="C516" t="s">
        <v>1169</v>
      </c>
      <c r="D516" s="1">
        <v>43312</v>
      </c>
      <c r="E516" s="1">
        <v>43352</v>
      </c>
      <c r="F516" s="1">
        <v>43367</v>
      </c>
      <c r="G516">
        <v>15178</v>
      </c>
      <c r="H516">
        <v>18.3</v>
      </c>
      <c r="I516">
        <v>4027.18</v>
      </c>
      <c r="J516" s="2" t="s">
        <v>1218</v>
      </c>
      <c r="K516">
        <v>201</v>
      </c>
      <c r="L516" s="15" t="s">
        <v>1576</v>
      </c>
      <c r="M516">
        <f>IF(J516="Business", G516*imputed!$B$4+imputed!$C$4,flights_c!G516*imputed!$B$5+imputed!$C$5)</f>
        <v>10565.583000000001</v>
      </c>
      <c r="N516">
        <f t="shared" si="32"/>
        <v>40</v>
      </c>
      <c r="O516">
        <f t="shared" si="33"/>
        <v>0.26533008301488997</v>
      </c>
      <c r="P516">
        <f t="shared" si="34"/>
        <v>15</v>
      </c>
      <c r="Q516" t="str">
        <f>VLOOKUP(K516,employees!A:H,5, FALSE)</f>
        <v>IT</v>
      </c>
      <c r="R516">
        <f>VLOOKUP(K516,employees!A:H,6, FALSE)</f>
        <v>2</v>
      </c>
      <c r="S516">
        <f>VLOOKUP(R516,Allowance!A:B,2,FALSE)</f>
        <v>6</v>
      </c>
      <c r="T516" t="str">
        <f t="shared" si="35"/>
        <v>Violation</v>
      </c>
      <c r="U516" t="str">
        <f>VLOOKUP(B516,IATA[],3,FALSE)</f>
        <v>USA</v>
      </c>
      <c r="V516" t="str">
        <f>VLOOKUP(C516,IATA[],3,FALSE)</f>
        <v>Malaysia</v>
      </c>
      <c r="W516" t="str">
        <f>VLOOKUP(U516,Regions!A:B,2,FALSE)</f>
        <v>Americas</v>
      </c>
      <c r="X516" t="str">
        <f>VLOOKUP(V516,Regions!A:B,2,FALSE)</f>
        <v>Asia Pacific</v>
      </c>
    </row>
    <row r="517" spans="1:24" x14ac:dyDescent="0.3">
      <c r="A517" t="s">
        <v>623</v>
      </c>
      <c r="B517" t="s">
        <v>1162</v>
      </c>
      <c r="C517" t="s">
        <v>1174</v>
      </c>
      <c r="D517" s="1">
        <v>43472</v>
      </c>
      <c r="E517" s="1">
        <v>43472</v>
      </c>
      <c r="F517" s="1">
        <v>43484</v>
      </c>
      <c r="G517">
        <v>11721</v>
      </c>
      <c r="H517">
        <v>13.9</v>
      </c>
      <c r="I517">
        <v>4033.11</v>
      </c>
      <c r="J517" s="2" t="s">
        <v>1218</v>
      </c>
      <c r="K517">
        <v>139</v>
      </c>
      <c r="L517" s="15" t="s">
        <v>1576</v>
      </c>
      <c r="M517">
        <f>IF(J517="Business", G517*imputed!$B$4+imputed!$C$4,flights_c!G517*imputed!$B$5+imputed!$C$5)</f>
        <v>8582.9935000000005</v>
      </c>
      <c r="N517">
        <f t="shared" si="32"/>
        <v>0</v>
      </c>
      <c r="O517">
        <f t="shared" si="33"/>
        <v>0.34409265421039159</v>
      </c>
      <c r="P517">
        <f t="shared" si="34"/>
        <v>12</v>
      </c>
      <c r="Q517" t="str">
        <f>VLOOKUP(K517,employees!A:H,5, FALSE)</f>
        <v>Consulting</v>
      </c>
      <c r="R517">
        <f>VLOOKUP(K517,employees!A:H,6, FALSE)</f>
        <v>4</v>
      </c>
      <c r="S517">
        <f>VLOOKUP(R517,Allowance!A:B,2,FALSE)</f>
        <v>10</v>
      </c>
      <c r="T517" t="str">
        <f t="shared" si="35"/>
        <v>Violation</v>
      </c>
      <c r="U517" t="str">
        <f>VLOOKUP(B517,IATA[],3,FALSE)</f>
        <v>England</v>
      </c>
      <c r="V517" t="str">
        <f>VLOOKUP(C517,IATA[],3,FALSE)</f>
        <v>Indonesia</v>
      </c>
      <c r="W517" t="str">
        <f>VLOOKUP(U517,Regions!A:B,2,FALSE)</f>
        <v>Europe &amp; Middle East</v>
      </c>
      <c r="X517" t="str">
        <f>VLOOKUP(V517,Regions!A:B,2,FALSE)</f>
        <v>Asia Pacific</v>
      </c>
    </row>
    <row r="518" spans="1:24" x14ac:dyDescent="0.3">
      <c r="A518" t="s">
        <v>621</v>
      </c>
      <c r="B518" t="s">
        <v>1162</v>
      </c>
      <c r="C518" t="s">
        <v>1161</v>
      </c>
      <c r="D518" s="1">
        <v>43514</v>
      </c>
      <c r="E518" s="1">
        <v>43564</v>
      </c>
      <c r="F518" s="1">
        <v>43835</v>
      </c>
      <c r="G518">
        <v>5539</v>
      </c>
      <c r="H518">
        <v>6.7</v>
      </c>
      <c r="I518">
        <v>4050.09</v>
      </c>
      <c r="J518" s="2" t="s">
        <v>1218</v>
      </c>
      <c r="K518">
        <v>454</v>
      </c>
      <c r="L518" s="15" t="s">
        <v>1576</v>
      </c>
      <c r="M518">
        <f>IF(J518="Business", G518*imputed!$B$4+imputed!$C$4,flights_c!G518*imputed!$B$5+imputed!$C$5)</f>
        <v>5037.6165000000001</v>
      </c>
      <c r="N518">
        <f t="shared" si="32"/>
        <v>50</v>
      </c>
      <c r="O518">
        <f t="shared" si="33"/>
        <v>0.73119516158151299</v>
      </c>
      <c r="P518">
        <f t="shared" si="34"/>
        <v>271</v>
      </c>
      <c r="Q518" t="str">
        <f>VLOOKUP(K518,employees!A:H,5, FALSE)</f>
        <v>Finance</v>
      </c>
      <c r="R518">
        <f>VLOOKUP(K518,employees!A:H,6, FALSE)</f>
        <v>2</v>
      </c>
      <c r="S518">
        <f>VLOOKUP(R518,Allowance!A:B,2,FALSE)</f>
        <v>6</v>
      </c>
      <c r="T518" t="str">
        <f t="shared" si="35"/>
        <v>Violation</v>
      </c>
      <c r="U518" t="str">
        <f>VLOOKUP(B518,IATA[],3,FALSE)</f>
        <v>England</v>
      </c>
      <c r="V518" t="str">
        <f>VLOOKUP(C518,IATA[],3,FALSE)</f>
        <v>USA</v>
      </c>
      <c r="W518" t="str">
        <f>VLOOKUP(U518,Regions!A:B,2,FALSE)</f>
        <v>Europe &amp; Middle East</v>
      </c>
      <c r="X518" t="str">
        <f>VLOOKUP(V518,Regions!A:B,2,FALSE)</f>
        <v>Americas</v>
      </c>
    </row>
    <row r="519" spans="1:24" x14ac:dyDescent="0.3">
      <c r="A519" t="s">
        <v>622</v>
      </c>
      <c r="B519" t="s">
        <v>1162</v>
      </c>
      <c r="C519" t="s">
        <v>1160</v>
      </c>
      <c r="D519" s="1">
        <v>43099</v>
      </c>
      <c r="E519" s="1">
        <v>43135</v>
      </c>
      <c r="F519" s="1">
        <v>43140</v>
      </c>
      <c r="G519">
        <v>10883</v>
      </c>
      <c r="H519">
        <v>12.8</v>
      </c>
      <c r="I519">
        <v>4050.79</v>
      </c>
      <c r="J519" s="2" t="s">
        <v>1218</v>
      </c>
      <c r="K519">
        <v>41</v>
      </c>
      <c r="L519" s="15" t="s">
        <v>1576</v>
      </c>
      <c r="M519">
        <f>IF(J519="Business", G519*imputed!$B$4+imputed!$C$4,flights_c!G519*imputed!$B$5+imputed!$C$5)</f>
        <v>8102.4004999999997</v>
      </c>
      <c r="N519">
        <f t="shared" si="32"/>
        <v>36</v>
      </c>
      <c r="O519">
        <f t="shared" si="33"/>
        <v>0.37221262519525866</v>
      </c>
      <c r="P519">
        <f t="shared" si="34"/>
        <v>5</v>
      </c>
      <c r="Q519" t="str">
        <f>VLOOKUP(K519,employees!A:H,5, FALSE)</f>
        <v>HR</v>
      </c>
      <c r="R519">
        <f>VLOOKUP(K519,employees!A:H,6, FALSE)</f>
        <v>4</v>
      </c>
      <c r="S519">
        <f>VLOOKUP(R519,Allowance!A:B,2,FALSE)</f>
        <v>10</v>
      </c>
      <c r="T519" t="str">
        <f t="shared" si="35"/>
        <v>Violation</v>
      </c>
      <c r="U519" t="str">
        <f>VLOOKUP(B519,IATA[],3,FALSE)</f>
        <v>England</v>
      </c>
      <c r="V519" t="str">
        <f>VLOOKUP(C519,IATA[],3,FALSE)</f>
        <v>Singapore</v>
      </c>
      <c r="W519" t="str">
        <f>VLOOKUP(U519,Regions!A:B,2,FALSE)</f>
        <v>Europe &amp; Middle East</v>
      </c>
      <c r="X519" t="str">
        <f>VLOOKUP(V519,Regions!A:B,2,FALSE)</f>
        <v>Asia Pacific</v>
      </c>
    </row>
    <row r="520" spans="1:24" x14ac:dyDescent="0.3">
      <c r="A520" t="s">
        <v>620</v>
      </c>
      <c r="B520" t="s">
        <v>1190</v>
      </c>
      <c r="C520" t="s">
        <v>1209</v>
      </c>
      <c r="D520" s="1">
        <v>43028</v>
      </c>
      <c r="E520" s="1">
        <v>43044</v>
      </c>
      <c r="F520" s="1">
        <v>43059</v>
      </c>
      <c r="G520">
        <v>5830</v>
      </c>
      <c r="H520">
        <v>11.3</v>
      </c>
      <c r="I520">
        <v>4062.32</v>
      </c>
      <c r="J520" s="2" t="s">
        <v>1218</v>
      </c>
      <c r="K520">
        <v>728</v>
      </c>
      <c r="L520" s="15" t="s">
        <v>1576</v>
      </c>
      <c r="M520">
        <f>IF(J520="Business", G520*imputed!$B$4+imputed!$C$4,flights_c!G520*imputed!$B$5+imputed!$C$5)</f>
        <v>5204.5050000000001</v>
      </c>
      <c r="N520">
        <f t="shared" si="32"/>
        <v>16</v>
      </c>
      <c r="O520">
        <f t="shared" si="33"/>
        <v>0.69679588336192111</v>
      </c>
      <c r="P520">
        <f t="shared" si="34"/>
        <v>15</v>
      </c>
      <c r="Q520" t="str">
        <f>VLOOKUP(K520,employees!A:H,5, FALSE)</f>
        <v>Consulting</v>
      </c>
      <c r="R520">
        <f>VLOOKUP(K520,employees!A:H,6, FALSE)</f>
        <v>4</v>
      </c>
      <c r="S520">
        <f>VLOOKUP(R520,Allowance!A:B,2,FALSE)</f>
        <v>10</v>
      </c>
      <c r="T520" t="str">
        <f t="shared" si="35"/>
        <v>Violation</v>
      </c>
      <c r="U520" t="str">
        <f>VLOOKUP(B520,IATA[],3,FALSE)</f>
        <v>USA</v>
      </c>
      <c r="V520" t="str">
        <f>VLOOKUP(C520,IATA[],3,FALSE)</f>
        <v>France</v>
      </c>
      <c r="W520" t="str">
        <f>VLOOKUP(U520,Regions!A:B,2,FALSE)</f>
        <v>Americas</v>
      </c>
      <c r="X520" t="str">
        <f>VLOOKUP(V520,Regions!A:B,2,FALSE)</f>
        <v>Europe &amp; Middle East</v>
      </c>
    </row>
    <row r="521" spans="1:24" x14ac:dyDescent="0.3">
      <c r="A521" t="s">
        <v>619</v>
      </c>
      <c r="B521" t="s">
        <v>1161</v>
      </c>
      <c r="C521" t="s">
        <v>1169</v>
      </c>
      <c r="D521" s="1">
        <v>43445</v>
      </c>
      <c r="E521" s="1">
        <v>43473</v>
      </c>
      <c r="F521" s="1">
        <v>43483</v>
      </c>
      <c r="G521">
        <v>15178</v>
      </c>
      <c r="H521">
        <v>18.3</v>
      </c>
      <c r="I521">
        <v>4076.85</v>
      </c>
      <c r="J521" s="2" t="s">
        <v>1218</v>
      </c>
      <c r="K521">
        <v>728</v>
      </c>
      <c r="L521" s="15" t="s">
        <v>1576</v>
      </c>
      <c r="M521">
        <f>IF(J521="Business", G521*imputed!$B$4+imputed!$C$4,flights_c!G521*imputed!$B$5+imputed!$C$5)</f>
        <v>10565.583000000001</v>
      </c>
      <c r="N521">
        <f t="shared" si="32"/>
        <v>28</v>
      </c>
      <c r="O521">
        <f t="shared" si="33"/>
        <v>0.26860258268546577</v>
      </c>
      <c r="P521">
        <f t="shared" si="34"/>
        <v>10</v>
      </c>
      <c r="Q521" t="str">
        <f>VLOOKUP(K521,employees!A:H,5, FALSE)</f>
        <v>Consulting</v>
      </c>
      <c r="R521">
        <f>VLOOKUP(K521,employees!A:H,6, FALSE)</f>
        <v>4</v>
      </c>
      <c r="S521">
        <f>VLOOKUP(R521,Allowance!A:B,2,FALSE)</f>
        <v>10</v>
      </c>
      <c r="T521" t="str">
        <f t="shared" si="35"/>
        <v>Violation</v>
      </c>
      <c r="U521" t="str">
        <f>VLOOKUP(B521,IATA[],3,FALSE)</f>
        <v>USA</v>
      </c>
      <c r="V521" t="str">
        <f>VLOOKUP(C521,IATA[],3,FALSE)</f>
        <v>Malaysia</v>
      </c>
      <c r="W521" t="str">
        <f>VLOOKUP(U521,Regions!A:B,2,FALSE)</f>
        <v>Americas</v>
      </c>
      <c r="X521" t="str">
        <f>VLOOKUP(V521,Regions!A:B,2,FALSE)</f>
        <v>Asia Pacific</v>
      </c>
    </row>
    <row r="522" spans="1:24" x14ac:dyDescent="0.3">
      <c r="A522" t="s">
        <v>618</v>
      </c>
      <c r="B522" t="s">
        <v>1161</v>
      </c>
      <c r="C522" t="s">
        <v>1171</v>
      </c>
      <c r="D522" s="1">
        <v>43149</v>
      </c>
      <c r="E522" s="1">
        <v>43171</v>
      </c>
      <c r="F522" s="1">
        <v>43177</v>
      </c>
      <c r="G522">
        <v>11004</v>
      </c>
      <c r="H522">
        <v>13.5</v>
      </c>
      <c r="I522">
        <v>4096.01</v>
      </c>
      <c r="J522" s="2" t="s">
        <v>1218</v>
      </c>
      <c r="K522">
        <v>479</v>
      </c>
      <c r="L522" s="15" t="s">
        <v>1576</v>
      </c>
      <c r="M522">
        <f>IF(J522="Business", G522*imputed!$B$4+imputed!$C$4,flights_c!G522*imputed!$B$5+imputed!$C$5)</f>
        <v>8171.7939999999999</v>
      </c>
      <c r="N522">
        <f t="shared" si="32"/>
        <v>22</v>
      </c>
      <c r="O522">
        <f t="shared" si="33"/>
        <v>0.37222918938567795</v>
      </c>
      <c r="P522">
        <f t="shared" si="34"/>
        <v>6</v>
      </c>
      <c r="Q522" t="str">
        <f>VLOOKUP(K522,employees!A:H,5, FALSE)</f>
        <v>Consulting</v>
      </c>
      <c r="R522">
        <f>VLOOKUP(K522,employees!A:H,6, FALSE)</f>
        <v>4</v>
      </c>
      <c r="S522">
        <f>VLOOKUP(R522,Allowance!A:B,2,FALSE)</f>
        <v>10</v>
      </c>
      <c r="T522" t="str">
        <f t="shared" si="35"/>
        <v>Violation</v>
      </c>
      <c r="U522" t="str">
        <f>VLOOKUP(B522,IATA[],3,FALSE)</f>
        <v>USA</v>
      </c>
      <c r="V522" t="str">
        <f>VLOOKUP(C522,IATA[],3,FALSE)</f>
        <v>China</v>
      </c>
      <c r="W522" t="str">
        <f>VLOOKUP(U522,Regions!A:B,2,FALSE)</f>
        <v>Americas</v>
      </c>
      <c r="X522" t="str">
        <f>VLOOKUP(V522,Regions!A:B,2,FALSE)</f>
        <v>Asia Pacific</v>
      </c>
    </row>
    <row r="523" spans="1:24" x14ac:dyDescent="0.3">
      <c r="A523" t="s">
        <v>617</v>
      </c>
      <c r="B523" t="s">
        <v>1167</v>
      </c>
      <c r="C523" t="s">
        <v>1160</v>
      </c>
      <c r="D523" s="1">
        <v>43200</v>
      </c>
      <c r="E523" s="1">
        <v>43219</v>
      </c>
      <c r="F523" s="1">
        <v>43234</v>
      </c>
      <c r="G523">
        <v>10877</v>
      </c>
      <c r="H523">
        <v>13.3</v>
      </c>
      <c r="I523">
        <v>4205.0200000000004</v>
      </c>
      <c r="J523" s="2" t="s">
        <v>1218</v>
      </c>
      <c r="K523">
        <v>165</v>
      </c>
      <c r="L523" s="15" t="s">
        <v>1576</v>
      </c>
      <c r="M523">
        <f>IF(J523="Business", G523*imputed!$B$4+imputed!$C$4,flights_c!G523*imputed!$B$5+imputed!$C$5)</f>
        <v>8098.9594999999999</v>
      </c>
      <c r="N523">
        <f t="shared" si="32"/>
        <v>19</v>
      </c>
      <c r="O523">
        <f t="shared" si="33"/>
        <v>0.38659740737335668</v>
      </c>
      <c r="P523">
        <f t="shared" si="34"/>
        <v>15</v>
      </c>
      <c r="Q523" t="str">
        <f>VLOOKUP(K523,employees!A:H,5, FALSE)</f>
        <v>HR</v>
      </c>
      <c r="R523">
        <f>VLOOKUP(K523,employees!A:H,6, FALSE)</f>
        <v>2</v>
      </c>
      <c r="S523">
        <f>VLOOKUP(R523,Allowance!A:B,2,FALSE)</f>
        <v>6</v>
      </c>
      <c r="T523" t="str">
        <f t="shared" si="35"/>
        <v>Violation</v>
      </c>
      <c r="U523" t="str">
        <f>VLOOKUP(B523,IATA[],3,FALSE)</f>
        <v>England</v>
      </c>
      <c r="V523" t="str">
        <f>VLOOKUP(C523,IATA[],3,FALSE)</f>
        <v>Singapore</v>
      </c>
      <c r="W523" t="str">
        <f>VLOOKUP(U523,Regions!A:B,2,FALSE)</f>
        <v>Europe &amp; Middle East</v>
      </c>
      <c r="X523" t="str">
        <f>VLOOKUP(V523,Regions!A:B,2,FALSE)</f>
        <v>Asia Pacific</v>
      </c>
    </row>
    <row r="524" spans="1:24" x14ac:dyDescent="0.3">
      <c r="A524" t="s">
        <v>616</v>
      </c>
      <c r="B524" t="s">
        <v>1162</v>
      </c>
      <c r="C524" t="s">
        <v>1185</v>
      </c>
      <c r="D524" s="1">
        <v>43577</v>
      </c>
      <c r="E524" s="1">
        <v>43595</v>
      </c>
      <c r="F524" s="1">
        <v>43601</v>
      </c>
      <c r="G524">
        <v>7762</v>
      </c>
      <c r="H524">
        <v>8.9</v>
      </c>
      <c r="I524">
        <v>4217.79</v>
      </c>
      <c r="J524" s="2" t="s">
        <v>1218</v>
      </c>
      <c r="K524">
        <v>212</v>
      </c>
      <c r="L524" s="15" t="s">
        <v>1576</v>
      </c>
      <c r="M524">
        <f>IF(J524="Business", G524*imputed!$B$4+imputed!$C$4,flights_c!G524*imputed!$B$5+imputed!$C$5)</f>
        <v>6312.5070000000005</v>
      </c>
      <c r="N524">
        <f t="shared" si="32"/>
        <v>18</v>
      </c>
      <c r="O524">
        <f t="shared" si="33"/>
        <v>0.54338959031177536</v>
      </c>
      <c r="P524">
        <f t="shared" si="34"/>
        <v>6</v>
      </c>
      <c r="Q524" t="str">
        <f>VLOOKUP(K524,employees!A:H,5, FALSE)</f>
        <v>Consulting</v>
      </c>
      <c r="R524">
        <f>VLOOKUP(K524,employees!A:H,6, FALSE)</f>
        <v>3</v>
      </c>
      <c r="S524">
        <f>VLOOKUP(R524,Allowance!A:B,2,FALSE)</f>
        <v>8</v>
      </c>
      <c r="T524" t="str">
        <f t="shared" si="35"/>
        <v>Violation</v>
      </c>
      <c r="U524" t="str">
        <f>VLOOKUP(B524,IATA[],3,FALSE)</f>
        <v>England</v>
      </c>
      <c r="V524" t="str">
        <f>VLOOKUP(C524,IATA[],3,FALSE)</f>
        <v>USA</v>
      </c>
      <c r="W524" t="str">
        <f>VLOOKUP(U524,Regions!A:B,2,FALSE)</f>
        <v>Europe &amp; Middle East</v>
      </c>
      <c r="X524" t="str">
        <f>VLOOKUP(V524,Regions!A:B,2,FALSE)</f>
        <v>Americas</v>
      </c>
    </row>
    <row r="525" spans="1:24" x14ac:dyDescent="0.3">
      <c r="A525" t="s">
        <v>615</v>
      </c>
      <c r="B525" t="s">
        <v>1161</v>
      </c>
      <c r="C525" t="s">
        <v>1167</v>
      </c>
      <c r="D525" s="1">
        <v>43577</v>
      </c>
      <c r="E525" s="1">
        <v>43592</v>
      </c>
      <c r="F525" s="1">
        <v>43605</v>
      </c>
      <c r="G525">
        <v>5584</v>
      </c>
      <c r="H525">
        <v>7.1</v>
      </c>
      <c r="I525">
        <v>4231.05</v>
      </c>
      <c r="J525" s="2" t="s">
        <v>1218</v>
      </c>
      <c r="K525">
        <v>499</v>
      </c>
      <c r="L525" s="15" t="s">
        <v>1576</v>
      </c>
      <c r="M525">
        <f>IF(J525="Business", G525*imputed!$B$4+imputed!$C$4,flights_c!G525*imputed!$B$5+imputed!$C$5)</f>
        <v>5063.424</v>
      </c>
      <c r="N525">
        <f t="shared" si="32"/>
        <v>15</v>
      </c>
      <c r="O525">
        <f t="shared" si="33"/>
        <v>0.75770952722063045</v>
      </c>
      <c r="P525">
        <f t="shared" si="34"/>
        <v>13</v>
      </c>
      <c r="Q525" t="str">
        <f>VLOOKUP(K525,employees!A:H,5, FALSE)</f>
        <v>IT</v>
      </c>
      <c r="R525">
        <f>VLOOKUP(K525,employees!A:H,6, FALSE)</f>
        <v>4</v>
      </c>
      <c r="S525">
        <f>VLOOKUP(R525,Allowance!A:B,2,FALSE)</f>
        <v>10</v>
      </c>
      <c r="T525" t="str">
        <f t="shared" si="35"/>
        <v>No</v>
      </c>
      <c r="U525" t="str">
        <f>VLOOKUP(B525,IATA[],3,FALSE)</f>
        <v>USA</v>
      </c>
      <c r="V525" t="str">
        <f>VLOOKUP(C525,IATA[],3,FALSE)</f>
        <v>England</v>
      </c>
      <c r="W525" t="str">
        <f>VLOOKUP(U525,Regions!A:B,2,FALSE)</f>
        <v>Americas</v>
      </c>
      <c r="X525" t="str">
        <f>VLOOKUP(V525,Regions!A:B,2,FALSE)</f>
        <v>Europe &amp; Middle East</v>
      </c>
    </row>
    <row r="526" spans="1:24" x14ac:dyDescent="0.3">
      <c r="A526" t="s">
        <v>614</v>
      </c>
      <c r="B526" t="s">
        <v>1161</v>
      </c>
      <c r="C526" t="s">
        <v>1176</v>
      </c>
      <c r="D526" s="1">
        <v>43621</v>
      </c>
      <c r="E526" s="1">
        <v>43645</v>
      </c>
      <c r="F526" s="1">
        <v>43656</v>
      </c>
      <c r="G526">
        <v>11115</v>
      </c>
      <c r="H526">
        <v>13.5</v>
      </c>
      <c r="I526">
        <v>4237.75</v>
      </c>
      <c r="J526" s="2" t="s">
        <v>1218</v>
      </c>
      <c r="K526">
        <v>962</v>
      </c>
      <c r="L526" s="15" t="s">
        <v>1576</v>
      </c>
      <c r="M526">
        <f>IF(J526="Business", G526*imputed!$B$4+imputed!$C$4,flights_c!G526*imputed!$B$5+imputed!$C$5)</f>
        <v>8235.4524999999994</v>
      </c>
      <c r="N526">
        <f t="shared" si="32"/>
        <v>24</v>
      </c>
      <c r="O526">
        <f t="shared" si="33"/>
        <v>0.38126405757984705</v>
      </c>
      <c r="P526">
        <f t="shared" si="34"/>
        <v>11</v>
      </c>
      <c r="Q526" t="str">
        <f>VLOOKUP(K526,employees!A:H,5, FALSE)</f>
        <v>Consulting</v>
      </c>
      <c r="R526">
        <f>VLOOKUP(K526,employees!A:H,6, FALSE)</f>
        <v>4</v>
      </c>
      <c r="S526">
        <f>VLOOKUP(R526,Allowance!A:B,2,FALSE)</f>
        <v>10</v>
      </c>
      <c r="T526" t="str">
        <f t="shared" si="35"/>
        <v>Violation</v>
      </c>
      <c r="U526" t="str">
        <f>VLOOKUP(B526,IATA[],3,FALSE)</f>
        <v>USA</v>
      </c>
      <c r="V526" t="str">
        <f>VLOOKUP(C526,IATA[],3,FALSE)</f>
        <v>Republic of Korea</v>
      </c>
      <c r="W526" t="str">
        <f>VLOOKUP(U526,Regions!A:B,2,FALSE)</f>
        <v>Americas</v>
      </c>
      <c r="X526" t="str">
        <f>VLOOKUP(V526,Regions!A:B,2,FALSE)</f>
        <v>Asia Pacific</v>
      </c>
    </row>
    <row r="527" spans="1:24" x14ac:dyDescent="0.3">
      <c r="A527" t="s">
        <v>613</v>
      </c>
      <c r="B527" t="s">
        <v>1162</v>
      </c>
      <c r="C527" t="s">
        <v>1180</v>
      </c>
      <c r="D527" s="1">
        <v>43816</v>
      </c>
      <c r="E527" s="1">
        <v>43821</v>
      </c>
      <c r="F527" s="1">
        <v>43829</v>
      </c>
      <c r="G527">
        <v>5561</v>
      </c>
      <c r="H527">
        <v>6.7</v>
      </c>
      <c r="I527">
        <v>4244.45</v>
      </c>
      <c r="J527" s="2" t="s">
        <v>1218</v>
      </c>
      <c r="K527">
        <v>460</v>
      </c>
      <c r="L527" s="15" t="s">
        <v>1576</v>
      </c>
      <c r="M527">
        <f>IF(J527="Business", G527*imputed!$B$4+imputed!$C$4,flights_c!G527*imputed!$B$5+imputed!$C$5)</f>
        <v>5050.2335000000003</v>
      </c>
      <c r="N527">
        <f t="shared" si="32"/>
        <v>5</v>
      </c>
      <c r="O527">
        <f t="shared" si="33"/>
        <v>0.76325301204819274</v>
      </c>
      <c r="P527">
        <f t="shared" si="34"/>
        <v>8</v>
      </c>
      <c r="Q527" t="str">
        <f>VLOOKUP(K527,employees!A:H,5, FALSE)</f>
        <v>Consulting</v>
      </c>
      <c r="R527">
        <f>VLOOKUP(K527,employees!A:H,6, FALSE)</f>
        <v>4</v>
      </c>
      <c r="S527">
        <f>VLOOKUP(R527,Allowance!A:B,2,FALSE)</f>
        <v>10</v>
      </c>
      <c r="T527" t="str">
        <f t="shared" si="35"/>
        <v>No</v>
      </c>
      <c r="U527" t="str">
        <f>VLOOKUP(B527,IATA[],3,FALSE)</f>
        <v>England</v>
      </c>
      <c r="V527" t="str">
        <f>VLOOKUP(C527,IATA[],3,FALSE)</f>
        <v>USA</v>
      </c>
      <c r="W527" t="str">
        <f>VLOOKUP(U527,Regions!A:B,2,FALSE)</f>
        <v>Europe &amp; Middle East</v>
      </c>
      <c r="X527" t="str">
        <f>VLOOKUP(V527,Regions!A:B,2,FALSE)</f>
        <v>Americas</v>
      </c>
    </row>
    <row r="528" spans="1:24" x14ac:dyDescent="0.3">
      <c r="A528" t="s">
        <v>612</v>
      </c>
      <c r="B528" t="s">
        <v>1167</v>
      </c>
      <c r="C528" t="s">
        <v>1161</v>
      </c>
      <c r="D528" s="1">
        <v>43660</v>
      </c>
      <c r="E528" s="1">
        <v>43674</v>
      </c>
      <c r="F528" s="1">
        <v>43681</v>
      </c>
      <c r="G528">
        <v>5568</v>
      </c>
      <c r="H528">
        <v>12.7</v>
      </c>
      <c r="I528">
        <v>4244.68</v>
      </c>
      <c r="J528" s="2" t="s">
        <v>1218</v>
      </c>
      <c r="K528">
        <v>707</v>
      </c>
      <c r="L528" s="15" t="s">
        <v>1576</v>
      </c>
      <c r="M528">
        <f>IF(J528="Business", G528*imputed!$B$4+imputed!$C$4,flights_c!G528*imputed!$B$5+imputed!$C$5)</f>
        <v>5054.2479999999996</v>
      </c>
      <c r="N528">
        <f t="shared" si="32"/>
        <v>14</v>
      </c>
      <c r="O528">
        <f t="shared" si="33"/>
        <v>0.76233477011494255</v>
      </c>
      <c r="P528">
        <f t="shared" si="34"/>
        <v>7</v>
      </c>
      <c r="Q528" t="str">
        <f>VLOOKUP(K528,employees!A:H,5, FALSE)</f>
        <v>Finance</v>
      </c>
      <c r="R528">
        <f>VLOOKUP(K528,employees!A:H,6, FALSE)</f>
        <v>2</v>
      </c>
      <c r="S528">
        <f>VLOOKUP(R528,Allowance!A:B,2,FALSE)</f>
        <v>6</v>
      </c>
      <c r="T528" t="str">
        <f t="shared" si="35"/>
        <v>Violation</v>
      </c>
      <c r="U528" t="str">
        <f>VLOOKUP(B528,IATA[],3,FALSE)</f>
        <v>England</v>
      </c>
      <c r="V528" t="str">
        <f>VLOOKUP(C528,IATA[],3,FALSE)</f>
        <v>USA</v>
      </c>
      <c r="W528" t="str">
        <f>VLOOKUP(U528,Regions!A:B,2,FALSE)</f>
        <v>Europe &amp; Middle East</v>
      </c>
      <c r="X528" t="str">
        <f>VLOOKUP(V528,Regions!A:B,2,FALSE)</f>
        <v>Americas</v>
      </c>
    </row>
    <row r="529" spans="1:24" x14ac:dyDescent="0.3">
      <c r="A529" t="s">
        <v>611</v>
      </c>
      <c r="B529" t="s">
        <v>1162</v>
      </c>
      <c r="C529" t="s">
        <v>1211</v>
      </c>
      <c r="D529" s="1">
        <v>43182</v>
      </c>
      <c r="E529" s="1">
        <v>43191</v>
      </c>
      <c r="F529" s="1">
        <v>43199</v>
      </c>
      <c r="G529">
        <v>5707</v>
      </c>
      <c r="H529">
        <v>6.9</v>
      </c>
      <c r="I529">
        <v>4273.6499999999996</v>
      </c>
      <c r="J529" s="2" t="s">
        <v>1218</v>
      </c>
      <c r="K529">
        <v>388</v>
      </c>
      <c r="L529" s="15" t="s">
        <v>1576</v>
      </c>
      <c r="M529">
        <f>IF(J529="Business", G529*imputed!$B$4+imputed!$C$4,flights_c!G529*imputed!$B$5+imputed!$C$5)</f>
        <v>5133.9645</v>
      </c>
      <c r="N529">
        <f t="shared" si="32"/>
        <v>9</v>
      </c>
      <c r="O529">
        <f t="shared" si="33"/>
        <v>0.7488435254950061</v>
      </c>
      <c r="P529">
        <f t="shared" si="34"/>
        <v>8</v>
      </c>
      <c r="Q529" t="str">
        <f>VLOOKUP(K529,employees!A:H,5, FALSE)</f>
        <v>Consulting</v>
      </c>
      <c r="R529">
        <f>VLOOKUP(K529,employees!A:H,6, FALSE)</f>
        <v>4</v>
      </c>
      <c r="S529">
        <f>VLOOKUP(R529,Allowance!A:B,2,FALSE)</f>
        <v>10</v>
      </c>
      <c r="T529" t="str">
        <f t="shared" si="35"/>
        <v>No</v>
      </c>
      <c r="U529" t="str">
        <f>VLOOKUP(B529,IATA[],3,FALSE)</f>
        <v>England</v>
      </c>
      <c r="V529" t="str">
        <f>VLOOKUP(C529,IATA[],3,FALSE)</f>
        <v>Canada</v>
      </c>
      <c r="W529" t="str">
        <f>VLOOKUP(U529,Regions!A:B,2,FALSE)</f>
        <v>Europe &amp; Middle East</v>
      </c>
      <c r="X529" t="str">
        <f>VLOOKUP(V529,Regions!A:B,2,FALSE)</f>
        <v>Americas</v>
      </c>
    </row>
    <row r="530" spans="1:24" x14ac:dyDescent="0.3">
      <c r="A530" t="s">
        <v>610</v>
      </c>
      <c r="B530" t="s">
        <v>1161</v>
      </c>
      <c r="C530" t="s">
        <v>1171</v>
      </c>
      <c r="D530" s="1">
        <v>43375</v>
      </c>
      <c r="E530" s="1">
        <v>43392</v>
      </c>
      <c r="F530" s="1">
        <v>43401</v>
      </c>
      <c r="G530">
        <v>11004</v>
      </c>
      <c r="H530">
        <v>13.5</v>
      </c>
      <c r="I530">
        <v>4276.0600000000004</v>
      </c>
      <c r="J530" s="2" t="s">
        <v>1218</v>
      </c>
      <c r="K530">
        <v>266</v>
      </c>
      <c r="L530" s="15" t="s">
        <v>1576</v>
      </c>
      <c r="M530">
        <f>IF(J530="Business", G530*imputed!$B$4+imputed!$C$4,flights_c!G530*imputed!$B$5+imputed!$C$5)</f>
        <v>8171.7939999999999</v>
      </c>
      <c r="N530">
        <f t="shared" si="32"/>
        <v>17</v>
      </c>
      <c r="O530">
        <f t="shared" si="33"/>
        <v>0.388591421301345</v>
      </c>
      <c r="P530">
        <f t="shared" si="34"/>
        <v>9</v>
      </c>
      <c r="Q530" t="str">
        <f>VLOOKUP(K530,employees!A:H,5, FALSE)</f>
        <v>Consulting</v>
      </c>
      <c r="R530">
        <f>VLOOKUP(K530,employees!A:H,6, FALSE)</f>
        <v>4</v>
      </c>
      <c r="S530">
        <f>VLOOKUP(R530,Allowance!A:B,2,FALSE)</f>
        <v>10</v>
      </c>
      <c r="T530" t="str">
        <f t="shared" si="35"/>
        <v>Violation</v>
      </c>
      <c r="U530" t="str">
        <f>VLOOKUP(B530,IATA[],3,FALSE)</f>
        <v>USA</v>
      </c>
      <c r="V530" t="str">
        <f>VLOOKUP(C530,IATA[],3,FALSE)</f>
        <v>China</v>
      </c>
      <c r="W530" t="str">
        <f>VLOOKUP(U530,Regions!A:B,2,FALSE)</f>
        <v>Americas</v>
      </c>
      <c r="X530" t="str">
        <f>VLOOKUP(V530,Regions!A:B,2,FALSE)</f>
        <v>Asia Pacific</v>
      </c>
    </row>
    <row r="531" spans="1:24" x14ac:dyDescent="0.3">
      <c r="A531" t="s">
        <v>609</v>
      </c>
      <c r="B531" t="s">
        <v>1162</v>
      </c>
      <c r="C531" t="s">
        <v>1180</v>
      </c>
      <c r="D531" s="1">
        <v>42881</v>
      </c>
      <c r="E531" s="1">
        <v>42889</v>
      </c>
      <c r="F531" s="1">
        <v>42897</v>
      </c>
      <c r="G531">
        <v>5561</v>
      </c>
      <c r="H531">
        <v>6.7</v>
      </c>
      <c r="I531">
        <v>4296.3</v>
      </c>
      <c r="J531" s="2" t="s">
        <v>1218</v>
      </c>
      <c r="K531">
        <v>741</v>
      </c>
      <c r="L531" s="15" t="s">
        <v>1576</v>
      </c>
      <c r="M531">
        <f>IF(J531="Business", G531*imputed!$B$4+imputed!$C$4,flights_c!G531*imputed!$B$5+imputed!$C$5)</f>
        <v>5050.2335000000003</v>
      </c>
      <c r="N531">
        <f t="shared" si="32"/>
        <v>8</v>
      </c>
      <c r="O531">
        <f t="shared" si="33"/>
        <v>0.77257687466283043</v>
      </c>
      <c r="P531">
        <f t="shared" si="34"/>
        <v>8</v>
      </c>
      <c r="Q531" t="str">
        <f>VLOOKUP(K531,employees!A:H,5, FALSE)</f>
        <v>Consulting</v>
      </c>
      <c r="R531">
        <f>VLOOKUP(K531,employees!A:H,6, FALSE)</f>
        <v>4</v>
      </c>
      <c r="S531">
        <f>VLOOKUP(R531,Allowance!A:B,2,FALSE)</f>
        <v>10</v>
      </c>
      <c r="T531" t="str">
        <f t="shared" si="35"/>
        <v>No</v>
      </c>
      <c r="U531" t="str">
        <f>VLOOKUP(B531,IATA[],3,FALSE)</f>
        <v>England</v>
      </c>
      <c r="V531" t="str">
        <f>VLOOKUP(C531,IATA[],3,FALSE)</f>
        <v>USA</v>
      </c>
      <c r="W531" t="str">
        <f>VLOOKUP(U531,Regions!A:B,2,FALSE)</f>
        <v>Europe &amp; Middle East</v>
      </c>
      <c r="X531" t="str">
        <f>VLOOKUP(V531,Regions!A:B,2,FALSE)</f>
        <v>Americas</v>
      </c>
    </row>
    <row r="532" spans="1:24" x14ac:dyDescent="0.3">
      <c r="A532" t="s">
        <v>608</v>
      </c>
      <c r="B532" t="s">
        <v>1190</v>
      </c>
      <c r="C532" t="s">
        <v>1167</v>
      </c>
      <c r="D532" s="1">
        <v>42792</v>
      </c>
      <c r="E532" s="1">
        <v>42874</v>
      </c>
      <c r="F532" s="1">
        <v>42886</v>
      </c>
      <c r="G532">
        <v>5565</v>
      </c>
      <c r="H532">
        <v>8.6999999999999993</v>
      </c>
      <c r="I532">
        <v>4314.32</v>
      </c>
      <c r="J532" s="2" t="s">
        <v>1218</v>
      </c>
      <c r="K532">
        <v>301</v>
      </c>
      <c r="L532" s="15" t="s">
        <v>1576</v>
      </c>
      <c r="M532">
        <f>IF(J532="Business", G532*imputed!$B$4+imputed!$C$4,flights_c!G532*imputed!$B$5+imputed!$C$5)</f>
        <v>5052.5275000000001</v>
      </c>
      <c r="N532">
        <f t="shared" si="32"/>
        <v>82</v>
      </c>
      <c r="O532">
        <f t="shared" si="33"/>
        <v>0.77525965858041324</v>
      </c>
      <c r="P532">
        <f t="shared" si="34"/>
        <v>12</v>
      </c>
      <c r="Q532" t="str">
        <f>VLOOKUP(K532,employees!A:H,5, FALSE)</f>
        <v>Marketing</v>
      </c>
      <c r="R532">
        <f>VLOOKUP(K532,employees!A:H,6, FALSE)</f>
        <v>2</v>
      </c>
      <c r="S532">
        <f>VLOOKUP(R532,Allowance!A:B,2,FALSE)</f>
        <v>6</v>
      </c>
      <c r="T532" t="str">
        <f t="shared" si="35"/>
        <v>Violation</v>
      </c>
      <c r="U532" t="str">
        <f>VLOOKUP(B532,IATA[],3,FALSE)</f>
        <v>USA</v>
      </c>
      <c r="V532" t="str">
        <f>VLOOKUP(C532,IATA[],3,FALSE)</f>
        <v>England</v>
      </c>
      <c r="W532" t="str">
        <f>VLOOKUP(U532,Regions!A:B,2,FALSE)</f>
        <v>Americas</v>
      </c>
      <c r="X532" t="str">
        <f>VLOOKUP(V532,Regions!A:B,2,FALSE)</f>
        <v>Europe &amp; Middle East</v>
      </c>
    </row>
    <row r="533" spans="1:24" x14ac:dyDescent="0.3">
      <c r="A533" t="s">
        <v>607</v>
      </c>
      <c r="B533" t="s">
        <v>1162</v>
      </c>
      <c r="C533" t="s">
        <v>1173</v>
      </c>
      <c r="D533" s="1">
        <v>43274</v>
      </c>
      <c r="E533" s="1">
        <v>43310</v>
      </c>
      <c r="F533" s="1">
        <v>43317</v>
      </c>
      <c r="G533">
        <v>9577</v>
      </c>
      <c r="H533">
        <v>10.7</v>
      </c>
      <c r="I533">
        <v>4362.49</v>
      </c>
      <c r="J533" s="2" t="s">
        <v>1218</v>
      </c>
      <c r="K533">
        <v>280</v>
      </c>
      <c r="L533" s="15" t="s">
        <v>1576</v>
      </c>
      <c r="M533">
        <f>IF(J533="Business", G533*imputed!$B$4+imputed!$C$4,flights_c!G533*imputed!$B$5+imputed!$C$5)</f>
        <v>7353.4094999999998</v>
      </c>
      <c r="N533">
        <f t="shared" si="32"/>
        <v>36</v>
      </c>
      <c r="O533">
        <f t="shared" si="33"/>
        <v>0.45551738540252684</v>
      </c>
      <c r="P533">
        <f t="shared" si="34"/>
        <v>7</v>
      </c>
      <c r="Q533" t="str">
        <f>VLOOKUP(K533,employees!A:H,5, FALSE)</f>
        <v>Consulting</v>
      </c>
      <c r="R533">
        <f>VLOOKUP(K533,employees!A:H,6, FALSE)</f>
        <v>4</v>
      </c>
      <c r="S533">
        <f>VLOOKUP(R533,Allowance!A:B,2,FALSE)</f>
        <v>10</v>
      </c>
      <c r="T533" t="str">
        <f t="shared" si="35"/>
        <v>Violation</v>
      </c>
      <c r="U533" t="str">
        <f>VLOOKUP(B533,IATA[],3,FALSE)</f>
        <v>England</v>
      </c>
      <c r="V533" t="str">
        <f>VLOOKUP(C533,IATA[],3,FALSE)</f>
        <v>Thailand</v>
      </c>
      <c r="W533" t="str">
        <f>VLOOKUP(U533,Regions!A:B,2,FALSE)</f>
        <v>Europe &amp; Middle East</v>
      </c>
      <c r="X533" t="str">
        <f>VLOOKUP(V533,Regions!A:B,2,FALSE)</f>
        <v>Asia Pacific</v>
      </c>
    </row>
    <row r="534" spans="1:24" x14ac:dyDescent="0.3">
      <c r="A534" t="s">
        <v>606</v>
      </c>
      <c r="B534" t="s">
        <v>1190</v>
      </c>
      <c r="C534" t="s">
        <v>1167</v>
      </c>
      <c r="D534" s="1">
        <v>43225</v>
      </c>
      <c r="E534" s="1">
        <v>43255</v>
      </c>
      <c r="F534" s="1">
        <v>43262</v>
      </c>
      <c r="G534">
        <v>5565</v>
      </c>
      <c r="H534">
        <v>8.6999999999999993</v>
      </c>
      <c r="I534">
        <v>4363.24</v>
      </c>
      <c r="J534" s="2" t="s">
        <v>1218</v>
      </c>
      <c r="K534">
        <v>530</v>
      </c>
      <c r="L534" s="15" t="s">
        <v>1576</v>
      </c>
      <c r="M534">
        <f>IF(J534="Business", G534*imputed!$B$4+imputed!$C$4,flights_c!G534*imputed!$B$5+imputed!$C$5)</f>
        <v>5052.5275000000001</v>
      </c>
      <c r="N534">
        <f t="shared" si="32"/>
        <v>30</v>
      </c>
      <c r="O534">
        <f t="shared" si="33"/>
        <v>0.78405031446540874</v>
      </c>
      <c r="P534">
        <f t="shared" si="34"/>
        <v>7</v>
      </c>
      <c r="Q534" t="str">
        <f>VLOOKUP(K534,employees!A:H,5, FALSE)</f>
        <v>Consulting</v>
      </c>
      <c r="R534">
        <f>VLOOKUP(K534,employees!A:H,6, FALSE)</f>
        <v>3</v>
      </c>
      <c r="S534">
        <f>VLOOKUP(R534,Allowance!A:B,2,FALSE)</f>
        <v>8</v>
      </c>
      <c r="T534" t="str">
        <f t="shared" si="35"/>
        <v>Violation</v>
      </c>
      <c r="U534" t="str">
        <f>VLOOKUP(B534,IATA[],3,FALSE)</f>
        <v>USA</v>
      </c>
      <c r="V534" t="str">
        <f>VLOOKUP(C534,IATA[],3,FALSE)</f>
        <v>England</v>
      </c>
      <c r="W534" t="str">
        <f>VLOOKUP(U534,Regions!A:B,2,FALSE)</f>
        <v>Americas</v>
      </c>
      <c r="X534" t="str">
        <f>VLOOKUP(V534,Regions!A:B,2,FALSE)</f>
        <v>Europe &amp; Middle East</v>
      </c>
    </row>
    <row r="535" spans="1:24" x14ac:dyDescent="0.3">
      <c r="A535" t="s">
        <v>605</v>
      </c>
      <c r="B535" t="s">
        <v>1167</v>
      </c>
      <c r="C535" t="s">
        <v>1169</v>
      </c>
      <c r="D535" s="1">
        <v>43781</v>
      </c>
      <c r="E535" s="1">
        <v>43796</v>
      </c>
      <c r="F535" s="1">
        <v>43797</v>
      </c>
      <c r="G535">
        <v>10593</v>
      </c>
      <c r="H535">
        <v>17.7</v>
      </c>
      <c r="I535">
        <v>4380.07</v>
      </c>
      <c r="J535" s="2" t="s">
        <v>1218</v>
      </c>
      <c r="K535">
        <v>845</v>
      </c>
      <c r="L535" s="15" t="s">
        <v>1576</v>
      </c>
      <c r="M535">
        <f>IF(J535="Business", G535*imputed!$B$4+imputed!$C$4,flights_c!G535*imputed!$B$5+imputed!$C$5)</f>
        <v>7936.0855000000001</v>
      </c>
      <c r="N535">
        <f t="shared" si="32"/>
        <v>15</v>
      </c>
      <c r="O535">
        <f t="shared" si="33"/>
        <v>0.4134872085339375</v>
      </c>
      <c r="P535">
        <f t="shared" si="34"/>
        <v>1</v>
      </c>
      <c r="Q535" t="str">
        <f>VLOOKUP(K535,employees!A:H,5, FALSE)</f>
        <v>Consulting</v>
      </c>
      <c r="R535">
        <f>VLOOKUP(K535,employees!A:H,6, FALSE)</f>
        <v>4</v>
      </c>
      <c r="S535">
        <f>VLOOKUP(R535,Allowance!A:B,2,FALSE)</f>
        <v>10</v>
      </c>
      <c r="T535" t="str">
        <f t="shared" si="35"/>
        <v>Violation</v>
      </c>
      <c r="U535" t="str">
        <f>VLOOKUP(B535,IATA[],3,FALSE)</f>
        <v>England</v>
      </c>
      <c r="V535" t="str">
        <f>VLOOKUP(C535,IATA[],3,FALSE)</f>
        <v>Malaysia</v>
      </c>
      <c r="W535" t="str">
        <f>VLOOKUP(U535,Regions!A:B,2,FALSE)</f>
        <v>Europe &amp; Middle East</v>
      </c>
      <c r="X535" t="str">
        <f>VLOOKUP(V535,Regions!A:B,2,FALSE)</f>
        <v>Asia Pacific</v>
      </c>
    </row>
    <row r="536" spans="1:24" x14ac:dyDescent="0.3">
      <c r="A536" t="s">
        <v>604</v>
      </c>
      <c r="B536" t="s">
        <v>1162</v>
      </c>
      <c r="C536" t="s">
        <v>1180</v>
      </c>
      <c r="D536" s="1">
        <v>43022</v>
      </c>
      <c r="E536" s="1">
        <v>43032</v>
      </c>
      <c r="F536" s="1">
        <v>43040</v>
      </c>
      <c r="G536">
        <v>5561</v>
      </c>
      <c r="H536">
        <v>6.7</v>
      </c>
      <c r="I536">
        <v>4394.03</v>
      </c>
      <c r="J536" s="2" t="s">
        <v>1218</v>
      </c>
      <c r="K536">
        <v>751</v>
      </c>
      <c r="L536" s="15" t="s">
        <v>1576</v>
      </c>
      <c r="M536">
        <f>IF(J536="Business", G536*imputed!$B$4+imputed!$C$4,flights_c!G536*imputed!$B$5+imputed!$C$5)</f>
        <v>5050.2335000000003</v>
      </c>
      <c r="N536">
        <f t="shared" si="32"/>
        <v>10</v>
      </c>
      <c r="O536">
        <f t="shared" si="33"/>
        <v>0.79015105196907032</v>
      </c>
      <c r="P536">
        <f t="shared" si="34"/>
        <v>8</v>
      </c>
      <c r="Q536" t="str">
        <f>VLOOKUP(K536,employees!A:H,5, FALSE)</f>
        <v>Marketing</v>
      </c>
      <c r="R536">
        <f>VLOOKUP(K536,employees!A:H,6, FALSE)</f>
        <v>4</v>
      </c>
      <c r="S536">
        <f>VLOOKUP(R536,Allowance!A:B,2,FALSE)</f>
        <v>10</v>
      </c>
      <c r="T536" t="str">
        <f t="shared" si="35"/>
        <v>No</v>
      </c>
      <c r="U536" t="str">
        <f>VLOOKUP(B536,IATA[],3,FALSE)</f>
        <v>England</v>
      </c>
      <c r="V536" t="str">
        <f>VLOOKUP(C536,IATA[],3,FALSE)</f>
        <v>USA</v>
      </c>
      <c r="W536" t="str">
        <f>VLOOKUP(U536,Regions!A:B,2,FALSE)</f>
        <v>Europe &amp; Middle East</v>
      </c>
      <c r="X536" t="str">
        <f>VLOOKUP(V536,Regions!A:B,2,FALSE)</f>
        <v>Americas</v>
      </c>
    </row>
    <row r="537" spans="1:24" x14ac:dyDescent="0.3">
      <c r="A537" t="s">
        <v>603</v>
      </c>
      <c r="B537" t="s">
        <v>1161</v>
      </c>
      <c r="C537" t="s">
        <v>1167</v>
      </c>
      <c r="D537" s="1">
        <v>43125</v>
      </c>
      <c r="E537" s="1">
        <v>43139</v>
      </c>
      <c r="F537" s="1">
        <v>43153</v>
      </c>
      <c r="G537">
        <v>5584</v>
      </c>
      <c r="H537">
        <v>7.1</v>
      </c>
      <c r="I537">
        <v>4397.57</v>
      </c>
      <c r="J537" s="2" t="s">
        <v>1218</v>
      </c>
      <c r="K537">
        <v>7</v>
      </c>
      <c r="L537" s="15" t="s">
        <v>1576</v>
      </c>
      <c r="M537">
        <f>IF(J537="Business", G537*imputed!$B$4+imputed!$C$4,flights_c!G537*imputed!$B$5+imputed!$C$5)</f>
        <v>5063.424</v>
      </c>
      <c r="N537">
        <f t="shared" si="32"/>
        <v>14</v>
      </c>
      <c r="O537">
        <f t="shared" si="33"/>
        <v>0.78753044412607442</v>
      </c>
      <c r="P537">
        <f t="shared" si="34"/>
        <v>14</v>
      </c>
      <c r="Q537" t="str">
        <f>VLOOKUP(K537,employees!A:H,5, FALSE)</f>
        <v>HR</v>
      </c>
      <c r="R537">
        <f>VLOOKUP(K537,employees!A:H,6, FALSE)</f>
        <v>3</v>
      </c>
      <c r="S537">
        <f>VLOOKUP(R537,Allowance!A:B,2,FALSE)</f>
        <v>8</v>
      </c>
      <c r="T537" t="str">
        <f t="shared" si="35"/>
        <v>No</v>
      </c>
      <c r="U537" t="str">
        <f>VLOOKUP(B537,IATA[],3,FALSE)</f>
        <v>USA</v>
      </c>
      <c r="V537" t="str">
        <f>VLOOKUP(C537,IATA[],3,FALSE)</f>
        <v>England</v>
      </c>
      <c r="W537" t="str">
        <f>VLOOKUP(U537,Regions!A:B,2,FALSE)</f>
        <v>Americas</v>
      </c>
      <c r="X537" t="str">
        <f>VLOOKUP(V537,Regions!A:B,2,FALSE)</f>
        <v>Europe &amp; Middle East</v>
      </c>
    </row>
    <row r="538" spans="1:24" x14ac:dyDescent="0.3">
      <c r="A538" t="s">
        <v>602</v>
      </c>
      <c r="B538" t="s">
        <v>1162</v>
      </c>
      <c r="C538" t="s">
        <v>1163</v>
      </c>
      <c r="D538" s="1">
        <v>42772</v>
      </c>
      <c r="E538" s="1">
        <v>42784</v>
      </c>
      <c r="F538" s="1">
        <v>42801</v>
      </c>
      <c r="G538">
        <v>8395</v>
      </c>
      <c r="H538">
        <v>9.5</v>
      </c>
      <c r="I538">
        <v>4407.74</v>
      </c>
      <c r="J538" s="2" t="s">
        <v>1218</v>
      </c>
      <c r="K538">
        <v>269</v>
      </c>
      <c r="L538" s="15" t="s">
        <v>1576</v>
      </c>
      <c r="M538">
        <f>IF(J538="Business", G538*imputed!$B$4+imputed!$C$4,flights_c!G538*imputed!$B$5+imputed!$C$5)</f>
        <v>6675.5325000000003</v>
      </c>
      <c r="N538">
        <f t="shared" si="32"/>
        <v>12</v>
      </c>
      <c r="O538">
        <f t="shared" si="33"/>
        <v>0.5250434782608695</v>
      </c>
      <c r="P538">
        <f t="shared" si="34"/>
        <v>17</v>
      </c>
      <c r="Q538" t="str">
        <f>VLOOKUP(K538,employees!A:H,5, FALSE)</f>
        <v>Consulting</v>
      </c>
      <c r="R538">
        <f>VLOOKUP(K538,employees!A:H,6, FALSE)</f>
        <v>4</v>
      </c>
      <c r="S538">
        <f>VLOOKUP(R538,Allowance!A:B,2,FALSE)</f>
        <v>10</v>
      </c>
      <c r="T538" t="str">
        <f t="shared" si="35"/>
        <v>No</v>
      </c>
      <c r="U538" t="str">
        <f>VLOOKUP(B538,IATA[],3,FALSE)</f>
        <v>England</v>
      </c>
      <c r="V538" t="str">
        <f>VLOOKUP(C538,IATA[],3,FALSE)</f>
        <v>USA</v>
      </c>
      <c r="W538" t="str">
        <f>VLOOKUP(U538,Regions!A:B,2,FALSE)</f>
        <v>Europe &amp; Middle East</v>
      </c>
      <c r="X538" t="str">
        <f>VLOOKUP(V538,Regions!A:B,2,FALSE)</f>
        <v>Americas</v>
      </c>
    </row>
    <row r="539" spans="1:24" x14ac:dyDescent="0.3">
      <c r="A539" t="s">
        <v>601</v>
      </c>
      <c r="B539" t="s">
        <v>1167</v>
      </c>
      <c r="C539" t="s">
        <v>1160</v>
      </c>
      <c r="D539" s="1">
        <v>43704</v>
      </c>
      <c r="E539" s="1">
        <v>43717</v>
      </c>
      <c r="F539" s="1">
        <v>43727</v>
      </c>
      <c r="G539">
        <v>10877</v>
      </c>
      <c r="H539">
        <v>13.3</v>
      </c>
      <c r="I539">
        <v>4408.13</v>
      </c>
      <c r="J539" s="2" t="s">
        <v>1218</v>
      </c>
      <c r="K539">
        <v>165</v>
      </c>
      <c r="L539" s="15" t="s">
        <v>1576</v>
      </c>
      <c r="M539">
        <f>IF(J539="Business", G539*imputed!$B$4+imputed!$C$4,flights_c!G539*imputed!$B$5+imputed!$C$5)</f>
        <v>8098.9594999999999</v>
      </c>
      <c r="N539">
        <f t="shared" si="32"/>
        <v>13</v>
      </c>
      <c r="O539">
        <f t="shared" si="33"/>
        <v>0.40527075480371427</v>
      </c>
      <c r="P539">
        <f t="shared" si="34"/>
        <v>10</v>
      </c>
      <c r="Q539" t="str">
        <f>VLOOKUP(K539,employees!A:H,5, FALSE)</f>
        <v>HR</v>
      </c>
      <c r="R539">
        <f>VLOOKUP(K539,employees!A:H,6, FALSE)</f>
        <v>2</v>
      </c>
      <c r="S539">
        <f>VLOOKUP(R539,Allowance!A:B,2,FALSE)</f>
        <v>6</v>
      </c>
      <c r="T539" t="str">
        <f t="shared" si="35"/>
        <v>Violation</v>
      </c>
      <c r="U539" t="str">
        <f>VLOOKUP(B539,IATA[],3,FALSE)</f>
        <v>England</v>
      </c>
      <c r="V539" t="str">
        <f>VLOOKUP(C539,IATA[],3,FALSE)</f>
        <v>Singapore</v>
      </c>
      <c r="W539" t="str">
        <f>VLOOKUP(U539,Regions!A:B,2,FALSE)</f>
        <v>Europe &amp; Middle East</v>
      </c>
      <c r="X539" t="str">
        <f>VLOOKUP(V539,Regions!A:B,2,FALSE)</f>
        <v>Asia Pacific</v>
      </c>
    </row>
    <row r="540" spans="1:24" x14ac:dyDescent="0.3">
      <c r="A540" t="s">
        <v>600</v>
      </c>
      <c r="B540" t="s">
        <v>1162</v>
      </c>
      <c r="C540" t="s">
        <v>1198</v>
      </c>
      <c r="D540" s="1">
        <v>43107</v>
      </c>
      <c r="E540" s="1">
        <v>43136</v>
      </c>
      <c r="F540" s="1">
        <v>43143</v>
      </c>
      <c r="G540">
        <v>7627</v>
      </c>
      <c r="H540">
        <v>8.8000000000000007</v>
      </c>
      <c r="I540">
        <v>4465.28</v>
      </c>
      <c r="J540" s="2" t="s">
        <v>1218</v>
      </c>
      <c r="K540">
        <v>636</v>
      </c>
      <c r="L540" s="15" t="s">
        <v>1576</v>
      </c>
      <c r="M540">
        <f>IF(J540="Business", G540*imputed!$B$4+imputed!$C$4,flights_c!G540*imputed!$B$5+imputed!$C$5)</f>
        <v>6235.0844999999999</v>
      </c>
      <c r="N540">
        <f t="shared" si="32"/>
        <v>29</v>
      </c>
      <c r="O540">
        <f t="shared" si="33"/>
        <v>0.58545692933001181</v>
      </c>
      <c r="P540">
        <f t="shared" si="34"/>
        <v>7</v>
      </c>
      <c r="Q540" t="str">
        <f>VLOOKUP(K540,employees!A:H,5, FALSE)</f>
        <v>IT</v>
      </c>
      <c r="R540">
        <f>VLOOKUP(K540,employees!A:H,6, FALSE)</f>
        <v>2</v>
      </c>
      <c r="S540">
        <f>VLOOKUP(R540,Allowance!A:B,2,FALSE)</f>
        <v>6</v>
      </c>
      <c r="T540" t="str">
        <f t="shared" si="35"/>
        <v>Violation</v>
      </c>
      <c r="U540" t="str">
        <f>VLOOKUP(B540,IATA[],3,FALSE)</f>
        <v>England</v>
      </c>
      <c r="V540" t="str">
        <f>VLOOKUP(C540,IATA[],3,FALSE)</f>
        <v>USA</v>
      </c>
      <c r="W540" t="str">
        <f>VLOOKUP(U540,Regions!A:B,2,FALSE)</f>
        <v>Europe &amp; Middle East</v>
      </c>
      <c r="X540" t="str">
        <f>VLOOKUP(V540,Regions!A:B,2,FALSE)</f>
        <v>Americas</v>
      </c>
    </row>
    <row r="541" spans="1:24" x14ac:dyDescent="0.3">
      <c r="A541" t="s">
        <v>599</v>
      </c>
      <c r="B541" t="s">
        <v>1160</v>
      </c>
      <c r="C541" t="s">
        <v>1172</v>
      </c>
      <c r="D541" s="1">
        <v>43200</v>
      </c>
      <c r="E541" s="1">
        <v>43206</v>
      </c>
      <c r="F541" s="1">
        <v>43211</v>
      </c>
      <c r="G541">
        <v>12979</v>
      </c>
      <c r="H541">
        <v>21.1</v>
      </c>
      <c r="I541">
        <v>4502.1400000000003</v>
      </c>
      <c r="J541" s="2" t="s">
        <v>1218</v>
      </c>
      <c r="K541">
        <v>77</v>
      </c>
      <c r="L541" s="15" t="s">
        <v>1576</v>
      </c>
      <c r="M541">
        <f>IF(J541="Business", G541*imputed!$B$4+imputed!$C$4,flights_c!G541*imputed!$B$5+imputed!$C$5)</f>
        <v>9304.4565000000002</v>
      </c>
      <c r="N541">
        <f t="shared" si="32"/>
        <v>6</v>
      </c>
      <c r="O541">
        <f t="shared" si="33"/>
        <v>0.34687880422220513</v>
      </c>
      <c r="P541">
        <f t="shared" si="34"/>
        <v>5</v>
      </c>
      <c r="Q541" t="str">
        <f>VLOOKUP(K541,employees!A:H,5, FALSE)</f>
        <v>Consulting</v>
      </c>
      <c r="R541">
        <f>VLOOKUP(K541,employees!A:H,6, FALSE)</f>
        <v>4</v>
      </c>
      <c r="S541">
        <f>VLOOKUP(R541,Allowance!A:B,2,FALSE)</f>
        <v>10</v>
      </c>
      <c r="T541" t="str">
        <f t="shared" si="35"/>
        <v>Violation</v>
      </c>
      <c r="U541" t="str">
        <f>VLOOKUP(B541,IATA[],3,FALSE)</f>
        <v>Singapore</v>
      </c>
      <c r="V541" t="str">
        <f>VLOOKUP(C541,IATA[],3,FALSE)</f>
        <v>USA</v>
      </c>
      <c r="W541" t="str">
        <f>VLOOKUP(U541,Regions!A:B,2,FALSE)</f>
        <v>Asia Pacific</v>
      </c>
      <c r="X541" t="str">
        <f>VLOOKUP(V541,Regions!A:B,2,FALSE)</f>
        <v>Americas</v>
      </c>
    </row>
    <row r="542" spans="1:24" x14ac:dyDescent="0.3">
      <c r="A542" t="s">
        <v>598</v>
      </c>
      <c r="B542" t="s">
        <v>1161</v>
      </c>
      <c r="C542" t="s">
        <v>1210</v>
      </c>
      <c r="D542" s="1">
        <v>43523</v>
      </c>
      <c r="E542" s="1">
        <v>43566</v>
      </c>
      <c r="F542" s="1">
        <v>43573</v>
      </c>
      <c r="G542">
        <v>5863</v>
      </c>
      <c r="H542">
        <v>7.4</v>
      </c>
      <c r="I542">
        <v>4504.26</v>
      </c>
      <c r="J542" s="2" t="s">
        <v>1218</v>
      </c>
      <c r="K542">
        <v>478</v>
      </c>
      <c r="L542" s="15" t="s">
        <v>1576</v>
      </c>
      <c r="M542">
        <f>IF(J542="Business", G542*imputed!$B$4+imputed!$C$4,flights_c!G542*imputed!$B$5+imputed!$C$5)</f>
        <v>5223.4305000000004</v>
      </c>
      <c r="N542">
        <f t="shared" si="32"/>
        <v>43</v>
      </c>
      <c r="O542">
        <f t="shared" si="33"/>
        <v>0.76825174825174825</v>
      </c>
      <c r="P542">
        <f t="shared" si="34"/>
        <v>7</v>
      </c>
      <c r="Q542" t="str">
        <f>VLOOKUP(K542,employees!A:H,5, FALSE)</f>
        <v>Consulting</v>
      </c>
      <c r="R542">
        <f>VLOOKUP(K542,employees!A:H,6, FALSE)</f>
        <v>3</v>
      </c>
      <c r="S542">
        <f>VLOOKUP(R542,Allowance!A:B,2,FALSE)</f>
        <v>8</v>
      </c>
      <c r="T542" t="str">
        <f t="shared" si="35"/>
        <v>No</v>
      </c>
      <c r="U542" t="str">
        <f>VLOOKUP(B542,IATA[],3,FALSE)</f>
        <v>USA</v>
      </c>
      <c r="V542" t="str">
        <f>VLOOKUP(C542,IATA[],3,FALSE)</f>
        <v>Netherlands</v>
      </c>
      <c r="W542" t="str">
        <f>VLOOKUP(U542,Regions!A:B,2,FALSE)</f>
        <v>Americas</v>
      </c>
      <c r="X542" t="str">
        <f>VLOOKUP(V542,Regions!A:B,2,FALSE)</f>
        <v>Europe &amp; Middle East</v>
      </c>
    </row>
    <row r="543" spans="1:24" x14ac:dyDescent="0.3">
      <c r="A543" t="s">
        <v>597</v>
      </c>
      <c r="B543" t="s">
        <v>1162</v>
      </c>
      <c r="C543" t="s">
        <v>1161</v>
      </c>
      <c r="D543" s="1">
        <v>43003</v>
      </c>
      <c r="E543" s="1">
        <v>43030</v>
      </c>
      <c r="F543" s="1">
        <v>43039</v>
      </c>
      <c r="G543">
        <v>5539</v>
      </c>
      <c r="H543">
        <v>6.7</v>
      </c>
      <c r="I543">
        <v>4530.62</v>
      </c>
      <c r="J543" s="2" t="s">
        <v>1218</v>
      </c>
      <c r="K543">
        <v>165</v>
      </c>
      <c r="L543" s="15" t="s">
        <v>1576</v>
      </c>
      <c r="M543">
        <f>IF(J543="Business", G543*imputed!$B$4+imputed!$C$4,flights_c!G543*imputed!$B$5+imputed!$C$5)</f>
        <v>5037.6165000000001</v>
      </c>
      <c r="N543">
        <f t="shared" si="32"/>
        <v>27</v>
      </c>
      <c r="O543">
        <f t="shared" si="33"/>
        <v>0.81794908828308355</v>
      </c>
      <c r="P543">
        <f t="shared" si="34"/>
        <v>9</v>
      </c>
      <c r="Q543" t="str">
        <f>VLOOKUP(K543,employees!A:H,5, FALSE)</f>
        <v>HR</v>
      </c>
      <c r="R543">
        <f>VLOOKUP(K543,employees!A:H,6, FALSE)</f>
        <v>2</v>
      </c>
      <c r="S543">
        <f>VLOOKUP(R543,Allowance!A:B,2,FALSE)</f>
        <v>6</v>
      </c>
      <c r="T543" t="str">
        <f t="shared" si="35"/>
        <v>Violation</v>
      </c>
      <c r="U543" t="str">
        <f>VLOOKUP(B543,IATA[],3,FALSE)</f>
        <v>England</v>
      </c>
      <c r="V543" t="str">
        <f>VLOOKUP(C543,IATA[],3,FALSE)</f>
        <v>USA</v>
      </c>
      <c r="W543" t="str">
        <f>VLOOKUP(U543,Regions!A:B,2,FALSE)</f>
        <v>Europe &amp; Middle East</v>
      </c>
      <c r="X543" t="str">
        <f>VLOOKUP(V543,Regions!A:B,2,FALSE)</f>
        <v>Americas</v>
      </c>
    </row>
    <row r="544" spans="1:24" x14ac:dyDescent="0.3">
      <c r="A544" t="s">
        <v>596</v>
      </c>
      <c r="B544" t="s">
        <v>1161</v>
      </c>
      <c r="C544" t="s">
        <v>1171</v>
      </c>
      <c r="D544" s="1">
        <v>42928</v>
      </c>
      <c r="E544" s="1">
        <v>42957</v>
      </c>
      <c r="F544" s="1">
        <v>42962</v>
      </c>
      <c r="G544">
        <v>11004</v>
      </c>
      <c r="H544">
        <v>13.5</v>
      </c>
      <c r="I544">
        <v>4545.66</v>
      </c>
      <c r="J544" s="2" t="s">
        <v>1218</v>
      </c>
      <c r="K544">
        <v>352</v>
      </c>
      <c r="L544" s="15" t="s">
        <v>1576</v>
      </c>
      <c r="M544">
        <f>IF(J544="Business", G544*imputed!$B$4+imputed!$C$4,flights_c!G544*imputed!$B$5+imputed!$C$5)</f>
        <v>8171.7939999999999</v>
      </c>
      <c r="N544">
        <f t="shared" si="32"/>
        <v>29</v>
      </c>
      <c r="O544">
        <f t="shared" si="33"/>
        <v>0.41309160305343512</v>
      </c>
      <c r="P544">
        <f t="shared" si="34"/>
        <v>5</v>
      </c>
      <c r="Q544" t="str">
        <f>VLOOKUP(K544,employees!A:H,5, FALSE)</f>
        <v>Consulting</v>
      </c>
      <c r="R544">
        <f>VLOOKUP(K544,employees!A:H,6, FALSE)</f>
        <v>2</v>
      </c>
      <c r="S544">
        <f>VLOOKUP(R544,Allowance!A:B,2,FALSE)</f>
        <v>6</v>
      </c>
      <c r="T544" t="str">
        <f t="shared" si="35"/>
        <v>Violation</v>
      </c>
      <c r="U544" t="str">
        <f>VLOOKUP(B544,IATA[],3,FALSE)</f>
        <v>USA</v>
      </c>
      <c r="V544" t="str">
        <f>VLOOKUP(C544,IATA[],3,FALSE)</f>
        <v>China</v>
      </c>
      <c r="W544" t="str">
        <f>VLOOKUP(U544,Regions!A:B,2,FALSE)</f>
        <v>Americas</v>
      </c>
      <c r="X544" t="str">
        <f>VLOOKUP(V544,Regions!A:B,2,FALSE)</f>
        <v>Asia Pacific</v>
      </c>
    </row>
    <row r="545" spans="1:24" x14ac:dyDescent="0.3">
      <c r="A545" t="s">
        <v>595</v>
      </c>
      <c r="B545" t="s">
        <v>1190</v>
      </c>
      <c r="C545" t="s">
        <v>1203</v>
      </c>
      <c r="D545" s="1">
        <v>43040</v>
      </c>
      <c r="E545" s="1">
        <v>43042</v>
      </c>
      <c r="F545" s="1">
        <v>43044</v>
      </c>
      <c r="G545">
        <v>4151</v>
      </c>
      <c r="H545">
        <v>4.5</v>
      </c>
      <c r="I545">
        <v>4547.46</v>
      </c>
      <c r="J545" s="2" t="s">
        <v>1218</v>
      </c>
      <c r="K545">
        <v>596</v>
      </c>
      <c r="L545" s="15" t="s">
        <v>1576</v>
      </c>
      <c r="M545">
        <f>IF(J545="Business", G545*imputed!$B$4+imputed!$C$4,flights_c!G545*imputed!$B$5+imputed!$C$5)</f>
        <v>4241.5985000000001</v>
      </c>
      <c r="N545">
        <f t="shared" si="32"/>
        <v>2</v>
      </c>
      <c r="O545">
        <f t="shared" si="33"/>
        <v>1.0955095157793302</v>
      </c>
      <c r="P545">
        <f t="shared" si="34"/>
        <v>2</v>
      </c>
      <c r="Q545" t="str">
        <f>VLOOKUP(K545,employees!A:H,5, FALSE)</f>
        <v>Consulting</v>
      </c>
      <c r="R545">
        <f>VLOOKUP(K545,employees!A:H,6, FALSE)</f>
        <v>2</v>
      </c>
      <c r="S545">
        <f>VLOOKUP(R545,Allowance!A:B,2,FALSE)</f>
        <v>6</v>
      </c>
      <c r="T545" t="str">
        <f t="shared" si="35"/>
        <v>No</v>
      </c>
      <c r="U545" t="str">
        <f>VLOOKUP(B545,IATA[],3,FALSE)</f>
        <v>USA</v>
      </c>
      <c r="V545" t="str">
        <f>VLOOKUP(C545,IATA[],3,FALSE)</f>
        <v>USA</v>
      </c>
      <c r="W545" t="str">
        <f>VLOOKUP(U545,Regions!A:B,2,FALSE)</f>
        <v>Americas</v>
      </c>
      <c r="X545" t="str">
        <f>VLOOKUP(V545,Regions!A:B,2,FALSE)</f>
        <v>Americas</v>
      </c>
    </row>
    <row r="546" spans="1:24" x14ac:dyDescent="0.3">
      <c r="A546" t="s">
        <v>594</v>
      </c>
      <c r="B546" t="s">
        <v>1167</v>
      </c>
      <c r="C546" t="s">
        <v>1160</v>
      </c>
      <c r="D546" s="1">
        <v>43477</v>
      </c>
      <c r="E546" s="1">
        <v>43513</v>
      </c>
      <c r="F546" s="1">
        <v>43516</v>
      </c>
      <c r="G546">
        <v>10877</v>
      </c>
      <c r="H546">
        <v>13.3</v>
      </c>
      <c r="I546">
        <v>4553.74</v>
      </c>
      <c r="J546" s="2" t="s">
        <v>1218</v>
      </c>
      <c r="K546">
        <v>41</v>
      </c>
      <c r="L546" s="15" t="s">
        <v>1576</v>
      </c>
      <c r="M546">
        <f>IF(J546="Business", G546*imputed!$B$4+imputed!$C$4,flights_c!G546*imputed!$B$5+imputed!$C$5)</f>
        <v>8098.9594999999999</v>
      </c>
      <c r="N546">
        <f t="shared" si="32"/>
        <v>36</v>
      </c>
      <c r="O546">
        <f t="shared" si="33"/>
        <v>0.41865771812080532</v>
      </c>
      <c r="P546">
        <f t="shared" si="34"/>
        <v>3</v>
      </c>
      <c r="Q546" t="str">
        <f>VLOOKUP(K546,employees!A:H,5, FALSE)</f>
        <v>HR</v>
      </c>
      <c r="R546">
        <f>VLOOKUP(K546,employees!A:H,6, FALSE)</f>
        <v>4</v>
      </c>
      <c r="S546">
        <f>VLOOKUP(R546,Allowance!A:B,2,FALSE)</f>
        <v>10</v>
      </c>
      <c r="T546" t="str">
        <f t="shared" si="35"/>
        <v>Violation</v>
      </c>
      <c r="U546" t="str">
        <f>VLOOKUP(B546,IATA[],3,FALSE)</f>
        <v>England</v>
      </c>
      <c r="V546" t="str">
        <f>VLOOKUP(C546,IATA[],3,FALSE)</f>
        <v>Singapore</v>
      </c>
      <c r="W546" t="str">
        <f>VLOOKUP(U546,Regions!A:B,2,FALSE)</f>
        <v>Europe &amp; Middle East</v>
      </c>
      <c r="X546" t="str">
        <f>VLOOKUP(V546,Regions!A:B,2,FALSE)</f>
        <v>Asia Pacific</v>
      </c>
    </row>
    <row r="547" spans="1:24" x14ac:dyDescent="0.3">
      <c r="A547" t="s">
        <v>593</v>
      </c>
      <c r="B547" t="s">
        <v>1162</v>
      </c>
      <c r="C547" t="s">
        <v>1200</v>
      </c>
      <c r="D547" s="1">
        <v>43367</v>
      </c>
      <c r="E547" s="1">
        <v>43390</v>
      </c>
      <c r="F547" s="1">
        <v>43398</v>
      </c>
      <c r="G547">
        <v>6409</v>
      </c>
      <c r="H547">
        <v>7.6</v>
      </c>
      <c r="I547">
        <v>4558.41</v>
      </c>
      <c r="J547" s="2" t="s">
        <v>1218</v>
      </c>
      <c r="K547">
        <v>549</v>
      </c>
      <c r="L547" s="15" t="s">
        <v>1576</v>
      </c>
      <c r="M547">
        <f>IF(J547="Business", G547*imputed!$B$4+imputed!$C$4,flights_c!G547*imputed!$B$5+imputed!$C$5)</f>
        <v>5536.5614999999998</v>
      </c>
      <c r="N547">
        <f t="shared" si="32"/>
        <v>23</v>
      </c>
      <c r="O547">
        <f t="shared" si="33"/>
        <v>0.71125136526759247</v>
      </c>
      <c r="P547">
        <f t="shared" si="34"/>
        <v>8</v>
      </c>
      <c r="Q547" t="str">
        <f>VLOOKUP(K547,employees!A:H,5, FALSE)</f>
        <v>Consulting</v>
      </c>
      <c r="R547">
        <f>VLOOKUP(K547,employees!A:H,6, FALSE)</f>
        <v>4</v>
      </c>
      <c r="S547">
        <f>VLOOKUP(R547,Allowance!A:B,2,FALSE)</f>
        <v>10</v>
      </c>
      <c r="T547" t="str">
        <f t="shared" si="35"/>
        <v>No</v>
      </c>
      <c r="U547" t="str">
        <f>VLOOKUP(B547,IATA[],3,FALSE)</f>
        <v>England</v>
      </c>
      <c r="V547" t="str">
        <f>VLOOKUP(C547,IATA[],3,FALSE)</f>
        <v>USA</v>
      </c>
      <c r="W547" t="str">
        <f>VLOOKUP(U547,Regions!A:B,2,FALSE)</f>
        <v>Europe &amp; Middle East</v>
      </c>
      <c r="X547" t="str">
        <f>VLOOKUP(V547,Regions!A:B,2,FALSE)</f>
        <v>Americas</v>
      </c>
    </row>
    <row r="548" spans="1:24" x14ac:dyDescent="0.3">
      <c r="A548" t="s">
        <v>592</v>
      </c>
      <c r="B548" t="s">
        <v>1162</v>
      </c>
      <c r="C548" t="s">
        <v>1198</v>
      </c>
      <c r="D548" s="1">
        <v>43002</v>
      </c>
      <c r="E548" s="1">
        <v>43024</v>
      </c>
      <c r="F548" s="1">
        <v>43030</v>
      </c>
      <c r="G548">
        <v>7627</v>
      </c>
      <c r="H548">
        <v>8.8000000000000007</v>
      </c>
      <c r="I548">
        <v>4569.7</v>
      </c>
      <c r="J548" s="2" t="s">
        <v>1218</v>
      </c>
      <c r="K548">
        <v>212</v>
      </c>
      <c r="L548" s="15" t="s">
        <v>1576</v>
      </c>
      <c r="M548">
        <f>IF(J548="Business", G548*imputed!$B$4+imputed!$C$4,flights_c!G548*imputed!$B$5+imputed!$C$5)</f>
        <v>6235.0844999999999</v>
      </c>
      <c r="N548">
        <f t="shared" si="32"/>
        <v>22</v>
      </c>
      <c r="O548">
        <f t="shared" si="33"/>
        <v>0.59914776452078145</v>
      </c>
      <c r="P548">
        <f t="shared" si="34"/>
        <v>6</v>
      </c>
      <c r="Q548" t="str">
        <f>VLOOKUP(K548,employees!A:H,5, FALSE)</f>
        <v>Consulting</v>
      </c>
      <c r="R548">
        <f>VLOOKUP(K548,employees!A:H,6, FALSE)</f>
        <v>3</v>
      </c>
      <c r="S548">
        <f>VLOOKUP(R548,Allowance!A:B,2,FALSE)</f>
        <v>8</v>
      </c>
      <c r="T548" t="str">
        <f t="shared" si="35"/>
        <v>Violation</v>
      </c>
      <c r="U548" t="str">
        <f>VLOOKUP(B548,IATA[],3,FALSE)</f>
        <v>England</v>
      </c>
      <c r="V548" t="str">
        <f>VLOOKUP(C548,IATA[],3,FALSE)</f>
        <v>USA</v>
      </c>
      <c r="W548" t="str">
        <f>VLOOKUP(U548,Regions!A:B,2,FALSE)</f>
        <v>Europe &amp; Middle East</v>
      </c>
      <c r="X548" t="str">
        <f>VLOOKUP(V548,Regions!A:B,2,FALSE)</f>
        <v>Americas</v>
      </c>
    </row>
    <row r="549" spans="1:24" x14ac:dyDescent="0.3">
      <c r="A549" t="s">
        <v>591</v>
      </c>
      <c r="B549" t="s">
        <v>1161</v>
      </c>
      <c r="C549" t="s">
        <v>1160</v>
      </c>
      <c r="D549" s="1">
        <v>42929</v>
      </c>
      <c r="E549" s="1">
        <v>43024</v>
      </c>
      <c r="F549" s="1">
        <v>43032</v>
      </c>
      <c r="G549">
        <v>15349</v>
      </c>
      <c r="H549">
        <v>18.5</v>
      </c>
      <c r="I549">
        <v>4616.78</v>
      </c>
      <c r="J549" s="2" t="s">
        <v>1218</v>
      </c>
      <c r="K549">
        <v>463</v>
      </c>
      <c r="L549" s="15" t="s">
        <v>1576</v>
      </c>
      <c r="M549">
        <f>IF(J549="Business", G549*imputed!$B$4+imputed!$C$4,flights_c!G549*imputed!$B$5+imputed!$C$5)</f>
        <v>10663.6515</v>
      </c>
      <c r="N549">
        <f t="shared" si="32"/>
        <v>95</v>
      </c>
      <c r="O549">
        <f t="shared" si="33"/>
        <v>0.30078702195582774</v>
      </c>
      <c r="P549">
        <f t="shared" si="34"/>
        <v>8</v>
      </c>
      <c r="Q549" t="str">
        <f>VLOOKUP(K549,employees!A:H,5, FALSE)</f>
        <v>Finance</v>
      </c>
      <c r="R549">
        <f>VLOOKUP(K549,employees!A:H,6, FALSE)</f>
        <v>4</v>
      </c>
      <c r="S549">
        <f>VLOOKUP(R549,Allowance!A:B,2,FALSE)</f>
        <v>10</v>
      </c>
      <c r="T549" t="str">
        <f t="shared" si="35"/>
        <v>Violation</v>
      </c>
      <c r="U549" t="str">
        <f>VLOOKUP(B549,IATA[],3,FALSE)</f>
        <v>USA</v>
      </c>
      <c r="V549" t="str">
        <f>VLOOKUP(C549,IATA[],3,FALSE)</f>
        <v>Singapore</v>
      </c>
      <c r="W549" t="str">
        <f>VLOOKUP(U549,Regions!A:B,2,FALSE)</f>
        <v>Americas</v>
      </c>
      <c r="X549" t="str">
        <f>VLOOKUP(V549,Regions!A:B,2,FALSE)</f>
        <v>Asia Pacific</v>
      </c>
    </row>
    <row r="550" spans="1:24" x14ac:dyDescent="0.3">
      <c r="A550" t="s">
        <v>590</v>
      </c>
      <c r="B550" t="s">
        <v>1161</v>
      </c>
      <c r="C550" t="s">
        <v>1171</v>
      </c>
      <c r="D550" s="1">
        <v>43477</v>
      </c>
      <c r="E550" s="1">
        <v>43500</v>
      </c>
      <c r="F550" s="1">
        <v>43509</v>
      </c>
      <c r="G550">
        <v>11004</v>
      </c>
      <c r="H550">
        <v>13.5</v>
      </c>
      <c r="I550">
        <v>4627.1400000000003</v>
      </c>
      <c r="J550" s="2" t="s">
        <v>1218</v>
      </c>
      <c r="K550">
        <v>13</v>
      </c>
      <c r="L550" s="15" t="s">
        <v>1576</v>
      </c>
      <c r="M550">
        <f>IF(J550="Business", G550*imputed!$B$4+imputed!$C$4,flights_c!G550*imputed!$B$5+imputed!$C$5)</f>
        <v>8171.7939999999999</v>
      </c>
      <c r="N550">
        <f t="shared" si="32"/>
        <v>23</v>
      </c>
      <c r="O550">
        <f t="shared" si="33"/>
        <v>0.42049618320610688</v>
      </c>
      <c r="P550">
        <f t="shared" si="34"/>
        <v>9</v>
      </c>
      <c r="Q550" t="str">
        <f>VLOOKUP(K550,employees!A:H,5, FALSE)</f>
        <v>Consulting</v>
      </c>
      <c r="R550">
        <f>VLOOKUP(K550,employees!A:H,6, FALSE)</f>
        <v>2</v>
      </c>
      <c r="S550">
        <f>VLOOKUP(R550,Allowance!A:B,2,FALSE)</f>
        <v>6</v>
      </c>
      <c r="T550" t="str">
        <f t="shared" si="35"/>
        <v>Violation</v>
      </c>
      <c r="U550" t="str">
        <f>VLOOKUP(B550,IATA[],3,FALSE)</f>
        <v>USA</v>
      </c>
      <c r="V550" t="str">
        <f>VLOOKUP(C550,IATA[],3,FALSE)</f>
        <v>China</v>
      </c>
      <c r="W550" t="str">
        <f>VLOOKUP(U550,Regions!A:B,2,FALSE)</f>
        <v>Americas</v>
      </c>
      <c r="X550" t="str">
        <f>VLOOKUP(V550,Regions!A:B,2,FALSE)</f>
        <v>Asia Pacific</v>
      </c>
    </row>
    <row r="551" spans="1:24" x14ac:dyDescent="0.3">
      <c r="A551" t="s">
        <v>589</v>
      </c>
      <c r="B551" t="s">
        <v>1167</v>
      </c>
      <c r="C551" t="s">
        <v>1186</v>
      </c>
      <c r="D551" s="1">
        <v>43706</v>
      </c>
      <c r="E551" s="1">
        <v>43733</v>
      </c>
      <c r="F551" s="1">
        <v>43842</v>
      </c>
      <c r="G551">
        <v>9597</v>
      </c>
      <c r="H551">
        <v>17.7</v>
      </c>
      <c r="I551">
        <v>4628.42</v>
      </c>
      <c r="J551" s="2" t="s">
        <v>1218</v>
      </c>
      <c r="K551">
        <v>512</v>
      </c>
      <c r="L551" s="15" t="s">
        <v>1576</v>
      </c>
      <c r="M551">
        <f>IF(J551="Business", G551*imputed!$B$4+imputed!$C$4,flights_c!G551*imputed!$B$5+imputed!$C$5)</f>
        <v>7364.8795</v>
      </c>
      <c r="N551">
        <f t="shared" si="32"/>
        <v>27</v>
      </c>
      <c r="O551">
        <f t="shared" si="33"/>
        <v>0.48227779514431596</v>
      </c>
      <c r="P551">
        <f t="shared" si="34"/>
        <v>109</v>
      </c>
      <c r="Q551" t="str">
        <f>VLOOKUP(K551,employees!A:H,5, FALSE)</f>
        <v>IT</v>
      </c>
      <c r="R551">
        <f>VLOOKUP(K551,employees!A:H,6, FALSE)</f>
        <v>2</v>
      </c>
      <c r="S551">
        <f>VLOOKUP(R551,Allowance!A:B,2,FALSE)</f>
        <v>6</v>
      </c>
      <c r="T551" t="str">
        <f t="shared" si="35"/>
        <v>Violation</v>
      </c>
      <c r="U551" t="str">
        <f>VLOOKUP(B551,IATA[],3,FALSE)</f>
        <v>England</v>
      </c>
      <c r="V551" t="str">
        <f>VLOOKUP(C551,IATA[],3,FALSE)</f>
        <v>China</v>
      </c>
      <c r="W551" t="str">
        <f>VLOOKUP(U551,Regions!A:B,2,FALSE)</f>
        <v>Europe &amp; Middle East</v>
      </c>
      <c r="X551" t="str">
        <f>VLOOKUP(V551,Regions!A:B,2,FALSE)</f>
        <v>Asia Pacific</v>
      </c>
    </row>
    <row r="552" spans="1:24" x14ac:dyDescent="0.3">
      <c r="A552" t="s">
        <v>588</v>
      </c>
      <c r="B552" t="s">
        <v>1161</v>
      </c>
      <c r="C552" t="s">
        <v>1160</v>
      </c>
      <c r="D552" s="1">
        <v>42810</v>
      </c>
      <c r="E552" s="1">
        <v>42848</v>
      </c>
      <c r="F552" s="1">
        <v>42853</v>
      </c>
      <c r="G552">
        <v>15349</v>
      </c>
      <c r="H552">
        <v>18.5</v>
      </c>
      <c r="I552">
        <v>4634.1000000000004</v>
      </c>
      <c r="J552" s="2" t="s">
        <v>1218</v>
      </c>
      <c r="K552">
        <v>563</v>
      </c>
      <c r="L552" s="15" t="s">
        <v>1576</v>
      </c>
      <c r="M552">
        <f>IF(J552="Business", G552*imputed!$B$4+imputed!$C$4,flights_c!G552*imputed!$B$5+imputed!$C$5)</f>
        <v>10663.6515</v>
      </c>
      <c r="N552">
        <f t="shared" si="32"/>
        <v>38</v>
      </c>
      <c r="O552">
        <f t="shared" si="33"/>
        <v>0.30191543423024303</v>
      </c>
      <c r="P552">
        <f t="shared" si="34"/>
        <v>5</v>
      </c>
      <c r="Q552" t="str">
        <f>VLOOKUP(K552,employees!A:H,5, FALSE)</f>
        <v>Finance</v>
      </c>
      <c r="R552">
        <f>VLOOKUP(K552,employees!A:H,6, FALSE)</f>
        <v>2</v>
      </c>
      <c r="S552">
        <f>VLOOKUP(R552,Allowance!A:B,2,FALSE)</f>
        <v>6</v>
      </c>
      <c r="T552" t="str">
        <f t="shared" si="35"/>
        <v>Violation</v>
      </c>
      <c r="U552" t="str">
        <f>VLOOKUP(B552,IATA[],3,FALSE)</f>
        <v>USA</v>
      </c>
      <c r="V552" t="str">
        <f>VLOOKUP(C552,IATA[],3,FALSE)</f>
        <v>Singapore</v>
      </c>
      <c r="W552" t="str">
        <f>VLOOKUP(U552,Regions!A:B,2,FALSE)</f>
        <v>Americas</v>
      </c>
      <c r="X552" t="str">
        <f>VLOOKUP(V552,Regions!A:B,2,FALSE)</f>
        <v>Asia Pacific</v>
      </c>
    </row>
    <row r="553" spans="1:24" x14ac:dyDescent="0.3">
      <c r="A553" t="s">
        <v>587</v>
      </c>
      <c r="B553" t="s">
        <v>1167</v>
      </c>
      <c r="C553" t="s">
        <v>1202</v>
      </c>
      <c r="D553" s="1">
        <v>43529</v>
      </c>
      <c r="E553" s="1">
        <v>43532</v>
      </c>
      <c r="F553" s="1">
        <v>43539</v>
      </c>
      <c r="G553">
        <v>9499</v>
      </c>
      <c r="H553">
        <v>15.6</v>
      </c>
      <c r="I553">
        <v>4671.76</v>
      </c>
      <c r="J553" s="2" t="s">
        <v>1218</v>
      </c>
      <c r="K553">
        <v>11</v>
      </c>
      <c r="L553" s="15" t="s">
        <v>1576</v>
      </c>
      <c r="M553">
        <f>IF(J553="Business", G553*imputed!$B$4+imputed!$C$4,flights_c!G553*imputed!$B$5+imputed!$C$5)</f>
        <v>7308.6765000000005</v>
      </c>
      <c r="N553">
        <f t="shared" si="32"/>
        <v>3</v>
      </c>
      <c r="O553">
        <f t="shared" si="33"/>
        <v>0.49181598062953996</v>
      </c>
      <c r="P553">
        <f t="shared" si="34"/>
        <v>7</v>
      </c>
      <c r="Q553" t="str">
        <f>VLOOKUP(K553,employees!A:H,5, FALSE)</f>
        <v>Consulting</v>
      </c>
      <c r="R553">
        <f>VLOOKUP(K553,employees!A:H,6, FALSE)</f>
        <v>3</v>
      </c>
      <c r="S553">
        <f>VLOOKUP(R553,Allowance!A:B,2,FALSE)</f>
        <v>8</v>
      </c>
      <c r="T553" t="str">
        <f t="shared" si="35"/>
        <v>Violation</v>
      </c>
      <c r="U553" t="str">
        <f>VLOOKUP(B553,IATA[],3,FALSE)</f>
        <v>England</v>
      </c>
      <c r="V553" t="str">
        <f>VLOOKUP(C553,IATA[],3,FALSE)</f>
        <v>China</v>
      </c>
      <c r="W553" t="str">
        <f>VLOOKUP(U553,Regions!A:B,2,FALSE)</f>
        <v>Europe &amp; Middle East</v>
      </c>
      <c r="X553" t="str">
        <f>VLOOKUP(V553,Regions!A:B,2,FALSE)</f>
        <v>Asia Pacific</v>
      </c>
    </row>
    <row r="554" spans="1:24" x14ac:dyDescent="0.3">
      <c r="A554" t="s">
        <v>586</v>
      </c>
      <c r="B554" t="s">
        <v>1162</v>
      </c>
      <c r="C554" t="s">
        <v>1198</v>
      </c>
      <c r="D554" s="1">
        <v>43132</v>
      </c>
      <c r="E554" s="1">
        <v>43154</v>
      </c>
      <c r="F554" s="1">
        <v>43161</v>
      </c>
      <c r="G554">
        <v>7627</v>
      </c>
      <c r="H554">
        <v>8.8000000000000007</v>
      </c>
      <c r="I554">
        <v>4673.2700000000004</v>
      </c>
      <c r="J554" s="2" t="s">
        <v>1218</v>
      </c>
      <c r="K554">
        <v>636</v>
      </c>
      <c r="L554" s="15" t="s">
        <v>1576</v>
      </c>
      <c r="M554">
        <f>IF(J554="Business", G554*imputed!$B$4+imputed!$C$4,flights_c!G554*imputed!$B$5+imputed!$C$5)</f>
        <v>6235.0844999999999</v>
      </c>
      <c r="N554">
        <f t="shared" si="32"/>
        <v>22</v>
      </c>
      <c r="O554">
        <f t="shared" si="33"/>
        <v>0.61272715353349949</v>
      </c>
      <c r="P554">
        <f t="shared" si="34"/>
        <v>7</v>
      </c>
      <c r="Q554" t="str">
        <f>VLOOKUP(K554,employees!A:H,5, FALSE)</f>
        <v>IT</v>
      </c>
      <c r="R554">
        <f>VLOOKUP(K554,employees!A:H,6, FALSE)</f>
        <v>2</v>
      </c>
      <c r="S554">
        <f>VLOOKUP(R554,Allowance!A:B,2,FALSE)</f>
        <v>6</v>
      </c>
      <c r="T554" t="str">
        <f t="shared" si="35"/>
        <v>Violation</v>
      </c>
      <c r="U554" t="str">
        <f>VLOOKUP(B554,IATA[],3,FALSE)</f>
        <v>England</v>
      </c>
      <c r="V554" t="str">
        <f>VLOOKUP(C554,IATA[],3,FALSE)</f>
        <v>USA</v>
      </c>
      <c r="W554" t="str">
        <f>VLOOKUP(U554,Regions!A:B,2,FALSE)</f>
        <v>Europe &amp; Middle East</v>
      </c>
      <c r="X554" t="str">
        <f>VLOOKUP(V554,Regions!A:B,2,FALSE)</f>
        <v>Americas</v>
      </c>
    </row>
    <row r="555" spans="1:24" x14ac:dyDescent="0.3">
      <c r="A555" t="s">
        <v>585</v>
      </c>
      <c r="B555" t="s">
        <v>1162</v>
      </c>
      <c r="C555" t="s">
        <v>1171</v>
      </c>
      <c r="D555" s="1">
        <v>43543</v>
      </c>
      <c r="E555" s="1">
        <v>43561</v>
      </c>
      <c r="F555" s="1">
        <v>43564</v>
      </c>
      <c r="G555">
        <v>8153</v>
      </c>
      <c r="H555">
        <v>9.3000000000000007</v>
      </c>
      <c r="I555">
        <v>4674.91</v>
      </c>
      <c r="J555" s="2" t="s">
        <v>1218</v>
      </c>
      <c r="K555">
        <v>52</v>
      </c>
      <c r="L555" s="15" t="s">
        <v>1576</v>
      </c>
      <c r="M555">
        <f>IF(J555="Business", G555*imputed!$B$4+imputed!$C$4,flights_c!G555*imputed!$B$5+imputed!$C$5)</f>
        <v>6536.7455</v>
      </c>
      <c r="N555">
        <f t="shared" si="32"/>
        <v>18</v>
      </c>
      <c r="O555">
        <f t="shared" si="33"/>
        <v>0.57339752238439834</v>
      </c>
      <c r="P555">
        <f t="shared" si="34"/>
        <v>3</v>
      </c>
      <c r="Q555" t="str">
        <f>VLOOKUP(K555,employees!A:H,5, FALSE)</f>
        <v>Consulting</v>
      </c>
      <c r="R555">
        <f>VLOOKUP(K555,employees!A:H,6, FALSE)</f>
        <v>3</v>
      </c>
      <c r="S555">
        <f>VLOOKUP(R555,Allowance!A:B,2,FALSE)</f>
        <v>8</v>
      </c>
      <c r="T555" t="str">
        <f t="shared" si="35"/>
        <v>Violation</v>
      </c>
      <c r="U555" t="str">
        <f>VLOOKUP(B555,IATA[],3,FALSE)</f>
        <v>England</v>
      </c>
      <c r="V555" t="str">
        <f>VLOOKUP(C555,IATA[],3,FALSE)</f>
        <v>China</v>
      </c>
      <c r="W555" t="str">
        <f>VLOOKUP(U555,Regions!A:B,2,FALSE)</f>
        <v>Europe &amp; Middle East</v>
      </c>
      <c r="X555" t="str">
        <f>VLOOKUP(V555,Regions!A:B,2,FALSE)</f>
        <v>Asia Pacific</v>
      </c>
    </row>
    <row r="556" spans="1:24" x14ac:dyDescent="0.3">
      <c r="A556" t="s">
        <v>584</v>
      </c>
      <c r="B556" t="s">
        <v>1161</v>
      </c>
      <c r="C556" t="s">
        <v>1173</v>
      </c>
      <c r="D556" s="1">
        <v>42986</v>
      </c>
      <c r="E556" s="1">
        <v>43006</v>
      </c>
      <c r="F556" s="1">
        <v>43017</v>
      </c>
      <c r="G556">
        <v>13964</v>
      </c>
      <c r="H556">
        <v>16.899999999999999</v>
      </c>
      <c r="I556">
        <v>4684.3500000000004</v>
      </c>
      <c r="J556" s="2" t="s">
        <v>1218</v>
      </c>
      <c r="K556">
        <v>252</v>
      </c>
      <c r="L556" s="15" t="s">
        <v>1576</v>
      </c>
      <c r="M556">
        <f>IF(J556="Business", G556*imputed!$B$4+imputed!$C$4,flights_c!G556*imputed!$B$5+imputed!$C$5)</f>
        <v>9869.3539999999994</v>
      </c>
      <c r="N556">
        <f t="shared" si="32"/>
        <v>20</v>
      </c>
      <c r="O556">
        <f t="shared" si="33"/>
        <v>0.33545903752506445</v>
      </c>
      <c r="P556">
        <f t="shared" si="34"/>
        <v>11</v>
      </c>
      <c r="Q556" t="str">
        <f>VLOOKUP(K556,employees!A:H,5, FALSE)</f>
        <v>Consulting</v>
      </c>
      <c r="R556">
        <f>VLOOKUP(K556,employees!A:H,6, FALSE)</f>
        <v>4</v>
      </c>
      <c r="S556">
        <f>VLOOKUP(R556,Allowance!A:B,2,FALSE)</f>
        <v>10</v>
      </c>
      <c r="T556" t="str">
        <f t="shared" si="35"/>
        <v>Violation</v>
      </c>
      <c r="U556" t="str">
        <f>VLOOKUP(B556,IATA[],3,FALSE)</f>
        <v>USA</v>
      </c>
      <c r="V556" t="str">
        <f>VLOOKUP(C556,IATA[],3,FALSE)</f>
        <v>Thailand</v>
      </c>
      <c r="W556" t="str">
        <f>VLOOKUP(U556,Regions!A:B,2,FALSE)</f>
        <v>Americas</v>
      </c>
      <c r="X556" t="str">
        <f>VLOOKUP(V556,Regions!A:B,2,FALSE)</f>
        <v>Asia Pacific</v>
      </c>
    </row>
    <row r="557" spans="1:24" x14ac:dyDescent="0.3">
      <c r="A557" t="s">
        <v>583</v>
      </c>
      <c r="B557" t="s">
        <v>1190</v>
      </c>
      <c r="C557" t="s">
        <v>1162</v>
      </c>
      <c r="D557" s="1">
        <v>42770</v>
      </c>
      <c r="E557" s="1">
        <v>42887</v>
      </c>
      <c r="F557" s="1">
        <v>42895</v>
      </c>
      <c r="G557">
        <v>5536</v>
      </c>
      <c r="H557">
        <v>11.7</v>
      </c>
      <c r="I557">
        <v>4690.04</v>
      </c>
      <c r="J557" s="2" t="s">
        <v>1218</v>
      </c>
      <c r="K557">
        <v>13</v>
      </c>
      <c r="L557" s="15" t="s">
        <v>1576</v>
      </c>
      <c r="M557">
        <f>IF(J557="Business", G557*imputed!$B$4+imputed!$C$4,flights_c!G557*imputed!$B$5+imputed!$C$5)</f>
        <v>5035.8960000000006</v>
      </c>
      <c r="N557">
        <f t="shared" si="32"/>
        <v>117</v>
      </c>
      <c r="O557">
        <f t="shared" si="33"/>
        <v>0.84718930635838152</v>
      </c>
      <c r="P557">
        <f t="shared" si="34"/>
        <v>8</v>
      </c>
      <c r="Q557" t="str">
        <f>VLOOKUP(K557,employees!A:H,5, FALSE)</f>
        <v>Consulting</v>
      </c>
      <c r="R557">
        <f>VLOOKUP(K557,employees!A:H,6, FALSE)</f>
        <v>2</v>
      </c>
      <c r="S557">
        <f>VLOOKUP(R557,Allowance!A:B,2,FALSE)</f>
        <v>6</v>
      </c>
      <c r="T557" t="str">
        <f t="shared" si="35"/>
        <v>Violation</v>
      </c>
      <c r="U557" t="str">
        <f>VLOOKUP(B557,IATA[],3,FALSE)</f>
        <v>USA</v>
      </c>
      <c r="V557" t="str">
        <f>VLOOKUP(C557,IATA[],3,FALSE)</f>
        <v>England</v>
      </c>
      <c r="W557" t="str">
        <f>VLOOKUP(U557,Regions!A:B,2,FALSE)</f>
        <v>Americas</v>
      </c>
      <c r="X557" t="str">
        <f>VLOOKUP(V557,Regions!A:B,2,FALSE)</f>
        <v>Europe &amp; Middle East</v>
      </c>
    </row>
    <row r="558" spans="1:24" x14ac:dyDescent="0.3">
      <c r="A558" t="s">
        <v>582</v>
      </c>
      <c r="B558" t="s">
        <v>1161</v>
      </c>
      <c r="C558" t="s">
        <v>1162</v>
      </c>
      <c r="D558" s="1">
        <v>43424</v>
      </c>
      <c r="E558" s="1">
        <v>43486</v>
      </c>
      <c r="F558" s="1">
        <v>43492</v>
      </c>
      <c r="G558">
        <v>5555</v>
      </c>
      <c r="H558">
        <v>7.1</v>
      </c>
      <c r="I558">
        <v>4691.6899999999996</v>
      </c>
      <c r="J558" s="2" t="s">
        <v>1218</v>
      </c>
      <c r="K558">
        <v>228</v>
      </c>
      <c r="L558" s="15" t="s">
        <v>1576</v>
      </c>
      <c r="M558">
        <f>IF(J558="Business", G558*imputed!$B$4+imputed!$C$4,flights_c!G558*imputed!$B$5+imputed!$C$5)</f>
        <v>5046.7924999999996</v>
      </c>
      <c r="N558">
        <f t="shared" si="32"/>
        <v>62</v>
      </c>
      <c r="O558">
        <f t="shared" si="33"/>
        <v>0.84458865886588652</v>
      </c>
      <c r="P558">
        <f t="shared" si="34"/>
        <v>6</v>
      </c>
      <c r="Q558" t="str">
        <f>VLOOKUP(K558,employees!A:H,5, FALSE)</f>
        <v>HR</v>
      </c>
      <c r="R558">
        <f>VLOOKUP(K558,employees!A:H,6, FALSE)</f>
        <v>3</v>
      </c>
      <c r="S558">
        <f>VLOOKUP(R558,Allowance!A:B,2,FALSE)</f>
        <v>8</v>
      </c>
      <c r="T558" t="str">
        <f t="shared" si="35"/>
        <v>No</v>
      </c>
      <c r="U558" t="str">
        <f>VLOOKUP(B558,IATA[],3,FALSE)</f>
        <v>USA</v>
      </c>
      <c r="V558" t="str">
        <f>VLOOKUP(C558,IATA[],3,FALSE)</f>
        <v>England</v>
      </c>
      <c r="W558" t="str">
        <f>VLOOKUP(U558,Regions!A:B,2,FALSE)</f>
        <v>Americas</v>
      </c>
      <c r="X558" t="str">
        <f>VLOOKUP(V558,Regions!A:B,2,FALSE)</f>
        <v>Europe &amp; Middle East</v>
      </c>
    </row>
    <row r="559" spans="1:24" x14ac:dyDescent="0.3">
      <c r="A559" t="s">
        <v>581</v>
      </c>
      <c r="B559" t="s">
        <v>1162</v>
      </c>
      <c r="C559" t="s">
        <v>1174</v>
      </c>
      <c r="D559" s="1">
        <v>43751</v>
      </c>
      <c r="E559" s="1">
        <v>43777</v>
      </c>
      <c r="F559" s="1">
        <v>43790</v>
      </c>
      <c r="G559">
        <v>11721</v>
      </c>
      <c r="H559">
        <v>13.9</v>
      </c>
      <c r="I559">
        <v>4695.16</v>
      </c>
      <c r="J559" s="2" t="s">
        <v>1218</v>
      </c>
      <c r="K559">
        <v>171</v>
      </c>
      <c r="L559" s="15" t="s">
        <v>1576</v>
      </c>
      <c r="M559">
        <f>IF(J559="Business", G559*imputed!$B$4+imputed!$C$4,flights_c!G559*imputed!$B$5+imputed!$C$5)</f>
        <v>8582.9935000000005</v>
      </c>
      <c r="N559">
        <f t="shared" si="32"/>
        <v>26</v>
      </c>
      <c r="O559">
        <f t="shared" si="33"/>
        <v>0.40057674259875437</v>
      </c>
      <c r="P559">
        <f t="shared" si="34"/>
        <v>13</v>
      </c>
      <c r="Q559" t="str">
        <f>VLOOKUP(K559,employees!A:H,5, FALSE)</f>
        <v>Consulting</v>
      </c>
      <c r="R559">
        <f>VLOOKUP(K559,employees!A:H,6, FALSE)</f>
        <v>3</v>
      </c>
      <c r="S559">
        <f>VLOOKUP(R559,Allowance!A:B,2,FALSE)</f>
        <v>8</v>
      </c>
      <c r="T559" t="str">
        <f t="shared" si="35"/>
        <v>Violation</v>
      </c>
      <c r="U559" t="str">
        <f>VLOOKUP(B559,IATA[],3,FALSE)</f>
        <v>England</v>
      </c>
      <c r="V559" t="str">
        <f>VLOOKUP(C559,IATA[],3,FALSE)</f>
        <v>Indonesia</v>
      </c>
      <c r="W559" t="str">
        <f>VLOOKUP(U559,Regions!A:B,2,FALSE)</f>
        <v>Europe &amp; Middle East</v>
      </c>
      <c r="X559" t="str">
        <f>VLOOKUP(V559,Regions!A:B,2,FALSE)</f>
        <v>Asia Pacific</v>
      </c>
    </row>
    <row r="560" spans="1:24" x14ac:dyDescent="0.3">
      <c r="A560" t="s">
        <v>580</v>
      </c>
      <c r="B560" t="s">
        <v>1167</v>
      </c>
      <c r="C560" t="s">
        <v>1201</v>
      </c>
      <c r="D560" s="1">
        <v>43782</v>
      </c>
      <c r="E560" s="1">
        <v>43806</v>
      </c>
      <c r="F560" s="1">
        <v>43812</v>
      </c>
      <c r="G560">
        <v>9634</v>
      </c>
      <c r="H560">
        <v>11.8</v>
      </c>
      <c r="I560">
        <v>4733.3900000000003</v>
      </c>
      <c r="J560" s="2" t="s">
        <v>1218</v>
      </c>
      <c r="K560">
        <v>435</v>
      </c>
      <c r="L560" s="15" t="s">
        <v>1576</v>
      </c>
      <c r="M560">
        <f>IF(J560="Business", G560*imputed!$B$4+imputed!$C$4,flights_c!G560*imputed!$B$5+imputed!$C$5)</f>
        <v>7386.0990000000002</v>
      </c>
      <c r="N560">
        <f t="shared" si="32"/>
        <v>24</v>
      </c>
      <c r="O560">
        <f t="shared" si="33"/>
        <v>0.49132136184347108</v>
      </c>
      <c r="P560">
        <f t="shared" si="34"/>
        <v>6</v>
      </c>
      <c r="Q560" t="str">
        <f>VLOOKUP(K560,employees!A:H,5, FALSE)</f>
        <v>Consulting</v>
      </c>
      <c r="R560">
        <f>VLOOKUP(K560,employees!A:H,6, FALSE)</f>
        <v>4</v>
      </c>
      <c r="S560">
        <f>VLOOKUP(R560,Allowance!A:B,2,FALSE)</f>
        <v>10</v>
      </c>
      <c r="T560" t="str">
        <f t="shared" si="35"/>
        <v>Violation</v>
      </c>
      <c r="U560" t="str">
        <f>VLOOKUP(B560,IATA[],3,FALSE)</f>
        <v>England</v>
      </c>
      <c r="V560" t="str">
        <f>VLOOKUP(C560,IATA[],3,FALSE)</f>
        <v>China</v>
      </c>
      <c r="W560" t="str">
        <f>VLOOKUP(U560,Regions!A:B,2,FALSE)</f>
        <v>Europe &amp; Middle East</v>
      </c>
      <c r="X560" t="str">
        <f>VLOOKUP(V560,Regions!A:B,2,FALSE)</f>
        <v>Asia Pacific</v>
      </c>
    </row>
    <row r="561" spans="1:24" x14ac:dyDescent="0.3">
      <c r="A561" t="s">
        <v>578</v>
      </c>
      <c r="B561" t="s">
        <v>1162</v>
      </c>
      <c r="C561" t="s">
        <v>1173</v>
      </c>
      <c r="D561" s="1">
        <v>43517</v>
      </c>
      <c r="E561" s="1">
        <v>43544</v>
      </c>
      <c r="F561" s="1">
        <v>43547</v>
      </c>
      <c r="G561">
        <v>9577</v>
      </c>
      <c r="H561">
        <v>10.7</v>
      </c>
      <c r="I561">
        <v>4768.42</v>
      </c>
      <c r="J561" s="2" t="s">
        <v>1218</v>
      </c>
      <c r="K561">
        <v>393</v>
      </c>
      <c r="L561" s="15" t="s">
        <v>1576</v>
      </c>
      <c r="M561">
        <f>IF(J561="Business", G561*imputed!$B$4+imputed!$C$4,flights_c!G561*imputed!$B$5+imputed!$C$5)</f>
        <v>7353.4094999999998</v>
      </c>
      <c r="N561">
        <f t="shared" si="32"/>
        <v>27</v>
      </c>
      <c r="O561">
        <f t="shared" si="33"/>
        <v>0.49790331001357419</v>
      </c>
      <c r="P561">
        <f t="shared" si="34"/>
        <v>3</v>
      </c>
      <c r="Q561" t="str">
        <f>VLOOKUP(K561,employees!A:H,5, FALSE)</f>
        <v>Consulting</v>
      </c>
      <c r="R561">
        <f>VLOOKUP(K561,employees!A:H,6, FALSE)</f>
        <v>4</v>
      </c>
      <c r="S561">
        <f>VLOOKUP(R561,Allowance!A:B,2,FALSE)</f>
        <v>10</v>
      </c>
      <c r="T561" t="str">
        <f t="shared" si="35"/>
        <v>Violation</v>
      </c>
      <c r="U561" t="str">
        <f>VLOOKUP(B561,IATA[],3,FALSE)</f>
        <v>England</v>
      </c>
      <c r="V561" t="str">
        <f>VLOOKUP(C561,IATA[],3,FALSE)</f>
        <v>Thailand</v>
      </c>
      <c r="W561" t="str">
        <f>VLOOKUP(U561,Regions!A:B,2,FALSE)</f>
        <v>Europe &amp; Middle East</v>
      </c>
      <c r="X561" t="str">
        <f>VLOOKUP(V561,Regions!A:B,2,FALSE)</f>
        <v>Asia Pacific</v>
      </c>
    </row>
    <row r="562" spans="1:24" x14ac:dyDescent="0.3">
      <c r="A562" t="s">
        <v>577</v>
      </c>
      <c r="B562" t="s">
        <v>1162</v>
      </c>
      <c r="C562" t="s">
        <v>1160</v>
      </c>
      <c r="D562" s="1">
        <v>43462</v>
      </c>
      <c r="E562" s="1">
        <v>43480</v>
      </c>
      <c r="F562" s="1">
        <v>43495</v>
      </c>
      <c r="G562">
        <v>10883</v>
      </c>
      <c r="H562">
        <v>12.8</v>
      </c>
      <c r="I562">
        <v>4785.83</v>
      </c>
      <c r="J562" s="2" t="s">
        <v>1218</v>
      </c>
      <c r="K562">
        <v>225</v>
      </c>
      <c r="L562" s="15" t="s">
        <v>1576</v>
      </c>
      <c r="M562">
        <f>IF(J562="Business", G562*imputed!$B$4+imputed!$C$4,flights_c!G562*imputed!$B$5+imputed!$C$5)</f>
        <v>8102.4004999999997</v>
      </c>
      <c r="N562">
        <f t="shared" si="32"/>
        <v>18</v>
      </c>
      <c r="O562">
        <f t="shared" si="33"/>
        <v>0.43975282550767253</v>
      </c>
      <c r="P562">
        <f t="shared" si="34"/>
        <v>15</v>
      </c>
      <c r="Q562" t="str">
        <f>VLOOKUP(K562,employees!A:H,5, FALSE)</f>
        <v>HR</v>
      </c>
      <c r="R562">
        <f>VLOOKUP(K562,employees!A:H,6, FALSE)</f>
        <v>1</v>
      </c>
      <c r="S562">
        <f>VLOOKUP(R562,Allowance!A:B,2,FALSE)</f>
        <v>4</v>
      </c>
      <c r="T562" t="str">
        <f t="shared" si="35"/>
        <v>Violation</v>
      </c>
      <c r="U562" t="str">
        <f>VLOOKUP(B562,IATA[],3,FALSE)</f>
        <v>England</v>
      </c>
      <c r="V562" t="str">
        <f>VLOOKUP(C562,IATA[],3,FALSE)</f>
        <v>Singapore</v>
      </c>
      <c r="W562" t="str">
        <f>VLOOKUP(U562,Regions!A:B,2,FALSE)</f>
        <v>Europe &amp; Middle East</v>
      </c>
      <c r="X562" t="str">
        <f>VLOOKUP(V562,Regions!A:B,2,FALSE)</f>
        <v>Asia Pacific</v>
      </c>
    </row>
    <row r="563" spans="1:24" x14ac:dyDescent="0.3">
      <c r="A563" t="s">
        <v>576</v>
      </c>
      <c r="B563" t="s">
        <v>1162</v>
      </c>
      <c r="C563" t="s">
        <v>1198</v>
      </c>
      <c r="D563" s="1">
        <v>43047</v>
      </c>
      <c r="E563" s="1">
        <v>43047</v>
      </c>
      <c r="F563" s="1">
        <v>43053</v>
      </c>
      <c r="G563">
        <v>7627</v>
      </c>
      <c r="H563">
        <v>8.8000000000000007</v>
      </c>
      <c r="I563">
        <v>4793</v>
      </c>
      <c r="J563" s="2" t="s">
        <v>1218</v>
      </c>
      <c r="K563">
        <v>31</v>
      </c>
      <c r="L563" s="15" t="s">
        <v>1576</v>
      </c>
      <c r="M563">
        <f>IF(J563="Business", G563*imputed!$B$4+imputed!$C$4,flights_c!G563*imputed!$B$5+imputed!$C$5)</f>
        <v>6235.0844999999999</v>
      </c>
      <c r="N563">
        <f t="shared" si="32"/>
        <v>0</v>
      </c>
      <c r="O563">
        <f t="shared" si="33"/>
        <v>0.62842533106070542</v>
      </c>
      <c r="P563">
        <f t="shared" si="34"/>
        <v>6</v>
      </c>
      <c r="Q563" t="str">
        <f>VLOOKUP(K563,employees!A:H,5, FALSE)</f>
        <v>IT</v>
      </c>
      <c r="R563">
        <f>VLOOKUP(K563,employees!A:H,6, FALSE)</f>
        <v>4</v>
      </c>
      <c r="S563">
        <f>VLOOKUP(R563,Allowance!A:B,2,FALSE)</f>
        <v>10</v>
      </c>
      <c r="T563" t="str">
        <f t="shared" si="35"/>
        <v>No</v>
      </c>
      <c r="U563" t="str">
        <f>VLOOKUP(B563,IATA[],3,FALSE)</f>
        <v>England</v>
      </c>
      <c r="V563" t="str">
        <f>VLOOKUP(C563,IATA[],3,FALSE)</f>
        <v>USA</v>
      </c>
      <c r="W563" t="str">
        <f>VLOOKUP(U563,Regions!A:B,2,FALSE)</f>
        <v>Europe &amp; Middle East</v>
      </c>
      <c r="X563" t="str">
        <f>VLOOKUP(V563,Regions!A:B,2,FALSE)</f>
        <v>Americas</v>
      </c>
    </row>
    <row r="564" spans="1:24" x14ac:dyDescent="0.3">
      <c r="A564" t="s">
        <v>575</v>
      </c>
      <c r="B564" t="s">
        <v>1161</v>
      </c>
      <c r="C564" t="s">
        <v>1160</v>
      </c>
      <c r="D564" s="1">
        <v>43568</v>
      </c>
      <c r="E564" s="1">
        <v>43654</v>
      </c>
      <c r="F564" s="1">
        <v>43660</v>
      </c>
      <c r="G564">
        <v>15349</v>
      </c>
      <c r="H564">
        <v>18.5</v>
      </c>
      <c r="I564">
        <v>4807.2700000000004</v>
      </c>
      <c r="J564" s="2" t="s">
        <v>1218</v>
      </c>
      <c r="K564">
        <v>463</v>
      </c>
      <c r="L564" s="15" t="s">
        <v>1576</v>
      </c>
      <c r="M564">
        <f>IF(J564="Business", G564*imputed!$B$4+imputed!$C$4,flights_c!G564*imputed!$B$5+imputed!$C$5)</f>
        <v>10663.6515</v>
      </c>
      <c r="N564">
        <f t="shared" si="32"/>
        <v>86</v>
      </c>
      <c r="O564">
        <f t="shared" si="33"/>
        <v>0.31319760244967104</v>
      </c>
      <c r="P564">
        <f t="shared" si="34"/>
        <v>6</v>
      </c>
      <c r="Q564" t="str">
        <f>VLOOKUP(K564,employees!A:H,5, FALSE)</f>
        <v>Finance</v>
      </c>
      <c r="R564">
        <f>VLOOKUP(K564,employees!A:H,6, FALSE)</f>
        <v>4</v>
      </c>
      <c r="S564">
        <f>VLOOKUP(R564,Allowance!A:B,2,FALSE)</f>
        <v>10</v>
      </c>
      <c r="T564" t="str">
        <f t="shared" si="35"/>
        <v>Violation</v>
      </c>
      <c r="U564" t="str">
        <f>VLOOKUP(B564,IATA[],3,FALSE)</f>
        <v>USA</v>
      </c>
      <c r="V564" t="str">
        <f>VLOOKUP(C564,IATA[],3,FALSE)</f>
        <v>Singapore</v>
      </c>
      <c r="W564" t="str">
        <f>VLOOKUP(U564,Regions!A:B,2,FALSE)</f>
        <v>Americas</v>
      </c>
      <c r="X564" t="str">
        <f>VLOOKUP(V564,Regions!A:B,2,FALSE)</f>
        <v>Asia Pacific</v>
      </c>
    </row>
    <row r="565" spans="1:24" x14ac:dyDescent="0.3">
      <c r="A565" t="s">
        <v>574</v>
      </c>
      <c r="B565" t="s">
        <v>1161</v>
      </c>
      <c r="C565" t="s">
        <v>1160</v>
      </c>
      <c r="D565" s="1">
        <v>43105</v>
      </c>
      <c r="E565" s="1">
        <v>43169</v>
      </c>
      <c r="F565" s="1">
        <v>43178</v>
      </c>
      <c r="G565">
        <v>15349</v>
      </c>
      <c r="H565">
        <v>18.5</v>
      </c>
      <c r="I565">
        <v>4807.8599999999997</v>
      </c>
      <c r="J565" s="2" t="s">
        <v>1218</v>
      </c>
      <c r="K565">
        <v>792</v>
      </c>
      <c r="L565" s="15" t="s">
        <v>1576</v>
      </c>
      <c r="M565">
        <f>IF(J565="Business", G565*imputed!$B$4+imputed!$C$4,flights_c!G565*imputed!$B$5+imputed!$C$5)</f>
        <v>10663.6515</v>
      </c>
      <c r="N565">
        <f t="shared" si="32"/>
        <v>64</v>
      </c>
      <c r="O565">
        <f t="shared" si="33"/>
        <v>0.31323604143592415</v>
      </c>
      <c r="P565">
        <f t="shared" si="34"/>
        <v>9</v>
      </c>
      <c r="Q565" t="str">
        <f>VLOOKUP(K565,employees!A:H,5, FALSE)</f>
        <v>Finance</v>
      </c>
      <c r="R565">
        <f>VLOOKUP(K565,employees!A:H,6, FALSE)</f>
        <v>4</v>
      </c>
      <c r="S565">
        <f>VLOOKUP(R565,Allowance!A:B,2,FALSE)</f>
        <v>10</v>
      </c>
      <c r="T565" t="str">
        <f t="shared" si="35"/>
        <v>Violation</v>
      </c>
      <c r="U565" t="str">
        <f>VLOOKUP(B565,IATA[],3,FALSE)</f>
        <v>USA</v>
      </c>
      <c r="V565" t="str">
        <f>VLOOKUP(C565,IATA[],3,FALSE)</f>
        <v>Singapore</v>
      </c>
      <c r="W565" t="str">
        <f>VLOOKUP(U565,Regions!A:B,2,FALSE)</f>
        <v>Americas</v>
      </c>
      <c r="X565" t="str">
        <f>VLOOKUP(V565,Regions!A:B,2,FALSE)</f>
        <v>Asia Pacific</v>
      </c>
    </row>
    <row r="566" spans="1:24" x14ac:dyDescent="0.3">
      <c r="A566" t="s">
        <v>573</v>
      </c>
      <c r="B566" t="s">
        <v>1161</v>
      </c>
      <c r="C566" t="s">
        <v>1168</v>
      </c>
      <c r="D566" s="1">
        <v>43762</v>
      </c>
      <c r="E566" s="1">
        <v>43781</v>
      </c>
      <c r="F566" s="1">
        <v>43789</v>
      </c>
      <c r="G566">
        <v>10899</v>
      </c>
      <c r="H566">
        <v>13.3</v>
      </c>
      <c r="I566">
        <v>4817.63</v>
      </c>
      <c r="J566" s="2" t="s">
        <v>1218</v>
      </c>
      <c r="K566">
        <v>384</v>
      </c>
      <c r="L566" s="15" t="s">
        <v>1576</v>
      </c>
      <c r="M566">
        <f>IF(J566="Business", G566*imputed!$B$4+imputed!$C$4,flights_c!G566*imputed!$B$5+imputed!$C$5)</f>
        <v>8111.5765000000001</v>
      </c>
      <c r="N566">
        <f t="shared" si="32"/>
        <v>19</v>
      </c>
      <c r="O566">
        <f t="shared" si="33"/>
        <v>0.44202495641802003</v>
      </c>
      <c r="P566">
        <f t="shared" si="34"/>
        <v>8</v>
      </c>
      <c r="Q566" t="str">
        <f>VLOOKUP(K566,employees!A:H,5, FALSE)</f>
        <v>IT</v>
      </c>
      <c r="R566">
        <f>VLOOKUP(K566,employees!A:H,6, FALSE)</f>
        <v>4</v>
      </c>
      <c r="S566">
        <f>VLOOKUP(R566,Allowance!A:B,2,FALSE)</f>
        <v>10</v>
      </c>
      <c r="T566" t="str">
        <f t="shared" si="35"/>
        <v>Violation</v>
      </c>
      <c r="U566" t="str">
        <f>VLOOKUP(B566,IATA[],3,FALSE)</f>
        <v>USA</v>
      </c>
      <c r="V566" t="str">
        <f>VLOOKUP(C566,IATA[],3,FALSE)</f>
        <v>Japan</v>
      </c>
      <c r="W566" t="str">
        <f>VLOOKUP(U566,Regions!A:B,2,FALSE)</f>
        <v>Americas</v>
      </c>
      <c r="X566" t="str">
        <f>VLOOKUP(V566,Regions!A:B,2,FALSE)</f>
        <v>Asia Pacific</v>
      </c>
    </row>
    <row r="567" spans="1:24" x14ac:dyDescent="0.3">
      <c r="A567" t="s">
        <v>572</v>
      </c>
      <c r="B567" t="s">
        <v>1162</v>
      </c>
      <c r="C567" t="s">
        <v>1164</v>
      </c>
      <c r="D567" s="1">
        <v>43789</v>
      </c>
      <c r="E567" s="1">
        <v>43790</v>
      </c>
      <c r="F567" s="1">
        <v>43802</v>
      </c>
      <c r="G567">
        <v>7213</v>
      </c>
      <c r="H567">
        <v>8.4</v>
      </c>
      <c r="I567">
        <v>4821.99</v>
      </c>
      <c r="J567" s="2" t="s">
        <v>1218</v>
      </c>
      <c r="K567">
        <v>944</v>
      </c>
      <c r="L567" s="15" t="s">
        <v>1576</v>
      </c>
      <c r="M567">
        <f>IF(J567="Business", G567*imputed!$B$4+imputed!$C$4,flights_c!G567*imputed!$B$5+imputed!$C$5)</f>
        <v>5997.6554999999998</v>
      </c>
      <c r="N567">
        <f t="shared" si="32"/>
        <v>1</v>
      </c>
      <c r="O567">
        <f t="shared" si="33"/>
        <v>0.66851379453764037</v>
      </c>
      <c r="P567">
        <f t="shared" si="34"/>
        <v>12</v>
      </c>
      <c r="Q567" t="str">
        <f>VLOOKUP(K567,employees!A:H,5, FALSE)</f>
        <v>Consulting</v>
      </c>
      <c r="R567">
        <f>VLOOKUP(K567,employees!A:H,6, FALSE)</f>
        <v>3</v>
      </c>
      <c r="S567">
        <f>VLOOKUP(R567,Allowance!A:B,2,FALSE)</f>
        <v>8</v>
      </c>
      <c r="T567" t="str">
        <f t="shared" si="35"/>
        <v>Violation</v>
      </c>
      <c r="U567" t="str">
        <f>VLOOKUP(B567,IATA[],3,FALSE)</f>
        <v>England</v>
      </c>
      <c r="V567" t="str">
        <f>VLOOKUP(C567,IATA[],3,FALSE)</f>
        <v>India</v>
      </c>
      <c r="W567" t="str">
        <f>VLOOKUP(U567,Regions!A:B,2,FALSE)</f>
        <v>Europe &amp; Middle East</v>
      </c>
      <c r="X567" t="str">
        <f>VLOOKUP(V567,Regions!A:B,2,FALSE)</f>
        <v>Asia Pacific</v>
      </c>
    </row>
    <row r="568" spans="1:24" x14ac:dyDescent="0.3">
      <c r="A568" t="s">
        <v>571</v>
      </c>
      <c r="B568" t="s">
        <v>1162</v>
      </c>
      <c r="C568" t="s">
        <v>1189</v>
      </c>
      <c r="D568" s="1">
        <v>43428</v>
      </c>
      <c r="E568" s="1">
        <v>43428</v>
      </c>
      <c r="F568" s="1">
        <v>43467</v>
      </c>
      <c r="G568">
        <v>8462</v>
      </c>
      <c r="H568">
        <v>9.6</v>
      </c>
      <c r="I568">
        <v>4822.76</v>
      </c>
      <c r="J568" s="2" t="s">
        <v>1218</v>
      </c>
      <c r="K568">
        <v>996</v>
      </c>
      <c r="L568" s="15" t="s">
        <v>1576</v>
      </c>
      <c r="M568">
        <f>IF(J568="Business", G568*imputed!$B$4+imputed!$C$4,flights_c!G568*imputed!$B$5+imputed!$C$5)</f>
        <v>6713.9570000000003</v>
      </c>
      <c r="N568">
        <f t="shared" si="32"/>
        <v>0</v>
      </c>
      <c r="O568">
        <f t="shared" si="33"/>
        <v>0.56993145828409364</v>
      </c>
      <c r="P568">
        <f t="shared" si="34"/>
        <v>39</v>
      </c>
      <c r="Q568" t="str">
        <f>VLOOKUP(K568,employees!A:H,5, FALSE)</f>
        <v>Consulting</v>
      </c>
      <c r="R568">
        <f>VLOOKUP(K568,employees!A:H,6, FALSE)</f>
        <v>2</v>
      </c>
      <c r="S568">
        <f>VLOOKUP(R568,Allowance!A:B,2,FALSE)</f>
        <v>6</v>
      </c>
      <c r="T568" t="str">
        <f t="shared" si="35"/>
        <v>Violation</v>
      </c>
      <c r="U568" t="str">
        <f>VLOOKUP(B568,IATA[],3,FALSE)</f>
        <v>England</v>
      </c>
      <c r="V568" t="str">
        <f>VLOOKUP(C568,IATA[],3,FALSE)</f>
        <v>USA</v>
      </c>
      <c r="W568" t="str">
        <f>VLOOKUP(U568,Regions!A:B,2,FALSE)</f>
        <v>Europe &amp; Middle East</v>
      </c>
      <c r="X568" t="str">
        <f>VLOOKUP(V568,Regions!A:B,2,FALSE)</f>
        <v>Americas</v>
      </c>
    </row>
    <row r="569" spans="1:24" x14ac:dyDescent="0.3">
      <c r="A569" t="s">
        <v>570</v>
      </c>
      <c r="B569" t="s">
        <v>1161</v>
      </c>
      <c r="C569" t="s">
        <v>1187</v>
      </c>
      <c r="D569" s="1">
        <v>42740</v>
      </c>
      <c r="E569" s="1">
        <v>42762</v>
      </c>
      <c r="F569" s="1">
        <v>42773</v>
      </c>
      <c r="G569">
        <v>10789</v>
      </c>
      <c r="H569">
        <v>13.2</v>
      </c>
      <c r="I569">
        <v>4830.6099999999997</v>
      </c>
      <c r="J569" s="2" t="s">
        <v>1218</v>
      </c>
      <c r="K569">
        <v>808</v>
      </c>
      <c r="L569" s="15" t="s">
        <v>1576</v>
      </c>
      <c r="M569">
        <f>IF(J569="Business", G569*imputed!$B$4+imputed!$C$4,flights_c!G569*imputed!$B$5+imputed!$C$5)</f>
        <v>8048.4915000000001</v>
      </c>
      <c r="N569">
        <f t="shared" si="32"/>
        <v>22</v>
      </c>
      <c r="O569">
        <f t="shared" si="33"/>
        <v>0.44773472981740658</v>
      </c>
      <c r="P569">
        <f t="shared" si="34"/>
        <v>11</v>
      </c>
      <c r="Q569" t="str">
        <f>VLOOKUP(K569,employees!A:H,5, FALSE)</f>
        <v>Consulting</v>
      </c>
      <c r="R569">
        <f>VLOOKUP(K569,employees!A:H,6, FALSE)</f>
        <v>2</v>
      </c>
      <c r="S569">
        <f>VLOOKUP(R569,Allowance!A:B,2,FALSE)</f>
        <v>6</v>
      </c>
      <c r="T569" t="str">
        <f t="shared" si="35"/>
        <v>Violation</v>
      </c>
      <c r="U569" t="str">
        <f>VLOOKUP(B569,IATA[],3,FALSE)</f>
        <v>USA</v>
      </c>
      <c r="V569" t="str">
        <f>VLOOKUP(C569,IATA[],3,FALSE)</f>
        <v>Qatar</v>
      </c>
      <c r="W569" t="str">
        <f>VLOOKUP(U569,Regions!A:B,2,FALSE)</f>
        <v>Americas</v>
      </c>
      <c r="X569" t="str">
        <f>VLOOKUP(V569,Regions!A:B,2,FALSE)</f>
        <v>Europe &amp; Middle East</v>
      </c>
    </row>
    <row r="570" spans="1:24" x14ac:dyDescent="0.3">
      <c r="A570" t="s">
        <v>569</v>
      </c>
      <c r="B570" t="s">
        <v>1190</v>
      </c>
      <c r="C570" t="s">
        <v>1162</v>
      </c>
      <c r="D570" s="1">
        <v>43049</v>
      </c>
      <c r="E570" s="1">
        <v>43123</v>
      </c>
      <c r="F570" s="1">
        <v>43130</v>
      </c>
      <c r="G570">
        <v>5536</v>
      </c>
      <c r="H570">
        <v>11.7</v>
      </c>
      <c r="I570">
        <v>4834.3999999999996</v>
      </c>
      <c r="J570" s="2" t="s">
        <v>1218</v>
      </c>
      <c r="K570">
        <v>158</v>
      </c>
      <c r="L570" s="15" t="s">
        <v>1576</v>
      </c>
      <c r="M570">
        <f>IF(J570="Business", G570*imputed!$B$4+imputed!$C$4,flights_c!G570*imputed!$B$5+imputed!$C$5)</f>
        <v>5035.8960000000006</v>
      </c>
      <c r="N570">
        <f t="shared" si="32"/>
        <v>74</v>
      </c>
      <c r="O570">
        <f t="shared" si="33"/>
        <v>0.87326589595375714</v>
      </c>
      <c r="P570">
        <f t="shared" si="34"/>
        <v>7</v>
      </c>
      <c r="Q570" t="str">
        <f>VLOOKUP(K570,employees!A:H,5, FALSE)</f>
        <v>Consulting</v>
      </c>
      <c r="R570">
        <f>VLOOKUP(K570,employees!A:H,6, FALSE)</f>
        <v>2</v>
      </c>
      <c r="S570">
        <f>VLOOKUP(R570,Allowance!A:B,2,FALSE)</f>
        <v>6</v>
      </c>
      <c r="T570" t="str">
        <f t="shared" si="35"/>
        <v>Violation</v>
      </c>
      <c r="U570" t="str">
        <f>VLOOKUP(B570,IATA[],3,FALSE)</f>
        <v>USA</v>
      </c>
      <c r="V570" t="str">
        <f>VLOOKUP(C570,IATA[],3,FALSE)</f>
        <v>England</v>
      </c>
      <c r="W570" t="str">
        <f>VLOOKUP(U570,Regions!A:B,2,FALSE)</f>
        <v>Americas</v>
      </c>
      <c r="X570" t="str">
        <f>VLOOKUP(V570,Regions!A:B,2,FALSE)</f>
        <v>Europe &amp; Middle East</v>
      </c>
    </row>
    <row r="571" spans="1:24" x14ac:dyDescent="0.3">
      <c r="A571" t="s">
        <v>568</v>
      </c>
      <c r="B571" t="s">
        <v>1162</v>
      </c>
      <c r="C571" t="s">
        <v>1172</v>
      </c>
      <c r="D571" s="1">
        <v>43237</v>
      </c>
      <c r="E571" s="1">
        <v>43245</v>
      </c>
      <c r="F571" s="1">
        <v>43258</v>
      </c>
      <c r="G571">
        <v>7702</v>
      </c>
      <c r="H571">
        <v>8.9</v>
      </c>
      <c r="I571">
        <v>4839.03</v>
      </c>
      <c r="J571" s="2" t="s">
        <v>1218</v>
      </c>
      <c r="K571">
        <v>52</v>
      </c>
      <c r="L571" s="15" t="s">
        <v>1576</v>
      </c>
      <c r="M571">
        <f>IF(J571="Business", G571*imputed!$B$4+imputed!$C$4,flights_c!G571*imputed!$B$5+imputed!$C$5)</f>
        <v>6278.0969999999998</v>
      </c>
      <c r="N571">
        <f t="shared" si="32"/>
        <v>8</v>
      </c>
      <c r="O571">
        <f t="shared" si="33"/>
        <v>0.6282822643469228</v>
      </c>
      <c r="P571">
        <f t="shared" si="34"/>
        <v>13</v>
      </c>
      <c r="Q571" t="str">
        <f>VLOOKUP(K571,employees!A:H,5, FALSE)</f>
        <v>Consulting</v>
      </c>
      <c r="R571">
        <f>VLOOKUP(K571,employees!A:H,6, FALSE)</f>
        <v>3</v>
      </c>
      <c r="S571">
        <f>VLOOKUP(R571,Allowance!A:B,2,FALSE)</f>
        <v>8</v>
      </c>
      <c r="T571" t="str">
        <f t="shared" si="35"/>
        <v>Violation</v>
      </c>
      <c r="U571" t="str">
        <f>VLOOKUP(B571,IATA[],3,FALSE)</f>
        <v>England</v>
      </c>
      <c r="V571" t="str">
        <f>VLOOKUP(C571,IATA[],3,FALSE)</f>
        <v>USA</v>
      </c>
      <c r="W571" t="str">
        <f>VLOOKUP(U571,Regions!A:B,2,FALSE)</f>
        <v>Europe &amp; Middle East</v>
      </c>
      <c r="X571" t="str">
        <f>VLOOKUP(V571,Regions!A:B,2,FALSE)</f>
        <v>Americas</v>
      </c>
    </row>
    <row r="572" spans="1:24" x14ac:dyDescent="0.3">
      <c r="A572" t="s">
        <v>567</v>
      </c>
      <c r="B572" t="s">
        <v>1161</v>
      </c>
      <c r="C572" t="s">
        <v>1168</v>
      </c>
      <c r="D572" s="1">
        <v>43629</v>
      </c>
      <c r="E572" s="1">
        <v>43671</v>
      </c>
      <c r="F572" s="1">
        <v>43678</v>
      </c>
      <c r="G572">
        <v>10899</v>
      </c>
      <c r="H572">
        <v>13.3</v>
      </c>
      <c r="I572">
        <v>4855.3599999999997</v>
      </c>
      <c r="J572" s="2" t="s">
        <v>1218</v>
      </c>
      <c r="K572">
        <v>63</v>
      </c>
      <c r="L572" s="15" t="s">
        <v>1576</v>
      </c>
      <c r="M572">
        <f>IF(J572="Business", G572*imputed!$B$4+imputed!$C$4,flights_c!G572*imputed!$B$5+imputed!$C$5)</f>
        <v>8111.5765000000001</v>
      </c>
      <c r="N572">
        <f t="shared" si="32"/>
        <v>42</v>
      </c>
      <c r="O572">
        <f t="shared" si="33"/>
        <v>0.44548674190292686</v>
      </c>
      <c r="P572">
        <f t="shared" si="34"/>
        <v>7</v>
      </c>
      <c r="Q572" t="str">
        <f>VLOOKUP(K572,employees!A:H,5, FALSE)</f>
        <v>Consulting</v>
      </c>
      <c r="R572">
        <f>VLOOKUP(K572,employees!A:H,6, FALSE)</f>
        <v>3</v>
      </c>
      <c r="S572">
        <f>VLOOKUP(R572,Allowance!A:B,2,FALSE)</f>
        <v>8</v>
      </c>
      <c r="T572" t="str">
        <f t="shared" si="35"/>
        <v>Violation</v>
      </c>
      <c r="U572" t="str">
        <f>VLOOKUP(B572,IATA[],3,FALSE)</f>
        <v>USA</v>
      </c>
      <c r="V572" t="str">
        <f>VLOOKUP(C572,IATA[],3,FALSE)</f>
        <v>Japan</v>
      </c>
      <c r="W572" t="str">
        <f>VLOOKUP(U572,Regions!A:B,2,FALSE)</f>
        <v>Americas</v>
      </c>
      <c r="X572" t="str">
        <f>VLOOKUP(V572,Regions!A:B,2,FALSE)</f>
        <v>Asia Pacific</v>
      </c>
    </row>
    <row r="573" spans="1:24" x14ac:dyDescent="0.3">
      <c r="A573" t="s">
        <v>566</v>
      </c>
      <c r="B573" t="s">
        <v>1162</v>
      </c>
      <c r="C573" t="s">
        <v>1164</v>
      </c>
      <c r="D573" s="1">
        <v>43484</v>
      </c>
      <c r="E573" s="1">
        <v>43524</v>
      </c>
      <c r="F573" s="1">
        <v>43531</v>
      </c>
      <c r="G573">
        <v>7213</v>
      </c>
      <c r="H573">
        <v>8.4</v>
      </c>
      <c r="I573">
        <v>4867.1400000000003</v>
      </c>
      <c r="J573" s="2" t="s">
        <v>1218</v>
      </c>
      <c r="K573">
        <v>707</v>
      </c>
      <c r="L573" s="15" t="s">
        <v>1576</v>
      </c>
      <c r="M573">
        <f>IF(J573="Business", G573*imputed!$B$4+imputed!$C$4,flights_c!G573*imputed!$B$5+imputed!$C$5)</f>
        <v>5997.6554999999998</v>
      </c>
      <c r="N573">
        <f t="shared" si="32"/>
        <v>40</v>
      </c>
      <c r="O573">
        <f t="shared" si="33"/>
        <v>0.6747733259392763</v>
      </c>
      <c r="P573">
        <f t="shared" si="34"/>
        <v>7</v>
      </c>
      <c r="Q573" t="str">
        <f>VLOOKUP(K573,employees!A:H,5, FALSE)</f>
        <v>Finance</v>
      </c>
      <c r="R573">
        <f>VLOOKUP(K573,employees!A:H,6, FALSE)</f>
        <v>2</v>
      </c>
      <c r="S573">
        <f>VLOOKUP(R573,Allowance!A:B,2,FALSE)</f>
        <v>6</v>
      </c>
      <c r="T573" t="str">
        <f t="shared" si="35"/>
        <v>Violation</v>
      </c>
      <c r="U573" t="str">
        <f>VLOOKUP(B573,IATA[],3,FALSE)</f>
        <v>England</v>
      </c>
      <c r="V573" t="str">
        <f>VLOOKUP(C573,IATA[],3,FALSE)</f>
        <v>India</v>
      </c>
      <c r="W573" t="str">
        <f>VLOOKUP(U573,Regions!A:B,2,FALSE)</f>
        <v>Europe &amp; Middle East</v>
      </c>
      <c r="X573" t="str">
        <f>VLOOKUP(V573,Regions!A:B,2,FALSE)</f>
        <v>Asia Pacific</v>
      </c>
    </row>
    <row r="574" spans="1:24" x14ac:dyDescent="0.3">
      <c r="A574" t="s">
        <v>565</v>
      </c>
      <c r="B574" t="s">
        <v>1162</v>
      </c>
      <c r="C574" t="s">
        <v>1181</v>
      </c>
      <c r="D574" s="1">
        <v>43782</v>
      </c>
      <c r="E574" s="1">
        <v>43806</v>
      </c>
      <c r="F574" s="1">
        <v>43812</v>
      </c>
      <c r="G574">
        <v>9212</v>
      </c>
      <c r="H574">
        <v>12.4</v>
      </c>
      <c r="I574">
        <v>4904.83</v>
      </c>
      <c r="J574" s="2" t="s">
        <v>1218</v>
      </c>
      <c r="K574">
        <v>15</v>
      </c>
      <c r="L574" s="15" t="s">
        <v>1576</v>
      </c>
      <c r="M574">
        <f>IF(J574="Business", G574*imputed!$B$4+imputed!$C$4,flights_c!G574*imputed!$B$5+imputed!$C$5)</f>
        <v>7144.0820000000003</v>
      </c>
      <c r="N574">
        <f t="shared" si="32"/>
        <v>24</v>
      </c>
      <c r="O574">
        <f t="shared" si="33"/>
        <v>0.53243920972644376</v>
      </c>
      <c r="P574">
        <f t="shared" si="34"/>
        <v>6</v>
      </c>
      <c r="Q574" t="str">
        <f>VLOOKUP(K574,employees!A:H,5, FALSE)</f>
        <v>Consulting</v>
      </c>
      <c r="R574">
        <f>VLOOKUP(K574,employees!A:H,6, FALSE)</f>
        <v>4</v>
      </c>
      <c r="S574">
        <f>VLOOKUP(R574,Allowance!A:B,2,FALSE)</f>
        <v>10</v>
      </c>
      <c r="T574" t="str">
        <f t="shared" si="35"/>
        <v>Violation</v>
      </c>
      <c r="U574" t="str">
        <f>VLOOKUP(B574,IATA[],3,FALSE)</f>
        <v>England</v>
      </c>
      <c r="V574" t="str">
        <f>VLOOKUP(C574,IATA[],3,FALSE)</f>
        <v>China</v>
      </c>
      <c r="W574" t="str">
        <f>VLOOKUP(U574,Regions!A:B,2,FALSE)</f>
        <v>Europe &amp; Middle East</v>
      </c>
      <c r="X574" t="str">
        <f>VLOOKUP(V574,Regions!A:B,2,FALSE)</f>
        <v>Asia Pacific</v>
      </c>
    </row>
    <row r="575" spans="1:24" x14ac:dyDescent="0.3">
      <c r="A575" t="s">
        <v>564</v>
      </c>
      <c r="B575" t="s">
        <v>1161</v>
      </c>
      <c r="C575" t="s">
        <v>1176</v>
      </c>
      <c r="D575" s="1">
        <v>42767</v>
      </c>
      <c r="E575" s="1">
        <v>42810</v>
      </c>
      <c r="F575" s="1">
        <v>42818</v>
      </c>
      <c r="G575">
        <v>11115</v>
      </c>
      <c r="H575">
        <v>13.5</v>
      </c>
      <c r="I575">
        <v>4931.5600000000004</v>
      </c>
      <c r="J575" s="2" t="s">
        <v>1218</v>
      </c>
      <c r="K575">
        <v>266</v>
      </c>
      <c r="L575" s="15" t="s">
        <v>1576</v>
      </c>
      <c r="M575">
        <f>IF(J575="Business", G575*imputed!$B$4+imputed!$C$4,flights_c!G575*imputed!$B$5+imputed!$C$5)</f>
        <v>8235.4524999999994</v>
      </c>
      <c r="N575">
        <f t="shared" si="32"/>
        <v>43</v>
      </c>
      <c r="O575">
        <f t="shared" si="33"/>
        <v>0.44368511021142604</v>
      </c>
      <c r="P575">
        <f t="shared" si="34"/>
        <v>8</v>
      </c>
      <c r="Q575" t="str">
        <f>VLOOKUP(K575,employees!A:H,5, FALSE)</f>
        <v>Consulting</v>
      </c>
      <c r="R575">
        <f>VLOOKUP(K575,employees!A:H,6, FALSE)</f>
        <v>4</v>
      </c>
      <c r="S575">
        <f>VLOOKUP(R575,Allowance!A:B,2,FALSE)</f>
        <v>10</v>
      </c>
      <c r="T575" t="str">
        <f t="shared" si="35"/>
        <v>Violation</v>
      </c>
      <c r="U575" t="str">
        <f>VLOOKUP(B575,IATA[],3,FALSE)</f>
        <v>USA</v>
      </c>
      <c r="V575" t="str">
        <f>VLOOKUP(C575,IATA[],3,FALSE)</f>
        <v>Republic of Korea</v>
      </c>
      <c r="W575" t="str">
        <f>VLOOKUP(U575,Regions!A:B,2,FALSE)</f>
        <v>Americas</v>
      </c>
      <c r="X575" t="str">
        <f>VLOOKUP(V575,Regions!A:B,2,FALSE)</f>
        <v>Asia Pacific</v>
      </c>
    </row>
    <row r="576" spans="1:24" x14ac:dyDescent="0.3">
      <c r="A576" t="s">
        <v>563</v>
      </c>
      <c r="B576" t="s">
        <v>1161</v>
      </c>
      <c r="C576" t="s">
        <v>1173</v>
      </c>
      <c r="D576" s="1">
        <v>43498</v>
      </c>
      <c r="E576" s="1">
        <v>43515</v>
      </c>
      <c r="F576" s="1">
        <v>43524</v>
      </c>
      <c r="G576">
        <v>13964</v>
      </c>
      <c r="H576">
        <v>16.899999999999999</v>
      </c>
      <c r="I576">
        <v>4976.5</v>
      </c>
      <c r="J576" s="2" t="s">
        <v>1218</v>
      </c>
      <c r="K576">
        <v>478</v>
      </c>
      <c r="L576" s="15" t="s">
        <v>1576</v>
      </c>
      <c r="M576">
        <f>IF(J576="Business", G576*imputed!$B$4+imputed!$C$4,flights_c!G576*imputed!$B$5+imputed!$C$5)</f>
        <v>9869.3539999999994</v>
      </c>
      <c r="N576">
        <f t="shared" si="32"/>
        <v>17</v>
      </c>
      <c r="O576">
        <f t="shared" si="33"/>
        <v>0.35638069321111432</v>
      </c>
      <c r="P576">
        <f t="shared" si="34"/>
        <v>9</v>
      </c>
      <c r="Q576" t="str">
        <f>VLOOKUP(K576,employees!A:H,5, FALSE)</f>
        <v>Consulting</v>
      </c>
      <c r="R576">
        <f>VLOOKUP(K576,employees!A:H,6, FALSE)</f>
        <v>3</v>
      </c>
      <c r="S576">
        <f>VLOOKUP(R576,Allowance!A:B,2,FALSE)</f>
        <v>8</v>
      </c>
      <c r="T576" t="str">
        <f t="shared" si="35"/>
        <v>Violation</v>
      </c>
      <c r="U576" t="str">
        <f>VLOOKUP(B576,IATA[],3,FALSE)</f>
        <v>USA</v>
      </c>
      <c r="V576" t="str">
        <f>VLOOKUP(C576,IATA[],3,FALSE)</f>
        <v>Thailand</v>
      </c>
      <c r="W576" t="str">
        <f>VLOOKUP(U576,Regions!A:B,2,FALSE)</f>
        <v>Americas</v>
      </c>
      <c r="X576" t="str">
        <f>VLOOKUP(V576,Regions!A:B,2,FALSE)</f>
        <v>Asia Pacific</v>
      </c>
    </row>
    <row r="577" spans="1:24" x14ac:dyDescent="0.3">
      <c r="A577" t="s">
        <v>562</v>
      </c>
      <c r="B577" t="s">
        <v>1161</v>
      </c>
      <c r="C577" t="s">
        <v>1160</v>
      </c>
      <c r="D577" s="1">
        <v>42897</v>
      </c>
      <c r="E577" s="1">
        <v>42951</v>
      </c>
      <c r="F577" s="1">
        <v>42961</v>
      </c>
      <c r="G577">
        <v>15349</v>
      </c>
      <c r="H577">
        <v>18.5</v>
      </c>
      <c r="I577">
        <v>4996.37</v>
      </c>
      <c r="J577" s="2" t="s">
        <v>1218</v>
      </c>
      <c r="K577">
        <v>195</v>
      </c>
      <c r="L577" s="15" t="s">
        <v>1576</v>
      </c>
      <c r="M577">
        <f>IF(J577="Business", G577*imputed!$B$4+imputed!$C$4,flights_c!G577*imputed!$B$5+imputed!$C$5)</f>
        <v>10663.6515</v>
      </c>
      <c r="N577">
        <f t="shared" si="32"/>
        <v>54</v>
      </c>
      <c r="O577">
        <f t="shared" si="33"/>
        <v>0.32551762329793471</v>
      </c>
      <c r="P577">
        <f t="shared" si="34"/>
        <v>10</v>
      </c>
      <c r="Q577" t="str">
        <f>VLOOKUP(K577,employees!A:H,5, FALSE)</f>
        <v>Marketing</v>
      </c>
      <c r="R577">
        <f>VLOOKUP(K577,employees!A:H,6, FALSE)</f>
        <v>4</v>
      </c>
      <c r="S577">
        <f>VLOOKUP(R577,Allowance!A:B,2,FALSE)</f>
        <v>10</v>
      </c>
      <c r="T577" t="str">
        <f t="shared" si="35"/>
        <v>Violation</v>
      </c>
      <c r="U577" t="str">
        <f>VLOOKUP(B577,IATA[],3,FALSE)</f>
        <v>USA</v>
      </c>
      <c r="V577" t="str">
        <f>VLOOKUP(C577,IATA[],3,FALSE)</f>
        <v>Singapore</v>
      </c>
      <c r="W577" t="str">
        <f>VLOOKUP(U577,Regions!A:B,2,FALSE)</f>
        <v>Americas</v>
      </c>
      <c r="X577" t="str">
        <f>VLOOKUP(V577,Regions!A:B,2,FALSE)</f>
        <v>Asia Pacific</v>
      </c>
    </row>
    <row r="578" spans="1:24" x14ac:dyDescent="0.3">
      <c r="A578" t="s">
        <v>560</v>
      </c>
      <c r="B578" t="s">
        <v>1160</v>
      </c>
      <c r="C578" t="s">
        <v>1180</v>
      </c>
      <c r="D578" s="1">
        <v>43049</v>
      </c>
      <c r="E578" s="1">
        <v>43062</v>
      </c>
      <c r="F578" s="1">
        <v>43070</v>
      </c>
      <c r="G578">
        <v>15336</v>
      </c>
      <c r="H578">
        <v>18.5</v>
      </c>
      <c r="I578">
        <v>5000.22</v>
      </c>
      <c r="J578" s="2" t="s">
        <v>1218</v>
      </c>
      <c r="K578">
        <v>456</v>
      </c>
      <c r="L578" s="15" t="s">
        <v>1576</v>
      </c>
      <c r="M578">
        <f>IF(J578="Business", G578*imputed!$B$4+imputed!$C$4,flights_c!G578*imputed!$B$5+imputed!$C$5)</f>
        <v>10656.196</v>
      </c>
      <c r="N578">
        <f t="shared" si="32"/>
        <v>13</v>
      </c>
      <c r="O578">
        <f t="shared" si="33"/>
        <v>0.32604460093896714</v>
      </c>
      <c r="P578">
        <f t="shared" si="34"/>
        <v>8</v>
      </c>
      <c r="Q578" t="str">
        <f>VLOOKUP(K578,employees!A:H,5, FALSE)</f>
        <v>Marketing</v>
      </c>
      <c r="R578">
        <f>VLOOKUP(K578,employees!A:H,6, FALSE)</f>
        <v>4</v>
      </c>
      <c r="S578">
        <f>VLOOKUP(R578,Allowance!A:B,2,FALSE)</f>
        <v>10</v>
      </c>
      <c r="T578" t="str">
        <f t="shared" si="35"/>
        <v>Violation</v>
      </c>
      <c r="U578" t="str">
        <f>VLOOKUP(B578,IATA[],3,FALSE)</f>
        <v>Singapore</v>
      </c>
      <c r="V578" t="str">
        <f>VLOOKUP(C578,IATA[],3,FALSE)</f>
        <v>USA</v>
      </c>
      <c r="W578" t="str">
        <f>VLOOKUP(U578,Regions!A:B,2,FALSE)</f>
        <v>Asia Pacific</v>
      </c>
      <c r="X578" t="str">
        <f>VLOOKUP(V578,Regions!A:B,2,FALSE)</f>
        <v>Americas</v>
      </c>
    </row>
    <row r="579" spans="1:24" x14ac:dyDescent="0.3">
      <c r="A579" t="s">
        <v>561</v>
      </c>
      <c r="B579" t="s">
        <v>1161</v>
      </c>
      <c r="C579" t="s">
        <v>1171</v>
      </c>
      <c r="D579" s="1">
        <v>42849</v>
      </c>
      <c r="E579" s="1">
        <v>42872</v>
      </c>
      <c r="F579" s="1">
        <v>42886</v>
      </c>
      <c r="G579">
        <v>11004</v>
      </c>
      <c r="H579">
        <v>13.5</v>
      </c>
      <c r="I579">
        <v>5000.42</v>
      </c>
      <c r="J579" s="2" t="s">
        <v>1218</v>
      </c>
      <c r="K579">
        <v>871</v>
      </c>
      <c r="L579" s="15" t="s">
        <v>1576</v>
      </c>
      <c r="M579">
        <f>IF(J579="Business", G579*imputed!$B$4+imputed!$C$4,flights_c!G579*imputed!$B$5+imputed!$C$5)</f>
        <v>8171.7939999999999</v>
      </c>
      <c r="N579">
        <f t="shared" ref="N579:N642" si="36">E579-D579</f>
        <v>23</v>
      </c>
      <c r="O579">
        <f t="shared" ref="O579:O642" si="37">I579/G579</f>
        <v>0.45441839331152312</v>
      </c>
      <c r="P579">
        <f t="shared" ref="P579:P642" si="38">F579-E579</f>
        <v>14</v>
      </c>
      <c r="Q579" t="str">
        <f>VLOOKUP(K579,employees!A:H,5, FALSE)</f>
        <v>Consulting</v>
      </c>
      <c r="R579">
        <f>VLOOKUP(K579,employees!A:H,6, FALSE)</f>
        <v>3</v>
      </c>
      <c r="S579">
        <f>VLOOKUP(R579,Allowance!A:B,2,FALSE)</f>
        <v>8</v>
      </c>
      <c r="T579" t="str">
        <f t="shared" ref="T579:T642" si="39">IF(J579="Economy", "Economy", IF(H579&lt;=S579, "No", "Violation"))</f>
        <v>Violation</v>
      </c>
      <c r="U579" t="str">
        <f>VLOOKUP(B579,IATA[],3,FALSE)</f>
        <v>USA</v>
      </c>
      <c r="V579" t="str">
        <f>VLOOKUP(C579,IATA[],3,FALSE)</f>
        <v>China</v>
      </c>
      <c r="W579" t="str">
        <f>VLOOKUP(U579,Regions!A:B,2,FALSE)</f>
        <v>Americas</v>
      </c>
      <c r="X579" t="str">
        <f>VLOOKUP(V579,Regions!A:B,2,FALSE)</f>
        <v>Asia Pacific</v>
      </c>
    </row>
    <row r="580" spans="1:24" x14ac:dyDescent="0.3">
      <c r="A580" t="s">
        <v>559</v>
      </c>
      <c r="B580" t="s">
        <v>1167</v>
      </c>
      <c r="C580" t="s">
        <v>1170</v>
      </c>
      <c r="D580" s="1">
        <v>43603</v>
      </c>
      <c r="E580" s="1">
        <v>43625</v>
      </c>
      <c r="F580" s="1">
        <v>43629</v>
      </c>
      <c r="G580">
        <v>9252</v>
      </c>
      <c r="H580">
        <v>13.4</v>
      </c>
      <c r="I580">
        <v>5044.9399999999996</v>
      </c>
      <c r="J580" s="2" t="s">
        <v>1218</v>
      </c>
      <c r="K580">
        <v>884</v>
      </c>
      <c r="L580" s="15" t="s">
        <v>1576</v>
      </c>
      <c r="M580">
        <f>IF(J580="Business", G580*imputed!$B$4+imputed!$C$4,flights_c!G580*imputed!$B$5+imputed!$C$5)</f>
        <v>7167.0219999999999</v>
      </c>
      <c r="N580">
        <f t="shared" si="36"/>
        <v>22</v>
      </c>
      <c r="O580">
        <f t="shared" si="37"/>
        <v>0.54528102031993075</v>
      </c>
      <c r="P580">
        <f t="shared" si="38"/>
        <v>4</v>
      </c>
      <c r="Q580" t="str">
        <f>VLOOKUP(K580,employees!A:H,5, FALSE)</f>
        <v>Consulting</v>
      </c>
      <c r="R580">
        <f>VLOOKUP(K580,employees!A:H,6, FALSE)</f>
        <v>3</v>
      </c>
      <c r="S580">
        <f>VLOOKUP(R580,Allowance!A:B,2,FALSE)</f>
        <v>8</v>
      </c>
      <c r="T580" t="str">
        <f t="shared" si="39"/>
        <v>Violation</v>
      </c>
      <c r="U580" t="str">
        <f>VLOOKUP(B580,IATA[],3,FALSE)</f>
        <v>England</v>
      </c>
      <c r="V580" t="str">
        <f>VLOOKUP(C580,IATA[],3,FALSE)</f>
        <v>China</v>
      </c>
      <c r="W580" t="str">
        <f>VLOOKUP(U580,Regions!A:B,2,FALSE)</f>
        <v>Europe &amp; Middle East</v>
      </c>
      <c r="X580" t="str">
        <f>VLOOKUP(V580,Regions!A:B,2,FALSE)</f>
        <v>Asia Pacific</v>
      </c>
    </row>
    <row r="581" spans="1:24" x14ac:dyDescent="0.3">
      <c r="A581" t="s">
        <v>558</v>
      </c>
      <c r="B581" t="s">
        <v>1167</v>
      </c>
      <c r="C581" t="s">
        <v>1196</v>
      </c>
      <c r="D581" s="1">
        <v>42960</v>
      </c>
      <c r="E581" s="1">
        <v>42971</v>
      </c>
      <c r="F581" s="1">
        <v>42985</v>
      </c>
      <c r="G581">
        <v>8797</v>
      </c>
      <c r="H581">
        <v>13.9</v>
      </c>
      <c r="I581">
        <v>5078.1499999999996</v>
      </c>
      <c r="J581" s="2" t="s">
        <v>1218</v>
      </c>
      <c r="K581">
        <v>944</v>
      </c>
      <c r="L581" s="15" t="s">
        <v>1576</v>
      </c>
      <c r="M581">
        <f>IF(J581="Business", G581*imputed!$B$4+imputed!$C$4,flights_c!G581*imputed!$B$5+imputed!$C$5)</f>
        <v>6906.0794999999998</v>
      </c>
      <c r="N581">
        <f t="shared" si="36"/>
        <v>11</v>
      </c>
      <c r="O581">
        <f t="shared" si="37"/>
        <v>0.57725929294077527</v>
      </c>
      <c r="P581">
        <f t="shared" si="38"/>
        <v>14</v>
      </c>
      <c r="Q581" t="str">
        <f>VLOOKUP(K581,employees!A:H,5, FALSE)</f>
        <v>Consulting</v>
      </c>
      <c r="R581">
        <f>VLOOKUP(K581,employees!A:H,6, FALSE)</f>
        <v>3</v>
      </c>
      <c r="S581">
        <f>VLOOKUP(R581,Allowance!A:B,2,FALSE)</f>
        <v>8</v>
      </c>
      <c r="T581" t="str">
        <f t="shared" si="39"/>
        <v>Violation</v>
      </c>
      <c r="U581" t="str">
        <f>VLOOKUP(B581,IATA[],3,FALSE)</f>
        <v>England</v>
      </c>
      <c r="V581" t="str">
        <f>VLOOKUP(C581,IATA[],3,FALSE)</f>
        <v>USA</v>
      </c>
      <c r="W581" t="str">
        <f>VLOOKUP(U581,Regions!A:B,2,FALSE)</f>
        <v>Europe &amp; Middle East</v>
      </c>
      <c r="X581" t="str">
        <f>VLOOKUP(V581,Regions!A:B,2,FALSE)</f>
        <v>Americas</v>
      </c>
    </row>
    <row r="582" spans="1:24" x14ac:dyDescent="0.3">
      <c r="A582" t="s">
        <v>557</v>
      </c>
      <c r="B582" t="s">
        <v>1162</v>
      </c>
      <c r="C582" t="s">
        <v>1202</v>
      </c>
      <c r="D582" s="1">
        <v>43802</v>
      </c>
      <c r="E582" s="1">
        <v>43812</v>
      </c>
      <c r="F582" s="1">
        <v>43823</v>
      </c>
      <c r="G582">
        <v>9495</v>
      </c>
      <c r="H582">
        <v>10.6</v>
      </c>
      <c r="I582">
        <v>5092.49</v>
      </c>
      <c r="J582" s="2" t="s">
        <v>1218</v>
      </c>
      <c r="K582">
        <v>560</v>
      </c>
      <c r="L582" s="15" t="s">
        <v>1576</v>
      </c>
      <c r="M582">
        <f>IF(J582="Business", G582*imputed!$B$4+imputed!$C$4,flights_c!G582*imputed!$B$5+imputed!$C$5)</f>
        <v>7306.3824999999997</v>
      </c>
      <c r="N582">
        <f t="shared" si="36"/>
        <v>10</v>
      </c>
      <c r="O582">
        <f t="shared" si="37"/>
        <v>0.53633385992627691</v>
      </c>
      <c r="P582">
        <f t="shared" si="38"/>
        <v>11</v>
      </c>
      <c r="Q582" t="str">
        <f>VLOOKUP(K582,employees!A:H,5, FALSE)</f>
        <v>Consulting</v>
      </c>
      <c r="R582">
        <f>VLOOKUP(K582,employees!A:H,6, FALSE)</f>
        <v>2</v>
      </c>
      <c r="S582">
        <f>VLOOKUP(R582,Allowance!A:B,2,FALSE)</f>
        <v>6</v>
      </c>
      <c r="T582" t="str">
        <f t="shared" si="39"/>
        <v>Violation</v>
      </c>
      <c r="U582" t="str">
        <f>VLOOKUP(B582,IATA[],3,FALSE)</f>
        <v>England</v>
      </c>
      <c r="V582" t="str">
        <f>VLOOKUP(C582,IATA[],3,FALSE)</f>
        <v>China</v>
      </c>
      <c r="W582" t="str">
        <f>VLOOKUP(U582,Regions!A:B,2,FALSE)</f>
        <v>Europe &amp; Middle East</v>
      </c>
      <c r="X582" t="str">
        <f>VLOOKUP(V582,Regions!A:B,2,FALSE)</f>
        <v>Asia Pacific</v>
      </c>
    </row>
    <row r="583" spans="1:24" x14ac:dyDescent="0.3">
      <c r="A583" t="s">
        <v>556</v>
      </c>
      <c r="B583" t="s">
        <v>1167</v>
      </c>
      <c r="C583" t="s">
        <v>1178</v>
      </c>
      <c r="D583" s="1">
        <v>42834</v>
      </c>
      <c r="E583" s="1">
        <v>42862</v>
      </c>
      <c r="F583" s="1">
        <v>42867</v>
      </c>
      <c r="G583">
        <v>6377</v>
      </c>
      <c r="H583">
        <v>10.5</v>
      </c>
      <c r="I583">
        <v>5094.95</v>
      </c>
      <c r="J583" s="2" t="s">
        <v>1218</v>
      </c>
      <c r="K583">
        <v>217</v>
      </c>
      <c r="L583" s="15" t="s">
        <v>1576</v>
      </c>
      <c r="M583">
        <f>IF(J583="Business", G583*imputed!$B$4+imputed!$C$4,flights_c!G583*imputed!$B$5+imputed!$C$5)</f>
        <v>5518.2094999999999</v>
      </c>
      <c r="N583">
        <f t="shared" si="36"/>
        <v>28</v>
      </c>
      <c r="O583">
        <f t="shared" si="37"/>
        <v>0.79895718990120745</v>
      </c>
      <c r="P583">
        <f t="shared" si="38"/>
        <v>5</v>
      </c>
      <c r="Q583" t="str">
        <f>VLOOKUP(K583,employees!A:H,5, FALSE)</f>
        <v>Consulting</v>
      </c>
      <c r="R583">
        <f>VLOOKUP(K583,employees!A:H,6, FALSE)</f>
        <v>3</v>
      </c>
      <c r="S583">
        <f>VLOOKUP(R583,Allowance!A:B,2,FALSE)</f>
        <v>8</v>
      </c>
      <c r="T583" t="str">
        <f t="shared" si="39"/>
        <v>Violation</v>
      </c>
      <c r="U583" t="str">
        <f>VLOOKUP(B583,IATA[],3,FALSE)</f>
        <v>England</v>
      </c>
      <c r="V583" t="str">
        <f>VLOOKUP(C583,IATA[],3,FALSE)</f>
        <v>USA</v>
      </c>
      <c r="W583" t="str">
        <f>VLOOKUP(U583,Regions!A:B,2,FALSE)</f>
        <v>Europe &amp; Middle East</v>
      </c>
      <c r="X583" t="str">
        <f>VLOOKUP(V583,Regions!A:B,2,FALSE)</f>
        <v>Americas</v>
      </c>
    </row>
    <row r="584" spans="1:24" x14ac:dyDescent="0.3">
      <c r="A584" t="s">
        <v>555</v>
      </c>
      <c r="B584" t="s">
        <v>1161</v>
      </c>
      <c r="C584" t="s">
        <v>1173</v>
      </c>
      <c r="D584" s="1">
        <v>43384</v>
      </c>
      <c r="E584" s="1">
        <v>43392</v>
      </c>
      <c r="F584" s="1">
        <v>43398</v>
      </c>
      <c r="G584">
        <v>13964</v>
      </c>
      <c r="H584">
        <v>16.899999999999999</v>
      </c>
      <c r="I584">
        <v>5115.22</v>
      </c>
      <c r="J584" s="2" t="s">
        <v>1218</v>
      </c>
      <c r="K584">
        <v>962</v>
      </c>
      <c r="L584" s="15" t="s">
        <v>1576</v>
      </c>
      <c r="M584">
        <f>IF(J584="Business", G584*imputed!$B$4+imputed!$C$4,flights_c!G584*imputed!$B$5+imputed!$C$5)</f>
        <v>9869.3539999999994</v>
      </c>
      <c r="N584">
        <f t="shared" si="36"/>
        <v>8</v>
      </c>
      <c r="O584">
        <f t="shared" si="37"/>
        <v>0.36631480951016904</v>
      </c>
      <c r="P584">
        <f t="shared" si="38"/>
        <v>6</v>
      </c>
      <c r="Q584" t="str">
        <f>VLOOKUP(K584,employees!A:H,5, FALSE)</f>
        <v>Consulting</v>
      </c>
      <c r="R584">
        <f>VLOOKUP(K584,employees!A:H,6, FALSE)</f>
        <v>4</v>
      </c>
      <c r="S584">
        <f>VLOOKUP(R584,Allowance!A:B,2,FALSE)</f>
        <v>10</v>
      </c>
      <c r="T584" t="str">
        <f t="shared" si="39"/>
        <v>Violation</v>
      </c>
      <c r="U584" t="str">
        <f>VLOOKUP(B584,IATA[],3,FALSE)</f>
        <v>USA</v>
      </c>
      <c r="V584" t="str">
        <f>VLOOKUP(C584,IATA[],3,FALSE)</f>
        <v>Thailand</v>
      </c>
      <c r="W584" t="str">
        <f>VLOOKUP(U584,Regions!A:B,2,FALSE)</f>
        <v>Americas</v>
      </c>
      <c r="X584" t="str">
        <f>VLOOKUP(V584,Regions!A:B,2,FALSE)</f>
        <v>Asia Pacific</v>
      </c>
    </row>
    <row r="585" spans="1:24" x14ac:dyDescent="0.3">
      <c r="A585" t="s">
        <v>554</v>
      </c>
      <c r="B585" t="s">
        <v>1167</v>
      </c>
      <c r="C585" t="s">
        <v>1183</v>
      </c>
      <c r="D585" s="1">
        <v>43619</v>
      </c>
      <c r="E585" s="1">
        <v>43648</v>
      </c>
      <c r="F585" s="1">
        <v>43652</v>
      </c>
      <c r="G585">
        <v>8303</v>
      </c>
      <c r="H585">
        <v>14.5</v>
      </c>
      <c r="I585">
        <v>5133.5600000000004</v>
      </c>
      <c r="J585" s="2" t="s">
        <v>1218</v>
      </c>
      <c r="K585">
        <v>171</v>
      </c>
      <c r="L585" s="15" t="s">
        <v>1576</v>
      </c>
      <c r="M585">
        <f>IF(J585="Business", G585*imputed!$B$4+imputed!$C$4,flights_c!G585*imputed!$B$5+imputed!$C$5)</f>
        <v>6622.7704999999996</v>
      </c>
      <c r="N585">
        <f t="shared" si="36"/>
        <v>29</v>
      </c>
      <c r="O585">
        <f t="shared" si="37"/>
        <v>0.61827773094062388</v>
      </c>
      <c r="P585">
        <f t="shared" si="38"/>
        <v>4</v>
      </c>
      <c r="Q585" t="str">
        <f>VLOOKUP(K585,employees!A:H,5, FALSE)</f>
        <v>Consulting</v>
      </c>
      <c r="R585">
        <f>VLOOKUP(K585,employees!A:H,6, FALSE)</f>
        <v>3</v>
      </c>
      <c r="S585">
        <f>VLOOKUP(R585,Allowance!A:B,2,FALSE)</f>
        <v>8</v>
      </c>
      <c r="T585" t="str">
        <f t="shared" si="39"/>
        <v>Violation</v>
      </c>
      <c r="U585" t="str">
        <f>VLOOKUP(B585,IATA[],3,FALSE)</f>
        <v>England</v>
      </c>
      <c r="V585" t="str">
        <f>VLOOKUP(C585,IATA[],3,FALSE)</f>
        <v>China</v>
      </c>
      <c r="W585" t="str">
        <f>VLOOKUP(U585,Regions!A:B,2,FALSE)</f>
        <v>Europe &amp; Middle East</v>
      </c>
      <c r="X585" t="str">
        <f>VLOOKUP(V585,Regions!A:B,2,FALSE)</f>
        <v>Asia Pacific</v>
      </c>
    </row>
    <row r="586" spans="1:24" x14ac:dyDescent="0.3">
      <c r="A586" t="s">
        <v>553</v>
      </c>
      <c r="B586" t="s">
        <v>1160</v>
      </c>
      <c r="C586" t="s">
        <v>1166</v>
      </c>
      <c r="D586" s="1">
        <v>43238</v>
      </c>
      <c r="E586" s="1">
        <v>43253</v>
      </c>
      <c r="F586" s="1">
        <v>43267</v>
      </c>
      <c r="G586">
        <v>16026</v>
      </c>
      <c r="H586">
        <v>24.2</v>
      </c>
      <c r="I586">
        <v>5154.55</v>
      </c>
      <c r="J586" s="2" t="s">
        <v>1218</v>
      </c>
      <c r="K586">
        <v>403</v>
      </c>
      <c r="L586" s="15" t="s">
        <v>1576</v>
      </c>
      <c r="M586">
        <f>IF(J586="Business", G586*imputed!$B$4+imputed!$C$4,flights_c!G586*imputed!$B$5+imputed!$C$5)</f>
        <v>11051.911</v>
      </c>
      <c r="N586">
        <f t="shared" si="36"/>
        <v>15</v>
      </c>
      <c r="O586">
        <f t="shared" si="37"/>
        <v>0.32163671533757643</v>
      </c>
      <c r="P586">
        <f t="shared" si="38"/>
        <v>14</v>
      </c>
      <c r="Q586" t="str">
        <f>VLOOKUP(K586,employees!A:H,5, FALSE)</f>
        <v>Consulting</v>
      </c>
      <c r="R586">
        <f>VLOOKUP(K586,employees!A:H,6, FALSE)</f>
        <v>1</v>
      </c>
      <c r="S586">
        <f>VLOOKUP(R586,Allowance!A:B,2,FALSE)</f>
        <v>4</v>
      </c>
      <c r="T586" t="str">
        <f t="shared" si="39"/>
        <v>Violation</v>
      </c>
      <c r="U586" t="str">
        <f>VLOOKUP(B586,IATA[],3,FALSE)</f>
        <v>Singapore</v>
      </c>
      <c r="V586" t="str">
        <f>VLOOKUP(C586,IATA[],3,FALSE)</f>
        <v>USA</v>
      </c>
      <c r="W586" t="str">
        <f>VLOOKUP(U586,Regions!A:B,2,FALSE)</f>
        <v>Asia Pacific</v>
      </c>
      <c r="X586" t="str">
        <f>VLOOKUP(V586,Regions!A:B,2,FALSE)</f>
        <v>Americas</v>
      </c>
    </row>
    <row r="587" spans="1:24" x14ac:dyDescent="0.3">
      <c r="A587" t="s">
        <v>552</v>
      </c>
      <c r="B587" t="s">
        <v>1161</v>
      </c>
      <c r="C587" t="s">
        <v>1173</v>
      </c>
      <c r="D587" s="1">
        <v>43079</v>
      </c>
      <c r="E587" s="1">
        <v>43102</v>
      </c>
      <c r="F587" s="1">
        <v>43112</v>
      </c>
      <c r="G587">
        <v>13964</v>
      </c>
      <c r="H587">
        <v>16.899999999999999</v>
      </c>
      <c r="I587">
        <v>5157.8100000000004</v>
      </c>
      <c r="J587" s="2" t="s">
        <v>1218</v>
      </c>
      <c r="K587">
        <v>855</v>
      </c>
      <c r="L587" s="15" t="s">
        <v>1576</v>
      </c>
      <c r="M587">
        <f>IF(J587="Business", G587*imputed!$B$4+imputed!$C$4,flights_c!G587*imputed!$B$5+imputed!$C$5)</f>
        <v>9869.3539999999994</v>
      </c>
      <c r="N587">
        <f t="shared" si="36"/>
        <v>23</v>
      </c>
      <c r="O587">
        <f t="shared" si="37"/>
        <v>0.36936479518762533</v>
      </c>
      <c r="P587">
        <f t="shared" si="38"/>
        <v>10</v>
      </c>
      <c r="Q587" t="str">
        <f>VLOOKUP(K587,employees!A:H,5, FALSE)</f>
        <v>Consulting</v>
      </c>
      <c r="R587">
        <f>VLOOKUP(K587,employees!A:H,6, FALSE)</f>
        <v>1</v>
      </c>
      <c r="S587">
        <f>VLOOKUP(R587,Allowance!A:B,2,FALSE)</f>
        <v>4</v>
      </c>
      <c r="T587" t="str">
        <f t="shared" si="39"/>
        <v>Violation</v>
      </c>
      <c r="U587" t="str">
        <f>VLOOKUP(B587,IATA[],3,FALSE)</f>
        <v>USA</v>
      </c>
      <c r="V587" t="str">
        <f>VLOOKUP(C587,IATA[],3,FALSE)</f>
        <v>Thailand</v>
      </c>
      <c r="W587" t="str">
        <f>VLOOKUP(U587,Regions!A:B,2,FALSE)</f>
        <v>Americas</v>
      </c>
      <c r="X587" t="str">
        <f>VLOOKUP(V587,Regions!A:B,2,FALSE)</f>
        <v>Asia Pacific</v>
      </c>
    </row>
    <row r="588" spans="1:24" x14ac:dyDescent="0.3">
      <c r="A588" t="s">
        <v>551</v>
      </c>
      <c r="B588" t="s">
        <v>1161</v>
      </c>
      <c r="C588" t="s">
        <v>1168</v>
      </c>
      <c r="D588" s="1">
        <v>43153</v>
      </c>
      <c r="E588" s="1">
        <v>43194</v>
      </c>
      <c r="F588" s="1">
        <v>43202</v>
      </c>
      <c r="G588">
        <v>10899</v>
      </c>
      <c r="H588">
        <v>13.3</v>
      </c>
      <c r="I588">
        <v>5216.8100000000004</v>
      </c>
      <c r="J588" s="2" t="s">
        <v>1218</v>
      </c>
      <c r="K588">
        <v>895</v>
      </c>
      <c r="L588" s="15" t="s">
        <v>1576</v>
      </c>
      <c r="M588">
        <f>IF(J588="Business", G588*imputed!$B$4+imputed!$C$4,flights_c!G588*imputed!$B$5+imputed!$C$5)</f>
        <v>8111.5765000000001</v>
      </c>
      <c r="N588">
        <f t="shared" si="36"/>
        <v>41</v>
      </c>
      <c r="O588">
        <f t="shared" si="37"/>
        <v>0.47865033489310949</v>
      </c>
      <c r="P588">
        <f t="shared" si="38"/>
        <v>8</v>
      </c>
      <c r="Q588" t="str">
        <f>VLOOKUP(K588,employees!A:H,5, FALSE)</f>
        <v>Consulting</v>
      </c>
      <c r="R588">
        <f>VLOOKUP(K588,employees!A:H,6, FALSE)</f>
        <v>2</v>
      </c>
      <c r="S588">
        <f>VLOOKUP(R588,Allowance!A:B,2,FALSE)</f>
        <v>6</v>
      </c>
      <c r="T588" t="str">
        <f t="shared" si="39"/>
        <v>Violation</v>
      </c>
      <c r="U588" t="str">
        <f>VLOOKUP(B588,IATA[],3,FALSE)</f>
        <v>USA</v>
      </c>
      <c r="V588" t="str">
        <f>VLOOKUP(C588,IATA[],3,FALSE)</f>
        <v>Japan</v>
      </c>
      <c r="W588" t="str">
        <f>VLOOKUP(U588,Regions!A:B,2,FALSE)</f>
        <v>Americas</v>
      </c>
      <c r="X588" t="str">
        <f>VLOOKUP(V588,Regions!A:B,2,FALSE)</f>
        <v>Asia Pacific</v>
      </c>
    </row>
    <row r="589" spans="1:24" x14ac:dyDescent="0.3">
      <c r="A589" t="s">
        <v>550</v>
      </c>
      <c r="B589" t="s">
        <v>1190</v>
      </c>
      <c r="C589" t="s">
        <v>1162</v>
      </c>
      <c r="D589" s="1">
        <v>43560</v>
      </c>
      <c r="E589" s="1">
        <v>43583</v>
      </c>
      <c r="F589" s="1">
        <v>43586</v>
      </c>
      <c r="G589">
        <v>5536</v>
      </c>
      <c r="H589">
        <v>11.7</v>
      </c>
      <c r="I589">
        <v>5242.99</v>
      </c>
      <c r="J589" s="2" t="s">
        <v>1218</v>
      </c>
      <c r="K589">
        <v>860</v>
      </c>
      <c r="L589" s="15" t="s">
        <v>1576</v>
      </c>
      <c r="M589">
        <f>IF(J589="Business", G589*imputed!$B$4+imputed!$C$4,flights_c!G589*imputed!$B$5+imputed!$C$5)</f>
        <v>5035.8960000000006</v>
      </c>
      <c r="N589">
        <f t="shared" si="36"/>
        <v>23</v>
      </c>
      <c r="O589">
        <f t="shared" si="37"/>
        <v>0.94707189306358375</v>
      </c>
      <c r="P589">
        <f t="shared" si="38"/>
        <v>3</v>
      </c>
      <c r="Q589" t="str">
        <f>VLOOKUP(K589,employees!A:H,5, FALSE)</f>
        <v>Consulting</v>
      </c>
      <c r="R589">
        <f>VLOOKUP(K589,employees!A:H,6, FALSE)</f>
        <v>2</v>
      </c>
      <c r="S589">
        <f>VLOOKUP(R589,Allowance!A:B,2,FALSE)</f>
        <v>6</v>
      </c>
      <c r="T589" t="str">
        <f t="shared" si="39"/>
        <v>Violation</v>
      </c>
      <c r="U589" t="str">
        <f>VLOOKUP(B589,IATA[],3,FALSE)</f>
        <v>USA</v>
      </c>
      <c r="V589" t="str">
        <f>VLOOKUP(C589,IATA[],3,FALSE)</f>
        <v>England</v>
      </c>
      <c r="W589" t="str">
        <f>VLOOKUP(U589,Regions!A:B,2,FALSE)</f>
        <v>Americas</v>
      </c>
      <c r="X589" t="str">
        <f>VLOOKUP(V589,Regions!A:B,2,FALSE)</f>
        <v>Europe &amp; Middle East</v>
      </c>
    </row>
    <row r="590" spans="1:24" x14ac:dyDescent="0.3">
      <c r="A590" t="s">
        <v>549</v>
      </c>
      <c r="B590" t="s">
        <v>1161</v>
      </c>
      <c r="C590" t="s">
        <v>1171</v>
      </c>
      <c r="D590" s="1">
        <v>43158</v>
      </c>
      <c r="E590" s="1">
        <v>43197</v>
      </c>
      <c r="F590" s="1">
        <v>43211</v>
      </c>
      <c r="G590">
        <v>11004</v>
      </c>
      <c r="H590">
        <v>13.5</v>
      </c>
      <c r="I590">
        <v>5259.34</v>
      </c>
      <c r="J590" s="2" t="s">
        <v>1218</v>
      </c>
      <c r="K590">
        <v>279</v>
      </c>
      <c r="L590" s="15" t="s">
        <v>1576</v>
      </c>
      <c r="M590">
        <f>IF(J590="Business", G590*imputed!$B$4+imputed!$C$4,flights_c!G590*imputed!$B$5+imputed!$C$5)</f>
        <v>8171.7939999999999</v>
      </c>
      <c r="N590">
        <f t="shared" si="36"/>
        <v>39</v>
      </c>
      <c r="O590">
        <f t="shared" si="37"/>
        <v>0.47794801890221739</v>
      </c>
      <c r="P590">
        <f t="shared" si="38"/>
        <v>14</v>
      </c>
      <c r="Q590" t="str">
        <f>VLOOKUP(K590,employees!A:H,5, FALSE)</f>
        <v>Consulting</v>
      </c>
      <c r="R590">
        <f>VLOOKUP(K590,employees!A:H,6, FALSE)</f>
        <v>3</v>
      </c>
      <c r="S590">
        <f>VLOOKUP(R590,Allowance!A:B,2,FALSE)</f>
        <v>8</v>
      </c>
      <c r="T590" t="str">
        <f t="shared" si="39"/>
        <v>Violation</v>
      </c>
      <c r="U590" t="str">
        <f>VLOOKUP(B590,IATA[],3,FALSE)</f>
        <v>USA</v>
      </c>
      <c r="V590" t="str">
        <f>VLOOKUP(C590,IATA[],3,FALSE)</f>
        <v>China</v>
      </c>
      <c r="W590" t="str">
        <f>VLOOKUP(U590,Regions!A:B,2,FALSE)</f>
        <v>Americas</v>
      </c>
      <c r="X590" t="str">
        <f>VLOOKUP(V590,Regions!A:B,2,FALSE)</f>
        <v>Asia Pacific</v>
      </c>
    </row>
    <row r="591" spans="1:24" x14ac:dyDescent="0.3">
      <c r="A591" t="s">
        <v>548</v>
      </c>
      <c r="B591" t="s">
        <v>1167</v>
      </c>
      <c r="C591" t="s">
        <v>1205</v>
      </c>
      <c r="D591" s="1">
        <v>43781</v>
      </c>
      <c r="E591" s="1">
        <v>43796</v>
      </c>
      <c r="F591" s="1">
        <v>43805</v>
      </c>
      <c r="G591">
        <v>8248</v>
      </c>
      <c r="H591">
        <v>12.4</v>
      </c>
      <c r="I591">
        <v>5268</v>
      </c>
      <c r="J591" s="2" t="s">
        <v>1218</v>
      </c>
      <c r="K591">
        <v>267</v>
      </c>
      <c r="L591" s="15" t="s">
        <v>1576</v>
      </c>
      <c r="M591">
        <f>IF(J591="Business", G591*imputed!$B$4+imputed!$C$4,flights_c!G591*imputed!$B$5+imputed!$C$5)</f>
        <v>6591.2280000000001</v>
      </c>
      <c r="N591">
        <f t="shared" si="36"/>
        <v>15</v>
      </c>
      <c r="O591">
        <f t="shared" si="37"/>
        <v>0.63870029097963144</v>
      </c>
      <c r="P591">
        <f t="shared" si="38"/>
        <v>9</v>
      </c>
      <c r="Q591" t="str">
        <f>VLOOKUP(K591,employees!A:H,5, FALSE)</f>
        <v>Finance</v>
      </c>
      <c r="R591">
        <f>VLOOKUP(K591,employees!A:H,6, FALSE)</f>
        <v>4</v>
      </c>
      <c r="S591">
        <f>VLOOKUP(R591,Allowance!A:B,2,FALSE)</f>
        <v>10</v>
      </c>
      <c r="T591" t="str">
        <f t="shared" si="39"/>
        <v>Violation</v>
      </c>
      <c r="U591" t="str">
        <f>VLOOKUP(B591,IATA[],3,FALSE)</f>
        <v>England</v>
      </c>
      <c r="V591" t="str">
        <f>VLOOKUP(C591,IATA[],3,FALSE)</f>
        <v>China</v>
      </c>
      <c r="W591" t="str">
        <f>VLOOKUP(U591,Regions!A:B,2,FALSE)</f>
        <v>Europe &amp; Middle East</v>
      </c>
      <c r="X591" t="str">
        <f>VLOOKUP(V591,Regions!A:B,2,FALSE)</f>
        <v>Asia Pacific</v>
      </c>
    </row>
    <row r="592" spans="1:24" x14ac:dyDescent="0.3">
      <c r="A592" t="s">
        <v>547</v>
      </c>
      <c r="B592" t="s">
        <v>1190</v>
      </c>
      <c r="C592" t="s">
        <v>1196</v>
      </c>
      <c r="D592" s="1">
        <v>43374</v>
      </c>
      <c r="E592" s="1">
        <v>43378</v>
      </c>
      <c r="F592" s="1">
        <v>43382</v>
      </c>
      <c r="G592">
        <v>3974</v>
      </c>
      <c r="H592">
        <v>5.2</v>
      </c>
      <c r="I592">
        <v>5276.74</v>
      </c>
      <c r="J592" s="2" t="s">
        <v>1218</v>
      </c>
      <c r="K592">
        <v>463</v>
      </c>
      <c r="L592" s="15" t="s">
        <v>1576</v>
      </c>
      <c r="M592">
        <f>IF(J592="Business", G592*imputed!$B$4+imputed!$C$4,flights_c!G592*imputed!$B$5+imputed!$C$5)</f>
        <v>4140.0889999999999</v>
      </c>
      <c r="N592">
        <f t="shared" si="36"/>
        <v>4</v>
      </c>
      <c r="O592">
        <f t="shared" si="37"/>
        <v>1.3278158027176648</v>
      </c>
      <c r="P592">
        <f t="shared" si="38"/>
        <v>4</v>
      </c>
      <c r="Q592" t="str">
        <f>VLOOKUP(K592,employees!A:H,5, FALSE)</f>
        <v>Finance</v>
      </c>
      <c r="R592">
        <f>VLOOKUP(K592,employees!A:H,6, FALSE)</f>
        <v>4</v>
      </c>
      <c r="S592">
        <f>VLOOKUP(R592,Allowance!A:B,2,FALSE)</f>
        <v>10</v>
      </c>
      <c r="T592" t="str">
        <f t="shared" si="39"/>
        <v>No</v>
      </c>
      <c r="U592" t="str">
        <f>VLOOKUP(B592,IATA[],3,FALSE)</f>
        <v>USA</v>
      </c>
      <c r="V592" t="str">
        <f>VLOOKUP(C592,IATA[],3,FALSE)</f>
        <v>USA</v>
      </c>
      <c r="W592" t="str">
        <f>VLOOKUP(U592,Regions!A:B,2,FALSE)</f>
        <v>Americas</v>
      </c>
      <c r="X592" t="str">
        <f>VLOOKUP(V592,Regions!A:B,2,FALSE)</f>
        <v>Americas</v>
      </c>
    </row>
    <row r="593" spans="1:24" x14ac:dyDescent="0.3">
      <c r="A593" t="s">
        <v>546</v>
      </c>
      <c r="B593" t="s">
        <v>1161</v>
      </c>
      <c r="C593" t="s">
        <v>1176</v>
      </c>
      <c r="D593" s="1">
        <v>43186</v>
      </c>
      <c r="E593" s="1">
        <v>43207</v>
      </c>
      <c r="F593" s="1">
        <v>43217</v>
      </c>
      <c r="G593">
        <v>11115</v>
      </c>
      <c r="H593">
        <v>13.5</v>
      </c>
      <c r="I593">
        <v>5310.45</v>
      </c>
      <c r="J593" s="2" t="s">
        <v>1218</v>
      </c>
      <c r="K593">
        <v>916</v>
      </c>
      <c r="L593" s="15" t="s">
        <v>1576</v>
      </c>
      <c r="M593">
        <f>IF(J593="Business", G593*imputed!$B$4+imputed!$C$4,flights_c!G593*imputed!$B$5+imputed!$C$5)</f>
        <v>8235.4524999999994</v>
      </c>
      <c r="N593">
        <f t="shared" si="36"/>
        <v>21</v>
      </c>
      <c r="O593">
        <f t="shared" si="37"/>
        <v>0.47777327935222669</v>
      </c>
      <c r="P593">
        <f t="shared" si="38"/>
        <v>10</v>
      </c>
      <c r="Q593" t="str">
        <f>VLOOKUP(K593,employees!A:H,5, FALSE)</f>
        <v>Consulting</v>
      </c>
      <c r="R593">
        <f>VLOOKUP(K593,employees!A:H,6, FALSE)</f>
        <v>4</v>
      </c>
      <c r="S593">
        <f>VLOOKUP(R593,Allowance!A:B,2,FALSE)</f>
        <v>10</v>
      </c>
      <c r="T593" t="str">
        <f t="shared" si="39"/>
        <v>Violation</v>
      </c>
      <c r="U593" t="str">
        <f>VLOOKUP(B593,IATA[],3,FALSE)</f>
        <v>USA</v>
      </c>
      <c r="V593" t="str">
        <f>VLOOKUP(C593,IATA[],3,FALSE)</f>
        <v>Republic of Korea</v>
      </c>
      <c r="W593" t="str">
        <f>VLOOKUP(U593,Regions!A:B,2,FALSE)</f>
        <v>Americas</v>
      </c>
      <c r="X593" t="str">
        <f>VLOOKUP(V593,Regions!A:B,2,FALSE)</f>
        <v>Asia Pacific</v>
      </c>
    </row>
    <row r="594" spans="1:24" x14ac:dyDescent="0.3">
      <c r="A594" t="s">
        <v>545</v>
      </c>
      <c r="B594" t="s">
        <v>1162</v>
      </c>
      <c r="C594" t="s">
        <v>1163</v>
      </c>
      <c r="D594" s="1">
        <v>43715</v>
      </c>
      <c r="E594" s="1">
        <v>43741</v>
      </c>
      <c r="F594" s="1">
        <v>43748</v>
      </c>
      <c r="G594">
        <v>8395</v>
      </c>
      <c r="H594">
        <v>9.5</v>
      </c>
      <c r="I594">
        <v>5325.01</v>
      </c>
      <c r="J594" s="2" t="s">
        <v>1218</v>
      </c>
      <c r="K594">
        <v>135</v>
      </c>
      <c r="L594" s="15" t="s">
        <v>1576</v>
      </c>
      <c r="M594">
        <f>IF(J594="Business", G594*imputed!$B$4+imputed!$C$4,flights_c!G594*imputed!$B$5+imputed!$C$5)</f>
        <v>6675.5325000000003</v>
      </c>
      <c r="N594">
        <f t="shared" si="36"/>
        <v>26</v>
      </c>
      <c r="O594">
        <f t="shared" si="37"/>
        <v>0.63430732578916027</v>
      </c>
      <c r="P594">
        <f t="shared" si="38"/>
        <v>7</v>
      </c>
      <c r="Q594" t="str">
        <f>VLOOKUP(K594,employees!A:H,5, FALSE)</f>
        <v>Finance</v>
      </c>
      <c r="R594">
        <f>VLOOKUP(K594,employees!A:H,6, FALSE)</f>
        <v>2</v>
      </c>
      <c r="S594">
        <f>VLOOKUP(R594,Allowance!A:B,2,FALSE)</f>
        <v>6</v>
      </c>
      <c r="T594" t="str">
        <f t="shared" si="39"/>
        <v>Violation</v>
      </c>
      <c r="U594" t="str">
        <f>VLOOKUP(B594,IATA[],3,FALSE)</f>
        <v>England</v>
      </c>
      <c r="V594" t="str">
        <f>VLOOKUP(C594,IATA[],3,FALSE)</f>
        <v>USA</v>
      </c>
      <c r="W594" t="str">
        <f>VLOOKUP(U594,Regions!A:B,2,FALSE)</f>
        <v>Europe &amp; Middle East</v>
      </c>
      <c r="X594" t="str">
        <f>VLOOKUP(V594,Regions!A:B,2,FALSE)</f>
        <v>Americas</v>
      </c>
    </row>
    <row r="595" spans="1:24" x14ac:dyDescent="0.3">
      <c r="A595" t="s">
        <v>544</v>
      </c>
      <c r="B595" t="s">
        <v>1161</v>
      </c>
      <c r="C595" t="s">
        <v>1173</v>
      </c>
      <c r="D595" s="1">
        <v>43582</v>
      </c>
      <c r="E595" s="1">
        <v>43608</v>
      </c>
      <c r="F595" s="1">
        <v>43618</v>
      </c>
      <c r="G595">
        <v>13964</v>
      </c>
      <c r="H595">
        <v>16.899999999999999</v>
      </c>
      <c r="I595">
        <v>5328.38</v>
      </c>
      <c r="J595" s="2" t="s">
        <v>1218</v>
      </c>
      <c r="K595">
        <v>297</v>
      </c>
      <c r="L595" s="15" t="s">
        <v>1576</v>
      </c>
      <c r="M595">
        <f>IF(J595="Business", G595*imputed!$B$4+imputed!$C$4,flights_c!G595*imputed!$B$5+imputed!$C$5)</f>
        <v>9869.3539999999994</v>
      </c>
      <c r="N595">
        <f t="shared" si="36"/>
        <v>26</v>
      </c>
      <c r="O595">
        <f t="shared" si="37"/>
        <v>0.38157977656831854</v>
      </c>
      <c r="P595">
        <f t="shared" si="38"/>
        <v>10</v>
      </c>
      <c r="Q595" t="str">
        <f>VLOOKUP(K595,employees!A:H,5, FALSE)</f>
        <v>Consulting</v>
      </c>
      <c r="R595">
        <f>VLOOKUP(K595,employees!A:H,6, FALSE)</f>
        <v>4</v>
      </c>
      <c r="S595">
        <f>VLOOKUP(R595,Allowance!A:B,2,FALSE)</f>
        <v>10</v>
      </c>
      <c r="T595" t="str">
        <f t="shared" si="39"/>
        <v>Violation</v>
      </c>
      <c r="U595" t="str">
        <f>VLOOKUP(B595,IATA[],3,FALSE)</f>
        <v>USA</v>
      </c>
      <c r="V595" t="str">
        <f>VLOOKUP(C595,IATA[],3,FALSE)</f>
        <v>Thailand</v>
      </c>
      <c r="W595" t="str">
        <f>VLOOKUP(U595,Regions!A:B,2,FALSE)</f>
        <v>Americas</v>
      </c>
      <c r="X595" t="str">
        <f>VLOOKUP(V595,Regions!A:B,2,FALSE)</f>
        <v>Asia Pacific</v>
      </c>
    </row>
    <row r="596" spans="1:24" x14ac:dyDescent="0.3">
      <c r="A596" t="s">
        <v>543</v>
      </c>
      <c r="B596" t="s">
        <v>1161</v>
      </c>
      <c r="C596" t="s">
        <v>1175</v>
      </c>
      <c r="D596" s="1">
        <v>43127</v>
      </c>
      <c r="E596" s="1">
        <v>43153</v>
      </c>
      <c r="F596" s="1">
        <v>43163</v>
      </c>
      <c r="G596">
        <v>11022</v>
      </c>
      <c r="H596">
        <v>13.5</v>
      </c>
      <c r="I596">
        <v>5351.03</v>
      </c>
      <c r="J596" s="2" t="s">
        <v>1218</v>
      </c>
      <c r="K596">
        <v>18</v>
      </c>
      <c r="L596" s="15" t="s">
        <v>1576</v>
      </c>
      <c r="M596">
        <f>IF(J596="Business", G596*imputed!$B$4+imputed!$C$4,flights_c!G596*imputed!$B$5+imputed!$C$5)</f>
        <v>8182.1170000000002</v>
      </c>
      <c r="N596">
        <f t="shared" si="36"/>
        <v>26</v>
      </c>
      <c r="O596">
        <f t="shared" si="37"/>
        <v>0.48548630012701866</v>
      </c>
      <c r="P596">
        <f t="shared" si="38"/>
        <v>10</v>
      </c>
      <c r="Q596" t="str">
        <f>VLOOKUP(K596,employees!A:H,5, FALSE)</f>
        <v>Consulting</v>
      </c>
      <c r="R596">
        <f>VLOOKUP(K596,employees!A:H,6, FALSE)</f>
        <v>2</v>
      </c>
      <c r="S596">
        <f>VLOOKUP(R596,Allowance!A:B,2,FALSE)</f>
        <v>6</v>
      </c>
      <c r="T596" t="str">
        <f t="shared" si="39"/>
        <v>Violation</v>
      </c>
      <c r="U596" t="str">
        <f>VLOOKUP(B596,IATA[],3,FALSE)</f>
        <v>USA</v>
      </c>
      <c r="V596" t="str">
        <f>VLOOKUP(C596,IATA[],3,FALSE)</f>
        <v>United Arab Emirates</v>
      </c>
      <c r="W596" t="str">
        <f>VLOOKUP(U596,Regions!A:B,2,FALSE)</f>
        <v>Americas</v>
      </c>
      <c r="X596" t="str">
        <f>VLOOKUP(V596,Regions!A:B,2,FALSE)</f>
        <v>Europe &amp; Middle East</v>
      </c>
    </row>
    <row r="597" spans="1:24" x14ac:dyDescent="0.3">
      <c r="A597" t="s">
        <v>542</v>
      </c>
      <c r="B597" t="s">
        <v>1161</v>
      </c>
      <c r="C597" t="s">
        <v>1168</v>
      </c>
      <c r="D597" s="1">
        <v>43387</v>
      </c>
      <c r="E597" s="1">
        <v>43409</v>
      </c>
      <c r="F597" s="1">
        <v>43420</v>
      </c>
      <c r="G597">
        <v>10899</v>
      </c>
      <c r="H597">
        <v>13.3</v>
      </c>
      <c r="I597">
        <v>5351.19</v>
      </c>
      <c r="J597" s="2" t="s">
        <v>1218</v>
      </c>
      <c r="K597">
        <v>352</v>
      </c>
      <c r="L597" s="15" t="s">
        <v>1576</v>
      </c>
      <c r="M597">
        <f>IF(J597="Business", G597*imputed!$B$4+imputed!$C$4,flights_c!G597*imputed!$B$5+imputed!$C$5)</f>
        <v>8111.5765000000001</v>
      </c>
      <c r="N597">
        <f t="shared" si="36"/>
        <v>22</v>
      </c>
      <c r="O597">
        <f t="shared" si="37"/>
        <v>0.49097990641343237</v>
      </c>
      <c r="P597">
        <f t="shared" si="38"/>
        <v>11</v>
      </c>
      <c r="Q597" t="str">
        <f>VLOOKUP(K597,employees!A:H,5, FALSE)</f>
        <v>Consulting</v>
      </c>
      <c r="R597">
        <f>VLOOKUP(K597,employees!A:H,6, FALSE)</f>
        <v>2</v>
      </c>
      <c r="S597">
        <f>VLOOKUP(R597,Allowance!A:B,2,FALSE)</f>
        <v>6</v>
      </c>
      <c r="T597" t="str">
        <f t="shared" si="39"/>
        <v>Violation</v>
      </c>
      <c r="U597" t="str">
        <f>VLOOKUP(B597,IATA[],3,FALSE)</f>
        <v>USA</v>
      </c>
      <c r="V597" t="str">
        <f>VLOOKUP(C597,IATA[],3,FALSE)</f>
        <v>Japan</v>
      </c>
      <c r="W597" t="str">
        <f>VLOOKUP(U597,Regions!A:B,2,FALSE)</f>
        <v>Americas</v>
      </c>
      <c r="X597" t="str">
        <f>VLOOKUP(V597,Regions!A:B,2,FALSE)</f>
        <v>Asia Pacific</v>
      </c>
    </row>
    <row r="598" spans="1:24" x14ac:dyDescent="0.3">
      <c r="A598" t="s">
        <v>541</v>
      </c>
      <c r="B598" t="s">
        <v>1167</v>
      </c>
      <c r="C598" t="s">
        <v>1208</v>
      </c>
      <c r="D598" s="1">
        <v>43379</v>
      </c>
      <c r="E598" s="1">
        <v>43400</v>
      </c>
      <c r="F598" s="1">
        <v>43403</v>
      </c>
      <c r="G598">
        <v>2507</v>
      </c>
      <c r="H598">
        <v>8.6999999999999993</v>
      </c>
      <c r="I598">
        <v>5368.38</v>
      </c>
      <c r="J598" s="2" t="s">
        <v>1218</v>
      </c>
      <c r="K598">
        <v>135</v>
      </c>
      <c r="L598" s="15" t="s">
        <v>1576</v>
      </c>
      <c r="M598">
        <f>IF(J598="Business", G598*imputed!$B$4+imputed!$C$4,flights_c!G598*imputed!$B$5+imputed!$C$5)</f>
        <v>3298.7645000000002</v>
      </c>
      <c r="N598">
        <f t="shared" si="36"/>
        <v>21</v>
      </c>
      <c r="O598">
        <f t="shared" si="37"/>
        <v>2.1413562026326285</v>
      </c>
      <c r="P598">
        <f t="shared" si="38"/>
        <v>3</v>
      </c>
      <c r="Q598" t="str">
        <f>VLOOKUP(K598,employees!A:H,5, FALSE)</f>
        <v>Finance</v>
      </c>
      <c r="R598">
        <f>VLOOKUP(K598,employees!A:H,6, FALSE)</f>
        <v>2</v>
      </c>
      <c r="S598">
        <f>VLOOKUP(R598,Allowance!A:B,2,FALSE)</f>
        <v>6</v>
      </c>
      <c r="T598" t="str">
        <f t="shared" si="39"/>
        <v>Violation</v>
      </c>
      <c r="U598" t="str">
        <f>VLOOKUP(B598,IATA[],3,FALSE)</f>
        <v>England</v>
      </c>
      <c r="V598" t="str">
        <f>VLOOKUP(C598,IATA[],3,FALSE)</f>
        <v>Russia</v>
      </c>
      <c r="W598" t="str">
        <f>VLOOKUP(U598,Regions!A:B,2,FALSE)</f>
        <v>Europe &amp; Middle East</v>
      </c>
      <c r="X598" t="str">
        <f>VLOOKUP(V598,Regions!A:B,2,FALSE)</f>
        <v>Europe &amp; Middle East</v>
      </c>
    </row>
    <row r="599" spans="1:24" x14ac:dyDescent="0.3">
      <c r="A599" t="s">
        <v>540</v>
      </c>
      <c r="B599" t="s">
        <v>1161</v>
      </c>
      <c r="C599" t="s">
        <v>1162</v>
      </c>
      <c r="D599" s="1">
        <v>43231</v>
      </c>
      <c r="E599" s="1">
        <v>43259</v>
      </c>
      <c r="F599" s="1">
        <v>43264</v>
      </c>
      <c r="G599">
        <v>5555</v>
      </c>
      <c r="H599">
        <v>7.1</v>
      </c>
      <c r="I599">
        <v>5388.14</v>
      </c>
      <c r="J599" s="2" t="s">
        <v>1218</v>
      </c>
      <c r="K599">
        <v>343</v>
      </c>
      <c r="L599" s="15" t="s">
        <v>1576</v>
      </c>
      <c r="M599">
        <f>IF(J599="Business", G599*imputed!$B$4+imputed!$C$4,flights_c!G599*imputed!$B$5+imputed!$C$5)</f>
        <v>5046.7924999999996</v>
      </c>
      <c r="N599">
        <f t="shared" si="36"/>
        <v>28</v>
      </c>
      <c r="O599">
        <f t="shared" si="37"/>
        <v>0.96996219621962199</v>
      </c>
      <c r="P599">
        <f t="shared" si="38"/>
        <v>5</v>
      </c>
      <c r="Q599" t="str">
        <f>VLOOKUP(K599,employees!A:H,5, FALSE)</f>
        <v>HR</v>
      </c>
      <c r="R599">
        <f>VLOOKUP(K599,employees!A:H,6, FALSE)</f>
        <v>4</v>
      </c>
      <c r="S599">
        <f>VLOOKUP(R599,Allowance!A:B,2,FALSE)</f>
        <v>10</v>
      </c>
      <c r="T599" t="str">
        <f t="shared" si="39"/>
        <v>No</v>
      </c>
      <c r="U599" t="str">
        <f>VLOOKUP(B599,IATA[],3,FALSE)</f>
        <v>USA</v>
      </c>
      <c r="V599" t="str">
        <f>VLOOKUP(C599,IATA[],3,FALSE)</f>
        <v>England</v>
      </c>
      <c r="W599" t="str">
        <f>VLOOKUP(U599,Regions!A:B,2,FALSE)</f>
        <v>Americas</v>
      </c>
      <c r="X599" t="str">
        <f>VLOOKUP(V599,Regions!A:B,2,FALSE)</f>
        <v>Europe &amp; Middle East</v>
      </c>
    </row>
    <row r="600" spans="1:24" x14ac:dyDescent="0.3">
      <c r="A600" t="s">
        <v>539</v>
      </c>
      <c r="B600" t="s">
        <v>1167</v>
      </c>
      <c r="C600" t="s">
        <v>1173</v>
      </c>
      <c r="D600" s="1">
        <v>43439</v>
      </c>
      <c r="E600" s="1">
        <v>43478</v>
      </c>
      <c r="F600" s="1">
        <v>43491</v>
      </c>
      <c r="G600">
        <v>9570</v>
      </c>
      <c r="H600">
        <v>18.7</v>
      </c>
      <c r="I600">
        <v>5395.26</v>
      </c>
      <c r="J600" s="2" t="s">
        <v>1218</v>
      </c>
      <c r="K600">
        <v>217</v>
      </c>
      <c r="L600" s="15" t="s">
        <v>1576</v>
      </c>
      <c r="M600">
        <f>IF(J600="Business", G600*imputed!$B$4+imputed!$C$4,flights_c!G600*imputed!$B$5+imputed!$C$5)</f>
        <v>7349.3950000000004</v>
      </c>
      <c r="N600">
        <f t="shared" si="36"/>
        <v>39</v>
      </c>
      <c r="O600">
        <f t="shared" si="37"/>
        <v>0.56376802507836998</v>
      </c>
      <c r="P600">
        <f t="shared" si="38"/>
        <v>13</v>
      </c>
      <c r="Q600" t="str">
        <f>VLOOKUP(K600,employees!A:H,5, FALSE)</f>
        <v>Consulting</v>
      </c>
      <c r="R600">
        <f>VLOOKUP(K600,employees!A:H,6, FALSE)</f>
        <v>3</v>
      </c>
      <c r="S600">
        <f>VLOOKUP(R600,Allowance!A:B,2,FALSE)</f>
        <v>8</v>
      </c>
      <c r="T600" t="str">
        <f t="shared" si="39"/>
        <v>Violation</v>
      </c>
      <c r="U600" t="str">
        <f>VLOOKUP(B600,IATA[],3,FALSE)</f>
        <v>England</v>
      </c>
      <c r="V600" t="str">
        <f>VLOOKUP(C600,IATA[],3,FALSE)</f>
        <v>Thailand</v>
      </c>
      <c r="W600" t="str">
        <f>VLOOKUP(U600,Regions!A:B,2,FALSE)</f>
        <v>Europe &amp; Middle East</v>
      </c>
      <c r="X600" t="str">
        <f>VLOOKUP(V600,Regions!A:B,2,FALSE)</f>
        <v>Asia Pacific</v>
      </c>
    </row>
    <row r="601" spans="1:24" x14ac:dyDescent="0.3">
      <c r="A601" t="s">
        <v>538</v>
      </c>
      <c r="B601" t="s">
        <v>1161</v>
      </c>
      <c r="C601" t="s">
        <v>1160</v>
      </c>
      <c r="D601" s="1">
        <v>43782</v>
      </c>
      <c r="E601" s="1">
        <v>43796</v>
      </c>
      <c r="F601" s="1">
        <v>43802</v>
      </c>
      <c r="G601">
        <v>15349</v>
      </c>
      <c r="H601">
        <v>18.5</v>
      </c>
      <c r="I601">
        <v>5501.84</v>
      </c>
      <c r="J601" s="2" t="s">
        <v>1218</v>
      </c>
      <c r="K601">
        <v>463</v>
      </c>
      <c r="L601" s="15" t="s">
        <v>1576</v>
      </c>
      <c r="M601">
        <f>IF(J601="Business", G601*imputed!$B$4+imputed!$C$4,flights_c!G601*imputed!$B$5+imputed!$C$5)</f>
        <v>10663.6515</v>
      </c>
      <c r="N601">
        <f t="shared" si="36"/>
        <v>14</v>
      </c>
      <c r="O601">
        <f t="shared" si="37"/>
        <v>0.35844941038504136</v>
      </c>
      <c r="P601">
        <f t="shared" si="38"/>
        <v>6</v>
      </c>
      <c r="Q601" t="str">
        <f>VLOOKUP(K601,employees!A:H,5, FALSE)</f>
        <v>Finance</v>
      </c>
      <c r="R601">
        <f>VLOOKUP(K601,employees!A:H,6, FALSE)</f>
        <v>4</v>
      </c>
      <c r="S601">
        <f>VLOOKUP(R601,Allowance!A:B,2,FALSE)</f>
        <v>10</v>
      </c>
      <c r="T601" t="str">
        <f t="shared" si="39"/>
        <v>Violation</v>
      </c>
      <c r="U601" t="str">
        <f>VLOOKUP(B601,IATA[],3,FALSE)</f>
        <v>USA</v>
      </c>
      <c r="V601" t="str">
        <f>VLOOKUP(C601,IATA[],3,FALSE)</f>
        <v>Singapore</v>
      </c>
      <c r="W601" t="str">
        <f>VLOOKUP(U601,Regions!A:B,2,FALSE)</f>
        <v>Americas</v>
      </c>
      <c r="X601" t="str">
        <f>VLOOKUP(V601,Regions!A:B,2,FALSE)</f>
        <v>Asia Pacific</v>
      </c>
    </row>
    <row r="602" spans="1:24" x14ac:dyDescent="0.3">
      <c r="A602" t="s">
        <v>537</v>
      </c>
      <c r="B602" t="s">
        <v>1161</v>
      </c>
      <c r="C602" t="s">
        <v>1169</v>
      </c>
      <c r="D602" s="1">
        <v>43327</v>
      </c>
      <c r="E602" s="1">
        <v>43348</v>
      </c>
      <c r="F602" s="1">
        <v>43363</v>
      </c>
      <c r="G602">
        <v>15178</v>
      </c>
      <c r="H602">
        <v>18.3</v>
      </c>
      <c r="I602">
        <v>5509.13</v>
      </c>
      <c r="J602" s="2" t="s">
        <v>1218</v>
      </c>
      <c r="K602">
        <v>770</v>
      </c>
      <c r="L602" s="15" t="s">
        <v>1576</v>
      </c>
      <c r="M602">
        <f>IF(J602="Business", G602*imputed!$B$4+imputed!$C$4,flights_c!G602*imputed!$B$5+imputed!$C$5)</f>
        <v>10565.583000000001</v>
      </c>
      <c r="N602">
        <f t="shared" si="36"/>
        <v>21</v>
      </c>
      <c r="O602">
        <f t="shared" si="37"/>
        <v>0.36296811174067728</v>
      </c>
      <c r="P602">
        <f t="shared" si="38"/>
        <v>15</v>
      </c>
      <c r="Q602" t="str">
        <f>VLOOKUP(K602,employees!A:H,5, FALSE)</f>
        <v>IT</v>
      </c>
      <c r="R602">
        <f>VLOOKUP(K602,employees!A:H,6, FALSE)</f>
        <v>4</v>
      </c>
      <c r="S602">
        <f>VLOOKUP(R602,Allowance!A:B,2,FALSE)</f>
        <v>10</v>
      </c>
      <c r="T602" t="str">
        <f t="shared" si="39"/>
        <v>Violation</v>
      </c>
      <c r="U602" t="str">
        <f>VLOOKUP(B602,IATA[],3,FALSE)</f>
        <v>USA</v>
      </c>
      <c r="V602" t="str">
        <f>VLOOKUP(C602,IATA[],3,FALSE)</f>
        <v>Malaysia</v>
      </c>
      <c r="W602" t="str">
        <f>VLOOKUP(U602,Regions!A:B,2,FALSE)</f>
        <v>Americas</v>
      </c>
      <c r="X602" t="str">
        <f>VLOOKUP(V602,Regions!A:B,2,FALSE)</f>
        <v>Asia Pacific</v>
      </c>
    </row>
    <row r="603" spans="1:24" x14ac:dyDescent="0.3">
      <c r="A603" t="s">
        <v>536</v>
      </c>
      <c r="B603" t="s">
        <v>1162</v>
      </c>
      <c r="C603" t="s">
        <v>1160</v>
      </c>
      <c r="D603" s="1">
        <v>43443</v>
      </c>
      <c r="E603" s="1">
        <v>43488</v>
      </c>
      <c r="F603" s="1">
        <v>43507</v>
      </c>
      <c r="G603">
        <v>10883</v>
      </c>
      <c r="H603">
        <v>12.8</v>
      </c>
      <c r="I603">
        <v>5528.13</v>
      </c>
      <c r="J603" s="2" t="s">
        <v>1218</v>
      </c>
      <c r="K603">
        <v>225</v>
      </c>
      <c r="L603" s="15" t="s">
        <v>1576</v>
      </c>
      <c r="M603">
        <f>IF(J603="Business", G603*imputed!$B$4+imputed!$C$4,flights_c!G603*imputed!$B$5+imputed!$C$5)</f>
        <v>8102.4004999999997</v>
      </c>
      <c r="N603">
        <f t="shared" si="36"/>
        <v>45</v>
      </c>
      <c r="O603">
        <f t="shared" si="37"/>
        <v>0.5079601212900855</v>
      </c>
      <c r="P603">
        <f t="shared" si="38"/>
        <v>19</v>
      </c>
      <c r="Q603" t="str">
        <f>VLOOKUP(K603,employees!A:H,5, FALSE)</f>
        <v>HR</v>
      </c>
      <c r="R603">
        <f>VLOOKUP(K603,employees!A:H,6, FALSE)</f>
        <v>1</v>
      </c>
      <c r="S603">
        <f>VLOOKUP(R603,Allowance!A:B,2,FALSE)</f>
        <v>4</v>
      </c>
      <c r="T603" t="str">
        <f t="shared" si="39"/>
        <v>Violation</v>
      </c>
      <c r="U603" t="str">
        <f>VLOOKUP(B603,IATA[],3,FALSE)</f>
        <v>England</v>
      </c>
      <c r="V603" t="str">
        <f>VLOOKUP(C603,IATA[],3,FALSE)</f>
        <v>Singapore</v>
      </c>
      <c r="W603" t="str">
        <f>VLOOKUP(U603,Regions!A:B,2,FALSE)</f>
        <v>Europe &amp; Middle East</v>
      </c>
      <c r="X603" t="str">
        <f>VLOOKUP(V603,Regions!A:B,2,FALSE)</f>
        <v>Asia Pacific</v>
      </c>
    </row>
    <row r="604" spans="1:24" x14ac:dyDescent="0.3">
      <c r="A604" t="s">
        <v>535</v>
      </c>
      <c r="B604" t="s">
        <v>1167</v>
      </c>
      <c r="C604" t="s">
        <v>1177</v>
      </c>
      <c r="D604" s="1">
        <v>43598</v>
      </c>
      <c r="E604" s="1">
        <v>43619</v>
      </c>
      <c r="F604" s="1">
        <v>43636</v>
      </c>
      <c r="G604">
        <v>17017</v>
      </c>
      <c r="H604">
        <v>20.5</v>
      </c>
      <c r="I604">
        <v>5534.39</v>
      </c>
      <c r="J604" s="2" t="s">
        <v>1218</v>
      </c>
      <c r="K604">
        <v>135</v>
      </c>
      <c r="L604" s="15" t="s">
        <v>1576</v>
      </c>
      <c r="M604">
        <f>IF(J604="Business", G604*imputed!$B$4+imputed!$C$4,flights_c!G604*imputed!$B$5+imputed!$C$5)</f>
        <v>11620.2495</v>
      </c>
      <c r="N604">
        <f t="shared" si="36"/>
        <v>21</v>
      </c>
      <c r="O604">
        <f t="shared" si="37"/>
        <v>0.32522712581536112</v>
      </c>
      <c r="P604">
        <f t="shared" si="38"/>
        <v>17</v>
      </c>
      <c r="Q604" t="str">
        <f>VLOOKUP(K604,employees!A:H,5, FALSE)</f>
        <v>Finance</v>
      </c>
      <c r="R604">
        <f>VLOOKUP(K604,employees!A:H,6, FALSE)</f>
        <v>2</v>
      </c>
      <c r="S604">
        <f>VLOOKUP(R604,Allowance!A:B,2,FALSE)</f>
        <v>6</v>
      </c>
      <c r="T604" t="str">
        <f t="shared" si="39"/>
        <v>Violation</v>
      </c>
      <c r="U604" t="str">
        <f>VLOOKUP(B604,IATA[],3,FALSE)</f>
        <v>England</v>
      </c>
      <c r="V604" t="str">
        <f>VLOOKUP(C604,IATA[],3,FALSE)</f>
        <v>Australia</v>
      </c>
      <c r="W604" t="str">
        <f>VLOOKUP(U604,Regions!A:B,2,FALSE)</f>
        <v>Europe &amp; Middle East</v>
      </c>
      <c r="X604" t="str">
        <f>VLOOKUP(V604,Regions!A:B,2,FALSE)</f>
        <v>Asia Pacific</v>
      </c>
    </row>
    <row r="605" spans="1:24" x14ac:dyDescent="0.3">
      <c r="A605" t="s">
        <v>534</v>
      </c>
      <c r="B605" t="s">
        <v>1161</v>
      </c>
      <c r="C605" t="s">
        <v>1183</v>
      </c>
      <c r="D605" s="1">
        <v>43446</v>
      </c>
      <c r="E605" s="1">
        <v>43482</v>
      </c>
      <c r="F605" s="1">
        <v>43489</v>
      </c>
      <c r="G605">
        <v>12116</v>
      </c>
      <c r="H605">
        <v>14.8</v>
      </c>
      <c r="I605">
        <v>5539.3</v>
      </c>
      <c r="J605" s="2" t="s">
        <v>1218</v>
      </c>
      <c r="K605">
        <v>663</v>
      </c>
      <c r="L605" s="15" t="s">
        <v>1576</v>
      </c>
      <c r="M605">
        <f>IF(J605="Business", G605*imputed!$B$4+imputed!$C$4,flights_c!G605*imputed!$B$5+imputed!$C$5)</f>
        <v>8809.5259999999998</v>
      </c>
      <c r="N605">
        <f t="shared" si="36"/>
        <v>36</v>
      </c>
      <c r="O605">
        <f t="shared" si="37"/>
        <v>0.45718884120171677</v>
      </c>
      <c r="P605">
        <f t="shared" si="38"/>
        <v>7</v>
      </c>
      <c r="Q605" t="str">
        <f>VLOOKUP(K605,employees!A:H,5, FALSE)</f>
        <v>Consulting</v>
      </c>
      <c r="R605">
        <f>VLOOKUP(K605,employees!A:H,6, FALSE)</f>
        <v>4</v>
      </c>
      <c r="S605">
        <f>VLOOKUP(R605,Allowance!A:B,2,FALSE)</f>
        <v>10</v>
      </c>
      <c r="T605" t="str">
        <f t="shared" si="39"/>
        <v>Violation</v>
      </c>
      <c r="U605" t="str">
        <f>VLOOKUP(B605,IATA[],3,FALSE)</f>
        <v>USA</v>
      </c>
      <c r="V605" t="str">
        <f>VLOOKUP(C605,IATA[],3,FALSE)</f>
        <v>China</v>
      </c>
      <c r="W605" t="str">
        <f>VLOOKUP(U605,Regions!A:B,2,FALSE)</f>
        <v>Americas</v>
      </c>
      <c r="X605" t="str">
        <f>VLOOKUP(V605,Regions!A:B,2,FALSE)</f>
        <v>Asia Pacific</v>
      </c>
    </row>
    <row r="606" spans="1:24" x14ac:dyDescent="0.3">
      <c r="A606" t="s">
        <v>533</v>
      </c>
      <c r="B606" t="s">
        <v>1161</v>
      </c>
      <c r="C606" t="s">
        <v>1169</v>
      </c>
      <c r="D606" s="1">
        <v>43761</v>
      </c>
      <c r="E606" s="1">
        <v>43800</v>
      </c>
      <c r="F606" s="1">
        <v>43811</v>
      </c>
      <c r="G606">
        <v>15178</v>
      </c>
      <c r="H606">
        <v>18.3</v>
      </c>
      <c r="I606">
        <v>5545.15</v>
      </c>
      <c r="J606" s="2" t="s">
        <v>1218</v>
      </c>
      <c r="K606">
        <v>752</v>
      </c>
      <c r="L606" s="15" t="s">
        <v>1576</v>
      </c>
      <c r="M606">
        <f>IF(J606="Business", G606*imputed!$B$4+imputed!$C$4,flights_c!G606*imputed!$B$5+imputed!$C$5)</f>
        <v>10565.583000000001</v>
      </c>
      <c r="N606">
        <f t="shared" si="36"/>
        <v>39</v>
      </c>
      <c r="O606">
        <f t="shared" si="37"/>
        <v>0.36534128343655287</v>
      </c>
      <c r="P606">
        <f t="shared" si="38"/>
        <v>11</v>
      </c>
      <c r="Q606" t="str">
        <f>VLOOKUP(K606,employees!A:H,5, FALSE)</f>
        <v>Consulting</v>
      </c>
      <c r="R606">
        <f>VLOOKUP(K606,employees!A:H,6, FALSE)</f>
        <v>4</v>
      </c>
      <c r="S606">
        <f>VLOOKUP(R606,Allowance!A:B,2,FALSE)</f>
        <v>10</v>
      </c>
      <c r="T606" t="str">
        <f t="shared" si="39"/>
        <v>Violation</v>
      </c>
      <c r="U606" t="str">
        <f>VLOOKUP(B606,IATA[],3,FALSE)</f>
        <v>USA</v>
      </c>
      <c r="V606" t="str">
        <f>VLOOKUP(C606,IATA[],3,FALSE)</f>
        <v>Malaysia</v>
      </c>
      <c r="W606" t="str">
        <f>VLOOKUP(U606,Regions!A:B,2,FALSE)</f>
        <v>Americas</v>
      </c>
      <c r="X606" t="str">
        <f>VLOOKUP(V606,Regions!A:B,2,FALSE)</f>
        <v>Asia Pacific</v>
      </c>
    </row>
    <row r="607" spans="1:24" x14ac:dyDescent="0.3">
      <c r="A607" t="s">
        <v>532</v>
      </c>
      <c r="B607" t="s">
        <v>1162</v>
      </c>
      <c r="C607" t="s">
        <v>1198</v>
      </c>
      <c r="D607" s="1">
        <v>43149</v>
      </c>
      <c r="E607" s="1">
        <v>43170</v>
      </c>
      <c r="F607" s="1">
        <v>43176</v>
      </c>
      <c r="G607">
        <v>7627</v>
      </c>
      <c r="H607">
        <v>8.8000000000000007</v>
      </c>
      <c r="I607">
        <v>5554.56</v>
      </c>
      <c r="J607" s="2" t="s">
        <v>1218</v>
      </c>
      <c r="K607">
        <v>560</v>
      </c>
      <c r="L607" s="15" t="s">
        <v>1576</v>
      </c>
      <c r="M607">
        <f>IF(J607="Business", G607*imputed!$B$4+imputed!$C$4,flights_c!G607*imputed!$B$5+imputed!$C$5)</f>
        <v>6235.0844999999999</v>
      </c>
      <c r="N607">
        <f t="shared" si="36"/>
        <v>21</v>
      </c>
      <c r="O607">
        <f t="shared" si="37"/>
        <v>0.72827586206896555</v>
      </c>
      <c r="P607">
        <f t="shared" si="38"/>
        <v>6</v>
      </c>
      <c r="Q607" t="str">
        <f>VLOOKUP(K607,employees!A:H,5, FALSE)</f>
        <v>Consulting</v>
      </c>
      <c r="R607">
        <f>VLOOKUP(K607,employees!A:H,6, FALSE)</f>
        <v>2</v>
      </c>
      <c r="S607">
        <f>VLOOKUP(R607,Allowance!A:B,2,FALSE)</f>
        <v>6</v>
      </c>
      <c r="T607" t="str">
        <f t="shared" si="39"/>
        <v>Violation</v>
      </c>
      <c r="U607" t="str">
        <f>VLOOKUP(B607,IATA[],3,FALSE)</f>
        <v>England</v>
      </c>
      <c r="V607" t="str">
        <f>VLOOKUP(C607,IATA[],3,FALSE)</f>
        <v>USA</v>
      </c>
      <c r="W607" t="str">
        <f>VLOOKUP(U607,Regions!A:B,2,FALSE)</f>
        <v>Europe &amp; Middle East</v>
      </c>
      <c r="X607" t="str">
        <f>VLOOKUP(V607,Regions!A:B,2,FALSE)</f>
        <v>Americas</v>
      </c>
    </row>
    <row r="608" spans="1:24" x14ac:dyDescent="0.3">
      <c r="A608" t="s">
        <v>531</v>
      </c>
      <c r="B608" t="s">
        <v>1167</v>
      </c>
      <c r="C608" t="s">
        <v>1193</v>
      </c>
      <c r="D608" s="1">
        <v>43801</v>
      </c>
      <c r="E608" s="1">
        <v>43812</v>
      </c>
      <c r="F608" s="1">
        <v>43820</v>
      </c>
      <c r="G608">
        <v>6732</v>
      </c>
      <c r="H608">
        <v>8.5</v>
      </c>
      <c r="I608">
        <v>5559.43</v>
      </c>
      <c r="J608" s="2" t="s">
        <v>1218</v>
      </c>
      <c r="K608">
        <v>388</v>
      </c>
      <c r="L608" s="15" t="s">
        <v>1576</v>
      </c>
      <c r="M608">
        <f>IF(J608="Business", G608*imputed!$B$4+imputed!$C$4,flights_c!G608*imputed!$B$5+imputed!$C$5)</f>
        <v>5721.8019999999997</v>
      </c>
      <c r="N608">
        <f t="shared" si="36"/>
        <v>11</v>
      </c>
      <c r="O608">
        <f t="shared" si="37"/>
        <v>0.82582144979203809</v>
      </c>
      <c r="P608">
        <f t="shared" si="38"/>
        <v>8</v>
      </c>
      <c r="Q608" t="str">
        <f>VLOOKUP(K608,employees!A:H,5, FALSE)</f>
        <v>Consulting</v>
      </c>
      <c r="R608">
        <f>VLOOKUP(K608,employees!A:H,6, FALSE)</f>
        <v>4</v>
      </c>
      <c r="S608">
        <f>VLOOKUP(R608,Allowance!A:B,2,FALSE)</f>
        <v>10</v>
      </c>
      <c r="T608" t="str">
        <f t="shared" si="39"/>
        <v>No</v>
      </c>
      <c r="U608" t="str">
        <f>VLOOKUP(B608,IATA[],3,FALSE)</f>
        <v>England</v>
      </c>
      <c r="V608" t="str">
        <f>VLOOKUP(C608,IATA[],3,FALSE)</f>
        <v>India</v>
      </c>
      <c r="W608" t="str">
        <f>VLOOKUP(U608,Regions!A:B,2,FALSE)</f>
        <v>Europe &amp; Middle East</v>
      </c>
      <c r="X608" t="str">
        <f>VLOOKUP(V608,Regions!A:B,2,FALSE)</f>
        <v>Asia Pacific</v>
      </c>
    </row>
    <row r="609" spans="1:24" x14ac:dyDescent="0.3">
      <c r="A609" t="s">
        <v>530</v>
      </c>
      <c r="B609" t="s">
        <v>1161</v>
      </c>
      <c r="C609" t="s">
        <v>1173</v>
      </c>
      <c r="D609" s="1">
        <v>43309</v>
      </c>
      <c r="E609" s="1">
        <v>43335</v>
      </c>
      <c r="F609" s="1">
        <v>43347</v>
      </c>
      <c r="G609">
        <v>13964</v>
      </c>
      <c r="H609">
        <v>16.899999999999999</v>
      </c>
      <c r="I609">
        <v>5564.43</v>
      </c>
      <c r="J609" s="2" t="s">
        <v>1218</v>
      </c>
      <c r="K609">
        <v>638</v>
      </c>
      <c r="L609" s="15" t="s">
        <v>1576</v>
      </c>
      <c r="M609">
        <f>IF(J609="Business", G609*imputed!$B$4+imputed!$C$4,flights_c!G609*imputed!$B$5+imputed!$C$5)</f>
        <v>9869.3539999999994</v>
      </c>
      <c r="N609">
        <f t="shared" si="36"/>
        <v>26</v>
      </c>
      <c r="O609">
        <f t="shared" si="37"/>
        <v>0.39848395875107423</v>
      </c>
      <c r="P609">
        <f t="shared" si="38"/>
        <v>12</v>
      </c>
      <c r="Q609" t="str">
        <f>VLOOKUP(K609,employees!A:H,5, FALSE)</f>
        <v>Consulting</v>
      </c>
      <c r="R609">
        <f>VLOOKUP(K609,employees!A:H,6, FALSE)</f>
        <v>3</v>
      </c>
      <c r="S609">
        <f>VLOOKUP(R609,Allowance!A:B,2,FALSE)</f>
        <v>8</v>
      </c>
      <c r="T609" t="str">
        <f t="shared" si="39"/>
        <v>Violation</v>
      </c>
      <c r="U609" t="str">
        <f>VLOOKUP(B609,IATA[],3,FALSE)</f>
        <v>USA</v>
      </c>
      <c r="V609" t="str">
        <f>VLOOKUP(C609,IATA[],3,FALSE)</f>
        <v>Thailand</v>
      </c>
      <c r="W609" t="str">
        <f>VLOOKUP(U609,Regions!A:B,2,FALSE)</f>
        <v>Americas</v>
      </c>
      <c r="X609" t="str">
        <f>VLOOKUP(V609,Regions!A:B,2,FALSE)</f>
        <v>Asia Pacific</v>
      </c>
    </row>
    <row r="610" spans="1:24" x14ac:dyDescent="0.3">
      <c r="A610" t="s">
        <v>529</v>
      </c>
      <c r="B610" t="s">
        <v>1167</v>
      </c>
      <c r="C610" t="s">
        <v>1183</v>
      </c>
      <c r="D610" s="1">
        <v>43622</v>
      </c>
      <c r="E610" s="1">
        <v>43624</v>
      </c>
      <c r="F610" s="1">
        <v>43633</v>
      </c>
      <c r="G610">
        <v>8303</v>
      </c>
      <c r="H610">
        <v>14.5</v>
      </c>
      <c r="I610">
        <v>5580.65</v>
      </c>
      <c r="J610" s="2" t="s">
        <v>1218</v>
      </c>
      <c r="K610">
        <v>393</v>
      </c>
      <c r="L610" s="15" t="s">
        <v>1576</v>
      </c>
      <c r="M610">
        <f>IF(J610="Business", G610*imputed!$B$4+imputed!$C$4,flights_c!G610*imputed!$B$5+imputed!$C$5)</f>
        <v>6622.7704999999996</v>
      </c>
      <c r="N610">
        <f t="shared" si="36"/>
        <v>2</v>
      </c>
      <c r="O610">
        <f t="shared" si="37"/>
        <v>0.67212453330121635</v>
      </c>
      <c r="P610">
        <f t="shared" si="38"/>
        <v>9</v>
      </c>
      <c r="Q610" t="str">
        <f>VLOOKUP(K610,employees!A:H,5, FALSE)</f>
        <v>Consulting</v>
      </c>
      <c r="R610">
        <f>VLOOKUP(K610,employees!A:H,6, FALSE)</f>
        <v>4</v>
      </c>
      <c r="S610">
        <f>VLOOKUP(R610,Allowance!A:B,2,FALSE)</f>
        <v>10</v>
      </c>
      <c r="T610" t="str">
        <f t="shared" si="39"/>
        <v>Violation</v>
      </c>
      <c r="U610" t="str">
        <f>VLOOKUP(B610,IATA[],3,FALSE)</f>
        <v>England</v>
      </c>
      <c r="V610" t="str">
        <f>VLOOKUP(C610,IATA[],3,FALSE)</f>
        <v>China</v>
      </c>
      <c r="W610" t="str">
        <f>VLOOKUP(U610,Regions!A:B,2,FALSE)</f>
        <v>Europe &amp; Middle East</v>
      </c>
      <c r="X610" t="str">
        <f>VLOOKUP(V610,Regions!A:B,2,FALSE)</f>
        <v>Asia Pacific</v>
      </c>
    </row>
    <row r="611" spans="1:24" x14ac:dyDescent="0.3">
      <c r="A611" t="s">
        <v>528</v>
      </c>
      <c r="B611" t="s">
        <v>1161</v>
      </c>
      <c r="C611" t="s">
        <v>1171</v>
      </c>
      <c r="D611" s="1">
        <v>43333</v>
      </c>
      <c r="E611" s="1">
        <v>43353</v>
      </c>
      <c r="F611" s="1">
        <v>43359</v>
      </c>
      <c r="G611">
        <v>11004</v>
      </c>
      <c r="H611">
        <v>13.5</v>
      </c>
      <c r="I611">
        <v>5664.8</v>
      </c>
      <c r="J611" s="2" t="s">
        <v>1218</v>
      </c>
      <c r="K611">
        <v>808</v>
      </c>
      <c r="L611" s="15" t="s">
        <v>1576</v>
      </c>
      <c r="M611">
        <f>IF(J611="Business", G611*imputed!$B$4+imputed!$C$4,flights_c!G611*imputed!$B$5+imputed!$C$5)</f>
        <v>8171.7939999999999</v>
      </c>
      <c r="N611">
        <f t="shared" si="36"/>
        <v>20</v>
      </c>
      <c r="O611">
        <f t="shared" si="37"/>
        <v>0.5147946201381316</v>
      </c>
      <c r="P611">
        <f t="shared" si="38"/>
        <v>6</v>
      </c>
      <c r="Q611" t="str">
        <f>VLOOKUP(K611,employees!A:H,5, FALSE)</f>
        <v>Consulting</v>
      </c>
      <c r="R611">
        <f>VLOOKUP(K611,employees!A:H,6, FALSE)</f>
        <v>2</v>
      </c>
      <c r="S611">
        <f>VLOOKUP(R611,Allowance!A:B,2,FALSE)</f>
        <v>6</v>
      </c>
      <c r="T611" t="str">
        <f t="shared" si="39"/>
        <v>Violation</v>
      </c>
      <c r="U611" t="str">
        <f>VLOOKUP(B611,IATA[],3,FALSE)</f>
        <v>USA</v>
      </c>
      <c r="V611" t="str">
        <f>VLOOKUP(C611,IATA[],3,FALSE)</f>
        <v>China</v>
      </c>
      <c r="W611" t="str">
        <f>VLOOKUP(U611,Regions!A:B,2,FALSE)</f>
        <v>Americas</v>
      </c>
      <c r="X611" t="str">
        <f>VLOOKUP(V611,Regions!A:B,2,FALSE)</f>
        <v>Asia Pacific</v>
      </c>
    </row>
    <row r="612" spans="1:24" x14ac:dyDescent="0.3">
      <c r="A612" t="s">
        <v>527</v>
      </c>
      <c r="B612" t="s">
        <v>1162</v>
      </c>
      <c r="C612" t="s">
        <v>1198</v>
      </c>
      <c r="D612" s="1">
        <v>43295</v>
      </c>
      <c r="E612" s="1">
        <v>43322</v>
      </c>
      <c r="F612" s="1">
        <v>43329</v>
      </c>
      <c r="G612">
        <v>7627</v>
      </c>
      <c r="H612">
        <v>8.8000000000000007</v>
      </c>
      <c r="I612">
        <v>5676.26</v>
      </c>
      <c r="J612" s="2" t="s">
        <v>1218</v>
      </c>
      <c r="K612">
        <v>689</v>
      </c>
      <c r="L612" s="15" t="s">
        <v>1576</v>
      </c>
      <c r="M612">
        <f>IF(J612="Business", G612*imputed!$B$4+imputed!$C$4,flights_c!G612*imputed!$B$5+imputed!$C$5)</f>
        <v>6235.0844999999999</v>
      </c>
      <c r="N612">
        <f t="shared" si="36"/>
        <v>27</v>
      </c>
      <c r="O612">
        <f t="shared" si="37"/>
        <v>0.74423233250295007</v>
      </c>
      <c r="P612">
        <f t="shared" si="38"/>
        <v>7</v>
      </c>
      <c r="Q612" t="str">
        <f>VLOOKUP(K612,employees!A:H,5, FALSE)</f>
        <v>Finance</v>
      </c>
      <c r="R612">
        <f>VLOOKUP(K612,employees!A:H,6, FALSE)</f>
        <v>1</v>
      </c>
      <c r="S612">
        <f>VLOOKUP(R612,Allowance!A:B,2,FALSE)</f>
        <v>4</v>
      </c>
      <c r="T612" t="str">
        <f t="shared" si="39"/>
        <v>Violation</v>
      </c>
      <c r="U612" t="str">
        <f>VLOOKUP(B612,IATA[],3,FALSE)</f>
        <v>England</v>
      </c>
      <c r="V612" t="str">
        <f>VLOOKUP(C612,IATA[],3,FALSE)</f>
        <v>USA</v>
      </c>
      <c r="W612" t="str">
        <f>VLOOKUP(U612,Regions!A:B,2,FALSE)</f>
        <v>Europe &amp; Middle East</v>
      </c>
      <c r="X612" t="str">
        <f>VLOOKUP(V612,Regions!A:B,2,FALSE)</f>
        <v>Americas</v>
      </c>
    </row>
    <row r="613" spans="1:24" x14ac:dyDescent="0.3">
      <c r="A613" t="s">
        <v>526</v>
      </c>
      <c r="B613" t="s">
        <v>1161</v>
      </c>
      <c r="C613" t="s">
        <v>1171</v>
      </c>
      <c r="D613" s="1">
        <v>43334</v>
      </c>
      <c r="E613" s="1">
        <v>43376</v>
      </c>
      <c r="F613" s="1">
        <v>43382</v>
      </c>
      <c r="G613">
        <v>11004</v>
      </c>
      <c r="H613">
        <v>13.5</v>
      </c>
      <c r="I613">
        <v>5676.75</v>
      </c>
      <c r="J613" s="2" t="s">
        <v>1218</v>
      </c>
      <c r="K613">
        <v>60</v>
      </c>
      <c r="L613" s="15" t="s">
        <v>1576</v>
      </c>
      <c r="M613">
        <f>IF(J613="Business", G613*imputed!$B$4+imputed!$C$4,flights_c!G613*imputed!$B$5+imputed!$C$5)</f>
        <v>8171.7939999999999</v>
      </c>
      <c r="N613">
        <f t="shared" si="36"/>
        <v>42</v>
      </c>
      <c r="O613">
        <f t="shared" si="37"/>
        <v>0.51588058887677213</v>
      </c>
      <c r="P613">
        <f t="shared" si="38"/>
        <v>6</v>
      </c>
      <c r="Q613" t="str">
        <f>VLOOKUP(K613,employees!A:H,5, FALSE)</f>
        <v>Consulting</v>
      </c>
      <c r="R613">
        <f>VLOOKUP(K613,employees!A:H,6, FALSE)</f>
        <v>4</v>
      </c>
      <c r="S613">
        <f>VLOOKUP(R613,Allowance!A:B,2,FALSE)</f>
        <v>10</v>
      </c>
      <c r="T613" t="str">
        <f t="shared" si="39"/>
        <v>Violation</v>
      </c>
      <c r="U613" t="str">
        <f>VLOOKUP(B613,IATA[],3,FALSE)</f>
        <v>USA</v>
      </c>
      <c r="V613" t="str">
        <f>VLOOKUP(C613,IATA[],3,FALSE)</f>
        <v>China</v>
      </c>
      <c r="W613" t="str">
        <f>VLOOKUP(U613,Regions!A:B,2,FALSE)</f>
        <v>Americas</v>
      </c>
      <c r="X613" t="str">
        <f>VLOOKUP(V613,Regions!A:B,2,FALSE)</f>
        <v>Asia Pacific</v>
      </c>
    </row>
    <row r="614" spans="1:24" x14ac:dyDescent="0.3">
      <c r="A614" t="s">
        <v>525</v>
      </c>
      <c r="B614" t="s">
        <v>1167</v>
      </c>
      <c r="C614" t="s">
        <v>1202</v>
      </c>
      <c r="D614" s="1">
        <v>43670</v>
      </c>
      <c r="E614" s="1">
        <v>43687</v>
      </c>
      <c r="F614" s="1">
        <v>43691</v>
      </c>
      <c r="G614">
        <v>9499</v>
      </c>
      <c r="H614">
        <v>15.6</v>
      </c>
      <c r="I614">
        <v>5681.92</v>
      </c>
      <c r="J614" s="2" t="s">
        <v>1218</v>
      </c>
      <c r="K614">
        <v>171</v>
      </c>
      <c r="L614" s="15" t="s">
        <v>1576</v>
      </c>
      <c r="M614">
        <f>IF(J614="Business", G614*imputed!$B$4+imputed!$C$4,flights_c!G614*imputed!$B$5+imputed!$C$5)</f>
        <v>7308.6765000000005</v>
      </c>
      <c r="N614">
        <f t="shared" si="36"/>
        <v>17</v>
      </c>
      <c r="O614">
        <f t="shared" si="37"/>
        <v>0.59815980629539955</v>
      </c>
      <c r="P614">
        <f t="shared" si="38"/>
        <v>4</v>
      </c>
      <c r="Q614" t="str">
        <f>VLOOKUP(K614,employees!A:H,5, FALSE)</f>
        <v>Consulting</v>
      </c>
      <c r="R614">
        <f>VLOOKUP(K614,employees!A:H,6, FALSE)</f>
        <v>3</v>
      </c>
      <c r="S614">
        <f>VLOOKUP(R614,Allowance!A:B,2,FALSE)</f>
        <v>8</v>
      </c>
      <c r="T614" t="str">
        <f t="shared" si="39"/>
        <v>Violation</v>
      </c>
      <c r="U614" t="str">
        <f>VLOOKUP(B614,IATA[],3,FALSE)</f>
        <v>England</v>
      </c>
      <c r="V614" t="str">
        <f>VLOOKUP(C614,IATA[],3,FALSE)</f>
        <v>China</v>
      </c>
      <c r="W614" t="str">
        <f>VLOOKUP(U614,Regions!A:B,2,FALSE)</f>
        <v>Europe &amp; Middle East</v>
      </c>
      <c r="X614" t="str">
        <f>VLOOKUP(V614,Regions!A:B,2,FALSE)</f>
        <v>Asia Pacific</v>
      </c>
    </row>
    <row r="615" spans="1:24" x14ac:dyDescent="0.3">
      <c r="A615" t="s">
        <v>524</v>
      </c>
      <c r="B615" t="s">
        <v>1161</v>
      </c>
      <c r="C615" t="s">
        <v>1169</v>
      </c>
      <c r="D615" s="1">
        <v>42852</v>
      </c>
      <c r="E615" s="1">
        <v>42897</v>
      </c>
      <c r="F615" s="1">
        <v>42905</v>
      </c>
      <c r="G615">
        <v>15178</v>
      </c>
      <c r="H615">
        <v>18.3</v>
      </c>
      <c r="I615">
        <v>5737.05</v>
      </c>
      <c r="J615" s="2" t="s">
        <v>1218</v>
      </c>
      <c r="K615">
        <v>760</v>
      </c>
      <c r="L615" s="15" t="s">
        <v>1576</v>
      </c>
      <c r="M615">
        <f>IF(J615="Business", G615*imputed!$B$4+imputed!$C$4,flights_c!G615*imputed!$B$5+imputed!$C$5)</f>
        <v>10565.583000000001</v>
      </c>
      <c r="N615">
        <f t="shared" si="36"/>
        <v>45</v>
      </c>
      <c r="O615">
        <f t="shared" si="37"/>
        <v>0.37798458294900517</v>
      </c>
      <c r="P615">
        <f t="shared" si="38"/>
        <v>8</v>
      </c>
      <c r="Q615" t="str">
        <f>VLOOKUP(K615,employees!A:H,5, FALSE)</f>
        <v>Consulting</v>
      </c>
      <c r="R615">
        <f>VLOOKUP(K615,employees!A:H,6, FALSE)</f>
        <v>4</v>
      </c>
      <c r="S615">
        <f>VLOOKUP(R615,Allowance!A:B,2,FALSE)</f>
        <v>10</v>
      </c>
      <c r="T615" t="str">
        <f t="shared" si="39"/>
        <v>Violation</v>
      </c>
      <c r="U615" t="str">
        <f>VLOOKUP(B615,IATA[],3,FALSE)</f>
        <v>USA</v>
      </c>
      <c r="V615" t="str">
        <f>VLOOKUP(C615,IATA[],3,FALSE)</f>
        <v>Malaysia</v>
      </c>
      <c r="W615" t="str">
        <f>VLOOKUP(U615,Regions!A:B,2,FALSE)</f>
        <v>Americas</v>
      </c>
      <c r="X615" t="str">
        <f>VLOOKUP(V615,Regions!A:B,2,FALSE)</f>
        <v>Asia Pacific</v>
      </c>
    </row>
    <row r="616" spans="1:24" x14ac:dyDescent="0.3">
      <c r="A616" t="s">
        <v>523</v>
      </c>
      <c r="B616" t="s">
        <v>1190</v>
      </c>
      <c r="C616" t="s">
        <v>1167</v>
      </c>
      <c r="D616" s="1">
        <v>43147</v>
      </c>
      <c r="E616" s="1">
        <v>43164</v>
      </c>
      <c r="F616" s="1">
        <v>43170</v>
      </c>
      <c r="G616">
        <v>5565</v>
      </c>
      <c r="H616">
        <v>8.6999999999999993</v>
      </c>
      <c r="I616">
        <v>5772.45</v>
      </c>
      <c r="J616" s="2" t="s">
        <v>1218</v>
      </c>
      <c r="K616">
        <v>855</v>
      </c>
      <c r="L616" s="15" t="s">
        <v>1576</v>
      </c>
      <c r="M616">
        <f>IF(J616="Business", G616*imputed!$B$4+imputed!$C$4,flights_c!G616*imputed!$B$5+imputed!$C$5)</f>
        <v>5052.5275000000001</v>
      </c>
      <c r="N616">
        <f t="shared" si="36"/>
        <v>17</v>
      </c>
      <c r="O616">
        <f t="shared" si="37"/>
        <v>1.037277628032345</v>
      </c>
      <c r="P616">
        <f t="shared" si="38"/>
        <v>6</v>
      </c>
      <c r="Q616" t="str">
        <f>VLOOKUP(K616,employees!A:H,5, FALSE)</f>
        <v>Consulting</v>
      </c>
      <c r="R616">
        <f>VLOOKUP(K616,employees!A:H,6, FALSE)</f>
        <v>1</v>
      </c>
      <c r="S616">
        <f>VLOOKUP(R616,Allowance!A:B,2,FALSE)</f>
        <v>4</v>
      </c>
      <c r="T616" t="str">
        <f t="shared" si="39"/>
        <v>Violation</v>
      </c>
      <c r="U616" t="str">
        <f>VLOOKUP(B616,IATA[],3,FALSE)</f>
        <v>USA</v>
      </c>
      <c r="V616" t="str">
        <f>VLOOKUP(C616,IATA[],3,FALSE)</f>
        <v>England</v>
      </c>
      <c r="W616" t="str">
        <f>VLOOKUP(U616,Regions!A:B,2,FALSE)</f>
        <v>Americas</v>
      </c>
      <c r="X616" t="str">
        <f>VLOOKUP(V616,Regions!A:B,2,FALSE)</f>
        <v>Europe &amp; Middle East</v>
      </c>
    </row>
    <row r="617" spans="1:24" x14ac:dyDescent="0.3">
      <c r="A617" t="s">
        <v>522</v>
      </c>
      <c r="B617" t="s">
        <v>1161</v>
      </c>
      <c r="C617" t="s">
        <v>1160</v>
      </c>
      <c r="D617" s="1">
        <v>43598</v>
      </c>
      <c r="E617" s="1">
        <v>43617</v>
      </c>
      <c r="F617" s="1">
        <v>43626</v>
      </c>
      <c r="G617">
        <v>15349</v>
      </c>
      <c r="H617">
        <v>18.5</v>
      </c>
      <c r="I617">
        <v>5804.51</v>
      </c>
      <c r="J617" s="2" t="s">
        <v>1218</v>
      </c>
      <c r="K617">
        <v>382</v>
      </c>
      <c r="L617" s="15" t="s">
        <v>1576</v>
      </c>
      <c r="M617">
        <f>IF(J617="Business", G617*imputed!$B$4+imputed!$C$4,flights_c!G617*imputed!$B$5+imputed!$C$5)</f>
        <v>10663.6515</v>
      </c>
      <c r="N617">
        <f t="shared" si="36"/>
        <v>19</v>
      </c>
      <c r="O617">
        <f t="shared" si="37"/>
        <v>0.37816861033292071</v>
      </c>
      <c r="P617">
        <f t="shared" si="38"/>
        <v>9</v>
      </c>
      <c r="Q617" t="str">
        <f>VLOOKUP(K617,employees!A:H,5, FALSE)</f>
        <v>Finance</v>
      </c>
      <c r="R617">
        <f>VLOOKUP(K617,employees!A:H,6, FALSE)</f>
        <v>4</v>
      </c>
      <c r="S617">
        <f>VLOOKUP(R617,Allowance!A:B,2,FALSE)</f>
        <v>10</v>
      </c>
      <c r="T617" t="str">
        <f t="shared" si="39"/>
        <v>Violation</v>
      </c>
      <c r="U617" t="str">
        <f>VLOOKUP(B617,IATA[],3,FALSE)</f>
        <v>USA</v>
      </c>
      <c r="V617" t="str">
        <f>VLOOKUP(C617,IATA[],3,FALSE)</f>
        <v>Singapore</v>
      </c>
      <c r="W617" t="str">
        <f>VLOOKUP(U617,Regions!A:B,2,FALSE)</f>
        <v>Americas</v>
      </c>
      <c r="X617" t="str">
        <f>VLOOKUP(V617,Regions!A:B,2,FALSE)</f>
        <v>Asia Pacific</v>
      </c>
    </row>
    <row r="618" spans="1:24" x14ac:dyDescent="0.3">
      <c r="A618" t="s">
        <v>521</v>
      </c>
      <c r="B618" t="s">
        <v>1160</v>
      </c>
      <c r="C618" t="s">
        <v>1179</v>
      </c>
      <c r="D618" s="1">
        <v>43113</v>
      </c>
      <c r="E618" s="1">
        <v>43128</v>
      </c>
      <c r="F618" s="1">
        <v>43136</v>
      </c>
      <c r="G618">
        <v>10052</v>
      </c>
      <c r="H618">
        <v>11.2</v>
      </c>
      <c r="I618">
        <v>5833.45</v>
      </c>
      <c r="J618" s="2" t="s">
        <v>1218</v>
      </c>
      <c r="K618">
        <v>919</v>
      </c>
      <c r="L618" s="15" t="s">
        <v>1576</v>
      </c>
      <c r="M618">
        <f>IF(J618="Business", G618*imputed!$B$4+imputed!$C$4,flights_c!G618*imputed!$B$5+imputed!$C$5)</f>
        <v>7625.8220000000001</v>
      </c>
      <c r="N618">
        <f t="shared" si="36"/>
        <v>15</v>
      </c>
      <c r="O618">
        <f t="shared" si="37"/>
        <v>0.58032729805013927</v>
      </c>
      <c r="P618">
        <f t="shared" si="38"/>
        <v>8</v>
      </c>
      <c r="Q618" t="str">
        <f>VLOOKUP(K618,employees!A:H,5, FALSE)</f>
        <v>Consulting</v>
      </c>
      <c r="R618">
        <f>VLOOKUP(K618,employees!A:H,6, FALSE)</f>
        <v>4</v>
      </c>
      <c r="S618">
        <f>VLOOKUP(R618,Allowance!A:B,2,FALSE)</f>
        <v>10</v>
      </c>
      <c r="T618" t="str">
        <f t="shared" si="39"/>
        <v>Violation</v>
      </c>
      <c r="U618" t="str">
        <f>VLOOKUP(B618,IATA[],3,FALSE)</f>
        <v>Singapore</v>
      </c>
      <c r="V618" t="str">
        <f>VLOOKUP(C618,IATA[],3,FALSE)</f>
        <v>Italy</v>
      </c>
      <c r="W618" t="str">
        <f>VLOOKUP(U618,Regions!A:B,2,FALSE)</f>
        <v>Asia Pacific</v>
      </c>
      <c r="X618" t="str">
        <f>VLOOKUP(V618,Regions!A:B,2,FALSE)</f>
        <v>Europe &amp; Middle East</v>
      </c>
    </row>
    <row r="619" spans="1:24" x14ac:dyDescent="0.3">
      <c r="A619" t="s">
        <v>520</v>
      </c>
      <c r="B619" t="s">
        <v>1167</v>
      </c>
      <c r="C619" t="s">
        <v>1174</v>
      </c>
      <c r="D619" s="1">
        <v>43104</v>
      </c>
      <c r="E619" s="1">
        <v>43130</v>
      </c>
      <c r="F619" s="1">
        <v>43134</v>
      </c>
      <c r="G619">
        <v>11708</v>
      </c>
      <c r="H619">
        <v>20.9</v>
      </c>
      <c r="I619">
        <v>5856.26</v>
      </c>
      <c r="J619" s="2" t="s">
        <v>1218</v>
      </c>
      <c r="K619">
        <v>549</v>
      </c>
      <c r="L619" s="15" t="s">
        <v>1576</v>
      </c>
      <c r="M619">
        <f>IF(J619="Business", G619*imputed!$B$4+imputed!$C$4,flights_c!G619*imputed!$B$5+imputed!$C$5)</f>
        <v>8575.5380000000005</v>
      </c>
      <c r="N619">
        <f t="shared" si="36"/>
        <v>26</v>
      </c>
      <c r="O619">
        <f t="shared" si="37"/>
        <v>0.5001930304065596</v>
      </c>
      <c r="P619">
        <f t="shared" si="38"/>
        <v>4</v>
      </c>
      <c r="Q619" t="str">
        <f>VLOOKUP(K619,employees!A:H,5, FALSE)</f>
        <v>Consulting</v>
      </c>
      <c r="R619">
        <f>VLOOKUP(K619,employees!A:H,6, FALSE)</f>
        <v>4</v>
      </c>
      <c r="S619">
        <f>VLOOKUP(R619,Allowance!A:B,2,FALSE)</f>
        <v>10</v>
      </c>
      <c r="T619" t="str">
        <f t="shared" si="39"/>
        <v>Violation</v>
      </c>
      <c r="U619" t="str">
        <f>VLOOKUP(B619,IATA[],3,FALSE)</f>
        <v>England</v>
      </c>
      <c r="V619" t="str">
        <f>VLOOKUP(C619,IATA[],3,FALSE)</f>
        <v>Indonesia</v>
      </c>
      <c r="W619" t="str">
        <f>VLOOKUP(U619,Regions!A:B,2,FALSE)</f>
        <v>Europe &amp; Middle East</v>
      </c>
      <c r="X619" t="str">
        <f>VLOOKUP(V619,Regions!A:B,2,FALSE)</f>
        <v>Asia Pacific</v>
      </c>
    </row>
    <row r="620" spans="1:24" x14ac:dyDescent="0.3">
      <c r="A620" t="s">
        <v>519</v>
      </c>
      <c r="B620" t="s">
        <v>1161</v>
      </c>
      <c r="C620" t="s">
        <v>1173</v>
      </c>
      <c r="D620" s="1">
        <v>43664</v>
      </c>
      <c r="E620" s="1">
        <v>43693</v>
      </c>
      <c r="F620" s="1">
        <v>43698</v>
      </c>
      <c r="G620">
        <v>13964</v>
      </c>
      <c r="H620">
        <v>16.899999999999999</v>
      </c>
      <c r="I620">
        <v>5864.63</v>
      </c>
      <c r="J620" s="2" t="s">
        <v>1218</v>
      </c>
      <c r="K620">
        <v>284</v>
      </c>
      <c r="L620" s="15" t="s">
        <v>1576</v>
      </c>
      <c r="M620">
        <f>IF(J620="Business", G620*imputed!$B$4+imputed!$C$4,flights_c!G620*imputed!$B$5+imputed!$C$5)</f>
        <v>9869.3539999999994</v>
      </c>
      <c r="N620">
        <f t="shared" si="36"/>
        <v>29</v>
      </c>
      <c r="O620">
        <f t="shared" si="37"/>
        <v>0.41998209682039533</v>
      </c>
      <c r="P620">
        <f t="shared" si="38"/>
        <v>5</v>
      </c>
      <c r="Q620" t="str">
        <f>VLOOKUP(K620,employees!A:H,5, FALSE)</f>
        <v>Consulting</v>
      </c>
      <c r="R620">
        <f>VLOOKUP(K620,employees!A:H,6, FALSE)</f>
        <v>4</v>
      </c>
      <c r="S620">
        <f>VLOOKUP(R620,Allowance!A:B,2,FALSE)</f>
        <v>10</v>
      </c>
      <c r="T620" t="str">
        <f t="shared" si="39"/>
        <v>Violation</v>
      </c>
      <c r="U620" t="str">
        <f>VLOOKUP(B620,IATA[],3,FALSE)</f>
        <v>USA</v>
      </c>
      <c r="V620" t="str">
        <f>VLOOKUP(C620,IATA[],3,FALSE)</f>
        <v>Thailand</v>
      </c>
      <c r="W620" t="str">
        <f>VLOOKUP(U620,Regions!A:B,2,FALSE)</f>
        <v>Americas</v>
      </c>
      <c r="X620" t="str">
        <f>VLOOKUP(V620,Regions!A:B,2,FALSE)</f>
        <v>Asia Pacific</v>
      </c>
    </row>
    <row r="621" spans="1:24" x14ac:dyDescent="0.3">
      <c r="A621" t="s">
        <v>518</v>
      </c>
      <c r="B621" t="s">
        <v>1161</v>
      </c>
      <c r="C621" t="s">
        <v>1171</v>
      </c>
      <c r="D621" s="1">
        <v>43544</v>
      </c>
      <c r="E621" s="1">
        <v>43571</v>
      </c>
      <c r="F621" s="1">
        <v>43578</v>
      </c>
      <c r="G621">
        <v>11004</v>
      </c>
      <c r="H621">
        <v>13.5</v>
      </c>
      <c r="I621">
        <v>5905.16</v>
      </c>
      <c r="J621" s="2" t="s">
        <v>1218</v>
      </c>
      <c r="K621">
        <v>272</v>
      </c>
      <c r="L621" s="15" t="s">
        <v>1576</v>
      </c>
      <c r="M621">
        <f>IF(J621="Business", G621*imputed!$B$4+imputed!$C$4,flights_c!G621*imputed!$B$5+imputed!$C$5)</f>
        <v>8171.7939999999999</v>
      </c>
      <c r="N621">
        <f t="shared" si="36"/>
        <v>27</v>
      </c>
      <c r="O621">
        <f t="shared" si="37"/>
        <v>0.53663758633224279</v>
      </c>
      <c r="P621">
        <f t="shared" si="38"/>
        <v>7</v>
      </c>
      <c r="Q621" t="str">
        <f>VLOOKUP(K621,employees!A:H,5, FALSE)</f>
        <v>Consulting</v>
      </c>
      <c r="R621">
        <f>VLOOKUP(K621,employees!A:H,6, FALSE)</f>
        <v>4</v>
      </c>
      <c r="S621">
        <f>VLOOKUP(R621,Allowance!A:B,2,FALSE)</f>
        <v>10</v>
      </c>
      <c r="T621" t="str">
        <f t="shared" si="39"/>
        <v>Violation</v>
      </c>
      <c r="U621" t="str">
        <f>VLOOKUP(B621,IATA[],3,FALSE)</f>
        <v>USA</v>
      </c>
      <c r="V621" t="str">
        <f>VLOOKUP(C621,IATA[],3,FALSE)</f>
        <v>China</v>
      </c>
      <c r="W621" t="str">
        <f>VLOOKUP(U621,Regions!A:B,2,FALSE)</f>
        <v>Americas</v>
      </c>
      <c r="X621" t="str">
        <f>VLOOKUP(V621,Regions!A:B,2,FALSE)</f>
        <v>Asia Pacific</v>
      </c>
    </row>
    <row r="622" spans="1:24" x14ac:dyDescent="0.3">
      <c r="A622" t="s">
        <v>517</v>
      </c>
      <c r="B622" t="s">
        <v>1161</v>
      </c>
      <c r="C622" t="s">
        <v>1168</v>
      </c>
      <c r="D622" s="1">
        <v>43215</v>
      </c>
      <c r="E622" s="1">
        <v>43253</v>
      </c>
      <c r="F622" s="1">
        <v>43267</v>
      </c>
      <c r="G622">
        <v>10899</v>
      </c>
      <c r="H622">
        <v>13.3</v>
      </c>
      <c r="I622">
        <v>5923.32</v>
      </c>
      <c r="J622" s="2" t="s">
        <v>1218</v>
      </c>
      <c r="K622">
        <v>363</v>
      </c>
      <c r="L622" s="15" t="s">
        <v>1576</v>
      </c>
      <c r="M622">
        <f>IF(J622="Business", G622*imputed!$B$4+imputed!$C$4,flights_c!G622*imputed!$B$5+imputed!$C$5)</f>
        <v>8111.5765000000001</v>
      </c>
      <c r="N622">
        <f t="shared" si="36"/>
        <v>38</v>
      </c>
      <c r="O622">
        <f t="shared" si="37"/>
        <v>0.54347371318469584</v>
      </c>
      <c r="P622">
        <f t="shared" si="38"/>
        <v>14</v>
      </c>
      <c r="Q622" t="str">
        <f>VLOOKUP(K622,employees!A:H,5, FALSE)</f>
        <v>Consulting</v>
      </c>
      <c r="R622">
        <f>VLOOKUP(K622,employees!A:H,6, FALSE)</f>
        <v>3</v>
      </c>
      <c r="S622">
        <f>VLOOKUP(R622,Allowance!A:B,2,FALSE)</f>
        <v>8</v>
      </c>
      <c r="T622" t="str">
        <f t="shared" si="39"/>
        <v>Violation</v>
      </c>
      <c r="U622" t="str">
        <f>VLOOKUP(B622,IATA[],3,FALSE)</f>
        <v>USA</v>
      </c>
      <c r="V622" t="str">
        <f>VLOOKUP(C622,IATA[],3,FALSE)</f>
        <v>Japan</v>
      </c>
      <c r="W622" t="str">
        <f>VLOOKUP(U622,Regions!A:B,2,FALSE)</f>
        <v>Americas</v>
      </c>
      <c r="X622" t="str">
        <f>VLOOKUP(V622,Regions!A:B,2,FALSE)</f>
        <v>Asia Pacific</v>
      </c>
    </row>
    <row r="623" spans="1:24" x14ac:dyDescent="0.3">
      <c r="A623" t="s">
        <v>516</v>
      </c>
      <c r="B623" t="s">
        <v>1167</v>
      </c>
      <c r="C623" t="s">
        <v>1172</v>
      </c>
      <c r="D623" s="1">
        <v>43285</v>
      </c>
      <c r="E623" s="1">
        <v>43293</v>
      </c>
      <c r="F623" s="1">
        <v>43303</v>
      </c>
      <c r="G623">
        <v>7741</v>
      </c>
      <c r="H623">
        <v>9.9</v>
      </c>
      <c r="I623">
        <v>5928.35</v>
      </c>
      <c r="J623" s="2" t="s">
        <v>1218</v>
      </c>
      <c r="K623">
        <v>431</v>
      </c>
      <c r="L623" s="15" t="s">
        <v>1576</v>
      </c>
      <c r="M623">
        <f>IF(J623="Business", G623*imputed!$B$4+imputed!$C$4,flights_c!G623*imputed!$B$5+imputed!$C$5)</f>
        <v>6300.4634999999998</v>
      </c>
      <c r="N623">
        <f t="shared" si="36"/>
        <v>8</v>
      </c>
      <c r="O623">
        <f t="shared" si="37"/>
        <v>0.7658377470611033</v>
      </c>
      <c r="P623">
        <f t="shared" si="38"/>
        <v>10</v>
      </c>
      <c r="Q623" t="str">
        <f>VLOOKUP(K623,employees!A:H,5, FALSE)</f>
        <v>Consulting</v>
      </c>
      <c r="R623">
        <f>VLOOKUP(K623,employees!A:H,6, FALSE)</f>
        <v>1</v>
      </c>
      <c r="S623">
        <f>VLOOKUP(R623,Allowance!A:B,2,FALSE)</f>
        <v>4</v>
      </c>
      <c r="T623" t="str">
        <f t="shared" si="39"/>
        <v>Violation</v>
      </c>
      <c r="U623" t="str">
        <f>VLOOKUP(B623,IATA[],3,FALSE)</f>
        <v>England</v>
      </c>
      <c r="V623" t="str">
        <f>VLOOKUP(C623,IATA[],3,FALSE)</f>
        <v>USA</v>
      </c>
      <c r="W623" t="str">
        <f>VLOOKUP(U623,Regions!A:B,2,FALSE)</f>
        <v>Europe &amp; Middle East</v>
      </c>
      <c r="X623" t="str">
        <f>VLOOKUP(V623,Regions!A:B,2,FALSE)</f>
        <v>Americas</v>
      </c>
    </row>
    <row r="624" spans="1:24" x14ac:dyDescent="0.3">
      <c r="A624" t="s">
        <v>515</v>
      </c>
      <c r="B624" t="s">
        <v>1162</v>
      </c>
      <c r="C624" t="s">
        <v>1161</v>
      </c>
      <c r="D624" s="1">
        <v>43545</v>
      </c>
      <c r="E624" s="1">
        <v>43557</v>
      </c>
      <c r="F624" s="1">
        <v>43565</v>
      </c>
      <c r="G624">
        <v>5539</v>
      </c>
      <c r="H624">
        <v>6.7</v>
      </c>
      <c r="I624">
        <v>5929.63</v>
      </c>
      <c r="J624" s="2" t="s">
        <v>1218</v>
      </c>
      <c r="K624">
        <v>165</v>
      </c>
      <c r="L624" s="15" t="s">
        <v>1576</v>
      </c>
      <c r="M624">
        <f>IF(J624="Business", G624*imputed!$B$4+imputed!$C$4,flights_c!G624*imputed!$B$5+imputed!$C$5)</f>
        <v>5037.6165000000001</v>
      </c>
      <c r="N624">
        <f t="shared" si="36"/>
        <v>12</v>
      </c>
      <c r="O624">
        <f t="shared" si="37"/>
        <v>1.0705235602094241</v>
      </c>
      <c r="P624">
        <f t="shared" si="38"/>
        <v>8</v>
      </c>
      <c r="Q624" t="str">
        <f>VLOOKUP(K624,employees!A:H,5, FALSE)</f>
        <v>HR</v>
      </c>
      <c r="R624">
        <f>VLOOKUP(K624,employees!A:H,6, FALSE)</f>
        <v>2</v>
      </c>
      <c r="S624">
        <f>VLOOKUP(R624,Allowance!A:B,2,FALSE)</f>
        <v>6</v>
      </c>
      <c r="T624" t="str">
        <f t="shared" si="39"/>
        <v>Violation</v>
      </c>
      <c r="U624" t="str">
        <f>VLOOKUP(B624,IATA[],3,FALSE)</f>
        <v>England</v>
      </c>
      <c r="V624" t="str">
        <f>VLOOKUP(C624,IATA[],3,FALSE)</f>
        <v>USA</v>
      </c>
      <c r="W624" t="str">
        <f>VLOOKUP(U624,Regions!A:B,2,FALSE)</f>
        <v>Europe &amp; Middle East</v>
      </c>
      <c r="X624" t="str">
        <f>VLOOKUP(V624,Regions!A:B,2,FALSE)</f>
        <v>Americas</v>
      </c>
    </row>
    <row r="625" spans="1:24" x14ac:dyDescent="0.3">
      <c r="A625" t="s">
        <v>514</v>
      </c>
      <c r="B625" t="s">
        <v>1161</v>
      </c>
      <c r="C625" t="s">
        <v>1187</v>
      </c>
      <c r="D625" s="1">
        <v>43318</v>
      </c>
      <c r="E625" s="1">
        <v>43339</v>
      </c>
      <c r="F625" s="1">
        <v>43346</v>
      </c>
      <c r="G625">
        <v>10789</v>
      </c>
      <c r="H625">
        <v>13.2</v>
      </c>
      <c r="I625">
        <v>5956.32</v>
      </c>
      <c r="J625" s="2" t="s">
        <v>1218</v>
      </c>
      <c r="K625">
        <v>805</v>
      </c>
      <c r="L625" s="15" t="s">
        <v>1576</v>
      </c>
      <c r="M625">
        <f>IF(J625="Business", G625*imputed!$B$4+imputed!$C$4,flights_c!G625*imputed!$B$5+imputed!$C$5)</f>
        <v>8048.4915000000001</v>
      </c>
      <c r="N625">
        <f t="shared" si="36"/>
        <v>21</v>
      </c>
      <c r="O625">
        <f t="shared" si="37"/>
        <v>0.55207340810084338</v>
      </c>
      <c r="P625">
        <f t="shared" si="38"/>
        <v>7</v>
      </c>
      <c r="Q625" t="str">
        <f>VLOOKUP(K625,employees!A:H,5, FALSE)</f>
        <v>Consulting</v>
      </c>
      <c r="R625">
        <f>VLOOKUP(K625,employees!A:H,6, FALSE)</f>
        <v>3</v>
      </c>
      <c r="S625">
        <f>VLOOKUP(R625,Allowance!A:B,2,FALSE)</f>
        <v>8</v>
      </c>
      <c r="T625" t="str">
        <f t="shared" si="39"/>
        <v>Violation</v>
      </c>
      <c r="U625" t="str">
        <f>VLOOKUP(B625,IATA[],3,FALSE)</f>
        <v>USA</v>
      </c>
      <c r="V625" t="str">
        <f>VLOOKUP(C625,IATA[],3,FALSE)</f>
        <v>Qatar</v>
      </c>
      <c r="W625" t="str">
        <f>VLOOKUP(U625,Regions!A:B,2,FALSE)</f>
        <v>Americas</v>
      </c>
      <c r="X625" t="str">
        <f>VLOOKUP(V625,Regions!A:B,2,FALSE)</f>
        <v>Europe &amp; Middle East</v>
      </c>
    </row>
    <row r="626" spans="1:24" x14ac:dyDescent="0.3">
      <c r="A626" t="s">
        <v>513</v>
      </c>
      <c r="B626" t="s">
        <v>1160</v>
      </c>
      <c r="C626" t="s">
        <v>1166</v>
      </c>
      <c r="D626" s="1">
        <v>43002</v>
      </c>
      <c r="E626" s="1">
        <v>43041</v>
      </c>
      <c r="F626" s="1">
        <v>43054</v>
      </c>
      <c r="G626">
        <v>16026</v>
      </c>
      <c r="H626">
        <v>24.2</v>
      </c>
      <c r="I626">
        <v>5976.36</v>
      </c>
      <c r="J626" s="2" t="s">
        <v>1218</v>
      </c>
      <c r="K626">
        <v>659</v>
      </c>
      <c r="L626" s="15" t="s">
        <v>1576</v>
      </c>
      <c r="M626">
        <f>IF(J626="Business", G626*imputed!$B$4+imputed!$C$4,flights_c!G626*imputed!$B$5+imputed!$C$5)</f>
        <v>11051.911</v>
      </c>
      <c r="N626">
        <f t="shared" si="36"/>
        <v>39</v>
      </c>
      <c r="O626">
        <f t="shared" si="37"/>
        <v>0.37291651067016096</v>
      </c>
      <c r="P626">
        <f t="shared" si="38"/>
        <v>13</v>
      </c>
      <c r="Q626" t="str">
        <f>VLOOKUP(K626,employees!A:H,5, FALSE)</f>
        <v>Consulting</v>
      </c>
      <c r="R626">
        <f>VLOOKUP(K626,employees!A:H,6, FALSE)</f>
        <v>3</v>
      </c>
      <c r="S626">
        <f>VLOOKUP(R626,Allowance!A:B,2,FALSE)</f>
        <v>8</v>
      </c>
      <c r="T626" t="str">
        <f t="shared" si="39"/>
        <v>Violation</v>
      </c>
      <c r="U626" t="str">
        <f>VLOOKUP(B626,IATA[],3,FALSE)</f>
        <v>Singapore</v>
      </c>
      <c r="V626" t="str">
        <f>VLOOKUP(C626,IATA[],3,FALSE)</f>
        <v>USA</v>
      </c>
      <c r="W626" t="str">
        <f>VLOOKUP(U626,Regions!A:B,2,FALSE)</f>
        <v>Asia Pacific</v>
      </c>
      <c r="X626" t="str">
        <f>VLOOKUP(V626,Regions!A:B,2,FALSE)</f>
        <v>Americas</v>
      </c>
    </row>
    <row r="627" spans="1:24" x14ac:dyDescent="0.3">
      <c r="A627" t="s">
        <v>512</v>
      </c>
      <c r="B627" t="s">
        <v>1162</v>
      </c>
      <c r="C627" t="s">
        <v>1198</v>
      </c>
      <c r="D627" s="1">
        <v>42885</v>
      </c>
      <c r="E627" s="1">
        <v>42897</v>
      </c>
      <c r="F627" s="1">
        <v>42916</v>
      </c>
      <c r="G627">
        <v>7627</v>
      </c>
      <c r="H627">
        <v>8.8000000000000007</v>
      </c>
      <c r="I627">
        <v>5988.47</v>
      </c>
      <c r="J627" s="2" t="s">
        <v>1218</v>
      </c>
      <c r="K627">
        <v>120</v>
      </c>
      <c r="L627" s="15" t="s">
        <v>1576</v>
      </c>
      <c r="M627">
        <f>IF(J627="Business", G627*imputed!$B$4+imputed!$C$4,flights_c!G627*imputed!$B$5+imputed!$C$5)</f>
        <v>6235.0844999999999</v>
      </c>
      <c r="N627">
        <f t="shared" si="36"/>
        <v>12</v>
      </c>
      <c r="O627">
        <f t="shared" si="37"/>
        <v>0.78516716926707752</v>
      </c>
      <c r="P627">
        <f t="shared" si="38"/>
        <v>19</v>
      </c>
      <c r="Q627" t="str">
        <f>VLOOKUP(K627,employees!A:H,5, FALSE)</f>
        <v>Consulting</v>
      </c>
      <c r="R627">
        <f>VLOOKUP(K627,employees!A:H,6, FALSE)</f>
        <v>2</v>
      </c>
      <c r="S627">
        <f>VLOOKUP(R627,Allowance!A:B,2,FALSE)</f>
        <v>6</v>
      </c>
      <c r="T627" t="str">
        <f t="shared" si="39"/>
        <v>Violation</v>
      </c>
      <c r="U627" t="str">
        <f>VLOOKUP(B627,IATA[],3,FALSE)</f>
        <v>England</v>
      </c>
      <c r="V627" t="str">
        <f>VLOOKUP(C627,IATA[],3,FALSE)</f>
        <v>USA</v>
      </c>
      <c r="W627" t="str">
        <f>VLOOKUP(U627,Regions!A:B,2,FALSE)</f>
        <v>Europe &amp; Middle East</v>
      </c>
      <c r="X627" t="str">
        <f>VLOOKUP(V627,Regions!A:B,2,FALSE)</f>
        <v>Americas</v>
      </c>
    </row>
    <row r="628" spans="1:24" x14ac:dyDescent="0.3">
      <c r="A628" t="s">
        <v>511</v>
      </c>
      <c r="B628" t="s">
        <v>1162</v>
      </c>
      <c r="C628" t="s">
        <v>1165</v>
      </c>
      <c r="D628" s="1">
        <v>42939</v>
      </c>
      <c r="E628" s="1">
        <v>42983</v>
      </c>
      <c r="F628" s="1">
        <v>43102</v>
      </c>
      <c r="G628">
        <v>7108</v>
      </c>
      <c r="H628">
        <v>8.3000000000000007</v>
      </c>
      <c r="I628">
        <v>6031.59</v>
      </c>
      <c r="J628" s="2" t="s">
        <v>1218</v>
      </c>
      <c r="K628">
        <v>198</v>
      </c>
      <c r="L628" s="15" t="s">
        <v>1576</v>
      </c>
      <c r="M628">
        <f>IF(J628="Business", G628*imputed!$B$4+imputed!$C$4,flights_c!G628*imputed!$B$5+imputed!$C$5)</f>
        <v>5937.4380000000001</v>
      </c>
      <c r="N628">
        <f t="shared" si="36"/>
        <v>44</v>
      </c>
      <c r="O628">
        <f t="shared" si="37"/>
        <v>0.84856359032076534</v>
      </c>
      <c r="P628">
        <f t="shared" si="38"/>
        <v>119</v>
      </c>
      <c r="Q628" t="str">
        <f>VLOOKUP(K628,employees!A:H,5, FALSE)</f>
        <v>Consulting</v>
      </c>
      <c r="R628">
        <f>VLOOKUP(K628,employees!A:H,6, FALSE)</f>
        <v>4</v>
      </c>
      <c r="S628">
        <f>VLOOKUP(R628,Allowance!A:B,2,FALSE)</f>
        <v>10</v>
      </c>
      <c r="T628" t="str">
        <f t="shared" si="39"/>
        <v>No</v>
      </c>
      <c r="U628" t="str">
        <f>VLOOKUP(B628,IATA[],3,FALSE)</f>
        <v>England</v>
      </c>
      <c r="V628" t="str">
        <f>VLOOKUP(C628,IATA[],3,FALSE)</f>
        <v>USA</v>
      </c>
      <c r="W628" t="str">
        <f>VLOOKUP(U628,Regions!A:B,2,FALSE)</f>
        <v>Europe &amp; Middle East</v>
      </c>
      <c r="X628" t="str">
        <f>VLOOKUP(V628,Regions!A:B,2,FALSE)</f>
        <v>Americas</v>
      </c>
    </row>
    <row r="629" spans="1:24" x14ac:dyDescent="0.3">
      <c r="A629" t="s">
        <v>510</v>
      </c>
      <c r="B629" t="s">
        <v>1167</v>
      </c>
      <c r="C629" t="s">
        <v>1198</v>
      </c>
      <c r="D629" s="1">
        <v>43713</v>
      </c>
      <c r="E629" s="1">
        <v>43737</v>
      </c>
      <c r="F629" s="1">
        <v>43743</v>
      </c>
      <c r="G629">
        <v>7660</v>
      </c>
      <c r="H629">
        <v>15.8</v>
      </c>
      <c r="I629">
        <v>6033.9</v>
      </c>
      <c r="J629" s="2" t="s">
        <v>1218</v>
      </c>
      <c r="K629">
        <v>467</v>
      </c>
      <c r="L629" s="15" t="s">
        <v>1576</v>
      </c>
      <c r="M629">
        <f>IF(J629="Business", G629*imputed!$B$4+imputed!$C$4,flights_c!G629*imputed!$B$5+imputed!$C$5)</f>
        <v>6254.01</v>
      </c>
      <c r="N629">
        <f t="shared" si="36"/>
        <v>24</v>
      </c>
      <c r="O629">
        <f t="shared" si="37"/>
        <v>0.78771540469973889</v>
      </c>
      <c r="P629">
        <f t="shared" si="38"/>
        <v>6</v>
      </c>
      <c r="Q629" t="str">
        <f>VLOOKUP(K629,employees!A:H,5, FALSE)</f>
        <v>Consulting</v>
      </c>
      <c r="R629">
        <f>VLOOKUP(K629,employees!A:H,6, FALSE)</f>
        <v>2</v>
      </c>
      <c r="S629">
        <f>VLOOKUP(R629,Allowance!A:B,2,FALSE)</f>
        <v>6</v>
      </c>
      <c r="T629" t="str">
        <f t="shared" si="39"/>
        <v>Violation</v>
      </c>
      <c r="U629" t="str">
        <f>VLOOKUP(B629,IATA[],3,FALSE)</f>
        <v>England</v>
      </c>
      <c r="V629" t="str">
        <f>VLOOKUP(C629,IATA[],3,FALSE)</f>
        <v>USA</v>
      </c>
      <c r="W629" t="str">
        <f>VLOOKUP(U629,Regions!A:B,2,FALSE)</f>
        <v>Europe &amp; Middle East</v>
      </c>
      <c r="X629" t="str">
        <f>VLOOKUP(V629,Regions!A:B,2,FALSE)</f>
        <v>Americas</v>
      </c>
    </row>
    <row r="630" spans="1:24" x14ac:dyDescent="0.3">
      <c r="A630" t="s">
        <v>509</v>
      </c>
      <c r="B630" t="s">
        <v>1161</v>
      </c>
      <c r="C630" t="s">
        <v>1164</v>
      </c>
      <c r="D630" s="1">
        <v>43529</v>
      </c>
      <c r="E630" s="1">
        <v>43554</v>
      </c>
      <c r="F630" s="1">
        <v>43567</v>
      </c>
      <c r="G630">
        <v>12551</v>
      </c>
      <c r="H630">
        <v>15.3</v>
      </c>
      <c r="I630">
        <v>6083.84</v>
      </c>
      <c r="J630" s="2" t="s">
        <v>1218</v>
      </c>
      <c r="K630">
        <v>239</v>
      </c>
      <c r="L630" s="15" t="s">
        <v>1576</v>
      </c>
      <c r="M630">
        <f>IF(J630="Business", G630*imputed!$B$4+imputed!$C$4,flights_c!G630*imputed!$B$5+imputed!$C$5)</f>
        <v>9058.9984999999997</v>
      </c>
      <c r="N630">
        <f t="shared" si="36"/>
        <v>25</v>
      </c>
      <c r="O630">
        <f t="shared" si="37"/>
        <v>0.48472950362520917</v>
      </c>
      <c r="P630">
        <f t="shared" si="38"/>
        <v>13</v>
      </c>
      <c r="Q630" t="str">
        <f>VLOOKUP(K630,employees!A:H,5, FALSE)</f>
        <v>Consulting</v>
      </c>
      <c r="R630">
        <f>VLOOKUP(K630,employees!A:H,6, FALSE)</f>
        <v>2</v>
      </c>
      <c r="S630">
        <f>VLOOKUP(R630,Allowance!A:B,2,FALSE)</f>
        <v>6</v>
      </c>
      <c r="T630" t="str">
        <f t="shared" si="39"/>
        <v>Violation</v>
      </c>
      <c r="U630" t="str">
        <f>VLOOKUP(B630,IATA[],3,FALSE)</f>
        <v>USA</v>
      </c>
      <c r="V630" t="str">
        <f>VLOOKUP(C630,IATA[],3,FALSE)</f>
        <v>India</v>
      </c>
      <c r="W630" t="str">
        <f>VLOOKUP(U630,Regions!A:B,2,FALSE)</f>
        <v>Americas</v>
      </c>
      <c r="X630" t="str">
        <f>VLOOKUP(V630,Regions!A:B,2,FALSE)</f>
        <v>Asia Pacific</v>
      </c>
    </row>
    <row r="631" spans="1:24" x14ac:dyDescent="0.3">
      <c r="A631" t="s">
        <v>508</v>
      </c>
      <c r="B631" t="s">
        <v>1167</v>
      </c>
      <c r="C631" t="s">
        <v>1178</v>
      </c>
      <c r="D631" s="1">
        <v>43724</v>
      </c>
      <c r="E631" s="1">
        <v>43745</v>
      </c>
      <c r="F631" s="1">
        <v>43749</v>
      </c>
      <c r="G631">
        <v>6377</v>
      </c>
      <c r="H631">
        <v>10.5</v>
      </c>
      <c r="I631">
        <v>6124.15</v>
      </c>
      <c r="J631" s="2" t="s">
        <v>1218</v>
      </c>
      <c r="K631">
        <v>561</v>
      </c>
      <c r="L631" s="15" t="s">
        <v>1576</v>
      </c>
      <c r="M631">
        <f>IF(J631="Business", G631*imputed!$B$4+imputed!$C$4,flights_c!G631*imputed!$B$5+imputed!$C$5)</f>
        <v>5518.2094999999999</v>
      </c>
      <c r="N631">
        <f t="shared" si="36"/>
        <v>21</v>
      </c>
      <c r="O631">
        <f t="shared" si="37"/>
        <v>0.96034969421357996</v>
      </c>
      <c r="P631">
        <f t="shared" si="38"/>
        <v>4</v>
      </c>
      <c r="Q631" t="str">
        <f>VLOOKUP(K631,employees!A:H,5, FALSE)</f>
        <v>Consulting</v>
      </c>
      <c r="R631">
        <f>VLOOKUP(K631,employees!A:H,6, FALSE)</f>
        <v>4</v>
      </c>
      <c r="S631">
        <f>VLOOKUP(R631,Allowance!A:B,2,FALSE)</f>
        <v>10</v>
      </c>
      <c r="T631" t="str">
        <f t="shared" si="39"/>
        <v>Violation</v>
      </c>
      <c r="U631" t="str">
        <f>VLOOKUP(B631,IATA[],3,FALSE)</f>
        <v>England</v>
      </c>
      <c r="V631" t="str">
        <f>VLOOKUP(C631,IATA[],3,FALSE)</f>
        <v>USA</v>
      </c>
      <c r="W631" t="str">
        <f>VLOOKUP(U631,Regions!A:B,2,FALSE)</f>
        <v>Europe &amp; Middle East</v>
      </c>
      <c r="X631" t="str">
        <f>VLOOKUP(V631,Regions!A:B,2,FALSE)</f>
        <v>Americas</v>
      </c>
    </row>
    <row r="632" spans="1:24" x14ac:dyDescent="0.3">
      <c r="A632" t="s">
        <v>507</v>
      </c>
      <c r="B632" t="s">
        <v>1162</v>
      </c>
      <c r="C632" t="s">
        <v>1169</v>
      </c>
      <c r="D632" s="1">
        <v>43520</v>
      </c>
      <c r="E632" s="1">
        <v>43548</v>
      </c>
      <c r="F632" s="1">
        <v>43552</v>
      </c>
      <c r="G632">
        <v>10605</v>
      </c>
      <c r="H632">
        <v>11.8</v>
      </c>
      <c r="I632">
        <v>6131.52</v>
      </c>
      <c r="J632" s="2" t="s">
        <v>1218</v>
      </c>
      <c r="K632">
        <v>15</v>
      </c>
      <c r="L632" s="15" t="s">
        <v>1576</v>
      </c>
      <c r="M632">
        <f>IF(J632="Business", G632*imputed!$B$4+imputed!$C$4,flights_c!G632*imputed!$B$5+imputed!$C$5)</f>
        <v>7942.9674999999997</v>
      </c>
      <c r="N632">
        <f t="shared" si="36"/>
        <v>28</v>
      </c>
      <c r="O632">
        <f t="shared" si="37"/>
        <v>0.57817256011315421</v>
      </c>
      <c r="P632">
        <f t="shared" si="38"/>
        <v>4</v>
      </c>
      <c r="Q632" t="str">
        <f>VLOOKUP(K632,employees!A:H,5, FALSE)</f>
        <v>Consulting</v>
      </c>
      <c r="R632">
        <f>VLOOKUP(K632,employees!A:H,6, FALSE)</f>
        <v>4</v>
      </c>
      <c r="S632">
        <f>VLOOKUP(R632,Allowance!A:B,2,FALSE)</f>
        <v>10</v>
      </c>
      <c r="T632" t="str">
        <f t="shared" si="39"/>
        <v>Violation</v>
      </c>
      <c r="U632" t="str">
        <f>VLOOKUP(B632,IATA[],3,FALSE)</f>
        <v>England</v>
      </c>
      <c r="V632" t="str">
        <f>VLOOKUP(C632,IATA[],3,FALSE)</f>
        <v>Malaysia</v>
      </c>
      <c r="W632" t="str">
        <f>VLOOKUP(U632,Regions!A:B,2,FALSE)</f>
        <v>Europe &amp; Middle East</v>
      </c>
      <c r="X632" t="str">
        <f>VLOOKUP(V632,Regions!A:B,2,FALSE)</f>
        <v>Asia Pacific</v>
      </c>
    </row>
    <row r="633" spans="1:24" x14ac:dyDescent="0.3">
      <c r="A633" t="s">
        <v>506</v>
      </c>
      <c r="B633" t="s">
        <v>1161</v>
      </c>
      <c r="C633" t="s">
        <v>1176</v>
      </c>
      <c r="D633" s="1">
        <v>43598</v>
      </c>
      <c r="E633" s="1">
        <v>43624</v>
      </c>
      <c r="F633" s="1">
        <v>43636</v>
      </c>
      <c r="G633">
        <v>11115</v>
      </c>
      <c r="H633">
        <v>13.5</v>
      </c>
      <c r="I633">
        <v>6143.64</v>
      </c>
      <c r="J633" s="2" t="s">
        <v>1218</v>
      </c>
      <c r="K633">
        <v>213</v>
      </c>
      <c r="L633" s="15" t="s">
        <v>1576</v>
      </c>
      <c r="M633">
        <f>IF(J633="Business", G633*imputed!$B$4+imputed!$C$4,flights_c!G633*imputed!$B$5+imputed!$C$5)</f>
        <v>8235.4524999999994</v>
      </c>
      <c r="N633">
        <f t="shared" si="36"/>
        <v>26</v>
      </c>
      <c r="O633">
        <f t="shared" si="37"/>
        <v>0.55273414304993251</v>
      </c>
      <c r="P633">
        <f t="shared" si="38"/>
        <v>12</v>
      </c>
      <c r="Q633" t="str">
        <f>VLOOKUP(K633,employees!A:H,5, FALSE)</f>
        <v>Consulting</v>
      </c>
      <c r="R633">
        <f>VLOOKUP(K633,employees!A:H,6, FALSE)</f>
        <v>3</v>
      </c>
      <c r="S633">
        <f>VLOOKUP(R633,Allowance!A:B,2,FALSE)</f>
        <v>8</v>
      </c>
      <c r="T633" t="str">
        <f t="shared" si="39"/>
        <v>Violation</v>
      </c>
      <c r="U633" t="str">
        <f>VLOOKUP(B633,IATA[],3,FALSE)</f>
        <v>USA</v>
      </c>
      <c r="V633" t="str">
        <f>VLOOKUP(C633,IATA[],3,FALSE)</f>
        <v>Republic of Korea</v>
      </c>
      <c r="W633" t="str">
        <f>VLOOKUP(U633,Regions!A:B,2,FALSE)</f>
        <v>Americas</v>
      </c>
      <c r="X633" t="str">
        <f>VLOOKUP(V633,Regions!A:B,2,FALSE)</f>
        <v>Asia Pacific</v>
      </c>
    </row>
    <row r="634" spans="1:24" x14ac:dyDescent="0.3">
      <c r="A634" t="s">
        <v>505</v>
      </c>
      <c r="B634" t="s">
        <v>1162</v>
      </c>
      <c r="C634" t="s">
        <v>1188</v>
      </c>
      <c r="D634" s="1">
        <v>43667</v>
      </c>
      <c r="E634" s="1">
        <v>43699</v>
      </c>
      <c r="F634" s="1">
        <v>43706</v>
      </c>
      <c r="G634">
        <v>6965</v>
      </c>
      <c r="H634">
        <v>15.1</v>
      </c>
      <c r="I634">
        <v>6150.69</v>
      </c>
      <c r="J634" s="2" t="s">
        <v>1218</v>
      </c>
      <c r="K634">
        <v>845</v>
      </c>
      <c r="L634" s="15" t="s">
        <v>1576</v>
      </c>
      <c r="M634">
        <f>IF(J634="Business", G634*imputed!$B$4+imputed!$C$4,flights_c!G634*imputed!$B$5+imputed!$C$5)</f>
        <v>5855.4274999999998</v>
      </c>
      <c r="N634">
        <f t="shared" si="36"/>
        <v>32</v>
      </c>
      <c r="O634">
        <f t="shared" si="37"/>
        <v>0.88308542713567828</v>
      </c>
      <c r="P634">
        <f t="shared" si="38"/>
        <v>7</v>
      </c>
      <c r="Q634" t="str">
        <f>VLOOKUP(K634,employees!A:H,5, FALSE)</f>
        <v>Consulting</v>
      </c>
      <c r="R634">
        <f>VLOOKUP(K634,employees!A:H,6, FALSE)</f>
        <v>4</v>
      </c>
      <c r="S634">
        <f>VLOOKUP(R634,Allowance!A:B,2,FALSE)</f>
        <v>10</v>
      </c>
      <c r="T634" t="str">
        <f t="shared" si="39"/>
        <v>Violation</v>
      </c>
      <c r="U634" t="str">
        <f>VLOOKUP(B634,IATA[],3,FALSE)</f>
        <v>England</v>
      </c>
      <c r="V634" t="str">
        <f>VLOOKUP(C634,IATA[],3,FALSE)</f>
        <v>USA</v>
      </c>
      <c r="W634" t="str">
        <f>VLOOKUP(U634,Regions!A:B,2,FALSE)</f>
        <v>Europe &amp; Middle East</v>
      </c>
      <c r="X634" t="str">
        <f>VLOOKUP(V634,Regions!A:B,2,FALSE)</f>
        <v>Americas</v>
      </c>
    </row>
    <row r="635" spans="1:24" x14ac:dyDescent="0.3">
      <c r="A635" t="s">
        <v>504</v>
      </c>
      <c r="B635" t="s">
        <v>1161</v>
      </c>
      <c r="C635" t="s">
        <v>1176</v>
      </c>
      <c r="D635" s="1">
        <v>43414</v>
      </c>
      <c r="E635" s="1">
        <v>43415</v>
      </c>
      <c r="F635" s="1">
        <v>43422</v>
      </c>
      <c r="G635">
        <v>11115</v>
      </c>
      <c r="H635">
        <v>13.5</v>
      </c>
      <c r="I635">
        <v>6186.6</v>
      </c>
      <c r="J635" s="2" t="s">
        <v>1218</v>
      </c>
      <c r="K635">
        <v>895</v>
      </c>
      <c r="L635" s="15" t="s">
        <v>1576</v>
      </c>
      <c r="M635">
        <f>IF(J635="Business", G635*imputed!$B$4+imputed!$C$4,flights_c!G635*imputed!$B$5+imputed!$C$5)</f>
        <v>8235.4524999999994</v>
      </c>
      <c r="N635">
        <f t="shared" si="36"/>
        <v>1</v>
      </c>
      <c r="O635">
        <f t="shared" si="37"/>
        <v>0.55659919028340088</v>
      </c>
      <c r="P635">
        <f t="shared" si="38"/>
        <v>7</v>
      </c>
      <c r="Q635" t="str">
        <f>VLOOKUP(K635,employees!A:H,5, FALSE)</f>
        <v>Consulting</v>
      </c>
      <c r="R635">
        <f>VLOOKUP(K635,employees!A:H,6, FALSE)</f>
        <v>2</v>
      </c>
      <c r="S635">
        <f>VLOOKUP(R635,Allowance!A:B,2,FALSE)</f>
        <v>6</v>
      </c>
      <c r="T635" t="str">
        <f t="shared" si="39"/>
        <v>Violation</v>
      </c>
      <c r="U635" t="str">
        <f>VLOOKUP(B635,IATA[],3,FALSE)</f>
        <v>USA</v>
      </c>
      <c r="V635" t="str">
        <f>VLOOKUP(C635,IATA[],3,FALSE)</f>
        <v>Republic of Korea</v>
      </c>
      <c r="W635" t="str">
        <f>VLOOKUP(U635,Regions!A:B,2,FALSE)</f>
        <v>Americas</v>
      </c>
      <c r="X635" t="str">
        <f>VLOOKUP(V635,Regions!A:B,2,FALSE)</f>
        <v>Asia Pacific</v>
      </c>
    </row>
    <row r="636" spans="1:24" x14ac:dyDescent="0.3">
      <c r="A636" t="s">
        <v>503</v>
      </c>
      <c r="B636" t="s">
        <v>1162</v>
      </c>
      <c r="C636" t="s">
        <v>1179</v>
      </c>
      <c r="D636" s="1">
        <v>43604</v>
      </c>
      <c r="E636" s="1">
        <v>43613</v>
      </c>
      <c r="F636" s="1">
        <v>43617</v>
      </c>
      <c r="G636">
        <v>1443</v>
      </c>
      <c r="H636">
        <v>2.6</v>
      </c>
      <c r="I636">
        <v>6223.47</v>
      </c>
      <c r="J636" s="2" t="s">
        <v>1218</v>
      </c>
      <c r="K636">
        <v>810</v>
      </c>
      <c r="L636" s="15" t="s">
        <v>1576</v>
      </c>
      <c r="M636">
        <f>IF(J636="Business", G636*imputed!$B$4+imputed!$C$4,flights_c!G636*imputed!$B$5+imputed!$C$5)</f>
        <v>2688.5605</v>
      </c>
      <c r="N636">
        <f t="shared" si="36"/>
        <v>9</v>
      </c>
      <c r="O636">
        <f t="shared" si="37"/>
        <v>4.3128690228690232</v>
      </c>
      <c r="P636">
        <f t="shared" si="38"/>
        <v>4</v>
      </c>
      <c r="Q636" t="str">
        <f>VLOOKUP(K636,employees!A:H,5, FALSE)</f>
        <v>Consulting</v>
      </c>
      <c r="R636">
        <f>VLOOKUP(K636,employees!A:H,6, FALSE)</f>
        <v>4</v>
      </c>
      <c r="S636">
        <f>VLOOKUP(R636,Allowance!A:B,2,FALSE)</f>
        <v>10</v>
      </c>
      <c r="T636" t="str">
        <f t="shared" si="39"/>
        <v>No</v>
      </c>
      <c r="U636" t="str">
        <f>VLOOKUP(B636,IATA[],3,FALSE)</f>
        <v>England</v>
      </c>
      <c r="V636" t="str">
        <f>VLOOKUP(C636,IATA[],3,FALSE)</f>
        <v>Italy</v>
      </c>
      <c r="W636" t="str">
        <f>VLOOKUP(U636,Regions!A:B,2,FALSE)</f>
        <v>Europe &amp; Middle East</v>
      </c>
      <c r="X636" t="str">
        <f>VLOOKUP(V636,Regions!A:B,2,FALSE)</f>
        <v>Europe &amp; Middle East</v>
      </c>
    </row>
    <row r="637" spans="1:24" x14ac:dyDescent="0.3">
      <c r="A637" t="s">
        <v>502</v>
      </c>
      <c r="B637" t="s">
        <v>1162</v>
      </c>
      <c r="C637" t="s">
        <v>1182</v>
      </c>
      <c r="D637" s="1">
        <v>43118</v>
      </c>
      <c r="E637" s="1">
        <v>43138</v>
      </c>
      <c r="F637" s="1">
        <v>43141</v>
      </c>
      <c r="G637">
        <v>2488</v>
      </c>
      <c r="H637">
        <v>3.6</v>
      </c>
      <c r="I637">
        <v>6257.68</v>
      </c>
      <c r="J637" s="2" t="s">
        <v>1218</v>
      </c>
      <c r="K637">
        <v>89</v>
      </c>
      <c r="L637" s="15" t="s">
        <v>1576</v>
      </c>
      <c r="M637">
        <f>IF(J637="Business", G637*imputed!$B$4+imputed!$C$4,flights_c!G637*imputed!$B$5+imputed!$C$5)</f>
        <v>3287.8679999999999</v>
      </c>
      <c r="N637">
        <f t="shared" si="36"/>
        <v>20</v>
      </c>
      <c r="O637">
        <f t="shared" si="37"/>
        <v>2.5151446945337623</v>
      </c>
      <c r="P637">
        <f t="shared" si="38"/>
        <v>3</v>
      </c>
      <c r="Q637" t="str">
        <f>VLOOKUP(K637,employees!A:H,5, FALSE)</f>
        <v>Consulting</v>
      </c>
      <c r="R637">
        <f>VLOOKUP(K637,employees!A:H,6, FALSE)</f>
        <v>4</v>
      </c>
      <c r="S637">
        <f>VLOOKUP(R637,Allowance!A:B,2,FALSE)</f>
        <v>10</v>
      </c>
      <c r="T637" t="str">
        <f t="shared" si="39"/>
        <v>No</v>
      </c>
      <c r="U637" t="str">
        <f>VLOOKUP(B637,IATA[],3,FALSE)</f>
        <v>England</v>
      </c>
      <c r="V637" t="str">
        <f>VLOOKUP(C637,IATA[],3,FALSE)</f>
        <v>Turkey</v>
      </c>
      <c r="W637" t="str">
        <f>VLOOKUP(U637,Regions!A:B,2,FALSE)</f>
        <v>Europe &amp; Middle East</v>
      </c>
      <c r="X637" t="str">
        <f>VLOOKUP(V637,Regions!A:B,2,FALSE)</f>
        <v>Europe &amp; Middle East</v>
      </c>
    </row>
    <row r="638" spans="1:24" x14ac:dyDescent="0.3">
      <c r="A638" t="s">
        <v>501</v>
      </c>
      <c r="B638" t="s">
        <v>1162</v>
      </c>
      <c r="C638" t="s">
        <v>1178</v>
      </c>
      <c r="D638" s="1">
        <v>43522</v>
      </c>
      <c r="E638" s="1">
        <v>43531</v>
      </c>
      <c r="F638" s="1">
        <v>43542</v>
      </c>
      <c r="G638">
        <v>6343</v>
      </c>
      <c r="H638">
        <v>7.5</v>
      </c>
      <c r="I638">
        <v>6264.84</v>
      </c>
      <c r="J638" s="2" t="s">
        <v>1218</v>
      </c>
      <c r="K638">
        <v>102</v>
      </c>
      <c r="L638" s="15" t="s">
        <v>1576</v>
      </c>
      <c r="M638">
        <f>IF(J638="Business", G638*imputed!$B$4+imputed!$C$4,flights_c!G638*imputed!$B$5+imputed!$C$5)</f>
        <v>5498.7105000000001</v>
      </c>
      <c r="N638">
        <f t="shared" si="36"/>
        <v>9</v>
      </c>
      <c r="O638">
        <f t="shared" si="37"/>
        <v>0.98767775500551791</v>
      </c>
      <c r="P638">
        <f t="shared" si="38"/>
        <v>11</v>
      </c>
      <c r="Q638" t="str">
        <f>VLOOKUP(K638,employees!A:H,5, FALSE)</f>
        <v>Consulting</v>
      </c>
      <c r="R638">
        <f>VLOOKUP(K638,employees!A:H,6, FALSE)</f>
        <v>4</v>
      </c>
      <c r="S638">
        <f>VLOOKUP(R638,Allowance!A:B,2,FALSE)</f>
        <v>10</v>
      </c>
      <c r="T638" t="str">
        <f t="shared" si="39"/>
        <v>No</v>
      </c>
      <c r="U638" t="str">
        <f>VLOOKUP(B638,IATA[],3,FALSE)</f>
        <v>England</v>
      </c>
      <c r="V638" t="str">
        <f>VLOOKUP(C638,IATA[],3,FALSE)</f>
        <v>USA</v>
      </c>
      <c r="W638" t="str">
        <f>VLOOKUP(U638,Regions!A:B,2,FALSE)</f>
        <v>Europe &amp; Middle East</v>
      </c>
      <c r="X638" t="str">
        <f>VLOOKUP(V638,Regions!A:B,2,FALSE)</f>
        <v>Americas</v>
      </c>
    </row>
    <row r="639" spans="1:24" x14ac:dyDescent="0.3">
      <c r="A639" t="s">
        <v>500</v>
      </c>
      <c r="B639" t="s">
        <v>1162</v>
      </c>
      <c r="C639" t="s">
        <v>1172</v>
      </c>
      <c r="D639" s="1">
        <v>43300</v>
      </c>
      <c r="E639" s="1">
        <v>43311</v>
      </c>
      <c r="F639" s="1">
        <v>43325</v>
      </c>
      <c r="G639">
        <v>7702</v>
      </c>
      <c r="H639">
        <v>8.9</v>
      </c>
      <c r="I639">
        <v>6271.71</v>
      </c>
      <c r="J639" s="2" t="s">
        <v>1218</v>
      </c>
      <c r="K639">
        <v>280</v>
      </c>
      <c r="L639" s="15" t="s">
        <v>1576</v>
      </c>
      <c r="M639">
        <f>IF(J639="Business", G639*imputed!$B$4+imputed!$C$4,flights_c!G639*imputed!$B$5+imputed!$C$5)</f>
        <v>6278.0969999999998</v>
      </c>
      <c r="N639">
        <f t="shared" si="36"/>
        <v>11</v>
      </c>
      <c r="O639">
        <f t="shared" si="37"/>
        <v>0.81429628667878473</v>
      </c>
      <c r="P639">
        <f t="shared" si="38"/>
        <v>14</v>
      </c>
      <c r="Q639" t="str">
        <f>VLOOKUP(K639,employees!A:H,5, FALSE)</f>
        <v>Consulting</v>
      </c>
      <c r="R639">
        <f>VLOOKUP(K639,employees!A:H,6, FALSE)</f>
        <v>4</v>
      </c>
      <c r="S639">
        <f>VLOOKUP(R639,Allowance!A:B,2,FALSE)</f>
        <v>10</v>
      </c>
      <c r="T639" t="str">
        <f t="shared" si="39"/>
        <v>No</v>
      </c>
      <c r="U639" t="str">
        <f>VLOOKUP(B639,IATA[],3,FALSE)</f>
        <v>England</v>
      </c>
      <c r="V639" t="str">
        <f>VLOOKUP(C639,IATA[],3,FALSE)</f>
        <v>USA</v>
      </c>
      <c r="W639" t="str">
        <f>VLOOKUP(U639,Regions!A:B,2,FALSE)</f>
        <v>Europe &amp; Middle East</v>
      </c>
      <c r="X639" t="str">
        <f>VLOOKUP(V639,Regions!A:B,2,FALSE)</f>
        <v>Americas</v>
      </c>
    </row>
    <row r="640" spans="1:24" x14ac:dyDescent="0.3">
      <c r="A640" t="s">
        <v>499</v>
      </c>
      <c r="B640" t="s">
        <v>1161</v>
      </c>
      <c r="C640" t="s">
        <v>1175</v>
      </c>
      <c r="D640" s="1">
        <v>43479</v>
      </c>
      <c r="E640" s="1">
        <v>43504</v>
      </c>
      <c r="F640" s="1">
        <v>43509</v>
      </c>
      <c r="G640">
        <v>11022</v>
      </c>
      <c r="H640">
        <v>13.5</v>
      </c>
      <c r="I640">
        <v>6282.11</v>
      </c>
      <c r="J640" s="2" t="s">
        <v>1218</v>
      </c>
      <c r="K640">
        <v>60</v>
      </c>
      <c r="L640" s="15" t="s">
        <v>1576</v>
      </c>
      <c r="M640">
        <f>IF(J640="Business", G640*imputed!$B$4+imputed!$C$4,flights_c!G640*imputed!$B$5+imputed!$C$5)</f>
        <v>8182.1170000000002</v>
      </c>
      <c r="N640">
        <f t="shared" si="36"/>
        <v>25</v>
      </c>
      <c r="O640">
        <f t="shared" si="37"/>
        <v>0.56996098711667575</v>
      </c>
      <c r="P640">
        <f t="shared" si="38"/>
        <v>5</v>
      </c>
      <c r="Q640" t="str">
        <f>VLOOKUP(K640,employees!A:H,5, FALSE)</f>
        <v>Consulting</v>
      </c>
      <c r="R640">
        <f>VLOOKUP(K640,employees!A:H,6, FALSE)</f>
        <v>4</v>
      </c>
      <c r="S640">
        <f>VLOOKUP(R640,Allowance!A:B,2,FALSE)</f>
        <v>10</v>
      </c>
      <c r="T640" t="str">
        <f t="shared" si="39"/>
        <v>Violation</v>
      </c>
      <c r="U640" t="str">
        <f>VLOOKUP(B640,IATA[],3,FALSE)</f>
        <v>USA</v>
      </c>
      <c r="V640" t="str">
        <f>VLOOKUP(C640,IATA[],3,FALSE)</f>
        <v>United Arab Emirates</v>
      </c>
      <c r="W640" t="str">
        <f>VLOOKUP(U640,Regions!A:B,2,FALSE)</f>
        <v>Americas</v>
      </c>
      <c r="X640" t="str">
        <f>VLOOKUP(V640,Regions!A:B,2,FALSE)</f>
        <v>Europe &amp; Middle East</v>
      </c>
    </row>
    <row r="641" spans="1:24" x14ac:dyDescent="0.3">
      <c r="A641" t="s">
        <v>498</v>
      </c>
      <c r="B641" t="s">
        <v>1167</v>
      </c>
      <c r="C641" t="s">
        <v>1168</v>
      </c>
      <c r="D641" s="1">
        <v>43796</v>
      </c>
      <c r="E641" s="1">
        <v>43814</v>
      </c>
      <c r="F641" s="1">
        <v>43821</v>
      </c>
      <c r="G641">
        <v>9636</v>
      </c>
      <c r="H641">
        <v>11.9</v>
      </c>
      <c r="I641">
        <v>6298.55</v>
      </c>
      <c r="J641" s="2" t="s">
        <v>1218</v>
      </c>
      <c r="K641">
        <v>884</v>
      </c>
      <c r="L641" s="15" t="s">
        <v>1576</v>
      </c>
      <c r="M641">
        <f>IF(J641="Business", G641*imputed!$B$4+imputed!$C$4,flights_c!G641*imputed!$B$5+imputed!$C$5)</f>
        <v>7387.2460000000001</v>
      </c>
      <c r="N641">
        <f t="shared" si="36"/>
        <v>18</v>
      </c>
      <c r="O641">
        <f t="shared" si="37"/>
        <v>0.65364777916147776</v>
      </c>
      <c r="P641">
        <f t="shared" si="38"/>
        <v>7</v>
      </c>
      <c r="Q641" t="str">
        <f>VLOOKUP(K641,employees!A:H,5, FALSE)</f>
        <v>Consulting</v>
      </c>
      <c r="R641">
        <f>VLOOKUP(K641,employees!A:H,6, FALSE)</f>
        <v>3</v>
      </c>
      <c r="S641">
        <f>VLOOKUP(R641,Allowance!A:B,2,FALSE)</f>
        <v>8</v>
      </c>
      <c r="T641" t="str">
        <f t="shared" si="39"/>
        <v>Violation</v>
      </c>
      <c r="U641" t="str">
        <f>VLOOKUP(B641,IATA[],3,FALSE)</f>
        <v>England</v>
      </c>
      <c r="V641" t="str">
        <f>VLOOKUP(C641,IATA[],3,FALSE)</f>
        <v>Japan</v>
      </c>
      <c r="W641" t="str">
        <f>VLOOKUP(U641,Regions!A:B,2,FALSE)</f>
        <v>Europe &amp; Middle East</v>
      </c>
      <c r="X641" t="str">
        <f>VLOOKUP(V641,Regions!A:B,2,FALSE)</f>
        <v>Asia Pacific</v>
      </c>
    </row>
    <row r="642" spans="1:24" x14ac:dyDescent="0.3">
      <c r="A642" t="s">
        <v>497</v>
      </c>
      <c r="B642" t="s">
        <v>1160</v>
      </c>
      <c r="C642" t="s">
        <v>1207</v>
      </c>
      <c r="D642" s="1">
        <v>43768</v>
      </c>
      <c r="E642" s="1">
        <v>43796</v>
      </c>
      <c r="F642" s="1">
        <v>43800</v>
      </c>
      <c r="G642">
        <v>10058</v>
      </c>
      <c r="H642">
        <v>11.2</v>
      </c>
      <c r="I642">
        <v>6299.59</v>
      </c>
      <c r="J642" s="2" t="s">
        <v>1218</v>
      </c>
      <c r="K642">
        <v>874</v>
      </c>
      <c r="L642" s="15" t="s">
        <v>1576</v>
      </c>
      <c r="M642">
        <f>IF(J642="Business", G642*imputed!$B$4+imputed!$C$4,flights_c!G642*imputed!$B$5+imputed!$C$5)</f>
        <v>7629.2629999999999</v>
      </c>
      <c r="N642">
        <f t="shared" si="36"/>
        <v>28</v>
      </c>
      <c r="O642">
        <f t="shared" si="37"/>
        <v>0.62632630741698148</v>
      </c>
      <c r="P642">
        <f t="shared" si="38"/>
        <v>4</v>
      </c>
      <c r="Q642" t="str">
        <f>VLOOKUP(K642,employees!A:H,5, FALSE)</f>
        <v>Consulting</v>
      </c>
      <c r="R642">
        <f>VLOOKUP(K642,employees!A:H,6, FALSE)</f>
        <v>4</v>
      </c>
      <c r="S642">
        <f>VLOOKUP(R642,Allowance!A:B,2,FALSE)</f>
        <v>10</v>
      </c>
      <c r="T642" t="str">
        <f t="shared" si="39"/>
        <v>Violation</v>
      </c>
      <c r="U642" t="str">
        <f>VLOOKUP(B642,IATA[],3,FALSE)</f>
        <v>Singapore</v>
      </c>
      <c r="V642" t="str">
        <f>VLOOKUP(C642,IATA[],3,FALSE)</f>
        <v>Germany</v>
      </c>
      <c r="W642" t="str">
        <f>VLOOKUP(U642,Regions!A:B,2,FALSE)</f>
        <v>Asia Pacific</v>
      </c>
      <c r="X642" t="str">
        <f>VLOOKUP(V642,Regions!A:B,2,FALSE)</f>
        <v>Europe &amp; Middle East</v>
      </c>
    </row>
    <row r="643" spans="1:24" x14ac:dyDescent="0.3">
      <c r="A643" t="s">
        <v>496</v>
      </c>
      <c r="B643" t="s">
        <v>1161</v>
      </c>
      <c r="C643" t="s">
        <v>1176</v>
      </c>
      <c r="D643" s="1">
        <v>43361</v>
      </c>
      <c r="E643" s="1">
        <v>43380</v>
      </c>
      <c r="F643" s="1">
        <v>43386</v>
      </c>
      <c r="G643">
        <v>11115</v>
      </c>
      <c r="H643">
        <v>13.5</v>
      </c>
      <c r="I643">
        <v>6328.44</v>
      </c>
      <c r="J643" s="2" t="s">
        <v>1218</v>
      </c>
      <c r="K643">
        <v>284</v>
      </c>
      <c r="L643" s="15" t="s">
        <v>1576</v>
      </c>
      <c r="M643">
        <f>IF(J643="Business", G643*imputed!$B$4+imputed!$C$4,flights_c!G643*imputed!$B$5+imputed!$C$5)</f>
        <v>8235.4524999999994</v>
      </c>
      <c r="N643">
        <f t="shared" ref="N643:N706" si="40">E643-D643</f>
        <v>19</v>
      </c>
      <c r="O643">
        <f t="shared" ref="O643:O706" si="41">I643/G643</f>
        <v>0.5693603238866396</v>
      </c>
      <c r="P643">
        <f t="shared" ref="P643:P706" si="42">F643-E643</f>
        <v>6</v>
      </c>
      <c r="Q643" t="str">
        <f>VLOOKUP(K643,employees!A:H,5, FALSE)</f>
        <v>Consulting</v>
      </c>
      <c r="R643">
        <f>VLOOKUP(K643,employees!A:H,6, FALSE)</f>
        <v>4</v>
      </c>
      <c r="S643">
        <f>VLOOKUP(R643,Allowance!A:B,2,FALSE)</f>
        <v>10</v>
      </c>
      <c r="T643" t="str">
        <f t="shared" ref="T643:T706" si="43">IF(J643="Economy", "Economy", IF(H643&lt;=S643, "No", "Violation"))</f>
        <v>Violation</v>
      </c>
      <c r="U643" t="str">
        <f>VLOOKUP(B643,IATA[],3,FALSE)</f>
        <v>USA</v>
      </c>
      <c r="V643" t="str">
        <f>VLOOKUP(C643,IATA[],3,FALSE)</f>
        <v>Republic of Korea</v>
      </c>
      <c r="W643" t="str">
        <f>VLOOKUP(U643,Regions!A:B,2,FALSE)</f>
        <v>Americas</v>
      </c>
      <c r="X643" t="str">
        <f>VLOOKUP(V643,Regions!A:B,2,FALSE)</f>
        <v>Asia Pacific</v>
      </c>
    </row>
    <row r="644" spans="1:24" x14ac:dyDescent="0.3">
      <c r="A644" t="s">
        <v>495</v>
      </c>
      <c r="B644" t="s">
        <v>1161</v>
      </c>
      <c r="C644" t="s">
        <v>1176</v>
      </c>
      <c r="D644" s="1">
        <v>42886</v>
      </c>
      <c r="E644" s="1">
        <v>42919</v>
      </c>
      <c r="F644" s="1">
        <v>42928</v>
      </c>
      <c r="G644">
        <v>11115</v>
      </c>
      <c r="H644">
        <v>13.5</v>
      </c>
      <c r="I644">
        <v>6348.2</v>
      </c>
      <c r="J644" s="2" t="s">
        <v>1218</v>
      </c>
      <c r="K644">
        <v>479</v>
      </c>
      <c r="L644" s="15" t="s">
        <v>1576</v>
      </c>
      <c r="M644">
        <f>IF(J644="Business", G644*imputed!$B$4+imputed!$C$4,flights_c!G644*imputed!$B$5+imputed!$C$5)</f>
        <v>8235.4524999999994</v>
      </c>
      <c r="N644">
        <f t="shared" si="40"/>
        <v>33</v>
      </c>
      <c r="O644">
        <f t="shared" si="41"/>
        <v>0.57113810166441747</v>
      </c>
      <c r="P644">
        <f t="shared" si="42"/>
        <v>9</v>
      </c>
      <c r="Q644" t="str">
        <f>VLOOKUP(K644,employees!A:H,5, FALSE)</f>
        <v>Consulting</v>
      </c>
      <c r="R644">
        <f>VLOOKUP(K644,employees!A:H,6, FALSE)</f>
        <v>4</v>
      </c>
      <c r="S644">
        <f>VLOOKUP(R644,Allowance!A:B,2,FALSE)</f>
        <v>10</v>
      </c>
      <c r="T644" t="str">
        <f t="shared" si="43"/>
        <v>Violation</v>
      </c>
      <c r="U644" t="str">
        <f>VLOOKUP(B644,IATA[],3,FALSE)</f>
        <v>USA</v>
      </c>
      <c r="V644" t="str">
        <f>VLOOKUP(C644,IATA[],3,FALSE)</f>
        <v>Republic of Korea</v>
      </c>
      <c r="W644" t="str">
        <f>VLOOKUP(U644,Regions!A:B,2,FALSE)</f>
        <v>Americas</v>
      </c>
      <c r="X644" t="str">
        <f>VLOOKUP(V644,Regions!A:B,2,FALSE)</f>
        <v>Asia Pacific</v>
      </c>
    </row>
    <row r="645" spans="1:24" x14ac:dyDescent="0.3">
      <c r="A645" t="s">
        <v>494</v>
      </c>
      <c r="B645" t="s">
        <v>1161</v>
      </c>
      <c r="C645" t="s">
        <v>1176</v>
      </c>
      <c r="D645" s="1">
        <v>43483</v>
      </c>
      <c r="E645" s="1">
        <v>43499</v>
      </c>
      <c r="F645" s="1">
        <v>43513</v>
      </c>
      <c r="G645">
        <v>11115</v>
      </c>
      <c r="H645">
        <v>13.5</v>
      </c>
      <c r="I645">
        <v>6365.66</v>
      </c>
      <c r="J645" s="2" t="s">
        <v>1218</v>
      </c>
      <c r="K645">
        <v>871</v>
      </c>
      <c r="L645" s="15" t="s">
        <v>1576</v>
      </c>
      <c r="M645">
        <f>IF(J645="Business", G645*imputed!$B$4+imputed!$C$4,flights_c!G645*imputed!$B$5+imputed!$C$5)</f>
        <v>8235.4524999999994</v>
      </c>
      <c r="N645">
        <f t="shared" si="40"/>
        <v>16</v>
      </c>
      <c r="O645">
        <f t="shared" si="41"/>
        <v>0.57270895186684656</v>
      </c>
      <c r="P645">
        <f t="shared" si="42"/>
        <v>14</v>
      </c>
      <c r="Q645" t="str">
        <f>VLOOKUP(K645,employees!A:H,5, FALSE)</f>
        <v>Consulting</v>
      </c>
      <c r="R645">
        <f>VLOOKUP(K645,employees!A:H,6, FALSE)</f>
        <v>3</v>
      </c>
      <c r="S645">
        <f>VLOOKUP(R645,Allowance!A:B,2,FALSE)</f>
        <v>8</v>
      </c>
      <c r="T645" t="str">
        <f t="shared" si="43"/>
        <v>Violation</v>
      </c>
      <c r="U645" t="str">
        <f>VLOOKUP(B645,IATA[],3,FALSE)</f>
        <v>USA</v>
      </c>
      <c r="V645" t="str">
        <f>VLOOKUP(C645,IATA[],3,FALSE)</f>
        <v>Republic of Korea</v>
      </c>
      <c r="W645" t="str">
        <f>VLOOKUP(U645,Regions!A:B,2,FALSE)</f>
        <v>Americas</v>
      </c>
      <c r="X645" t="str">
        <f>VLOOKUP(V645,Regions!A:B,2,FALSE)</f>
        <v>Asia Pacific</v>
      </c>
    </row>
    <row r="646" spans="1:24" x14ac:dyDescent="0.3">
      <c r="A646" t="s">
        <v>493</v>
      </c>
      <c r="B646" t="s">
        <v>1161</v>
      </c>
      <c r="C646" t="s">
        <v>1187</v>
      </c>
      <c r="D646" s="1">
        <v>43482</v>
      </c>
      <c r="E646" s="1">
        <v>43523</v>
      </c>
      <c r="F646" s="1">
        <v>43529</v>
      </c>
      <c r="G646">
        <v>10789</v>
      </c>
      <c r="H646">
        <v>13.2</v>
      </c>
      <c r="I646">
        <v>6388.8</v>
      </c>
      <c r="J646" s="2" t="s">
        <v>1218</v>
      </c>
      <c r="K646">
        <v>159</v>
      </c>
      <c r="L646" s="15" t="s">
        <v>1576</v>
      </c>
      <c r="M646">
        <f>IF(J646="Business", G646*imputed!$B$4+imputed!$C$4,flights_c!G646*imputed!$B$5+imputed!$C$5)</f>
        <v>8048.4915000000001</v>
      </c>
      <c r="N646">
        <f t="shared" si="40"/>
        <v>41</v>
      </c>
      <c r="O646">
        <f t="shared" si="41"/>
        <v>0.59215868013717676</v>
      </c>
      <c r="P646">
        <f t="shared" si="42"/>
        <v>6</v>
      </c>
      <c r="Q646" t="str">
        <f>VLOOKUP(K646,employees!A:H,5, FALSE)</f>
        <v>Consulting</v>
      </c>
      <c r="R646">
        <f>VLOOKUP(K646,employees!A:H,6, FALSE)</f>
        <v>4</v>
      </c>
      <c r="S646">
        <f>VLOOKUP(R646,Allowance!A:B,2,FALSE)</f>
        <v>10</v>
      </c>
      <c r="T646" t="str">
        <f t="shared" si="43"/>
        <v>Violation</v>
      </c>
      <c r="U646" t="str">
        <f>VLOOKUP(B646,IATA[],3,FALSE)</f>
        <v>USA</v>
      </c>
      <c r="V646" t="str">
        <f>VLOOKUP(C646,IATA[],3,FALSE)</f>
        <v>Qatar</v>
      </c>
      <c r="W646" t="str">
        <f>VLOOKUP(U646,Regions!A:B,2,FALSE)</f>
        <v>Americas</v>
      </c>
      <c r="X646" t="str">
        <f>VLOOKUP(V646,Regions!A:B,2,FALSE)</f>
        <v>Europe &amp; Middle East</v>
      </c>
    </row>
    <row r="647" spans="1:24" x14ac:dyDescent="0.3">
      <c r="A647" t="s">
        <v>492</v>
      </c>
      <c r="B647" t="s">
        <v>1161</v>
      </c>
      <c r="C647" t="s">
        <v>1183</v>
      </c>
      <c r="D647" s="1">
        <v>43202</v>
      </c>
      <c r="E647" s="1">
        <v>43243</v>
      </c>
      <c r="F647" s="1">
        <v>43249</v>
      </c>
      <c r="G647">
        <v>12116</v>
      </c>
      <c r="H647">
        <v>14.8</v>
      </c>
      <c r="I647">
        <v>6396.28</v>
      </c>
      <c r="J647" s="2" t="s">
        <v>1218</v>
      </c>
      <c r="K647">
        <v>284</v>
      </c>
      <c r="L647" s="15" t="s">
        <v>1576</v>
      </c>
      <c r="M647">
        <f>IF(J647="Business", G647*imputed!$B$4+imputed!$C$4,flights_c!G647*imputed!$B$5+imputed!$C$5)</f>
        <v>8809.5259999999998</v>
      </c>
      <c r="N647">
        <f t="shared" si="40"/>
        <v>41</v>
      </c>
      <c r="O647">
        <f t="shared" si="41"/>
        <v>0.52792010564542746</v>
      </c>
      <c r="P647">
        <f t="shared" si="42"/>
        <v>6</v>
      </c>
      <c r="Q647" t="str">
        <f>VLOOKUP(K647,employees!A:H,5, FALSE)</f>
        <v>Consulting</v>
      </c>
      <c r="R647">
        <f>VLOOKUP(K647,employees!A:H,6, FALSE)</f>
        <v>4</v>
      </c>
      <c r="S647">
        <f>VLOOKUP(R647,Allowance!A:B,2,FALSE)</f>
        <v>10</v>
      </c>
      <c r="T647" t="str">
        <f t="shared" si="43"/>
        <v>Violation</v>
      </c>
      <c r="U647" t="str">
        <f>VLOOKUP(B647,IATA[],3,FALSE)</f>
        <v>USA</v>
      </c>
      <c r="V647" t="str">
        <f>VLOOKUP(C647,IATA[],3,FALSE)</f>
        <v>China</v>
      </c>
      <c r="W647" t="str">
        <f>VLOOKUP(U647,Regions!A:B,2,FALSE)</f>
        <v>Americas</v>
      </c>
      <c r="X647" t="str">
        <f>VLOOKUP(V647,Regions!A:B,2,FALSE)</f>
        <v>Asia Pacific</v>
      </c>
    </row>
    <row r="648" spans="1:24" x14ac:dyDescent="0.3">
      <c r="A648" t="s">
        <v>491</v>
      </c>
      <c r="B648" t="s">
        <v>1162</v>
      </c>
      <c r="C648" t="s">
        <v>1174</v>
      </c>
      <c r="D648" s="1">
        <v>43378</v>
      </c>
      <c r="E648" s="1">
        <v>43396</v>
      </c>
      <c r="F648" s="1">
        <v>43410</v>
      </c>
      <c r="G648">
        <v>11721</v>
      </c>
      <c r="H648">
        <v>13.9</v>
      </c>
      <c r="I648">
        <v>6399.39</v>
      </c>
      <c r="J648" s="2" t="s">
        <v>1218</v>
      </c>
      <c r="K648">
        <v>725</v>
      </c>
      <c r="L648" s="15" t="s">
        <v>1576</v>
      </c>
      <c r="M648">
        <f>IF(J648="Business", G648*imputed!$B$4+imputed!$C$4,flights_c!G648*imputed!$B$5+imputed!$C$5)</f>
        <v>8582.9935000000005</v>
      </c>
      <c r="N648">
        <f t="shared" si="40"/>
        <v>18</v>
      </c>
      <c r="O648">
        <f t="shared" si="41"/>
        <v>0.54597645252111593</v>
      </c>
      <c r="P648">
        <f t="shared" si="42"/>
        <v>14</v>
      </c>
      <c r="Q648" t="str">
        <f>VLOOKUP(K648,employees!A:H,5, FALSE)</f>
        <v>Consulting</v>
      </c>
      <c r="R648">
        <f>VLOOKUP(K648,employees!A:H,6, FALSE)</f>
        <v>4</v>
      </c>
      <c r="S648">
        <f>VLOOKUP(R648,Allowance!A:B,2,FALSE)</f>
        <v>10</v>
      </c>
      <c r="T648" t="str">
        <f t="shared" si="43"/>
        <v>Violation</v>
      </c>
      <c r="U648" t="str">
        <f>VLOOKUP(B648,IATA[],3,FALSE)</f>
        <v>England</v>
      </c>
      <c r="V648" t="str">
        <f>VLOOKUP(C648,IATA[],3,FALSE)</f>
        <v>Indonesia</v>
      </c>
      <c r="W648" t="str">
        <f>VLOOKUP(U648,Regions!A:B,2,FALSE)</f>
        <v>Europe &amp; Middle East</v>
      </c>
      <c r="X648" t="str">
        <f>VLOOKUP(V648,Regions!A:B,2,FALSE)</f>
        <v>Asia Pacific</v>
      </c>
    </row>
    <row r="649" spans="1:24" x14ac:dyDescent="0.3">
      <c r="A649" t="s">
        <v>490</v>
      </c>
      <c r="B649" t="s">
        <v>1161</v>
      </c>
      <c r="C649" t="s">
        <v>1169</v>
      </c>
      <c r="D649" s="1">
        <v>42817</v>
      </c>
      <c r="E649" s="1">
        <v>42838</v>
      </c>
      <c r="F649" s="1">
        <v>42844</v>
      </c>
      <c r="G649">
        <v>15178</v>
      </c>
      <c r="H649">
        <v>18.3</v>
      </c>
      <c r="I649">
        <v>6406.97</v>
      </c>
      <c r="J649" s="2" t="s">
        <v>1218</v>
      </c>
      <c r="K649">
        <v>459</v>
      </c>
      <c r="L649" s="15" t="s">
        <v>1576</v>
      </c>
      <c r="M649">
        <f>IF(J649="Business", G649*imputed!$B$4+imputed!$C$4,flights_c!G649*imputed!$B$5+imputed!$C$5)</f>
        <v>10565.583000000001</v>
      </c>
      <c r="N649">
        <f t="shared" si="40"/>
        <v>21</v>
      </c>
      <c r="O649">
        <f t="shared" si="41"/>
        <v>0.4221221504809593</v>
      </c>
      <c r="P649">
        <f t="shared" si="42"/>
        <v>6</v>
      </c>
      <c r="Q649" t="str">
        <f>VLOOKUP(K649,employees!A:H,5, FALSE)</f>
        <v>Consulting</v>
      </c>
      <c r="R649">
        <f>VLOOKUP(K649,employees!A:H,6, FALSE)</f>
        <v>2</v>
      </c>
      <c r="S649">
        <f>VLOOKUP(R649,Allowance!A:B,2,FALSE)</f>
        <v>6</v>
      </c>
      <c r="T649" t="str">
        <f t="shared" si="43"/>
        <v>Violation</v>
      </c>
      <c r="U649" t="str">
        <f>VLOOKUP(B649,IATA[],3,FALSE)</f>
        <v>USA</v>
      </c>
      <c r="V649" t="str">
        <f>VLOOKUP(C649,IATA[],3,FALSE)</f>
        <v>Malaysia</v>
      </c>
      <c r="W649" t="str">
        <f>VLOOKUP(U649,Regions!A:B,2,FALSE)</f>
        <v>Americas</v>
      </c>
      <c r="X649" t="str">
        <f>VLOOKUP(V649,Regions!A:B,2,FALSE)</f>
        <v>Asia Pacific</v>
      </c>
    </row>
    <row r="650" spans="1:24" x14ac:dyDescent="0.3">
      <c r="A650" t="s">
        <v>489</v>
      </c>
      <c r="B650" t="s">
        <v>1161</v>
      </c>
      <c r="C650" t="s">
        <v>1164</v>
      </c>
      <c r="D650" s="1">
        <v>43478</v>
      </c>
      <c r="E650" s="1">
        <v>43482</v>
      </c>
      <c r="F650" s="1">
        <v>43489</v>
      </c>
      <c r="G650">
        <v>12551</v>
      </c>
      <c r="H650">
        <v>15.3</v>
      </c>
      <c r="I650">
        <v>6424.87</v>
      </c>
      <c r="J650" s="2" t="s">
        <v>1218</v>
      </c>
      <c r="K650">
        <v>711</v>
      </c>
      <c r="L650" s="15" t="s">
        <v>1576</v>
      </c>
      <c r="M650">
        <f>IF(J650="Business", G650*imputed!$B$4+imputed!$C$4,flights_c!G650*imputed!$B$5+imputed!$C$5)</f>
        <v>9058.9984999999997</v>
      </c>
      <c r="N650">
        <f t="shared" si="40"/>
        <v>4</v>
      </c>
      <c r="O650">
        <f t="shared" si="41"/>
        <v>0.51190104374153456</v>
      </c>
      <c r="P650">
        <f t="shared" si="42"/>
        <v>7</v>
      </c>
      <c r="Q650" t="str">
        <f>VLOOKUP(K650,employees!A:H,5, FALSE)</f>
        <v>Consulting</v>
      </c>
      <c r="R650">
        <f>VLOOKUP(K650,employees!A:H,6, FALSE)</f>
        <v>4</v>
      </c>
      <c r="S650">
        <f>VLOOKUP(R650,Allowance!A:B,2,FALSE)</f>
        <v>10</v>
      </c>
      <c r="T650" t="str">
        <f t="shared" si="43"/>
        <v>Violation</v>
      </c>
      <c r="U650" t="str">
        <f>VLOOKUP(B650,IATA[],3,FALSE)</f>
        <v>USA</v>
      </c>
      <c r="V650" t="str">
        <f>VLOOKUP(C650,IATA[],3,FALSE)</f>
        <v>India</v>
      </c>
      <c r="W650" t="str">
        <f>VLOOKUP(U650,Regions!A:B,2,FALSE)</f>
        <v>Americas</v>
      </c>
      <c r="X650" t="str">
        <f>VLOOKUP(V650,Regions!A:B,2,FALSE)</f>
        <v>Asia Pacific</v>
      </c>
    </row>
    <row r="651" spans="1:24" x14ac:dyDescent="0.3">
      <c r="A651" t="s">
        <v>488</v>
      </c>
      <c r="B651" t="s">
        <v>1161</v>
      </c>
      <c r="C651" t="s">
        <v>1169</v>
      </c>
      <c r="D651" s="1">
        <v>43387</v>
      </c>
      <c r="E651" s="1">
        <v>43404</v>
      </c>
      <c r="F651" s="1">
        <v>43412</v>
      </c>
      <c r="G651">
        <v>15178</v>
      </c>
      <c r="H651">
        <v>18.3</v>
      </c>
      <c r="I651">
        <v>6427.1</v>
      </c>
      <c r="J651" s="2" t="s">
        <v>1218</v>
      </c>
      <c r="K651">
        <v>770</v>
      </c>
      <c r="L651" s="15" t="s">
        <v>1576</v>
      </c>
      <c r="M651">
        <f>IF(J651="Business", G651*imputed!$B$4+imputed!$C$4,flights_c!G651*imputed!$B$5+imputed!$C$5)</f>
        <v>10565.583000000001</v>
      </c>
      <c r="N651">
        <f t="shared" si="40"/>
        <v>17</v>
      </c>
      <c r="O651">
        <f t="shared" si="41"/>
        <v>0.42344841217551721</v>
      </c>
      <c r="P651">
        <f t="shared" si="42"/>
        <v>8</v>
      </c>
      <c r="Q651" t="str">
        <f>VLOOKUP(K651,employees!A:H,5, FALSE)</f>
        <v>IT</v>
      </c>
      <c r="R651">
        <f>VLOOKUP(K651,employees!A:H,6, FALSE)</f>
        <v>4</v>
      </c>
      <c r="S651">
        <f>VLOOKUP(R651,Allowance!A:B,2,FALSE)</f>
        <v>10</v>
      </c>
      <c r="T651" t="str">
        <f t="shared" si="43"/>
        <v>Violation</v>
      </c>
      <c r="U651" t="str">
        <f>VLOOKUP(B651,IATA[],3,FALSE)</f>
        <v>USA</v>
      </c>
      <c r="V651" t="str">
        <f>VLOOKUP(C651,IATA[],3,FALSE)</f>
        <v>Malaysia</v>
      </c>
      <c r="W651" t="str">
        <f>VLOOKUP(U651,Regions!A:B,2,FALSE)</f>
        <v>Americas</v>
      </c>
      <c r="X651" t="str">
        <f>VLOOKUP(V651,Regions!A:B,2,FALSE)</f>
        <v>Asia Pacific</v>
      </c>
    </row>
    <row r="652" spans="1:24" x14ac:dyDescent="0.3">
      <c r="A652" t="s">
        <v>487</v>
      </c>
      <c r="B652" t="s">
        <v>1161</v>
      </c>
      <c r="C652" t="s">
        <v>1171</v>
      </c>
      <c r="D652" s="1">
        <v>42823</v>
      </c>
      <c r="E652" s="1">
        <v>42834</v>
      </c>
      <c r="F652" s="1">
        <v>42845</v>
      </c>
      <c r="G652">
        <v>11004</v>
      </c>
      <c r="H652">
        <v>13.5</v>
      </c>
      <c r="I652">
        <v>6433.76</v>
      </c>
      <c r="J652" s="2" t="s">
        <v>1218</v>
      </c>
      <c r="K652">
        <v>808</v>
      </c>
      <c r="L652" s="15" t="s">
        <v>1576</v>
      </c>
      <c r="M652">
        <f>IF(J652="Business", G652*imputed!$B$4+imputed!$C$4,flights_c!G652*imputed!$B$5+imputed!$C$5)</f>
        <v>8171.7939999999999</v>
      </c>
      <c r="N652">
        <f t="shared" si="40"/>
        <v>11</v>
      </c>
      <c r="O652">
        <f t="shared" si="41"/>
        <v>0.5846746637586332</v>
      </c>
      <c r="P652">
        <f t="shared" si="42"/>
        <v>11</v>
      </c>
      <c r="Q652" t="str">
        <f>VLOOKUP(K652,employees!A:H,5, FALSE)</f>
        <v>Consulting</v>
      </c>
      <c r="R652">
        <f>VLOOKUP(K652,employees!A:H,6, FALSE)</f>
        <v>2</v>
      </c>
      <c r="S652">
        <f>VLOOKUP(R652,Allowance!A:B,2,FALSE)</f>
        <v>6</v>
      </c>
      <c r="T652" t="str">
        <f t="shared" si="43"/>
        <v>Violation</v>
      </c>
      <c r="U652" t="str">
        <f>VLOOKUP(B652,IATA[],3,FALSE)</f>
        <v>USA</v>
      </c>
      <c r="V652" t="str">
        <f>VLOOKUP(C652,IATA[],3,FALSE)</f>
        <v>China</v>
      </c>
      <c r="W652" t="str">
        <f>VLOOKUP(U652,Regions!A:B,2,FALSE)</f>
        <v>Americas</v>
      </c>
      <c r="X652" t="str">
        <f>VLOOKUP(V652,Regions!A:B,2,FALSE)</f>
        <v>Asia Pacific</v>
      </c>
    </row>
    <row r="653" spans="1:24" x14ac:dyDescent="0.3">
      <c r="A653" t="s">
        <v>486</v>
      </c>
      <c r="B653" t="s">
        <v>1161</v>
      </c>
      <c r="C653" t="s">
        <v>1164</v>
      </c>
      <c r="D653" s="1">
        <v>43179</v>
      </c>
      <c r="E653" s="1">
        <v>43204</v>
      </c>
      <c r="F653" s="1">
        <v>43217</v>
      </c>
      <c r="G653">
        <v>12551</v>
      </c>
      <c r="H653">
        <v>15.3</v>
      </c>
      <c r="I653">
        <v>6486.97</v>
      </c>
      <c r="J653" s="2" t="s">
        <v>1218</v>
      </c>
      <c r="K653">
        <v>252</v>
      </c>
      <c r="L653" s="15" t="s">
        <v>1576</v>
      </c>
      <c r="M653">
        <f>IF(J653="Business", G653*imputed!$B$4+imputed!$C$4,flights_c!G653*imputed!$B$5+imputed!$C$5)</f>
        <v>9058.9984999999997</v>
      </c>
      <c r="N653">
        <f t="shared" si="40"/>
        <v>25</v>
      </c>
      <c r="O653">
        <f t="shared" si="41"/>
        <v>0.51684885666480762</v>
      </c>
      <c r="P653">
        <f t="shared" si="42"/>
        <v>13</v>
      </c>
      <c r="Q653" t="str">
        <f>VLOOKUP(K653,employees!A:H,5, FALSE)</f>
        <v>Consulting</v>
      </c>
      <c r="R653">
        <f>VLOOKUP(K653,employees!A:H,6, FALSE)</f>
        <v>4</v>
      </c>
      <c r="S653">
        <f>VLOOKUP(R653,Allowance!A:B,2,FALSE)</f>
        <v>10</v>
      </c>
      <c r="T653" t="str">
        <f t="shared" si="43"/>
        <v>Violation</v>
      </c>
      <c r="U653" t="str">
        <f>VLOOKUP(B653,IATA[],3,FALSE)</f>
        <v>USA</v>
      </c>
      <c r="V653" t="str">
        <f>VLOOKUP(C653,IATA[],3,FALSE)</f>
        <v>India</v>
      </c>
      <c r="W653" t="str">
        <f>VLOOKUP(U653,Regions!A:B,2,FALSE)</f>
        <v>Americas</v>
      </c>
      <c r="X653" t="str">
        <f>VLOOKUP(V653,Regions!A:B,2,FALSE)</f>
        <v>Asia Pacific</v>
      </c>
    </row>
    <row r="654" spans="1:24" x14ac:dyDescent="0.3">
      <c r="A654" t="s">
        <v>485</v>
      </c>
      <c r="B654" t="s">
        <v>1161</v>
      </c>
      <c r="C654" t="s">
        <v>1176</v>
      </c>
      <c r="D654" s="1">
        <v>43676</v>
      </c>
      <c r="E654" s="1">
        <v>43692</v>
      </c>
      <c r="F654" s="1">
        <v>43701</v>
      </c>
      <c r="G654">
        <v>11115</v>
      </c>
      <c r="H654">
        <v>13.5</v>
      </c>
      <c r="I654">
        <v>6518.69</v>
      </c>
      <c r="J654" s="2" t="s">
        <v>1218</v>
      </c>
      <c r="K654">
        <v>12</v>
      </c>
      <c r="L654" s="15" t="s">
        <v>1576</v>
      </c>
      <c r="M654">
        <f>IF(J654="Business", G654*imputed!$B$4+imputed!$C$4,flights_c!G654*imputed!$B$5+imputed!$C$5)</f>
        <v>8235.4524999999994</v>
      </c>
      <c r="N654">
        <f t="shared" si="40"/>
        <v>16</v>
      </c>
      <c r="O654">
        <f t="shared" si="41"/>
        <v>0.58647683310841203</v>
      </c>
      <c r="P654">
        <f t="shared" si="42"/>
        <v>9</v>
      </c>
      <c r="Q654" t="str">
        <f>VLOOKUP(K654,employees!A:H,5, FALSE)</f>
        <v>Consulting</v>
      </c>
      <c r="R654">
        <f>VLOOKUP(K654,employees!A:H,6, FALSE)</f>
        <v>2</v>
      </c>
      <c r="S654">
        <f>VLOOKUP(R654,Allowance!A:B,2,FALSE)</f>
        <v>6</v>
      </c>
      <c r="T654" t="str">
        <f t="shared" si="43"/>
        <v>Violation</v>
      </c>
      <c r="U654" t="str">
        <f>VLOOKUP(B654,IATA[],3,FALSE)</f>
        <v>USA</v>
      </c>
      <c r="V654" t="str">
        <f>VLOOKUP(C654,IATA[],3,FALSE)</f>
        <v>Republic of Korea</v>
      </c>
      <c r="W654" t="str">
        <f>VLOOKUP(U654,Regions!A:B,2,FALSE)</f>
        <v>Americas</v>
      </c>
      <c r="X654" t="str">
        <f>VLOOKUP(V654,Regions!A:B,2,FALSE)</f>
        <v>Asia Pacific</v>
      </c>
    </row>
    <row r="655" spans="1:24" x14ac:dyDescent="0.3">
      <c r="A655" t="s">
        <v>484</v>
      </c>
      <c r="B655" t="s">
        <v>1167</v>
      </c>
      <c r="C655" t="s">
        <v>1173</v>
      </c>
      <c r="D655" s="1">
        <v>43718</v>
      </c>
      <c r="E655" s="1">
        <v>43737</v>
      </c>
      <c r="F655" s="1">
        <v>43756</v>
      </c>
      <c r="G655">
        <v>9570</v>
      </c>
      <c r="H655">
        <v>18.7</v>
      </c>
      <c r="I655">
        <v>6534.01</v>
      </c>
      <c r="J655" s="2" t="s">
        <v>1218</v>
      </c>
      <c r="K655">
        <v>707</v>
      </c>
      <c r="L655" s="15" t="s">
        <v>1576</v>
      </c>
      <c r="M655">
        <f>IF(J655="Business", G655*imputed!$B$4+imputed!$C$4,flights_c!G655*imputed!$B$5+imputed!$C$5)</f>
        <v>7349.3950000000004</v>
      </c>
      <c r="N655">
        <f t="shared" si="40"/>
        <v>19</v>
      </c>
      <c r="O655">
        <f t="shared" si="41"/>
        <v>0.68275966562173462</v>
      </c>
      <c r="P655">
        <f t="shared" si="42"/>
        <v>19</v>
      </c>
      <c r="Q655" t="str">
        <f>VLOOKUP(K655,employees!A:H,5, FALSE)</f>
        <v>Finance</v>
      </c>
      <c r="R655">
        <f>VLOOKUP(K655,employees!A:H,6, FALSE)</f>
        <v>2</v>
      </c>
      <c r="S655">
        <f>VLOOKUP(R655,Allowance!A:B,2,FALSE)</f>
        <v>6</v>
      </c>
      <c r="T655" t="str">
        <f t="shared" si="43"/>
        <v>Violation</v>
      </c>
      <c r="U655" t="str">
        <f>VLOOKUP(B655,IATA[],3,FALSE)</f>
        <v>England</v>
      </c>
      <c r="V655" t="str">
        <f>VLOOKUP(C655,IATA[],3,FALSE)</f>
        <v>Thailand</v>
      </c>
      <c r="W655" t="str">
        <f>VLOOKUP(U655,Regions!A:B,2,FALSE)</f>
        <v>Europe &amp; Middle East</v>
      </c>
      <c r="X655" t="str">
        <f>VLOOKUP(V655,Regions!A:B,2,FALSE)</f>
        <v>Asia Pacific</v>
      </c>
    </row>
    <row r="656" spans="1:24" x14ac:dyDescent="0.3">
      <c r="A656" t="s">
        <v>483</v>
      </c>
      <c r="B656" t="s">
        <v>1162</v>
      </c>
      <c r="C656" t="s">
        <v>1208</v>
      </c>
      <c r="D656" s="1">
        <v>43417</v>
      </c>
      <c r="E656" s="1">
        <v>43417</v>
      </c>
      <c r="F656" s="1">
        <v>43421</v>
      </c>
      <c r="G656">
        <v>2508</v>
      </c>
      <c r="H656">
        <v>3.7</v>
      </c>
      <c r="I656">
        <v>6554.9</v>
      </c>
      <c r="J656" s="2" t="s">
        <v>1218</v>
      </c>
      <c r="K656">
        <v>52</v>
      </c>
      <c r="L656" s="15" t="s">
        <v>1576</v>
      </c>
      <c r="M656">
        <f>IF(J656="Business", G656*imputed!$B$4+imputed!$C$4,flights_c!G656*imputed!$B$5+imputed!$C$5)</f>
        <v>3299.3379999999997</v>
      </c>
      <c r="N656">
        <f t="shared" si="40"/>
        <v>0</v>
      </c>
      <c r="O656">
        <f t="shared" si="41"/>
        <v>2.61359649122807</v>
      </c>
      <c r="P656">
        <f t="shared" si="42"/>
        <v>4</v>
      </c>
      <c r="Q656" t="str">
        <f>VLOOKUP(K656,employees!A:H,5, FALSE)</f>
        <v>Consulting</v>
      </c>
      <c r="R656">
        <f>VLOOKUP(K656,employees!A:H,6, FALSE)</f>
        <v>3</v>
      </c>
      <c r="S656">
        <f>VLOOKUP(R656,Allowance!A:B,2,FALSE)</f>
        <v>8</v>
      </c>
      <c r="T656" t="str">
        <f t="shared" si="43"/>
        <v>No</v>
      </c>
      <c r="U656" t="str">
        <f>VLOOKUP(B656,IATA[],3,FALSE)</f>
        <v>England</v>
      </c>
      <c r="V656" t="str">
        <f>VLOOKUP(C656,IATA[],3,FALSE)</f>
        <v>Russia</v>
      </c>
      <c r="W656" t="str">
        <f>VLOOKUP(U656,Regions!A:B,2,FALSE)</f>
        <v>Europe &amp; Middle East</v>
      </c>
      <c r="X656" t="str">
        <f>VLOOKUP(V656,Regions!A:B,2,FALSE)</f>
        <v>Europe &amp; Middle East</v>
      </c>
    </row>
    <row r="657" spans="1:24" x14ac:dyDescent="0.3">
      <c r="A657" t="s">
        <v>482</v>
      </c>
      <c r="B657" t="s">
        <v>1160</v>
      </c>
      <c r="C657" t="s">
        <v>1185</v>
      </c>
      <c r="D657" s="1">
        <v>43426</v>
      </c>
      <c r="E657" s="1">
        <v>43444</v>
      </c>
      <c r="F657" s="1">
        <v>43449</v>
      </c>
      <c r="G657">
        <v>15971</v>
      </c>
      <c r="H657">
        <v>18.100000000000001</v>
      </c>
      <c r="I657">
        <v>6566.98</v>
      </c>
      <c r="J657" s="2" t="s">
        <v>1218</v>
      </c>
      <c r="K657">
        <v>912</v>
      </c>
      <c r="L657" s="15" t="s">
        <v>1576</v>
      </c>
      <c r="M657">
        <f>IF(J657="Business", G657*imputed!$B$4+imputed!$C$4,flights_c!G657*imputed!$B$5+imputed!$C$5)</f>
        <v>11020.3685</v>
      </c>
      <c r="N657">
        <f t="shared" si="40"/>
        <v>18</v>
      </c>
      <c r="O657">
        <f t="shared" si="41"/>
        <v>0.41118151649865381</v>
      </c>
      <c r="P657">
        <f t="shared" si="42"/>
        <v>5</v>
      </c>
      <c r="Q657" t="str">
        <f>VLOOKUP(K657,employees!A:H,5, FALSE)</f>
        <v>Consulting</v>
      </c>
      <c r="R657">
        <f>VLOOKUP(K657,employees!A:H,6, FALSE)</f>
        <v>3</v>
      </c>
      <c r="S657">
        <f>VLOOKUP(R657,Allowance!A:B,2,FALSE)</f>
        <v>8</v>
      </c>
      <c r="T657" t="str">
        <f t="shared" si="43"/>
        <v>Violation</v>
      </c>
      <c r="U657" t="str">
        <f>VLOOKUP(B657,IATA[],3,FALSE)</f>
        <v>Singapore</v>
      </c>
      <c r="V657" t="str">
        <f>VLOOKUP(C657,IATA[],3,FALSE)</f>
        <v>USA</v>
      </c>
      <c r="W657" t="str">
        <f>VLOOKUP(U657,Regions!A:B,2,FALSE)</f>
        <v>Asia Pacific</v>
      </c>
      <c r="X657" t="str">
        <f>VLOOKUP(V657,Regions!A:B,2,FALSE)</f>
        <v>Americas</v>
      </c>
    </row>
    <row r="658" spans="1:24" x14ac:dyDescent="0.3">
      <c r="A658" t="s">
        <v>481</v>
      </c>
      <c r="B658" t="s">
        <v>1162</v>
      </c>
      <c r="C658" t="s">
        <v>1174</v>
      </c>
      <c r="D658" s="1">
        <v>43019</v>
      </c>
      <c r="E658" s="1">
        <v>43036</v>
      </c>
      <c r="F658" s="1">
        <v>43049</v>
      </c>
      <c r="G658">
        <v>11721</v>
      </c>
      <c r="H658">
        <v>13.9</v>
      </c>
      <c r="I658">
        <v>6590.65</v>
      </c>
      <c r="J658" s="2" t="s">
        <v>1218</v>
      </c>
      <c r="K658">
        <v>269</v>
      </c>
      <c r="L658" s="15" t="s">
        <v>1576</v>
      </c>
      <c r="M658">
        <f>IF(J658="Business", G658*imputed!$B$4+imputed!$C$4,flights_c!G658*imputed!$B$5+imputed!$C$5)</f>
        <v>8582.9935000000005</v>
      </c>
      <c r="N658">
        <f t="shared" si="40"/>
        <v>17</v>
      </c>
      <c r="O658">
        <f t="shared" si="41"/>
        <v>0.56229417285214567</v>
      </c>
      <c r="P658">
        <f t="shared" si="42"/>
        <v>13</v>
      </c>
      <c r="Q658" t="str">
        <f>VLOOKUP(K658,employees!A:H,5, FALSE)</f>
        <v>Consulting</v>
      </c>
      <c r="R658">
        <f>VLOOKUP(K658,employees!A:H,6, FALSE)</f>
        <v>4</v>
      </c>
      <c r="S658">
        <f>VLOOKUP(R658,Allowance!A:B,2,FALSE)</f>
        <v>10</v>
      </c>
      <c r="T658" t="str">
        <f t="shared" si="43"/>
        <v>Violation</v>
      </c>
      <c r="U658" t="str">
        <f>VLOOKUP(B658,IATA[],3,FALSE)</f>
        <v>England</v>
      </c>
      <c r="V658" t="str">
        <f>VLOOKUP(C658,IATA[],3,FALSE)</f>
        <v>Indonesia</v>
      </c>
      <c r="W658" t="str">
        <f>VLOOKUP(U658,Regions!A:B,2,FALSE)</f>
        <v>Europe &amp; Middle East</v>
      </c>
      <c r="X658" t="str">
        <f>VLOOKUP(V658,Regions!A:B,2,FALSE)</f>
        <v>Asia Pacific</v>
      </c>
    </row>
    <row r="659" spans="1:24" x14ac:dyDescent="0.3">
      <c r="A659" t="s">
        <v>480</v>
      </c>
      <c r="B659" t="s">
        <v>1161</v>
      </c>
      <c r="C659" t="s">
        <v>1183</v>
      </c>
      <c r="D659" s="1">
        <v>43111</v>
      </c>
      <c r="E659" s="1">
        <v>43135</v>
      </c>
      <c r="F659" s="1">
        <v>43144</v>
      </c>
      <c r="G659">
        <v>12116</v>
      </c>
      <c r="H659">
        <v>14.8</v>
      </c>
      <c r="I659">
        <v>6616.56</v>
      </c>
      <c r="J659" s="2" t="s">
        <v>1218</v>
      </c>
      <c r="K659">
        <v>363</v>
      </c>
      <c r="L659" s="15" t="s">
        <v>1576</v>
      </c>
      <c r="M659">
        <f>IF(J659="Business", G659*imputed!$B$4+imputed!$C$4,flights_c!G659*imputed!$B$5+imputed!$C$5)</f>
        <v>8809.5259999999998</v>
      </c>
      <c r="N659">
        <f t="shared" si="40"/>
        <v>24</v>
      </c>
      <c r="O659">
        <f t="shared" si="41"/>
        <v>0.54610102344007927</v>
      </c>
      <c r="P659">
        <f t="shared" si="42"/>
        <v>9</v>
      </c>
      <c r="Q659" t="str">
        <f>VLOOKUP(K659,employees!A:H,5, FALSE)</f>
        <v>Consulting</v>
      </c>
      <c r="R659">
        <f>VLOOKUP(K659,employees!A:H,6, FALSE)</f>
        <v>3</v>
      </c>
      <c r="S659">
        <f>VLOOKUP(R659,Allowance!A:B,2,FALSE)</f>
        <v>8</v>
      </c>
      <c r="T659" t="str">
        <f t="shared" si="43"/>
        <v>Violation</v>
      </c>
      <c r="U659" t="str">
        <f>VLOOKUP(B659,IATA[],3,FALSE)</f>
        <v>USA</v>
      </c>
      <c r="V659" t="str">
        <f>VLOOKUP(C659,IATA[],3,FALSE)</f>
        <v>China</v>
      </c>
      <c r="W659" t="str">
        <f>VLOOKUP(U659,Regions!A:B,2,FALSE)</f>
        <v>Americas</v>
      </c>
      <c r="X659" t="str">
        <f>VLOOKUP(V659,Regions!A:B,2,FALSE)</f>
        <v>Asia Pacific</v>
      </c>
    </row>
    <row r="660" spans="1:24" x14ac:dyDescent="0.3">
      <c r="A660" t="s">
        <v>479</v>
      </c>
      <c r="B660" t="s">
        <v>1160</v>
      </c>
      <c r="C660" t="s">
        <v>1162</v>
      </c>
      <c r="D660" s="1">
        <v>43411</v>
      </c>
      <c r="E660" s="1">
        <v>43413</v>
      </c>
      <c r="F660" s="1">
        <v>43419</v>
      </c>
      <c r="G660">
        <v>10883</v>
      </c>
      <c r="H660">
        <v>12.8</v>
      </c>
      <c r="I660">
        <v>6620.02</v>
      </c>
      <c r="J660" s="2" t="s">
        <v>1218</v>
      </c>
      <c r="K660">
        <v>912</v>
      </c>
      <c r="L660" s="15" t="s">
        <v>1576</v>
      </c>
      <c r="M660">
        <f>IF(J660="Business", G660*imputed!$B$4+imputed!$C$4,flights_c!G660*imputed!$B$5+imputed!$C$5)</f>
        <v>8102.4004999999997</v>
      </c>
      <c r="N660">
        <f t="shared" si="40"/>
        <v>2</v>
      </c>
      <c r="O660">
        <f t="shared" si="41"/>
        <v>0.6082899935679501</v>
      </c>
      <c r="P660">
        <f t="shared" si="42"/>
        <v>6</v>
      </c>
      <c r="Q660" t="str">
        <f>VLOOKUP(K660,employees!A:H,5, FALSE)</f>
        <v>Consulting</v>
      </c>
      <c r="R660">
        <f>VLOOKUP(K660,employees!A:H,6, FALSE)</f>
        <v>3</v>
      </c>
      <c r="S660">
        <f>VLOOKUP(R660,Allowance!A:B,2,FALSE)</f>
        <v>8</v>
      </c>
      <c r="T660" t="str">
        <f t="shared" si="43"/>
        <v>Violation</v>
      </c>
      <c r="U660" t="str">
        <f>VLOOKUP(B660,IATA[],3,FALSE)</f>
        <v>Singapore</v>
      </c>
      <c r="V660" t="str">
        <f>VLOOKUP(C660,IATA[],3,FALSE)</f>
        <v>England</v>
      </c>
      <c r="W660" t="str">
        <f>VLOOKUP(U660,Regions!A:B,2,FALSE)</f>
        <v>Asia Pacific</v>
      </c>
      <c r="X660" t="str">
        <f>VLOOKUP(V660,Regions!A:B,2,FALSE)</f>
        <v>Europe &amp; Middle East</v>
      </c>
    </row>
    <row r="661" spans="1:24" x14ac:dyDescent="0.3">
      <c r="A661" t="s">
        <v>478</v>
      </c>
      <c r="B661" t="s">
        <v>1161</v>
      </c>
      <c r="C661" t="s">
        <v>1173</v>
      </c>
      <c r="D661" s="1">
        <v>43745</v>
      </c>
      <c r="E661" s="1">
        <v>43761</v>
      </c>
      <c r="F661" s="1">
        <v>43773</v>
      </c>
      <c r="G661">
        <v>13964</v>
      </c>
      <c r="H661">
        <v>16.899999999999999</v>
      </c>
      <c r="I661">
        <v>6625.22</v>
      </c>
      <c r="J661" s="2" t="s">
        <v>1218</v>
      </c>
      <c r="K661">
        <v>513</v>
      </c>
      <c r="L661" s="15" t="s">
        <v>1576</v>
      </c>
      <c r="M661">
        <f>IF(J661="Business", G661*imputed!$B$4+imputed!$C$4,flights_c!G661*imputed!$B$5+imputed!$C$5)</f>
        <v>9869.3539999999994</v>
      </c>
      <c r="N661">
        <f t="shared" si="40"/>
        <v>16</v>
      </c>
      <c r="O661">
        <f t="shared" si="41"/>
        <v>0.47445001432254369</v>
      </c>
      <c r="P661">
        <f t="shared" si="42"/>
        <v>12</v>
      </c>
      <c r="Q661" t="str">
        <f>VLOOKUP(K661,employees!A:H,5, FALSE)</f>
        <v>Consulting</v>
      </c>
      <c r="R661">
        <f>VLOOKUP(K661,employees!A:H,6, FALSE)</f>
        <v>4</v>
      </c>
      <c r="S661">
        <f>VLOOKUP(R661,Allowance!A:B,2,FALSE)</f>
        <v>10</v>
      </c>
      <c r="T661" t="str">
        <f t="shared" si="43"/>
        <v>Violation</v>
      </c>
      <c r="U661" t="str">
        <f>VLOOKUP(B661,IATA[],3,FALSE)</f>
        <v>USA</v>
      </c>
      <c r="V661" t="str">
        <f>VLOOKUP(C661,IATA[],3,FALSE)</f>
        <v>Thailand</v>
      </c>
      <c r="W661" t="str">
        <f>VLOOKUP(U661,Regions!A:B,2,FALSE)</f>
        <v>Americas</v>
      </c>
      <c r="X661" t="str">
        <f>VLOOKUP(V661,Regions!A:B,2,FALSE)</f>
        <v>Asia Pacific</v>
      </c>
    </row>
    <row r="662" spans="1:24" x14ac:dyDescent="0.3">
      <c r="A662" t="s">
        <v>477</v>
      </c>
      <c r="B662" t="s">
        <v>1161</v>
      </c>
      <c r="C662" t="s">
        <v>1164</v>
      </c>
      <c r="D662" s="1">
        <v>43153</v>
      </c>
      <c r="E662" s="1">
        <v>43169</v>
      </c>
      <c r="F662" s="1">
        <v>43178</v>
      </c>
      <c r="G662">
        <v>12551</v>
      </c>
      <c r="H662">
        <v>15.3</v>
      </c>
      <c r="I662">
        <v>6641.32</v>
      </c>
      <c r="J662" s="2" t="s">
        <v>1218</v>
      </c>
      <c r="K662">
        <v>144</v>
      </c>
      <c r="L662" s="15" t="s">
        <v>1576</v>
      </c>
      <c r="M662">
        <f>IF(J662="Business", G662*imputed!$B$4+imputed!$C$4,flights_c!G662*imputed!$B$5+imputed!$C$5)</f>
        <v>9058.9984999999997</v>
      </c>
      <c r="N662">
        <f t="shared" si="40"/>
        <v>16</v>
      </c>
      <c r="O662">
        <f t="shared" si="41"/>
        <v>0.52914668153931954</v>
      </c>
      <c r="P662">
        <f t="shared" si="42"/>
        <v>9</v>
      </c>
      <c r="Q662" t="str">
        <f>VLOOKUP(K662,employees!A:H,5, FALSE)</f>
        <v>Consulting</v>
      </c>
      <c r="R662">
        <f>VLOOKUP(K662,employees!A:H,6, FALSE)</f>
        <v>4</v>
      </c>
      <c r="S662">
        <f>VLOOKUP(R662,Allowance!A:B,2,FALSE)</f>
        <v>10</v>
      </c>
      <c r="T662" t="str">
        <f t="shared" si="43"/>
        <v>Violation</v>
      </c>
      <c r="U662" t="str">
        <f>VLOOKUP(B662,IATA[],3,FALSE)</f>
        <v>USA</v>
      </c>
      <c r="V662" t="str">
        <f>VLOOKUP(C662,IATA[],3,FALSE)</f>
        <v>India</v>
      </c>
      <c r="W662" t="str">
        <f>VLOOKUP(U662,Regions!A:B,2,FALSE)</f>
        <v>Americas</v>
      </c>
      <c r="X662" t="str">
        <f>VLOOKUP(V662,Regions!A:B,2,FALSE)</f>
        <v>Asia Pacific</v>
      </c>
    </row>
    <row r="663" spans="1:24" x14ac:dyDescent="0.3">
      <c r="A663" t="s">
        <v>476</v>
      </c>
      <c r="B663" t="s">
        <v>1160</v>
      </c>
      <c r="C663" t="s">
        <v>1198</v>
      </c>
      <c r="D663" s="1">
        <v>42947</v>
      </c>
      <c r="E663" s="1">
        <v>42968</v>
      </c>
      <c r="F663" s="1">
        <v>42973</v>
      </c>
      <c r="G663">
        <v>15613</v>
      </c>
      <c r="H663">
        <v>23.8</v>
      </c>
      <c r="I663">
        <v>6666.58</v>
      </c>
      <c r="J663" s="2" t="s">
        <v>1218</v>
      </c>
      <c r="K663">
        <v>655</v>
      </c>
      <c r="L663" s="15" t="s">
        <v>1576</v>
      </c>
      <c r="M663">
        <f>IF(J663="Business", G663*imputed!$B$4+imputed!$C$4,flights_c!G663*imputed!$B$5+imputed!$C$5)</f>
        <v>10815.0555</v>
      </c>
      <c r="N663">
        <f t="shared" si="40"/>
        <v>21</v>
      </c>
      <c r="O663">
        <f t="shared" si="41"/>
        <v>0.426989047588548</v>
      </c>
      <c r="P663">
        <f t="shared" si="42"/>
        <v>5</v>
      </c>
      <c r="Q663" t="str">
        <f>VLOOKUP(K663,employees!A:H,5, FALSE)</f>
        <v>Consulting</v>
      </c>
      <c r="R663">
        <f>VLOOKUP(K663,employees!A:H,6, FALSE)</f>
        <v>1</v>
      </c>
      <c r="S663">
        <f>VLOOKUP(R663,Allowance!A:B,2,FALSE)</f>
        <v>4</v>
      </c>
      <c r="T663" t="str">
        <f t="shared" si="43"/>
        <v>Violation</v>
      </c>
      <c r="U663" t="str">
        <f>VLOOKUP(B663,IATA[],3,FALSE)</f>
        <v>Singapore</v>
      </c>
      <c r="V663" t="str">
        <f>VLOOKUP(C663,IATA[],3,FALSE)</f>
        <v>USA</v>
      </c>
      <c r="W663" t="str">
        <f>VLOOKUP(U663,Regions!A:B,2,FALSE)</f>
        <v>Asia Pacific</v>
      </c>
      <c r="X663" t="str">
        <f>VLOOKUP(V663,Regions!A:B,2,FALSE)</f>
        <v>Americas</v>
      </c>
    </row>
    <row r="664" spans="1:24" x14ac:dyDescent="0.3">
      <c r="A664" t="s">
        <v>475</v>
      </c>
      <c r="B664" t="s">
        <v>1161</v>
      </c>
      <c r="C664" t="s">
        <v>1175</v>
      </c>
      <c r="D664" s="1">
        <v>43121</v>
      </c>
      <c r="E664" s="1">
        <v>43145</v>
      </c>
      <c r="F664" s="1">
        <v>43152</v>
      </c>
      <c r="G664">
        <v>11022</v>
      </c>
      <c r="H664">
        <v>13.5</v>
      </c>
      <c r="I664">
        <v>6668.72</v>
      </c>
      <c r="J664" s="2" t="s">
        <v>1218</v>
      </c>
      <c r="K664">
        <v>197</v>
      </c>
      <c r="L664" s="15" t="s">
        <v>1576</v>
      </c>
      <c r="M664">
        <f>IF(J664="Business", G664*imputed!$B$4+imputed!$C$4,flights_c!G664*imputed!$B$5+imputed!$C$5)</f>
        <v>8182.1170000000002</v>
      </c>
      <c r="N664">
        <f t="shared" si="40"/>
        <v>24</v>
      </c>
      <c r="O664">
        <f t="shared" si="41"/>
        <v>0.60503719833061154</v>
      </c>
      <c r="P664">
        <f t="shared" si="42"/>
        <v>7</v>
      </c>
      <c r="Q664" t="str">
        <f>VLOOKUP(K664,employees!A:H,5, FALSE)</f>
        <v>Consulting</v>
      </c>
      <c r="R664">
        <f>VLOOKUP(K664,employees!A:H,6, FALSE)</f>
        <v>4</v>
      </c>
      <c r="S664">
        <f>VLOOKUP(R664,Allowance!A:B,2,FALSE)</f>
        <v>10</v>
      </c>
      <c r="T664" t="str">
        <f t="shared" si="43"/>
        <v>Violation</v>
      </c>
      <c r="U664" t="str">
        <f>VLOOKUP(B664,IATA[],3,FALSE)</f>
        <v>USA</v>
      </c>
      <c r="V664" t="str">
        <f>VLOOKUP(C664,IATA[],3,FALSE)</f>
        <v>United Arab Emirates</v>
      </c>
      <c r="W664" t="str">
        <f>VLOOKUP(U664,Regions!A:B,2,FALSE)</f>
        <v>Americas</v>
      </c>
      <c r="X664" t="str">
        <f>VLOOKUP(V664,Regions!A:B,2,FALSE)</f>
        <v>Europe &amp; Middle East</v>
      </c>
    </row>
    <row r="665" spans="1:24" x14ac:dyDescent="0.3">
      <c r="A665" t="s">
        <v>474</v>
      </c>
      <c r="B665" t="s">
        <v>1162</v>
      </c>
      <c r="C665" t="s">
        <v>1173</v>
      </c>
      <c r="D665" s="1">
        <v>43471</v>
      </c>
      <c r="E665" s="1">
        <v>43502</v>
      </c>
      <c r="F665" s="1">
        <v>43519</v>
      </c>
      <c r="G665">
        <v>9577</v>
      </c>
      <c r="H665">
        <v>10.7</v>
      </c>
      <c r="I665">
        <v>6685.95</v>
      </c>
      <c r="J665" s="2" t="s">
        <v>1218</v>
      </c>
      <c r="K665">
        <v>171</v>
      </c>
      <c r="L665" s="15" t="s">
        <v>1576</v>
      </c>
      <c r="M665">
        <f>IF(J665="Business", G665*imputed!$B$4+imputed!$C$4,flights_c!G665*imputed!$B$5+imputed!$C$5)</f>
        <v>7353.4094999999998</v>
      </c>
      <c r="N665">
        <f t="shared" si="40"/>
        <v>31</v>
      </c>
      <c r="O665">
        <f t="shared" si="41"/>
        <v>0.69812571786571997</v>
      </c>
      <c r="P665">
        <f t="shared" si="42"/>
        <v>17</v>
      </c>
      <c r="Q665" t="str">
        <f>VLOOKUP(K665,employees!A:H,5, FALSE)</f>
        <v>Consulting</v>
      </c>
      <c r="R665">
        <f>VLOOKUP(K665,employees!A:H,6, FALSE)</f>
        <v>3</v>
      </c>
      <c r="S665">
        <f>VLOOKUP(R665,Allowance!A:B,2,FALSE)</f>
        <v>8</v>
      </c>
      <c r="T665" t="str">
        <f t="shared" si="43"/>
        <v>Violation</v>
      </c>
      <c r="U665" t="str">
        <f>VLOOKUP(B665,IATA[],3,FALSE)</f>
        <v>England</v>
      </c>
      <c r="V665" t="str">
        <f>VLOOKUP(C665,IATA[],3,FALSE)</f>
        <v>Thailand</v>
      </c>
      <c r="W665" t="str">
        <f>VLOOKUP(U665,Regions!A:B,2,FALSE)</f>
        <v>Europe &amp; Middle East</v>
      </c>
      <c r="X665" t="str">
        <f>VLOOKUP(V665,Regions!A:B,2,FALSE)</f>
        <v>Asia Pacific</v>
      </c>
    </row>
    <row r="666" spans="1:24" x14ac:dyDescent="0.3">
      <c r="A666" t="s">
        <v>473</v>
      </c>
      <c r="B666" t="s">
        <v>1167</v>
      </c>
      <c r="C666" t="s">
        <v>1186</v>
      </c>
      <c r="D666" s="1">
        <v>43662</v>
      </c>
      <c r="E666" s="1">
        <v>43671</v>
      </c>
      <c r="F666" s="1">
        <v>43681</v>
      </c>
      <c r="G666">
        <v>9597</v>
      </c>
      <c r="H666">
        <v>17.7</v>
      </c>
      <c r="I666">
        <v>6697.07</v>
      </c>
      <c r="J666" s="2" t="s">
        <v>1218</v>
      </c>
      <c r="K666">
        <v>950</v>
      </c>
      <c r="L666" s="15" t="s">
        <v>1576</v>
      </c>
      <c r="M666">
        <f>IF(J666="Business", G666*imputed!$B$4+imputed!$C$4,flights_c!G666*imputed!$B$5+imputed!$C$5)</f>
        <v>7364.8795</v>
      </c>
      <c r="N666">
        <f t="shared" si="40"/>
        <v>9</v>
      </c>
      <c r="O666">
        <f t="shared" si="41"/>
        <v>0.69782953006147752</v>
      </c>
      <c r="P666">
        <f t="shared" si="42"/>
        <v>10</v>
      </c>
      <c r="Q666" t="str">
        <f>VLOOKUP(K666,employees!A:H,5, FALSE)</f>
        <v>Consulting</v>
      </c>
      <c r="R666">
        <f>VLOOKUP(K666,employees!A:H,6, FALSE)</f>
        <v>3</v>
      </c>
      <c r="S666">
        <f>VLOOKUP(R666,Allowance!A:B,2,FALSE)</f>
        <v>8</v>
      </c>
      <c r="T666" t="str">
        <f t="shared" si="43"/>
        <v>Violation</v>
      </c>
      <c r="U666" t="str">
        <f>VLOOKUP(B666,IATA[],3,FALSE)</f>
        <v>England</v>
      </c>
      <c r="V666" t="str">
        <f>VLOOKUP(C666,IATA[],3,FALSE)</f>
        <v>China</v>
      </c>
      <c r="W666" t="str">
        <f>VLOOKUP(U666,Regions!A:B,2,FALSE)</f>
        <v>Europe &amp; Middle East</v>
      </c>
      <c r="X666" t="str">
        <f>VLOOKUP(V666,Regions!A:B,2,FALSE)</f>
        <v>Asia Pacific</v>
      </c>
    </row>
    <row r="667" spans="1:24" x14ac:dyDescent="0.3">
      <c r="A667" t="s">
        <v>472</v>
      </c>
      <c r="B667" t="s">
        <v>1162</v>
      </c>
      <c r="C667" t="s">
        <v>1198</v>
      </c>
      <c r="D667" s="1">
        <v>43351</v>
      </c>
      <c r="E667" s="1">
        <v>43375</v>
      </c>
      <c r="F667" s="1">
        <v>43382</v>
      </c>
      <c r="G667">
        <v>7627</v>
      </c>
      <c r="H667">
        <v>8.8000000000000007</v>
      </c>
      <c r="I667">
        <v>6697.59</v>
      </c>
      <c r="J667" s="2" t="s">
        <v>1218</v>
      </c>
      <c r="K667">
        <v>101</v>
      </c>
      <c r="L667" s="15" t="s">
        <v>1576</v>
      </c>
      <c r="M667">
        <f>IF(J667="Business", G667*imputed!$B$4+imputed!$C$4,flights_c!G667*imputed!$B$5+imputed!$C$5)</f>
        <v>6235.0844999999999</v>
      </c>
      <c r="N667">
        <f t="shared" si="40"/>
        <v>24</v>
      </c>
      <c r="O667">
        <f t="shared" si="41"/>
        <v>0.87814212665530356</v>
      </c>
      <c r="P667">
        <f t="shared" si="42"/>
        <v>7</v>
      </c>
      <c r="Q667" t="str">
        <f>VLOOKUP(K667,employees!A:H,5, FALSE)</f>
        <v>Consulting</v>
      </c>
      <c r="R667">
        <f>VLOOKUP(K667,employees!A:H,6, FALSE)</f>
        <v>4</v>
      </c>
      <c r="S667">
        <f>VLOOKUP(R667,Allowance!A:B,2,FALSE)</f>
        <v>10</v>
      </c>
      <c r="T667" t="str">
        <f t="shared" si="43"/>
        <v>No</v>
      </c>
      <c r="U667" t="str">
        <f>VLOOKUP(B667,IATA[],3,FALSE)</f>
        <v>England</v>
      </c>
      <c r="V667" t="str">
        <f>VLOOKUP(C667,IATA[],3,FALSE)</f>
        <v>USA</v>
      </c>
      <c r="W667" t="str">
        <f>VLOOKUP(U667,Regions!A:B,2,FALSE)</f>
        <v>Europe &amp; Middle East</v>
      </c>
      <c r="X667" t="str">
        <f>VLOOKUP(V667,Regions!A:B,2,FALSE)</f>
        <v>Americas</v>
      </c>
    </row>
    <row r="668" spans="1:24" x14ac:dyDescent="0.3">
      <c r="A668" t="s">
        <v>471</v>
      </c>
      <c r="B668" t="s">
        <v>1161</v>
      </c>
      <c r="C668" t="s">
        <v>1171</v>
      </c>
      <c r="D668" s="1">
        <v>43487</v>
      </c>
      <c r="E668" s="1">
        <v>43489</v>
      </c>
      <c r="F668" s="1">
        <v>43494</v>
      </c>
      <c r="G668">
        <v>11004</v>
      </c>
      <c r="H668">
        <v>13.5</v>
      </c>
      <c r="I668">
        <v>6705.64</v>
      </c>
      <c r="J668" s="2" t="s">
        <v>1218</v>
      </c>
      <c r="K668">
        <v>202</v>
      </c>
      <c r="L668" s="15" t="s">
        <v>1576</v>
      </c>
      <c r="M668">
        <f>IF(J668="Business", G668*imputed!$B$4+imputed!$C$4,flights_c!G668*imputed!$B$5+imputed!$C$5)</f>
        <v>8171.7939999999999</v>
      </c>
      <c r="N668">
        <f t="shared" si="40"/>
        <v>2</v>
      </c>
      <c r="O668">
        <f t="shared" si="41"/>
        <v>0.60938204289349329</v>
      </c>
      <c r="P668">
        <f t="shared" si="42"/>
        <v>5</v>
      </c>
      <c r="Q668" t="str">
        <f>VLOOKUP(K668,employees!A:H,5, FALSE)</f>
        <v>Consulting</v>
      </c>
      <c r="R668">
        <f>VLOOKUP(K668,employees!A:H,6, FALSE)</f>
        <v>2</v>
      </c>
      <c r="S668">
        <f>VLOOKUP(R668,Allowance!A:B,2,FALSE)</f>
        <v>6</v>
      </c>
      <c r="T668" t="str">
        <f t="shared" si="43"/>
        <v>Violation</v>
      </c>
      <c r="U668" t="str">
        <f>VLOOKUP(B668,IATA[],3,FALSE)</f>
        <v>USA</v>
      </c>
      <c r="V668" t="str">
        <f>VLOOKUP(C668,IATA[],3,FALSE)</f>
        <v>China</v>
      </c>
      <c r="W668" t="str">
        <f>VLOOKUP(U668,Regions!A:B,2,FALSE)</f>
        <v>Americas</v>
      </c>
      <c r="X668" t="str">
        <f>VLOOKUP(V668,Regions!A:B,2,FALSE)</f>
        <v>Asia Pacific</v>
      </c>
    </row>
    <row r="669" spans="1:24" x14ac:dyDescent="0.3">
      <c r="A669" t="s">
        <v>470</v>
      </c>
      <c r="B669" t="s">
        <v>1162</v>
      </c>
      <c r="C669" t="s">
        <v>1201</v>
      </c>
      <c r="D669" s="1">
        <v>43773</v>
      </c>
      <c r="E669" s="1">
        <v>43787</v>
      </c>
      <c r="F669" s="1">
        <v>43792</v>
      </c>
      <c r="G669">
        <v>9630</v>
      </c>
      <c r="H669">
        <v>10.8</v>
      </c>
      <c r="I669">
        <v>6725.17</v>
      </c>
      <c r="J669" s="2" t="s">
        <v>1218</v>
      </c>
      <c r="K669">
        <v>494</v>
      </c>
      <c r="L669" s="15" t="s">
        <v>1576</v>
      </c>
      <c r="M669">
        <f>IF(J669="Business", G669*imputed!$B$4+imputed!$C$4,flights_c!G669*imputed!$B$5+imputed!$C$5)</f>
        <v>7383.8050000000003</v>
      </c>
      <c r="N669">
        <f t="shared" si="40"/>
        <v>14</v>
      </c>
      <c r="O669">
        <f t="shared" si="41"/>
        <v>0.69835617860851507</v>
      </c>
      <c r="P669">
        <f t="shared" si="42"/>
        <v>5</v>
      </c>
      <c r="Q669" t="str">
        <f>VLOOKUP(K669,employees!A:H,5, FALSE)</f>
        <v>Consulting</v>
      </c>
      <c r="R669">
        <f>VLOOKUP(K669,employees!A:H,6, FALSE)</f>
        <v>3</v>
      </c>
      <c r="S669">
        <f>VLOOKUP(R669,Allowance!A:B,2,FALSE)</f>
        <v>8</v>
      </c>
      <c r="T669" t="str">
        <f t="shared" si="43"/>
        <v>Violation</v>
      </c>
      <c r="U669" t="str">
        <f>VLOOKUP(B669,IATA[],3,FALSE)</f>
        <v>England</v>
      </c>
      <c r="V669" t="str">
        <f>VLOOKUP(C669,IATA[],3,FALSE)</f>
        <v>China</v>
      </c>
      <c r="W669" t="str">
        <f>VLOOKUP(U669,Regions!A:B,2,FALSE)</f>
        <v>Europe &amp; Middle East</v>
      </c>
      <c r="X669" t="str">
        <f>VLOOKUP(V669,Regions!A:B,2,FALSE)</f>
        <v>Asia Pacific</v>
      </c>
    </row>
    <row r="670" spans="1:24" x14ac:dyDescent="0.3">
      <c r="A670" t="s">
        <v>469</v>
      </c>
      <c r="B670" t="s">
        <v>1160</v>
      </c>
      <c r="C670" t="s">
        <v>1195</v>
      </c>
      <c r="D670" s="1">
        <v>43454</v>
      </c>
      <c r="E670" s="1">
        <v>43497</v>
      </c>
      <c r="F670" s="1">
        <v>43503</v>
      </c>
      <c r="G670">
        <v>14584</v>
      </c>
      <c r="H670">
        <v>21.7</v>
      </c>
      <c r="I670">
        <v>6776.58</v>
      </c>
      <c r="J670" s="2" t="s">
        <v>1218</v>
      </c>
      <c r="K670">
        <v>465</v>
      </c>
      <c r="L670" s="15" t="s">
        <v>1576</v>
      </c>
      <c r="M670">
        <f>IF(J670="Business", G670*imputed!$B$4+imputed!$C$4,flights_c!G670*imputed!$B$5+imputed!$C$5)</f>
        <v>10224.924000000001</v>
      </c>
      <c r="N670">
        <f t="shared" si="40"/>
        <v>43</v>
      </c>
      <c r="O670">
        <f t="shared" si="41"/>
        <v>0.46465852989577616</v>
      </c>
      <c r="P670">
        <f t="shared" si="42"/>
        <v>6</v>
      </c>
      <c r="Q670" t="str">
        <f>VLOOKUP(K670,employees!A:H,5, FALSE)</f>
        <v>Consulting</v>
      </c>
      <c r="R670">
        <f>VLOOKUP(K670,employees!A:H,6, FALSE)</f>
        <v>4</v>
      </c>
      <c r="S670">
        <f>VLOOKUP(R670,Allowance!A:B,2,FALSE)</f>
        <v>10</v>
      </c>
      <c r="T670" t="str">
        <f t="shared" si="43"/>
        <v>Violation</v>
      </c>
      <c r="U670" t="str">
        <f>VLOOKUP(B670,IATA[],3,FALSE)</f>
        <v>Singapore</v>
      </c>
      <c r="V670" t="str">
        <f>VLOOKUP(C670,IATA[],3,FALSE)</f>
        <v>USA</v>
      </c>
      <c r="W670" t="str">
        <f>VLOOKUP(U670,Regions!A:B,2,FALSE)</f>
        <v>Asia Pacific</v>
      </c>
      <c r="X670" t="str">
        <f>VLOOKUP(V670,Regions!A:B,2,FALSE)</f>
        <v>Americas</v>
      </c>
    </row>
    <row r="671" spans="1:24" x14ac:dyDescent="0.3">
      <c r="A671" t="s">
        <v>468</v>
      </c>
      <c r="B671" t="s">
        <v>1161</v>
      </c>
      <c r="C671" t="s">
        <v>1173</v>
      </c>
      <c r="D671" s="1">
        <v>43341</v>
      </c>
      <c r="E671" s="1">
        <v>43346</v>
      </c>
      <c r="F671" s="1">
        <v>43352</v>
      </c>
      <c r="G671">
        <v>13964</v>
      </c>
      <c r="H671">
        <v>16.899999999999999</v>
      </c>
      <c r="I671">
        <v>6778.15</v>
      </c>
      <c r="J671" s="2" t="s">
        <v>1218</v>
      </c>
      <c r="K671">
        <v>650</v>
      </c>
      <c r="L671" s="15" t="s">
        <v>1576</v>
      </c>
      <c r="M671">
        <f>IF(J671="Business", G671*imputed!$B$4+imputed!$C$4,flights_c!G671*imputed!$B$5+imputed!$C$5)</f>
        <v>9869.3539999999994</v>
      </c>
      <c r="N671">
        <f t="shared" si="40"/>
        <v>5</v>
      </c>
      <c r="O671">
        <f t="shared" si="41"/>
        <v>0.48540174735032937</v>
      </c>
      <c r="P671">
        <f t="shared" si="42"/>
        <v>6</v>
      </c>
      <c r="Q671" t="str">
        <f>VLOOKUP(K671,employees!A:H,5, FALSE)</f>
        <v>Consulting</v>
      </c>
      <c r="R671">
        <f>VLOOKUP(K671,employees!A:H,6, FALSE)</f>
        <v>2</v>
      </c>
      <c r="S671">
        <f>VLOOKUP(R671,Allowance!A:B,2,FALSE)</f>
        <v>6</v>
      </c>
      <c r="T671" t="str">
        <f t="shared" si="43"/>
        <v>Violation</v>
      </c>
      <c r="U671" t="str">
        <f>VLOOKUP(B671,IATA[],3,FALSE)</f>
        <v>USA</v>
      </c>
      <c r="V671" t="str">
        <f>VLOOKUP(C671,IATA[],3,FALSE)</f>
        <v>Thailand</v>
      </c>
      <c r="W671" t="str">
        <f>VLOOKUP(U671,Regions!A:B,2,FALSE)</f>
        <v>Americas</v>
      </c>
      <c r="X671" t="str">
        <f>VLOOKUP(V671,Regions!A:B,2,FALSE)</f>
        <v>Asia Pacific</v>
      </c>
    </row>
    <row r="672" spans="1:24" x14ac:dyDescent="0.3">
      <c r="A672" t="s">
        <v>466</v>
      </c>
      <c r="B672" t="s">
        <v>1160</v>
      </c>
      <c r="C672" t="s">
        <v>1163</v>
      </c>
      <c r="D672" s="1">
        <v>43169</v>
      </c>
      <c r="E672" s="1">
        <v>43188</v>
      </c>
      <c r="F672" s="1">
        <v>43198</v>
      </c>
      <c r="G672">
        <v>14209</v>
      </c>
      <c r="H672">
        <v>18.399999999999999</v>
      </c>
      <c r="I672">
        <v>6828.95</v>
      </c>
      <c r="J672" s="2" t="s">
        <v>1218</v>
      </c>
      <c r="K672">
        <v>403</v>
      </c>
      <c r="L672" s="15" t="s">
        <v>1576</v>
      </c>
      <c r="M672">
        <f>IF(J672="Business", G672*imputed!$B$4+imputed!$C$4,flights_c!G672*imputed!$B$5+imputed!$C$5)</f>
        <v>10009.861499999999</v>
      </c>
      <c r="N672">
        <f t="shared" si="40"/>
        <v>19</v>
      </c>
      <c r="O672">
        <f t="shared" si="41"/>
        <v>0.48060736153142375</v>
      </c>
      <c r="P672">
        <f t="shared" si="42"/>
        <v>10</v>
      </c>
      <c r="Q672" t="str">
        <f>VLOOKUP(K672,employees!A:H,5, FALSE)</f>
        <v>Consulting</v>
      </c>
      <c r="R672">
        <f>VLOOKUP(K672,employees!A:H,6, FALSE)</f>
        <v>1</v>
      </c>
      <c r="S672">
        <f>VLOOKUP(R672,Allowance!A:B,2,FALSE)</f>
        <v>4</v>
      </c>
      <c r="T672" t="str">
        <f t="shared" si="43"/>
        <v>Violation</v>
      </c>
      <c r="U672" t="str">
        <f>VLOOKUP(B672,IATA[],3,FALSE)</f>
        <v>Singapore</v>
      </c>
      <c r="V672" t="str">
        <f>VLOOKUP(C672,IATA[],3,FALSE)</f>
        <v>USA</v>
      </c>
      <c r="W672" t="str">
        <f>VLOOKUP(U672,Regions!A:B,2,FALSE)</f>
        <v>Asia Pacific</v>
      </c>
      <c r="X672" t="str">
        <f>VLOOKUP(V672,Regions!A:B,2,FALSE)</f>
        <v>Americas</v>
      </c>
    </row>
    <row r="673" spans="1:24" x14ac:dyDescent="0.3">
      <c r="A673" t="s">
        <v>465</v>
      </c>
      <c r="B673" t="s">
        <v>1161</v>
      </c>
      <c r="C673" t="s">
        <v>1171</v>
      </c>
      <c r="D673" s="1">
        <v>43759</v>
      </c>
      <c r="E673" s="1">
        <v>43784</v>
      </c>
      <c r="F673" s="1">
        <v>43793</v>
      </c>
      <c r="G673">
        <v>11004</v>
      </c>
      <c r="H673">
        <v>13.5</v>
      </c>
      <c r="I673">
        <v>6833.61</v>
      </c>
      <c r="J673" s="2" t="s">
        <v>1218</v>
      </c>
      <c r="K673">
        <v>940</v>
      </c>
      <c r="L673" s="15" t="s">
        <v>1576</v>
      </c>
      <c r="M673">
        <f>IF(J673="Business", G673*imputed!$B$4+imputed!$C$4,flights_c!G673*imputed!$B$5+imputed!$C$5)</f>
        <v>8171.7939999999999</v>
      </c>
      <c r="N673">
        <f t="shared" si="40"/>
        <v>25</v>
      </c>
      <c r="O673">
        <f t="shared" si="41"/>
        <v>0.62101145038167938</v>
      </c>
      <c r="P673">
        <f t="shared" si="42"/>
        <v>9</v>
      </c>
      <c r="Q673" t="str">
        <f>VLOOKUP(K673,employees!A:H,5, FALSE)</f>
        <v>Consulting</v>
      </c>
      <c r="R673">
        <f>VLOOKUP(K673,employees!A:H,6, FALSE)</f>
        <v>4</v>
      </c>
      <c r="S673">
        <f>VLOOKUP(R673,Allowance!A:B,2,FALSE)</f>
        <v>10</v>
      </c>
      <c r="T673" t="str">
        <f t="shared" si="43"/>
        <v>Violation</v>
      </c>
      <c r="U673" t="str">
        <f>VLOOKUP(B673,IATA[],3,FALSE)</f>
        <v>USA</v>
      </c>
      <c r="V673" t="str">
        <f>VLOOKUP(C673,IATA[],3,FALSE)</f>
        <v>China</v>
      </c>
      <c r="W673" t="str">
        <f>VLOOKUP(U673,Regions!A:B,2,FALSE)</f>
        <v>Americas</v>
      </c>
      <c r="X673" t="str">
        <f>VLOOKUP(V673,Regions!A:B,2,FALSE)</f>
        <v>Asia Pacific</v>
      </c>
    </row>
    <row r="674" spans="1:24" x14ac:dyDescent="0.3">
      <c r="A674" t="s">
        <v>464</v>
      </c>
      <c r="B674" t="s">
        <v>1161</v>
      </c>
      <c r="C674" t="s">
        <v>1187</v>
      </c>
      <c r="D674" s="1">
        <v>42827</v>
      </c>
      <c r="E674" s="1">
        <v>42845</v>
      </c>
      <c r="F674" s="1">
        <v>42857</v>
      </c>
      <c r="G674">
        <v>10789</v>
      </c>
      <c r="H674">
        <v>13.2</v>
      </c>
      <c r="I674">
        <v>6861.85</v>
      </c>
      <c r="J674" s="2" t="s">
        <v>1218</v>
      </c>
      <c r="K674">
        <v>752</v>
      </c>
      <c r="L674" s="15" t="s">
        <v>1576</v>
      </c>
      <c r="M674">
        <f>IF(J674="Business", G674*imputed!$B$4+imputed!$C$4,flights_c!G674*imputed!$B$5+imputed!$C$5)</f>
        <v>8048.4915000000001</v>
      </c>
      <c r="N674">
        <f t="shared" si="40"/>
        <v>18</v>
      </c>
      <c r="O674">
        <f t="shared" si="41"/>
        <v>0.63600426360181672</v>
      </c>
      <c r="P674">
        <f t="shared" si="42"/>
        <v>12</v>
      </c>
      <c r="Q674" t="str">
        <f>VLOOKUP(K674,employees!A:H,5, FALSE)</f>
        <v>Consulting</v>
      </c>
      <c r="R674">
        <f>VLOOKUP(K674,employees!A:H,6, FALSE)</f>
        <v>4</v>
      </c>
      <c r="S674">
        <f>VLOOKUP(R674,Allowance!A:B,2,FALSE)</f>
        <v>10</v>
      </c>
      <c r="T674" t="str">
        <f t="shared" si="43"/>
        <v>Violation</v>
      </c>
      <c r="U674" t="str">
        <f>VLOOKUP(B674,IATA[],3,FALSE)</f>
        <v>USA</v>
      </c>
      <c r="V674" t="str">
        <f>VLOOKUP(C674,IATA[],3,FALSE)</f>
        <v>Qatar</v>
      </c>
      <c r="W674" t="str">
        <f>VLOOKUP(U674,Regions!A:B,2,FALSE)</f>
        <v>Americas</v>
      </c>
      <c r="X674" t="str">
        <f>VLOOKUP(V674,Regions!A:B,2,FALSE)</f>
        <v>Europe &amp; Middle East</v>
      </c>
    </row>
    <row r="675" spans="1:24" x14ac:dyDescent="0.3">
      <c r="A675" t="s">
        <v>463</v>
      </c>
      <c r="B675" t="s">
        <v>1161</v>
      </c>
      <c r="C675" t="s">
        <v>1171</v>
      </c>
      <c r="D675" s="1">
        <v>43139</v>
      </c>
      <c r="E675" s="1">
        <v>43152</v>
      </c>
      <c r="F675" s="1">
        <v>43160</v>
      </c>
      <c r="G675">
        <v>11004</v>
      </c>
      <c r="H675">
        <v>13.5</v>
      </c>
      <c r="I675">
        <v>6863.11</v>
      </c>
      <c r="J675" s="2" t="s">
        <v>1218</v>
      </c>
      <c r="K675">
        <v>666</v>
      </c>
      <c r="L675" s="15" t="s">
        <v>1576</v>
      </c>
      <c r="M675">
        <f>IF(J675="Business", G675*imputed!$B$4+imputed!$C$4,flights_c!G675*imputed!$B$5+imputed!$C$5)</f>
        <v>8171.7939999999999</v>
      </c>
      <c r="N675">
        <f t="shared" si="40"/>
        <v>13</v>
      </c>
      <c r="O675">
        <f t="shared" si="41"/>
        <v>0.62369229371137769</v>
      </c>
      <c r="P675">
        <f t="shared" si="42"/>
        <v>8</v>
      </c>
      <c r="Q675" t="str">
        <f>VLOOKUP(K675,employees!A:H,5, FALSE)</f>
        <v>Consulting</v>
      </c>
      <c r="R675">
        <f>VLOOKUP(K675,employees!A:H,6, FALSE)</f>
        <v>4</v>
      </c>
      <c r="S675">
        <f>VLOOKUP(R675,Allowance!A:B,2,FALSE)</f>
        <v>10</v>
      </c>
      <c r="T675" t="str">
        <f t="shared" si="43"/>
        <v>Violation</v>
      </c>
      <c r="U675" t="str">
        <f>VLOOKUP(B675,IATA[],3,FALSE)</f>
        <v>USA</v>
      </c>
      <c r="V675" t="str">
        <f>VLOOKUP(C675,IATA[],3,FALSE)</f>
        <v>China</v>
      </c>
      <c r="W675" t="str">
        <f>VLOOKUP(U675,Regions!A:B,2,FALSE)</f>
        <v>Americas</v>
      </c>
      <c r="X675" t="str">
        <f>VLOOKUP(V675,Regions!A:B,2,FALSE)</f>
        <v>Asia Pacific</v>
      </c>
    </row>
    <row r="676" spans="1:24" x14ac:dyDescent="0.3">
      <c r="A676" t="s">
        <v>462</v>
      </c>
      <c r="B676" t="s">
        <v>1162</v>
      </c>
      <c r="C676" t="s">
        <v>1176</v>
      </c>
      <c r="D676" s="1">
        <v>43271</v>
      </c>
      <c r="E676" s="1">
        <v>43273</v>
      </c>
      <c r="F676" s="1">
        <v>43283</v>
      </c>
      <c r="G676">
        <v>8861</v>
      </c>
      <c r="H676">
        <v>10.6</v>
      </c>
      <c r="I676">
        <v>6875.46</v>
      </c>
      <c r="J676" s="2" t="s">
        <v>1218</v>
      </c>
      <c r="K676">
        <v>467</v>
      </c>
      <c r="L676" s="15" t="s">
        <v>1576</v>
      </c>
      <c r="M676">
        <f>IF(J676="Business", G676*imputed!$B$4+imputed!$C$4,flights_c!G676*imputed!$B$5+imputed!$C$5)</f>
        <v>6942.7835000000005</v>
      </c>
      <c r="N676">
        <f t="shared" si="40"/>
        <v>2</v>
      </c>
      <c r="O676">
        <f t="shared" si="41"/>
        <v>0.77592371064213972</v>
      </c>
      <c r="P676">
        <f t="shared" si="42"/>
        <v>10</v>
      </c>
      <c r="Q676" t="str">
        <f>VLOOKUP(K676,employees!A:H,5, FALSE)</f>
        <v>Consulting</v>
      </c>
      <c r="R676">
        <f>VLOOKUP(K676,employees!A:H,6, FALSE)</f>
        <v>2</v>
      </c>
      <c r="S676">
        <f>VLOOKUP(R676,Allowance!A:B,2,FALSE)</f>
        <v>6</v>
      </c>
      <c r="T676" t="str">
        <f t="shared" si="43"/>
        <v>Violation</v>
      </c>
      <c r="U676" t="str">
        <f>VLOOKUP(B676,IATA[],3,FALSE)</f>
        <v>England</v>
      </c>
      <c r="V676" t="str">
        <f>VLOOKUP(C676,IATA[],3,FALSE)</f>
        <v>Republic of Korea</v>
      </c>
      <c r="W676" t="str">
        <f>VLOOKUP(U676,Regions!A:B,2,FALSE)</f>
        <v>Europe &amp; Middle East</v>
      </c>
      <c r="X676" t="str">
        <f>VLOOKUP(V676,Regions!A:B,2,FALSE)</f>
        <v>Asia Pacific</v>
      </c>
    </row>
    <row r="677" spans="1:24" x14ac:dyDescent="0.3">
      <c r="A677" t="s">
        <v>461</v>
      </c>
      <c r="B677" t="s">
        <v>1190</v>
      </c>
      <c r="C677" t="s">
        <v>1208</v>
      </c>
      <c r="D677" s="1">
        <v>43593</v>
      </c>
      <c r="E677" s="1">
        <v>43601</v>
      </c>
      <c r="F677" s="1">
        <v>43610</v>
      </c>
      <c r="G677">
        <v>7494</v>
      </c>
      <c r="H677">
        <v>9.3000000000000007</v>
      </c>
      <c r="I677">
        <v>6888.94</v>
      </c>
      <c r="J677" s="2" t="s">
        <v>1218</v>
      </c>
      <c r="K677">
        <v>451</v>
      </c>
      <c r="L677" s="15" t="s">
        <v>1576</v>
      </c>
      <c r="M677">
        <f>IF(J677="Business", G677*imputed!$B$4+imputed!$C$4,flights_c!G677*imputed!$B$5+imputed!$C$5)</f>
        <v>6158.8090000000002</v>
      </c>
      <c r="N677">
        <f t="shared" si="40"/>
        <v>8</v>
      </c>
      <c r="O677">
        <f t="shared" si="41"/>
        <v>0.91926074192687479</v>
      </c>
      <c r="P677">
        <f t="shared" si="42"/>
        <v>9</v>
      </c>
      <c r="Q677" t="str">
        <f>VLOOKUP(K677,employees!A:H,5, FALSE)</f>
        <v>Consulting</v>
      </c>
      <c r="R677">
        <f>VLOOKUP(K677,employees!A:H,6, FALSE)</f>
        <v>2</v>
      </c>
      <c r="S677">
        <f>VLOOKUP(R677,Allowance!A:B,2,FALSE)</f>
        <v>6</v>
      </c>
      <c r="T677" t="str">
        <f t="shared" si="43"/>
        <v>Violation</v>
      </c>
      <c r="U677" t="str">
        <f>VLOOKUP(B677,IATA[],3,FALSE)</f>
        <v>USA</v>
      </c>
      <c r="V677" t="str">
        <f>VLOOKUP(C677,IATA[],3,FALSE)</f>
        <v>Russia</v>
      </c>
      <c r="W677" t="str">
        <f>VLOOKUP(U677,Regions!A:B,2,FALSE)</f>
        <v>Americas</v>
      </c>
      <c r="X677" t="str">
        <f>VLOOKUP(V677,Regions!A:B,2,FALSE)</f>
        <v>Europe &amp; Middle East</v>
      </c>
    </row>
    <row r="678" spans="1:24" x14ac:dyDescent="0.3">
      <c r="A678" t="s">
        <v>460</v>
      </c>
      <c r="B678" t="s">
        <v>1161</v>
      </c>
      <c r="C678" t="s">
        <v>1183</v>
      </c>
      <c r="D678" s="1">
        <v>43497</v>
      </c>
      <c r="E678" s="1">
        <v>43516</v>
      </c>
      <c r="F678" s="1">
        <v>43521</v>
      </c>
      <c r="G678">
        <v>12116</v>
      </c>
      <c r="H678">
        <v>14.8</v>
      </c>
      <c r="I678">
        <v>6920.11</v>
      </c>
      <c r="J678" s="2" t="s">
        <v>1218</v>
      </c>
      <c r="K678">
        <v>159</v>
      </c>
      <c r="L678" s="15" t="s">
        <v>1576</v>
      </c>
      <c r="M678">
        <f>IF(J678="Business", G678*imputed!$B$4+imputed!$C$4,flights_c!G678*imputed!$B$5+imputed!$C$5)</f>
        <v>8809.5259999999998</v>
      </c>
      <c r="N678">
        <f t="shared" si="40"/>
        <v>19</v>
      </c>
      <c r="O678">
        <f t="shared" si="41"/>
        <v>0.57115467150874877</v>
      </c>
      <c r="P678">
        <f t="shared" si="42"/>
        <v>5</v>
      </c>
      <c r="Q678" t="str">
        <f>VLOOKUP(K678,employees!A:H,5, FALSE)</f>
        <v>Consulting</v>
      </c>
      <c r="R678">
        <f>VLOOKUP(K678,employees!A:H,6, FALSE)</f>
        <v>4</v>
      </c>
      <c r="S678">
        <f>VLOOKUP(R678,Allowance!A:B,2,FALSE)</f>
        <v>10</v>
      </c>
      <c r="T678" t="str">
        <f t="shared" si="43"/>
        <v>Violation</v>
      </c>
      <c r="U678" t="str">
        <f>VLOOKUP(B678,IATA[],3,FALSE)</f>
        <v>USA</v>
      </c>
      <c r="V678" t="str">
        <f>VLOOKUP(C678,IATA[],3,FALSE)</f>
        <v>China</v>
      </c>
      <c r="W678" t="str">
        <f>VLOOKUP(U678,Regions!A:B,2,FALSE)</f>
        <v>Americas</v>
      </c>
      <c r="X678" t="str">
        <f>VLOOKUP(V678,Regions!A:B,2,FALSE)</f>
        <v>Asia Pacific</v>
      </c>
    </row>
    <row r="679" spans="1:24" x14ac:dyDescent="0.3">
      <c r="A679" t="s">
        <v>459</v>
      </c>
      <c r="B679" t="s">
        <v>1161</v>
      </c>
      <c r="C679" t="s">
        <v>1187</v>
      </c>
      <c r="D679" s="1">
        <v>43757</v>
      </c>
      <c r="E679" s="1">
        <v>43781</v>
      </c>
      <c r="F679" s="1">
        <v>43786</v>
      </c>
      <c r="G679">
        <v>10789</v>
      </c>
      <c r="H679">
        <v>13.2</v>
      </c>
      <c r="I679">
        <v>6941.66</v>
      </c>
      <c r="J679" s="2" t="s">
        <v>1218</v>
      </c>
      <c r="K679">
        <v>451</v>
      </c>
      <c r="L679" s="15" t="s">
        <v>1576</v>
      </c>
      <c r="M679">
        <f>IF(J679="Business", G679*imputed!$B$4+imputed!$C$4,flights_c!G679*imputed!$B$5+imputed!$C$5)</f>
        <v>8048.4915000000001</v>
      </c>
      <c r="N679">
        <f t="shared" si="40"/>
        <v>24</v>
      </c>
      <c r="O679">
        <f t="shared" si="41"/>
        <v>0.64340161275373065</v>
      </c>
      <c r="P679">
        <f t="shared" si="42"/>
        <v>5</v>
      </c>
      <c r="Q679" t="str">
        <f>VLOOKUP(K679,employees!A:H,5, FALSE)</f>
        <v>Consulting</v>
      </c>
      <c r="R679">
        <f>VLOOKUP(K679,employees!A:H,6, FALSE)</f>
        <v>2</v>
      </c>
      <c r="S679">
        <f>VLOOKUP(R679,Allowance!A:B,2,FALSE)</f>
        <v>6</v>
      </c>
      <c r="T679" t="str">
        <f t="shared" si="43"/>
        <v>Violation</v>
      </c>
      <c r="U679" t="str">
        <f>VLOOKUP(B679,IATA[],3,FALSE)</f>
        <v>USA</v>
      </c>
      <c r="V679" t="str">
        <f>VLOOKUP(C679,IATA[],3,FALSE)</f>
        <v>Qatar</v>
      </c>
      <c r="W679" t="str">
        <f>VLOOKUP(U679,Regions!A:B,2,FALSE)</f>
        <v>Americas</v>
      </c>
      <c r="X679" t="str">
        <f>VLOOKUP(V679,Regions!A:B,2,FALSE)</f>
        <v>Europe &amp; Middle East</v>
      </c>
    </row>
    <row r="680" spans="1:24" x14ac:dyDescent="0.3">
      <c r="A680" t="s">
        <v>458</v>
      </c>
      <c r="B680" t="s">
        <v>1167</v>
      </c>
      <c r="C680" t="s">
        <v>1163</v>
      </c>
      <c r="D680" s="1">
        <v>43762</v>
      </c>
      <c r="E680" s="1">
        <v>43779</v>
      </c>
      <c r="F680" s="1">
        <v>43786</v>
      </c>
      <c r="G680">
        <v>8432</v>
      </c>
      <c r="H680">
        <v>9.6</v>
      </c>
      <c r="I680">
        <v>6956.39</v>
      </c>
      <c r="J680" s="2" t="s">
        <v>1218</v>
      </c>
      <c r="K680">
        <v>422</v>
      </c>
      <c r="L680" s="15" t="s">
        <v>1576</v>
      </c>
      <c r="M680">
        <f>IF(J680="Business", G680*imputed!$B$4+imputed!$C$4,flights_c!G680*imputed!$B$5+imputed!$C$5)</f>
        <v>6696.7520000000004</v>
      </c>
      <c r="N680">
        <f t="shared" si="40"/>
        <v>17</v>
      </c>
      <c r="O680">
        <f t="shared" si="41"/>
        <v>0.8249988140417458</v>
      </c>
      <c r="P680">
        <f t="shared" si="42"/>
        <v>7</v>
      </c>
      <c r="Q680" t="str">
        <f>VLOOKUP(K680,employees!A:H,5, FALSE)</f>
        <v>Consulting</v>
      </c>
      <c r="R680">
        <f>VLOOKUP(K680,employees!A:H,6, FALSE)</f>
        <v>3</v>
      </c>
      <c r="S680">
        <f>VLOOKUP(R680,Allowance!A:B,2,FALSE)</f>
        <v>8</v>
      </c>
      <c r="T680" t="str">
        <f t="shared" si="43"/>
        <v>Violation</v>
      </c>
      <c r="U680" t="str">
        <f>VLOOKUP(B680,IATA[],3,FALSE)</f>
        <v>England</v>
      </c>
      <c r="V680" t="str">
        <f>VLOOKUP(C680,IATA[],3,FALSE)</f>
        <v>USA</v>
      </c>
      <c r="W680" t="str">
        <f>VLOOKUP(U680,Regions!A:B,2,FALSE)</f>
        <v>Europe &amp; Middle East</v>
      </c>
      <c r="X680" t="str">
        <f>VLOOKUP(V680,Regions!A:B,2,FALSE)</f>
        <v>Americas</v>
      </c>
    </row>
    <row r="681" spans="1:24" x14ac:dyDescent="0.3">
      <c r="A681" t="s">
        <v>457</v>
      </c>
      <c r="B681" t="s">
        <v>1162</v>
      </c>
      <c r="C681" t="s">
        <v>1161</v>
      </c>
      <c r="D681" s="1">
        <v>42982</v>
      </c>
      <c r="E681" s="1">
        <v>43008</v>
      </c>
      <c r="F681" s="1">
        <v>43017</v>
      </c>
      <c r="G681">
        <v>5539</v>
      </c>
      <c r="H681">
        <v>6.7</v>
      </c>
      <c r="I681">
        <v>6957.4</v>
      </c>
      <c r="J681" s="2" t="s">
        <v>1218</v>
      </c>
      <c r="K681">
        <v>41</v>
      </c>
      <c r="L681" s="15" t="s">
        <v>1576</v>
      </c>
      <c r="M681">
        <f>IF(J681="Business", G681*imputed!$B$4+imputed!$C$4,flights_c!G681*imputed!$B$5+imputed!$C$5)</f>
        <v>5037.6165000000001</v>
      </c>
      <c r="N681">
        <f t="shared" si="40"/>
        <v>26</v>
      </c>
      <c r="O681">
        <f t="shared" si="41"/>
        <v>1.2560751038093518</v>
      </c>
      <c r="P681">
        <f t="shared" si="42"/>
        <v>9</v>
      </c>
      <c r="Q681" t="str">
        <f>VLOOKUP(K681,employees!A:H,5, FALSE)</f>
        <v>HR</v>
      </c>
      <c r="R681">
        <f>VLOOKUP(K681,employees!A:H,6, FALSE)</f>
        <v>4</v>
      </c>
      <c r="S681">
        <f>VLOOKUP(R681,Allowance!A:B,2,FALSE)</f>
        <v>10</v>
      </c>
      <c r="T681" t="str">
        <f t="shared" si="43"/>
        <v>No</v>
      </c>
      <c r="U681" t="str">
        <f>VLOOKUP(B681,IATA[],3,FALSE)</f>
        <v>England</v>
      </c>
      <c r="V681" t="str">
        <f>VLOOKUP(C681,IATA[],3,FALSE)</f>
        <v>USA</v>
      </c>
      <c r="W681" t="str">
        <f>VLOOKUP(U681,Regions!A:B,2,FALSE)</f>
        <v>Europe &amp; Middle East</v>
      </c>
      <c r="X681" t="str">
        <f>VLOOKUP(V681,Regions!A:B,2,FALSE)</f>
        <v>Americas</v>
      </c>
    </row>
    <row r="682" spans="1:24" x14ac:dyDescent="0.3">
      <c r="A682" t="s">
        <v>456</v>
      </c>
      <c r="B682" t="s">
        <v>1161</v>
      </c>
      <c r="C682" t="s">
        <v>1164</v>
      </c>
      <c r="D682" s="1">
        <v>43226</v>
      </c>
      <c r="E682" s="1">
        <v>43276</v>
      </c>
      <c r="F682" s="1">
        <v>43290</v>
      </c>
      <c r="G682">
        <v>12551</v>
      </c>
      <c r="H682">
        <v>15.3</v>
      </c>
      <c r="I682">
        <v>6958.67</v>
      </c>
      <c r="J682" s="2" t="s">
        <v>1218</v>
      </c>
      <c r="K682">
        <v>158</v>
      </c>
      <c r="L682" s="15" t="s">
        <v>1576</v>
      </c>
      <c r="M682">
        <f>IF(J682="Business", G682*imputed!$B$4+imputed!$C$4,flights_c!G682*imputed!$B$5+imputed!$C$5)</f>
        <v>9058.9984999999997</v>
      </c>
      <c r="N682">
        <f t="shared" si="40"/>
        <v>50</v>
      </c>
      <c r="O682">
        <f t="shared" si="41"/>
        <v>0.55443151940084456</v>
      </c>
      <c r="P682">
        <f t="shared" si="42"/>
        <v>14</v>
      </c>
      <c r="Q682" t="str">
        <f>VLOOKUP(K682,employees!A:H,5, FALSE)</f>
        <v>Consulting</v>
      </c>
      <c r="R682">
        <f>VLOOKUP(K682,employees!A:H,6, FALSE)</f>
        <v>2</v>
      </c>
      <c r="S682">
        <f>VLOOKUP(R682,Allowance!A:B,2,FALSE)</f>
        <v>6</v>
      </c>
      <c r="T682" t="str">
        <f t="shared" si="43"/>
        <v>Violation</v>
      </c>
      <c r="U682" t="str">
        <f>VLOOKUP(B682,IATA[],3,FALSE)</f>
        <v>USA</v>
      </c>
      <c r="V682" t="str">
        <f>VLOOKUP(C682,IATA[],3,FALSE)</f>
        <v>India</v>
      </c>
      <c r="W682" t="str">
        <f>VLOOKUP(U682,Regions!A:B,2,FALSE)</f>
        <v>Americas</v>
      </c>
      <c r="X682" t="str">
        <f>VLOOKUP(V682,Regions!A:B,2,FALSE)</f>
        <v>Asia Pacific</v>
      </c>
    </row>
    <row r="683" spans="1:24" x14ac:dyDescent="0.3">
      <c r="A683" t="s">
        <v>455</v>
      </c>
      <c r="B683" t="s">
        <v>1161</v>
      </c>
      <c r="C683" t="s">
        <v>1169</v>
      </c>
      <c r="D683" s="1">
        <v>43581</v>
      </c>
      <c r="E683" s="1">
        <v>43596</v>
      </c>
      <c r="F683" s="1">
        <v>43602</v>
      </c>
      <c r="G683">
        <v>15178</v>
      </c>
      <c r="H683">
        <v>18.3</v>
      </c>
      <c r="I683">
        <v>6963.67</v>
      </c>
      <c r="J683" s="2" t="s">
        <v>1218</v>
      </c>
      <c r="K683">
        <v>158</v>
      </c>
      <c r="L683" s="15" t="s">
        <v>1576</v>
      </c>
      <c r="M683">
        <f>IF(J683="Business", G683*imputed!$B$4+imputed!$C$4,flights_c!G683*imputed!$B$5+imputed!$C$5)</f>
        <v>10565.583000000001</v>
      </c>
      <c r="N683">
        <f t="shared" si="40"/>
        <v>15</v>
      </c>
      <c r="O683">
        <f t="shared" si="41"/>
        <v>0.45880023718539992</v>
      </c>
      <c r="P683">
        <f t="shared" si="42"/>
        <v>6</v>
      </c>
      <c r="Q683" t="str">
        <f>VLOOKUP(K683,employees!A:H,5, FALSE)</f>
        <v>Consulting</v>
      </c>
      <c r="R683">
        <f>VLOOKUP(K683,employees!A:H,6, FALSE)</f>
        <v>2</v>
      </c>
      <c r="S683">
        <f>VLOOKUP(R683,Allowance!A:B,2,FALSE)</f>
        <v>6</v>
      </c>
      <c r="T683" t="str">
        <f t="shared" si="43"/>
        <v>Violation</v>
      </c>
      <c r="U683" t="str">
        <f>VLOOKUP(B683,IATA[],3,FALSE)</f>
        <v>USA</v>
      </c>
      <c r="V683" t="str">
        <f>VLOOKUP(C683,IATA[],3,FALSE)</f>
        <v>Malaysia</v>
      </c>
      <c r="W683" t="str">
        <f>VLOOKUP(U683,Regions!A:B,2,FALSE)</f>
        <v>Americas</v>
      </c>
      <c r="X683" t="str">
        <f>VLOOKUP(V683,Regions!A:B,2,FALSE)</f>
        <v>Asia Pacific</v>
      </c>
    </row>
    <row r="684" spans="1:24" x14ac:dyDescent="0.3">
      <c r="A684" t="s">
        <v>454</v>
      </c>
      <c r="B684" t="s">
        <v>1161</v>
      </c>
      <c r="C684" t="s">
        <v>1169</v>
      </c>
      <c r="D684" s="1">
        <v>43767</v>
      </c>
      <c r="E684" s="1">
        <v>43781</v>
      </c>
      <c r="F684" s="1">
        <v>43790</v>
      </c>
      <c r="G684">
        <v>15178</v>
      </c>
      <c r="H684">
        <v>18.3</v>
      </c>
      <c r="I684">
        <v>6980.66</v>
      </c>
      <c r="J684" s="2" t="s">
        <v>1218</v>
      </c>
      <c r="K684">
        <v>159</v>
      </c>
      <c r="L684" s="15" t="s">
        <v>1576</v>
      </c>
      <c r="M684">
        <f>IF(J684="Business", G684*imputed!$B$4+imputed!$C$4,flights_c!G684*imputed!$B$5+imputed!$C$5)</f>
        <v>10565.583000000001</v>
      </c>
      <c r="N684">
        <f t="shared" si="40"/>
        <v>14</v>
      </c>
      <c r="O684">
        <f t="shared" si="41"/>
        <v>0.4599196205033601</v>
      </c>
      <c r="P684">
        <f t="shared" si="42"/>
        <v>9</v>
      </c>
      <c r="Q684" t="str">
        <f>VLOOKUP(K684,employees!A:H,5, FALSE)</f>
        <v>Consulting</v>
      </c>
      <c r="R684">
        <f>VLOOKUP(K684,employees!A:H,6, FALSE)</f>
        <v>4</v>
      </c>
      <c r="S684">
        <f>VLOOKUP(R684,Allowance!A:B,2,FALSE)</f>
        <v>10</v>
      </c>
      <c r="T684" t="str">
        <f t="shared" si="43"/>
        <v>Violation</v>
      </c>
      <c r="U684" t="str">
        <f>VLOOKUP(B684,IATA[],3,FALSE)</f>
        <v>USA</v>
      </c>
      <c r="V684" t="str">
        <f>VLOOKUP(C684,IATA[],3,FALSE)</f>
        <v>Malaysia</v>
      </c>
      <c r="W684" t="str">
        <f>VLOOKUP(U684,Regions!A:B,2,FALSE)</f>
        <v>Americas</v>
      </c>
      <c r="X684" t="str">
        <f>VLOOKUP(V684,Regions!A:B,2,FALSE)</f>
        <v>Asia Pacific</v>
      </c>
    </row>
    <row r="685" spans="1:24" x14ac:dyDescent="0.3">
      <c r="A685" t="s">
        <v>453</v>
      </c>
      <c r="B685" t="s">
        <v>1162</v>
      </c>
      <c r="C685" t="s">
        <v>1172</v>
      </c>
      <c r="D685" s="1">
        <v>43256</v>
      </c>
      <c r="E685" s="1">
        <v>43266</v>
      </c>
      <c r="F685" s="1">
        <v>43279</v>
      </c>
      <c r="G685">
        <v>7702</v>
      </c>
      <c r="H685">
        <v>8.9</v>
      </c>
      <c r="I685">
        <v>7022.3</v>
      </c>
      <c r="J685" s="2" t="s">
        <v>1218</v>
      </c>
      <c r="K685">
        <v>105</v>
      </c>
      <c r="L685" s="15" t="s">
        <v>1576</v>
      </c>
      <c r="M685">
        <f>IF(J685="Business", G685*imputed!$B$4+imputed!$C$4,flights_c!G685*imputed!$B$5+imputed!$C$5)</f>
        <v>6278.0969999999998</v>
      </c>
      <c r="N685">
        <f t="shared" si="40"/>
        <v>10</v>
      </c>
      <c r="O685">
        <f t="shared" si="41"/>
        <v>0.91175019475460917</v>
      </c>
      <c r="P685">
        <f t="shared" si="42"/>
        <v>13</v>
      </c>
      <c r="Q685" t="str">
        <f>VLOOKUP(K685,employees!A:H,5, FALSE)</f>
        <v>IT</v>
      </c>
      <c r="R685">
        <f>VLOOKUP(K685,employees!A:H,6, FALSE)</f>
        <v>4</v>
      </c>
      <c r="S685">
        <f>VLOOKUP(R685,Allowance!A:B,2,FALSE)</f>
        <v>10</v>
      </c>
      <c r="T685" t="str">
        <f t="shared" si="43"/>
        <v>No</v>
      </c>
      <c r="U685" t="str">
        <f>VLOOKUP(B685,IATA[],3,FALSE)</f>
        <v>England</v>
      </c>
      <c r="V685" t="str">
        <f>VLOOKUP(C685,IATA[],3,FALSE)</f>
        <v>USA</v>
      </c>
      <c r="W685" t="str">
        <f>VLOOKUP(U685,Regions!A:B,2,FALSE)</f>
        <v>Europe &amp; Middle East</v>
      </c>
      <c r="X685" t="str">
        <f>VLOOKUP(V685,Regions!A:B,2,FALSE)</f>
        <v>Americas</v>
      </c>
    </row>
    <row r="686" spans="1:24" x14ac:dyDescent="0.3">
      <c r="A686" t="s">
        <v>452</v>
      </c>
      <c r="B686" t="s">
        <v>1161</v>
      </c>
      <c r="C686" t="s">
        <v>1171</v>
      </c>
      <c r="D686" s="1">
        <v>43403</v>
      </c>
      <c r="E686" s="1">
        <v>43416</v>
      </c>
      <c r="F686" s="1">
        <v>43424</v>
      </c>
      <c r="G686">
        <v>11004</v>
      </c>
      <c r="H686">
        <v>13.5</v>
      </c>
      <c r="I686">
        <v>7036.39</v>
      </c>
      <c r="J686" s="2" t="s">
        <v>1218</v>
      </c>
      <c r="K686">
        <v>321</v>
      </c>
      <c r="L686" s="15" t="s">
        <v>1576</v>
      </c>
      <c r="M686">
        <f>IF(J686="Business", G686*imputed!$B$4+imputed!$C$4,flights_c!G686*imputed!$B$5+imputed!$C$5)</f>
        <v>8171.7939999999999</v>
      </c>
      <c r="N686">
        <f t="shared" si="40"/>
        <v>13</v>
      </c>
      <c r="O686">
        <f t="shared" si="41"/>
        <v>0.63943929480189021</v>
      </c>
      <c r="P686">
        <f t="shared" si="42"/>
        <v>8</v>
      </c>
      <c r="Q686" t="str">
        <f>VLOOKUP(K686,employees!A:H,5, FALSE)</f>
        <v>IT</v>
      </c>
      <c r="R686">
        <f>VLOOKUP(K686,employees!A:H,6, FALSE)</f>
        <v>3</v>
      </c>
      <c r="S686">
        <f>VLOOKUP(R686,Allowance!A:B,2,FALSE)</f>
        <v>8</v>
      </c>
      <c r="T686" t="str">
        <f t="shared" si="43"/>
        <v>Violation</v>
      </c>
      <c r="U686" t="str">
        <f>VLOOKUP(B686,IATA[],3,FALSE)</f>
        <v>USA</v>
      </c>
      <c r="V686" t="str">
        <f>VLOOKUP(C686,IATA[],3,FALSE)</f>
        <v>China</v>
      </c>
      <c r="W686" t="str">
        <f>VLOOKUP(U686,Regions!A:B,2,FALSE)</f>
        <v>Americas</v>
      </c>
      <c r="X686" t="str">
        <f>VLOOKUP(V686,Regions!A:B,2,FALSE)</f>
        <v>Asia Pacific</v>
      </c>
    </row>
    <row r="687" spans="1:24" x14ac:dyDescent="0.3">
      <c r="A687" t="s">
        <v>451</v>
      </c>
      <c r="B687" t="s">
        <v>1162</v>
      </c>
      <c r="C687" t="s">
        <v>1203</v>
      </c>
      <c r="D687" s="1">
        <v>42836</v>
      </c>
      <c r="E687" s="1">
        <v>42852</v>
      </c>
      <c r="F687" s="1">
        <v>42861</v>
      </c>
      <c r="G687">
        <v>8615</v>
      </c>
      <c r="H687">
        <v>9.8000000000000007</v>
      </c>
      <c r="I687">
        <v>7038.42</v>
      </c>
      <c r="J687" s="2" t="s">
        <v>1218</v>
      </c>
      <c r="K687">
        <v>858</v>
      </c>
      <c r="L687" s="15" t="s">
        <v>1576</v>
      </c>
      <c r="M687">
        <f>IF(J687="Business", G687*imputed!$B$4+imputed!$C$4,flights_c!G687*imputed!$B$5+imputed!$C$5)</f>
        <v>6801.7025000000003</v>
      </c>
      <c r="N687">
        <f t="shared" si="40"/>
        <v>16</v>
      </c>
      <c r="O687">
        <f t="shared" si="41"/>
        <v>0.81699593731863029</v>
      </c>
      <c r="P687">
        <f t="shared" si="42"/>
        <v>9</v>
      </c>
      <c r="Q687" t="str">
        <f>VLOOKUP(K687,employees!A:H,5, FALSE)</f>
        <v>Consulting</v>
      </c>
      <c r="R687">
        <f>VLOOKUP(K687,employees!A:H,6, FALSE)</f>
        <v>4</v>
      </c>
      <c r="S687">
        <f>VLOOKUP(R687,Allowance!A:B,2,FALSE)</f>
        <v>10</v>
      </c>
      <c r="T687" t="str">
        <f t="shared" si="43"/>
        <v>No</v>
      </c>
      <c r="U687" t="str">
        <f>VLOOKUP(B687,IATA[],3,FALSE)</f>
        <v>England</v>
      </c>
      <c r="V687" t="str">
        <f>VLOOKUP(C687,IATA[],3,FALSE)</f>
        <v>USA</v>
      </c>
      <c r="W687" t="str">
        <f>VLOOKUP(U687,Regions!A:B,2,FALSE)</f>
        <v>Europe &amp; Middle East</v>
      </c>
      <c r="X687" t="str">
        <f>VLOOKUP(V687,Regions!A:B,2,FALSE)</f>
        <v>Americas</v>
      </c>
    </row>
    <row r="688" spans="1:24" x14ac:dyDescent="0.3">
      <c r="A688" t="s">
        <v>450</v>
      </c>
      <c r="B688" t="s">
        <v>1160</v>
      </c>
      <c r="C688" t="s">
        <v>1161</v>
      </c>
      <c r="D688" s="1">
        <v>43733</v>
      </c>
      <c r="E688" s="1">
        <v>43774</v>
      </c>
      <c r="F688" s="1">
        <v>43788</v>
      </c>
      <c r="G688">
        <v>15340</v>
      </c>
      <c r="H688">
        <v>23.5</v>
      </c>
      <c r="I688">
        <v>7043.83</v>
      </c>
      <c r="J688" s="2" t="s">
        <v>1218</v>
      </c>
      <c r="K688">
        <v>456</v>
      </c>
      <c r="L688" s="15" t="s">
        <v>1576</v>
      </c>
      <c r="M688">
        <f>IF(J688="Business", G688*imputed!$B$4+imputed!$C$4,flights_c!G688*imputed!$B$5+imputed!$C$5)</f>
        <v>10658.49</v>
      </c>
      <c r="N688">
        <f t="shared" si="40"/>
        <v>41</v>
      </c>
      <c r="O688">
        <f t="shared" si="41"/>
        <v>0.45918057366362452</v>
      </c>
      <c r="P688">
        <f t="shared" si="42"/>
        <v>14</v>
      </c>
      <c r="Q688" t="str">
        <f>VLOOKUP(K688,employees!A:H,5, FALSE)</f>
        <v>Marketing</v>
      </c>
      <c r="R688">
        <f>VLOOKUP(K688,employees!A:H,6, FALSE)</f>
        <v>4</v>
      </c>
      <c r="S688">
        <f>VLOOKUP(R688,Allowance!A:B,2,FALSE)</f>
        <v>10</v>
      </c>
      <c r="T688" t="str">
        <f t="shared" si="43"/>
        <v>Violation</v>
      </c>
      <c r="U688" t="str">
        <f>VLOOKUP(B688,IATA[],3,FALSE)</f>
        <v>Singapore</v>
      </c>
      <c r="V688" t="str">
        <f>VLOOKUP(C688,IATA[],3,FALSE)</f>
        <v>USA</v>
      </c>
      <c r="W688" t="str">
        <f>VLOOKUP(U688,Regions!A:B,2,FALSE)</f>
        <v>Asia Pacific</v>
      </c>
      <c r="X688" t="str">
        <f>VLOOKUP(V688,Regions!A:B,2,FALSE)</f>
        <v>Americas</v>
      </c>
    </row>
    <row r="689" spans="1:24" x14ac:dyDescent="0.3">
      <c r="A689" t="s">
        <v>449</v>
      </c>
      <c r="B689" t="s">
        <v>1160</v>
      </c>
      <c r="C689" t="s">
        <v>1161</v>
      </c>
      <c r="D689" s="1">
        <v>42921</v>
      </c>
      <c r="E689" s="1">
        <v>42938</v>
      </c>
      <c r="F689" s="1">
        <v>42948</v>
      </c>
      <c r="G689">
        <v>15340</v>
      </c>
      <c r="H689">
        <v>23.5</v>
      </c>
      <c r="I689">
        <v>7046.95</v>
      </c>
      <c r="J689" s="2" t="s">
        <v>1218</v>
      </c>
      <c r="K689">
        <v>659</v>
      </c>
      <c r="L689" s="15" t="s">
        <v>1576</v>
      </c>
      <c r="M689">
        <f>IF(J689="Business", G689*imputed!$B$4+imputed!$C$4,flights_c!G689*imputed!$B$5+imputed!$C$5)</f>
        <v>10658.49</v>
      </c>
      <c r="N689">
        <f t="shared" si="40"/>
        <v>17</v>
      </c>
      <c r="O689">
        <f t="shared" si="41"/>
        <v>0.45938396349413296</v>
      </c>
      <c r="P689">
        <f t="shared" si="42"/>
        <v>10</v>
      </c>
      <c r="Q689" t="str">
        <f>VLOOKUP(K689,employees!A:H,5, FALSE)</f>
        <v>Consulting</v>
      </c>
      <c r="R689">
        <f>VLOOKUP(K689,employees!A:H,6, FALSE)</f>
        <v>3</v>
      </c>
      <c r="S689">
        <f>VLOOKUP(R689,Allowance!A:B,2,FALSE)</f>
        <v>8</v>
      </c>
      <c r="T689" t="str">
        <f t="shared" si="43"/>
        <v>Violation</v>
      </c>
      <c r="U689" t="str">
        <f>VLOOKUP(B689,IATA[],3,FALSE)</f>
        <v>Singapore</v>
      </c>
      <c r="V689" t="str">
        <f>VLOOKUP(C689,IATA[],3,FALSE)</f>
        <v>USA</v>
      </c>
      <c r="W689" t="str">
        <f>VLOOKUP(U689,Regions!A:B,2,FALSE)</f>
        <v>Asia Pacific</v>
      </c>
      <c r="X689" t="str">
        <f>VLOOKUP(V689,Regions!A:B,2,FALSE)</f>
        <v>Americas</v>
      </c>
    </row>
    <row r="690" spans="1:24" x14ac:dyDescent="0.3">
      <c r="A690" t="s">
        <v>448</v>
      </c>
      <c r="B690" t="s">
        <v>1161</v>
      </c>
      <c r="C690" t="s">
        <v>1183</v>
      </c>
      <c r="D690" s="1">
        <v>43433</v>
      </c>
      <c r="E690" s="1">
        <v>43449</v>
      </c>
      <c r="F690" s="1">
        <v>43458</v>
      </c>
      <c r="G690">
        <v>12116</v>
      </c>
      <c r="H690">
        <v>14.8</v>
      </c>
      <c r="I690">
        <v>7066.19</v>
      </c>
      <c r="J690" s="2" t="s">
        <v>1218</v>
      </c>
      <c r="K690">
        <v>942</v>
      </c>
      <c r="L690" s="15" t="s">
        <v>1576</v>
      </c>
      <c r="M690">
        <f>IF(J690="Business", G690*imputed!$B$4+imputed!$C$4,flights_c!G690*imputed!$B$5+imputed!$C$5)</f>
        <v>8809.5259999999998</v>
      </c>
      <c r="N690">
        <f t="shared" si="40"/>
        <v>16</v>
      </c>
      <c r="O690">
        <f t="shared" si="41"/>
        <v>0.58321145592604817</v>
      </c>
      <c r="P690">
        <f t="shared" si="42"/>
        <v>9</v>
      </c>
      <c r="Q690" t="str">
        <f>VLOOKUP(K690,employees!A:H,5, FALSE)</f>
        <v>Consulting</v>
      </c>
      <c r="R690">
        <f>VLOOKUP(K690,employees!A:H,6, FALSE)</f>
        <v>3</v>
      </c>
      <c r="S690">
        <f>VLOOKUP(R690,Allowance!A:B,2,FALSE)</f>
        <v>8</v>
      </c>
      <c r="T690" t="str">
        <f t="shared" si="43"/>
        <v>Violation</v>
      </c>
      <c r="U690" t="str">
        <f>VLOOKUP(B690,IATA[],3,FALSE)</f>
        <v>USA</v>
      </c>
      <c r="V690" t="str">
        <f>VLOOKUP(C690,IATA[],3,FALSE)</f>
        <v>China</v>
      </c>
      <c r="W690" t="str">
        <f>VLOOKUP(U690,Regions!A:B,2,FALSE)</f>
        <v>Americas</v>
      </c>
      <c r="X690" t="str">
        <f>VLOOKUP(V690,Regions!A:B,2,FALSE)</f>
        <v>Asia Pacific</v>
      </c>
    </row>
    <row r="691" spans="1:24" x14ac:dyDescent="0.3">
      <c r="A691" t="s">
        <v>447</v>
      </c>
      <c r="B691" t="s">
        <v>1160</v>
      </c>
      <c r="C691" t="s">
        <v>1180</v>
      </c>
      <c r="D691" s="1">
        <v>43613</v>
      </c>
      <c r="E691" s="1">
        <v>43630</v>
      </c>
      <c r="F691" s="1">
        <v>43640</v>
      </c>
      <c r="G691">
        <v>15336</v>
      </c>
      <c r="H691">
        <v>18.5</v>
      </c>
      <c r="I691">
        <v>7076.95</v>
      </c>
      <c r="J691" s="2" t="s">
        <v>1218</v>
      </c>
      <c r="K691">
        <v>423</v>
      </c>
      <c r="L691" s="15" t="s">
        <v>1576</v>
      </c>
      <c r="M691">
        <f>IF(J691="Business", G691*imputed!$B$4+imputed!$C$4,flights_c!G691*imputed!$B$5+imputed!$C$5)</f>
        <v>10656.196</v>
      </c>
      <c r="N691">
        <f t="shared" si="40"/>
        <v>17</v>
      </c>
      <c r="O691">
        <f t="shared" si="41"/>
        <v>0.46145996348461138</v>
      </c>
      <c r="P691">
        <f t="shared" si="42"/>
        <v>10</v>
      </c>
      <c r="Q691" t="str">
        <f>VLOOKUP(K691,employees!A:H,5, FALSE)</f>
        <v>Finance</v>
      </c>
      <c r="R691">
        <f>VLOOKUP(K691,employees!A:H,6, FALSE)</f>
        <v>3</v>
      </c>
      <c r="S691">
        <f>VLOOKUP(R691,Allowance!A:B,2,FALSE)</f>
        <v>8</v>
      </c>
      <c r="T691" t="str">
        <f t="shared" si="43"/>
        <v>Violation</v>
      </c>
      <c r="U691" t="str">
        <f>VLOOKUP(B691,IATA[],3,FALSE)</f>
        <v>Singapore</v>
      </c>
      <c r="V691" t="str">
        <f>VLOOKUP(C691,IATA[],3,FALSE)</f>
        <v>USA</v>
      </c>
      <c r="W691" t="str">
        <f>VLOOKUP(U691,Regions!A:B,2,FALSE)</f>
        <v>Asia Pacific</v>
      </c>
      <c r="X691" t="str">
        <f>VLOOKUP(V691,Regions!A:B,2,FALSE)</f>
        <v>Americas</v>
      </c>
    </row>
    <row r="692" spans="1:24" x14ac:dyDescent="0.3">
      <c r="A692" t="s">
        <v>446</v>
      </c>
      <c r="B692" t="s">
        <v>1161</v>
      </c>
      <c r="C692" t="s">
        <v>1160</v>
      </c>
      <c r="D692" s="1">
        <v>43647</v>
      </c>
      <c r="E692" s="1">
        <v>43670</v>
      </c>
      <c r="F692" s="1">
        <v>43676</v>
      </c>
      <c r="G692">
        <v>15349</v>
      </c>
      <c r="H692">
        <v>18.5</v>
      </c>
      <c r="I692">
        <v>7091.06</v>
      </c>
      <c r="J692" s="2" t="s">
        <v>1218</v>
      </c>
      <c r="K692">
        <v>792</v>
      </c>
      <c r="L692" s="15" t="s">
        <v>1576</v>
      </c>
      <c r="M692">
        <f>IF(J692="Business", G692*imputed!$B$4+imputed!$C$4,flights_c!G692*imputed!$B$5+imputed!$C$5)</f>
        <v>10663.6515</v>
      </c>
      <c r="N692">
        <f t="shared" si="40"/>
        <v>23</v>
      </c>
      <c r="O692">
        <f t="shared" si="41"/>
        <v>0.46198840315329992</v>
      </c>
      <c r="P692">
        <f t="shared" si="42"/>
        <v>6</v>
      </c>
      <c r="Q692" t="str">
        <f>VLOOKUP(K692,employees!A:H,5, FALSE)</f>
        <v>Finance</v>
      </c>
      <c r="R692">
        <f>VLOOKUP(K692,employees!A:H,6, FALSE)</f>
        <v>4</v>
      </c>
      <c r="S692">
        <f>VLOOKUP(R692,Allowance!A:B,2,FALSE)</f>
        <v>10</v>
      </c>
      <c r="T692" t="str">
        <f t="shared" si="43"/>
        <v>Violation</v>
      </c>
      <c r="U692" t="str">
        <f>VLOOKUP(B692,IATA[],3,FALSE)</f>
        <v>USA</v>
      </c>
      <c r="V692" t="str">
        <f>VLOOKUP(C692,IATA[],3,FALSE)</f>
        <v>Singapore</v>
      </c>
      <c r="W692" t="str">
        <f>VLOOKUP(U692,Regions!A:B,2,FALSE)</f>
        <v>Americas</v>
      </c>
      <c r="X692" t="str">
        <f>VLOOKUP(V692,Regions!A:B,2,FALSE)</f>
        <v>Asia Pacific</v>
      </c>
    </row>
    <row r="693" spans="1:24" x14ac:dyDescent="0.3">
      <c r="A693" t="s">
        <v>445</v>
      </c>
      <c r="B693" t="s">
        <v>1161</v>
      </c>
      <c r="C693" t="s">
        <v>1184</v>
      </c>
      <c r="D693" s="1">
        <v>43391</v>
      </c>
      <c r="E693" s="1">
        <v>43424</v>
      </c>
      <c r="F693" s="1">
        <v>43431</v>
      </c>
      <c r="G693">
        <v>16695</v>
      </c>
      <c r="H693">
        <v>20.100000000000001</v>
      </c>
      <c r="I693">
        <v>7095.99</v>
      </c>
      <c r="J693" s="2" t="s">
        <v>1218</v>
      </c>
      <c r="K693">
        <v>638</v>
      </c>
      <c r="L693" s="15" t="s">
        <v>1576</v>
      </c>
      <c r="M693">
        <f>IF(J693="Business", G693*imputed!$B$4+imputed!$C$4,flights_c!G693*imputed!$B$5+imputed!$C$5)</f>
        <v>11435.5825</v>
      </c>
      <c r="N693">
        <f t="shared" si="40"/>
        <v>33</v>
      </c>
      <c r="O693">
        <f t="shared" si="41"/>
        <v>0.42503683737646003</v>
      </c>
      <c r="P693">
        <f t="shared" si="42"/>
        <v>7</v>
      </c>
      <c r="Q693" t="str">
        <f>VLOOKUP(K693,employees!A:H,5, FALSE)</f>
        <v>Consulting</v>
      </c>
      <c r="R693">
        <f>VLOOKUP(K693,employees!A:H,6, FALSE)</f>
        <v>3</v>
      </c>
      <c r="S693">
        <f>VLOOKUP(R693,Allowance!A:B,2,FALSE)</f>
        <v>8</v>
      </c>
      <c r="T693" t="str">
        <f t="shared" si="43"/>
        <v>Violation</v>
      </c>
      <c r="U693" t="str">
        <f>VLOOKUP(B693,IATA[],3,FALSE)</f>
        <v>USA</v>
      </c>
      <c r="V693" t="str">
        <f>VLOOKUP(C693,IATA[],3,FALSE)</f>
        <v>Australia</v>
      </c>
      <c r="W693" t="str">
        <f>VLOOKUP(U693,Regions!A:B,2,FALSE)</f>
        <v>Americas</v>
      </c>
      <c r="X693" t="str">
        <f>VLOOKUP(V693,Regions!A:B,2,FALSE)</f>
        <v>Asia Pacific</v>
      </c>
    </row>
    <row r="694" spans="1:24" x14ac:dyDescent="0.3">
      <c r="A694" t="s">
        <v>444</v>
      </c>
      <c r="B694" t="s">
        <v>1160</v>
      </c>
      <c r="C694" t="s">
        <v>1165</v>
      </c>
      <c r="D694" s="1">
        <v>43453</v>
      </c>
      <c r="E694" s="1">
        <v>43496</v>
      </c>
      <c r="F694" s="1">
        <v>43503</v>
      </c>
      <c r="G694">
        <v>16961</v>
      </c>
      <c r="H694">
        <v>21.1</v>
      </c>
      <c r="I694">
        <v>7098.46</v>
      </c>
      <c r="J694" s="2" t="s">
        <v>1218</v>
      </c>
      <c r="K694">
        <v>403</v>
      </c>
      <c r="L694" s="15" t="s">
        <v>1576</v>
      </c>
      <c r="M694">
        <f>IF(J694="Business", G694*imputed!$B$4+imputed!$C$4,flights_c!G694*imputed!$B$5+imputed!$C$5)</f>
        <v>11588.1335</v>
      </c>
      <c r="N694">
        <f t="shared" si="40"/>
        <v>43</v>
      </c>
      <c r="O694">
        <f t="shared" si="41"/>
        <v>0.41851659689876775</v>
      </c>
      <c r="P694">
        <f t="shared" si="42"/>
        <v>7</v>
      </c>
      <c r="Q694" t="str">
        <f>VLOOKUP(K694,employees!A:H,5, FALSE)</f>
        <v>Consulting</v>
      </c>
      <c r="R694">
        <f>VLOOKUP(K694,employees!A:H,6, FALSE)</f>
        <v>1</v>
      </c>
      <c r="S694">
        <f>VLOOKUP(R694,Allowance!A:B,2,FALSE)</f>
        <v>4</v>
      </c>
      <c r="T694" t="str">
        <f t="shared" si="43"/>
        <v>Violation</v>
      </c>
      <c r="U694" t="str">
        <f>VLOOKUP(B694,IATA[],3,FALSE)</f>
        <v>Singapore</v>
      </c>
      <c r="V694" t="str">
        <f>VLOOKUP(C694,IATA[],3,FALSE)</f>
        <v>USA</v>
      </c>
      <c r="W694" t="str">
        <f>VLOOKUP(U694,Regions!A:B,2,FALSE)</f>
        <v>Asia Pacific</v>
      </c>
      <c r="X694" t="str">
        <f>VLOOKUP(V694,Regions!A:B,2,FALSE)</f>
        <v>Americas</v>
      </c>
    </row>
    <row r="695" spans="1:24" x14ac:dyDescent="0.3">
      <c r="A695" t="s">
        <v>443</v>
      </c>
      <c r="B695" t="s">
        <v>1167</v>
      </c>
      <c r="C695" t="s">
        <v>1169</v>
      </c>
      <c r="D695" s="1">
        <v>43736</v>
      </c>
      <c r="E695" s="1">
        <v>43751</v>
      </c>
      <c r="F695" s="1">
        <v>43760</v>
      </c>
      <c r="G695">
        <v>10593</v>
      </c>
      <c r="H695">
        <v>17.7</v>
      </c>
      <c r="I695">
        <v>7122.95</v>
      </c>
      <c r="J695" s="2" t="s">
        <v>1218</v>
      </c>
      <c r="K695">
        <v>950</v>
      </c>
      <c r="L695" s="15" t="s">
        <v>1576</v>
      </c>
      <c r="M695">
        <f>IF(J695="Business", G695*imputed!$B$4+imputed!$C$4,flights_c!G695*imputed!$B$5+imputed!$C$5)</f>
        <v>7936.0855000000001</v>
      </c>
      <c r="N695">
        <f t="shared" si="40"/>
        <v>15</v>
      </c>
      <c r="O695">
        <f t="shared" si="41"/>
        <v>0.67242046634569996</v>
      </c>
      <c r="P695">
        <f t="shared" si="42"/>
        <v>9</v>
      </c>
      <c r="Q695" t="str">
        <f>VLOOKUP(K695,employees!A:H,5, FALSE)</f>
        <v>Consulting</v>
      </c>
      <c r="R695">
        <f>VLOOKUP(K695,employees!A:H,6, FALSE)</f>
        <v>3</v>
      </c>
      <c r="S695">
        <f>VLOOKUP(R695,Allowance!A:B,2,FALSE)</f>
        <v>8</v>
      </c>
      <c r="T695" t="str">
        <f t="shared" si="43"/>
        <v>Violation</v>
      </c>
      <c r="U695" t="str">
        <f>VLOOKUP(B695,IATA[],3,FALSE)</f>
        <v>England</v>
      </c>
      <c r="V695" t="str">
        <f>VLOOKUP(C695,IATA[],3,FALSE)</f>
        <v>Malaysia</v>
      </c>
      <c r="W695" t="str">
        <f>VLOOKUP(U695,Regions!A:B,2,FALSE)</f>
        <v>Europe &amp; Middle East</v>
      </c>
      <c r="X695" t="str">
        <f>VLOOKUP(V695,Regions!A:B,2,FALSE)</f>
        <v>Asia Pacific</v>
      </c>
    </row>
    <row r="696" spans="1:24" x14ac:dyDescent="0.3">
      <c r="A696" t="s">
        <v>442</v>
      </c>
      <c r="B696" t="s">
        <v>1167</v>
      </c>
      <c r="C696" t="s">
        <v>1201</v>
      </c>
      <c r="D696" s="1">
        <v>43606</v>
      </c>
      <c r="E696" s="1">
        <v>43628</v>
      </c>
      <c r="F696" s="1">
        <v>43631</v>
      </c>
      <c r="G696">
        <v>9634</v>
      </c>
      <c r="H696">
        <v>11.8</v>
      </c>
      <c r="I696">
        <v>7160.81</v>
      </c>
      <c r="J696" s="2" t="s">
        <v>1218</v>
      </c>
      <c r="K696">
        <v>741</v>
      </c>
      <c r="L696" s="15" t="s">
        <v>1576</v>
      </c>
      <c r="M696">
        <f>IF(J696="Business", G696*imputed!$B$4+imputed!$C$4,flights_c!G696*imputed!$B$5+imputed!$C$5)</f>
        <v>7386.0990000000002</v>
      </c>
      <c r="N696">
        <f t="shared" si="40"/>
        <v>22</v>
      </c>
      <c r="O696">
        <f t="shared" si="41"/>
        <v>0.74328523977579408</v>
      </c>
      <c r="P696">
        <f t="shared" si="42"/>
        <v>3</v>
      </c>
      <c r="Q696" t="str">
        <f>VLOOKUP(K696,employees!A:H,5, FALSE)</f>
        <v>Consulting</v>
      </c>
      <c r="R696">
        <f>VLOOKUP(K696,employees!A:H,6, FALSE)</f>
        <v>4</v>
      </c>
      <c r="S696">
        <f>VLOOKUP(R696,Allowance!A:B,2,FALSE)</f>
        <v>10</v>
      </c>
      <c r="T696" t="str">
        <f t="shared" si="43"/>
        <v>Violation</v>
      </c>
      <c r="U696" t="str">
        <f>VLOOKUP(B696,IATA[],3,FALSE)</f>
        <v>England</v>
      </c>
      <c r="V696" t="str">
        <f>VLOOKUP(C696,IATA[],3,FALSE)</f>
        <v>China</v>
      </c>
      <c r="W696" t="str">
        <f>VLOOKUP(U696,Regions!A:B,2,FALSE)</f>
        <v>Europe &amp; Middle East</v>
      </c>
      <c r="X696" t="str">
        <f>VLOOKUP(V696,Regions!A:B,2,FALSE)</f>
        <v>Asia Pacific</v>
      </c>
    </row>
    <row r="697" spans="1:24" x14ac:dyDescent="0.3">
      <c r="A697" t="s">
        <v>441</v>
      </c>
      <c r="B697" t="s">
        <v>1162</v>
      </c>
      <c r="C697" t="s">
        <v>1177</v>
      </c>
      <c r="D697" s="1">
        <v>43610</v>
      </c>
      <c r="E697" s="1">
        <v>43629</v>
      </c>
      <c r="F697" s="1">
        <v>43640</v>
      </c>
      <c r="G697">
        <v>17020</v>
      </c>
      <c r="H697">
        <v>22.2</v>
      </c>
      <c r="I697">
        <v>7199.81</v>
      </c>
      <c r="J697" s="2" t="s">
        <v>1218</v>
      </c>
      <c r="K697">
        <v>89</v>
      </c>
      <c r="L697" s="15" t="s">
        <v>1576</v>
      </c>
      <c r="M697">
        <f>IF(J697="Business", G697*imputed!$B$4+imputed!$C$4,flights_c!G697*imputed!$B$5+imputed!$C$5)</f>
        <v>11621.97</v>
      </c>
      <c r="N697">
        <f t="shared" si="40"/>
        <v>19</v>
      </c>
      <c r="O697">
        <f t="shared" si="41"/>
        <v>0.4230205640423032</v>
      </c>
      <c r="P697">
        <f t="shared" si="42"/>
        <v>11</v>
      </c>
      <c r="Q697" t="str">
        <f>VLOOKUP(K697,employees!A:H,5, FALSE)</f>
        <v>Consulting</v>
      </c>
      <c r="R697">
        <f>VLOOKUP(K697,employees!A:H,6, FALSE)</f>
        <v>4</v>
      </c>
      <c r="S697">
        <f>VLOOKUP(R697,Allowance!A:B,2,FALSE)</f>
        <v>10</v>
      </c>
      <c r="T697" t="str">
        <f t="shared" si="43"/>
        <v>Violation</v>
      </c>
      <c r="U697" t="str">
        <f>VLOOKUP(B697,IATA[],3,FALSE)</f>
        <v>England</v>
      </c>
      <c r="V697" t="str">
        <f>VLOOKUP(C697,IATA[],3,FALSE)</f>
        <v>Australia</v>
      </c>
      <c r="W697" t="str">
        <f>VLOOKUP(U697,Regions!A:B,2,FALSE)</f>
        <v>Europe &amp; Middle East</v>
      </c>
      <c r="X697" t="str">
        <f>VLOOKUP(V697,Regions!A:B,2,FALSE)</f>
        <v>Asia Pacific</v>
      </c>
    </row>
    <row r="698" spans="1:24" x14ac:dyDescent="0.3">
      <c r="A698" t="s">
        <v>440</v>
      </c>
      <c r="B698" t="s">
        <v>1161</v>
      </c>
      <c r="C698" t="s">
        <v>1197</v>
      </c>
      <c r="D698" s="1">
        <v>42775</v>
      </c>
      <c r="E698" s="1">
        <v>42782</v>
      </c>
      <c r="F698" s="1">
        <v>42793</v>
      </c>
      <c r="G698">
        <v>6166</v>
      </c>
      <c r="H698">
        <v>7.8</v>
      </c>
      <c r="I698">
        <v>7207.1</v>
      </c>
      <c r="J698" s="2" t="s">
        <v>1218</v>
      </c>
      <c r="K698">
        <v>808</v>
      </c>
      <c r="L698" s="15" t="s">
        <v>1576</v>
      </c>
      <c r="M698">
        <f>IF(J698="Business", G698*imputed!$B$4+imputed!$C$4,flights_c!G698*imputed!$B$5+imputed!$C$5)</f>
        <v>5397.201</v>
      </c>
      <c r="N698">
        <f t="shared" si="40"/>
        <v>7</v>
      </c>
      <c r="O698">
        <f t="shared" si="41"/>
        <v>1.1688452805708727</v>
      </c>
      <c r="P698">
        <f t="shared" si="42"/>
        <v>11</v>
      </c>
      <c r="Q698" t="str">
        <f>VLOOKUP(K698,employees!A:H,5, FALSE)</f>
        <v>Consulting</v>
      </c>
      <c r="R698">
        <f>VLOOKUP(K698,employees!A:H,6, FALSE)</f>
        <v>2</v>
      </c>
      <c r="S698">
        <f>VLOOKUP(R698,Allowance!A:B,2,FALSE)</f>
        <v>6</v>
      </c>
      <c r="T698" t="str">
        <f t="shared" si="43"/>
        <v>Violation</v>
      </c>
      <c r="U698" t="str">
        <f>VLOOKUP(B698,IATA[],3,FALSE)</f>
        <v>USA</v>
      </c>
      <c r="V698" t="str">
        <f>VLOOKUP(C698,IATA[],3,FALSE)</f>
        <v>Spain</v>
      </c>
      <c r="W698" t="str">
        <f>VLOOKUP(U698,Regions!A:B,2,FALSE)</f>
        <v>Americas</v>
      </c>
      <c r="X698" t="str">
        <f>VLOOKUP(V698,Regions!A:B,2,FALSE)</f>
        <v>Europe &amp; Middle East</v>
      </c>
    </row>
    <row r="699" spans="1:24" x14ac:dyDescent="0.3">
      <c r="A699" t="s">
        <v>439</v>
      </c>
      <c r="B699" t="s">
        <v>1162</v>
      </c>
      <c r="C699" t="s">
        <v>1202</v>
      </c>
      <c r="D699" s="1">
        <v>43589</v>
      </c>
      <c r="E699" s="1">
        <v>43616</v>
      </c>
      <c r="F699" s="1">
        <v>43621</v>
      </c>
      <c r="G699">
        <v>9495</v>
      </c>
      <c r="H699">
        <v>10.6</v>
      </c>
      <c r="I699">
        <v>7288.39</v>
      </c>
      <c r="J699" s="2" t="s">
        <v>1218</v>
      </c>
      <c r="K699">
        <v>566</v>
      </c>
      <c r="L699" s="15" t="s">
        <v>1576</v>
      </c>
      <c r="M699">
        <f>IF(J699="Business", G699*imputed!$B$4+imputed!$C$4,flights_c!G699*imputed!$B$5+imputed!$C$5)</f>
        <v>7306.3824999999997</v>
      </c>
      <c r="N699">
        <f t="shared" si="40"/>
        <v>27</v>
      </c>
      <c r="O699">
        <f t="shared" si="41"/>
        <v>0.76760294892048453</v>
      </c>
      <c r="P699">
        <f t="shared" si="42"/>
        <v>5</v>
      </c>
      <c r="Q699" t="str">
        <f>VLOOKUP(K699,employees!A:H,5, FALSE)</f>
        <v>Consulting</v>
      </c>
      <c r="R699">
        <f>VLOOKUP(K699,employees!A:H,6, FALSE)</f>
        <v>4</v>
      </c>
      <c r="S699">
        <f>VLOOKUP(R699,Allowance!A:B,2,FALSE)</f>
        <v>10</v>
      </c>
      <c r="T699" t="str">
        <f t="shared" si="43"/>
        <v>Violation</v>
      </c>
      <c r="U699" t="str">
        <f>VLOOKUP(B699,IATA[],3,FALSE)</f>
        <v>England</v>
      </c>
      <c r="V699" t="str">
        <f>VLOOKUP(C699,IATA[],3,FALSE)</f>
        <v>China</v>
      </c>
      <c r="W699" t="str">
        <f>VLOOKUP(U699,Regions!A:B,2,FALSE)</f>
        <v>Europe &amp; Middle East</v>
      </c>
      <c r="X699" t="str">
        <f>VLOOKUP(V699,Regions!A:B,2,FALSE)</f>
        <v>Asia Pacific</v>
      </c>
    </row>
    <row r="700" spans="1:24" x14ac:dyDescent="0.3">
      <c r="A700" t="s">
        <v>438</v>
      </c>
      <c r="B700" t="s">
        <v>1161</v>
      </c>
      <c r="C700" t="s">
        <v>1176</v>
      </c>
      <c r="D700" s="1">
        <v>43779</v>
      </c>
      <c r="E700" s="1">
        <v>43798</v>
      </c>
      <c r="F700" s="1">
        <v>43806</v>
      </c>
      <c r="G700">
        <v>11115</v>
      </c>
      <c r="H700">
        <v>13.5</v>
      </c>
      <c r="I700">
        <v>7291.68</v>
      </c>
      <c r="J700" s="2" t="s">
        <v>1218</v>
      </c>
      <c r="K700">
        <v>638</v>
      </c>
      <c r="L700" s="15" t="s">
        <v>1576</v>
      </c>
      <c r="M700">
        <f>IF(J700="Business", G700*imputed!$B$4+imputed!$C$4,flights_c!G700*imputed!$B$5+imputed!$C$5)</f>
        <v>8235.4524999999994</v>
      </c>
      <c r="N700">
        <f t="shared" si="40"/>
        <v>19</v>
      </c>
      <c r="O700">
        <f t="shared" si="41"/>
        <v>0.65602159244264513</v>
      </c>
      <c r="P700">
        <f t="shared" si="42"/>
        <v>8</v>
      </c>
      <c r="Q700" t="str">
        <f>VLOOKUP(K700,employees!A:H,5, FALSE)</f>
        <v>Consulting</v>
      </c>
      <c r="R700">
        <f>VLOOKUP(K700,employees!A:H,6, FALSE)</f>
        <v>3</v>
      </c>
      <c r="S700">
        <f>VLOOKUP(R700,Allowance!A:B,2,FALSE)</f>
        <v>8</v>
      </c>
      <c r="T700" t="str">
        <f t="shared" si="43"/>
        <v>Violation</v>
      </c>
      <c r="U700" t="str">
        <f>VLOOKUP(B700,IATA[],3,FALSE)</f>
        <v>USA</v>
      </c>
      <c r="V700" t="str">
        <f>VLOOKUP(C700,IATA[],3,FALSE)</f>
        <v>Republic of Korea</v>
      </c>
      <c r="W700" t="str">
        <f>VLOOKUP(U700,Regions!A:B,2,FALSE)</f>
        <v>Americas</v>
      </c>
      <c r="X700" t="str">
        <f>VLOOKUP(V700,Regions!A:B,2,FALSE)</f>
        <v>Asia Pacific</v>
      </c>
    </row>
    <row r="701" spans="1:24" x14ac:dyDescent="0.3">
      <c r="A701" t="s">
        <v>437</v>
      </c>
      <c r="B701" t="s">
        <v>1161</v>
      </c>
      <c r="C701" t="s">
        <v>1171</v>
      </c>
      <c r="D701" s="1">
        <v>43099</v>
      </c>
      <c r="E701" s="1">
        <v>43114</v>
      </c>
      <c r="F701" s="1">
        <v>43120</v>
      </c>
      <c r="G701">
        <v>11004</v>
      </c>
      <c r="H701">
        <v>13.5</v>
      </c>
      <c r="I701">
        <v>7295.7</v>
      </c>
      <c r="J701" s="2" t="s">
        <v>1218</v>
      </c>
      <c r="K701">
        <v>159</v>
      </c>
      <c r="L701" s="15" t="s">
        <v>1576</v>
      </c>
      <c r="M701">
        <f>IF(J701="Business", G701*imputed!$B$4+imputed!$C$4,flights_c!G701*imputed!$B$5+imputed!$C$5)</f>
        <v>8171.7939999999999</v>
      </c>
      <c r="N701">
        <f t="shared" si="40"/>
        <v>15</v>
      </c>
      <c r="O701">
        <f t="shared" si="41"/>
        <v>0.66300436205016355</v>
      </c>
      <c r="P701">
        <f t="shared" si="42"/>
        <v>6</v>
      </c>
      <c r="Q701" t="str">
        <f>VLOOKUP(K701,employees!A:H,5, FALSE)</f>
        <v>Consulting</v>
      </c>
      <c r="R701">
        <f>VLOOKUP(K701,employees!A:H,6, FALSE)</f>
        <v>4</v>
      </c>
      <c r="S701">
        <f>VLOOKUP(R701,Allowance!A:B,2,FALSE)</f>
        <v>10</v>
      </c>
      <c r="T701" t="str">
        <f t="shared" si="43"/>
        <v>Violation</v>
      </c>
      <c r="U701" t="str">
        <f>VLOOKUP(B701,IATA[],3,FALSE)</f>
        <v>USA</v>
      </c>
      <c r="V701" t="str">
        <f>VLOOKUP(C701,IATA[],3,FALSE)</f>
        <v>China</v>
      </c>
      <c r="W701" t="str">
        <f>VLOOKUP(U701,Regions!A:B,2,FALSE)</f>
        <v>Americas</v>
      </c>
      <c r="X701" t="str">
        <f>VLOOKUP(V701,Regions!A:B,2,FALSE)</f>
        <v>Asia Pacific</v>
      </c>
    </row>
    <row r="702" spans="1:24" x14ac:dyDescent="0.3">
      <c r="A702" t="s">
        <v>436</v>
      </c>
      <c r="B702" t="s">
        <v>1161</v>
      </c>
      <c r="C702" t="s">
        <v>1171</v>
      </c>
      <c r="D702" s="1">
        <v>43318</v>
      </c>
      <c r="E702" s="1">
        <v>43343</v>
      </c>
      <c r="F702" s="1">
        <v>43351</v>
      </c>
      <c r="G702">
        <v>11004</v>
      </c>
      <c r="H702">
        <v>13.5</v>
      </c>
      <c r="I702">
        <v>7320.54</v>
      </c>
      <c r="J702" s="2" t="s">
        <v>1218</v>
      </c>
      <c r="K702">
        <v>732</v>
      </c>
      <c r="L702" s="15" t="s">
        <v>1576</v>
      </c>
      <c r="M702">
        <f>IF(J702="Business", G702*imputed!$B$4+imputed!$C$4,flights_c!G702*imputed!$B$5+imputed!$C$5)</f>
        <v>8171.7939999999999</v>
      </c>
      <c r="N702">
        <f t="shared" si="40"/>
        <v>25</v>
      </c>
      <c r="O702">
        <f t="shared" si="41"/>
        <v>0.66526172300981457</v>
      </c>
      <c r="P702">
        <f t="shared" si="42"/>
        <v>8</v>
      </c>
      <c r="Q702" t="str">
        <f>VLOOKUP(K702,employees!A:H,5, FALSE)</f>
        <v>Consulting</v>
      </c>
      <c r="R702">
        <f>VLOOKUP(K702,employees!A:H,6, FALSE)</f>
        <v>3</v>
      </c>
      <c r="S702">
        <f>VLOOKUP(R702,Allowance!A:B,2,FALSE)</f>
        <v>8</v>
      </c>
      <c r="T702" t="str">
        <f t="shared" si="43"/>
        <v>Violation</v>
      </c>
      <c r="U702" t="str">
        <f>VLOOKUP(B702,IATA[],3,FALSE)</f>
        <v>USA</v>
      </c>
      <c r="V702" t="str">
        <f>VLOOKUP(C702,IATA[],3,FALSE)</f>
        <v>China</v>
      </c>
      <c r="W702" t="str">
        <f>VLOOKUP(U702,Regions!A:B,2,FALSE)</f>
        <v>Americas</v>
      </c>
      <c r="X702" t="str">
        <f>VLOOKUP(V702,Regions!A:B,2,FALSE)</f>
        <v>Asia Pacific</v>
      </c>
    </row>
    <row r="703" spans="1:24" x14ac:dyDescent="0.3">
      <c r="A703" t="s">
        <v>435</v>
      </c>
      <c r="B703" t="s">
        <v>1167</v>
      </c>
      <c r="C703" t="s">
        <v>1193</v>
      </c>
      <c r="D703" s="1">
        <v>43747</v>
      </c>
      <c r="E703" s="1">
        <v>43754</v>
      </c>
      <c r="F703" s="1">
        <v>43762</v>
      </c>
      <c r="G703">
        <v>6732</v>
      </c>
      <c r="H703">
        <v>8.5</v>
      </c>
      <c r="I703">
        <v>7320.65</v>
      </c>
      <c r="J703" s="2" t="s">
        <v>1218</v>
      </c>
      <c r="K703">
        <v>15</v>
      </c>
      <c r="L703" s="15" t="s">
        <v>1576</v>
      </c>
      <c r="M703">
        <f>IF(J703="Business", G703*imputed!$B$4+imputed!$C$4,flights_c!G703*imputed!$B$5+imputed!$C$5)</f>
        <v>5721.8019999999997</v>
      </c>
      <c r="N703">
        <f t="shared" si="40"/>
        <v>7</v>
      </c>
      <c r="O703">
        <f t="shared" si="41"/>
        <v>1.0874405822935234</v>
      </c>
      <c r="P703">
        <f t="shared" si="42"/>
        <v>8</v>
      </c>
      <c r="Q703" t="str">
        <f>VLOOKUP(K703,employees!A:H,5, FALSE)</f>
        <v>Consulting</v>
      </c>
      <c r="R703">
        <f>VLOOKUP(K703,employees!A:H,6, FALSE)</f>
        <v>4</v>
      </c>
      <c r="S703">
        <f>VLOOKUP(R703,Allowance!A:B,2,FALSE)</f>
        <v>10</v>
      </c>
      <c r="T703" t="str">
        <f t="shared" si="43"/>
        <v>No</v>
      </c>
      <c r="U703" t="str">
        <f>VLOOKUP(B703,IATA[],3,FALSE)</f>
        <v>England</v>
      </c>
      <c r="V703" t="str">
        <f>VLOOKUP(C703,IATA[],3,FALSE)</f>
        <v>India</v>
      </c>
      <c r="W703" t="str">
        <f>VLOOKUP(U703,Regions!A:B,2,FALSE)</f>
        <v>Europe &amp; Middle East</v>
      </c>
      <c r="X703" t="str">
        <f>VLOOKUP(V703,Regions!A:B,2,FALSE)</f>
        <v>Asia Pacific</v>
      </c>
    </row>
    <row r="704" spans="1:24" x14ac:dyDescent="0.3">
      <c r="A704" t="s">
        <v>434</v>
      </c>
      <c r="B704" t="s">
        <v>1161</v>
      </c>
      <c r="C704" t="s">
        <v>1173</v>
      </c>
      <c r="D704" s="1">
        <v>43240</v>
      </c>
      <c r="E704" s="1">
        <v>43256</v>
      </c>
      <c r="F704" s="1">
        <v>43264</v>
      </c>
      <c r="G704">
        <v>13964</v>
      </c>
      <c r="H704">
        <v>16.899999999999999</v>
      </c>
      <c r="I704">
        <v>7331.06</v>
      </c>
      <c r="J704" s="2" t="s">
        <v>1218</v>
      </c>
      <c r="K704">
        <v>226</v>
      </c>
      <c r="L704" s="15" t="s">
        <v>1576</v>
      </c>
      <c r="M704">
        <f>IF(J704="Business", G704*imputed!$B$4+imputed!$C$4,flights_c!G704*imputed!$B$5+imputed!$C$5)</f>
        <v>9869.3539999999994</v>
      </c>
      <c r="N704">
        <f t="shared" si="40"/>
        <v>16</v>
      </c>
      <c r="O704">
        <f t="shared" si="41"/>
        <v>0.52499713549126326</v>
      </c>
      <c r="P704">
        <f t="shared" si="42"/>
        <v>8</v>
      </c>
      <c r="Q704" t="str">
        <f>VLOOKUP(K704,employees!A:H,5, FALSE)</f>
        <v>Consulting</v>
      </c>
      <c r="R704">
        <f>VLOOKUP(K704,employees!A:H,6, FALSE)</f>
        <v>4</v>
      </c>
      <c r="S704">
        <f>VLOOKUP(R704,Allowance!A:B,2,FALSE)</f>
        <v>10</v>
      </c>
      <c r="T704" t="str">
        <f t="shared" si="43"/>
        <v>Violation</v>
      </c>
      <c r="U704" t="str">
        <f>VLOOKUP(B704,IATA[],3,FALSE)</f>
        <v>USA</v>
      </c>
      <c r="V704" t="str">
        <f>VLOOKUP(C704,IATA[],3,FALSE)</f>
        <v>Thailand</v>
      </c>
      <c r="W704" t="str">
        <f>VLOOKUP(U704,Regions!A:B,2,FALSE)</f>
        <v>Americas</v>
      </c>
      <c r="X704" t="str">
        <f>VLOOKUP(V704,Regions!A:B,2,FALSE)</f>
        <v>Asia Pacific</v>
      </c>
    </row>
    <row r="705" spans="1:24" x14ac:dyDescent="0.3">
      <c r="A705" t="s">
        <v>433</v>
      </c>
      <c r="B705" t="s">
        <v>1161</v>
      </c>
      <c r="C705" t="s">
        <v>1164</v>
      </c>
      <c r="D705" s="1">
        <v>43693</v>
      </c>
      <c r="E705" s="1">
        <v>43710</v>
      </c>
      <c r="F705" s="1">
        <v>43723</v>
      </c>
      <c r="G705">
        <v>12551</v>
      </c>
      <c r="H705">
        <v>15.3</v>
      </c>
      <c r="I705">
        <v>7344.57</v>
      </c>
      <c r="J705" s="2" t="s">
        <v>1218</v>
      </c>
      <c r="K705">
        <v>384</v>
      </c>
      <c r="L705" s="15" t="s">
        <v>1576</v>
      </c>
      <c r="M705">
        <f>IF(J705="Business", G705*imputed!$B$4+imputed!$C$4,flights_c!G705*imputed!$B$5+imputed!$C$5)</f>
        <v>9058.9984999999997</v>
      </c>
      <c r="N705">
        <f t="shared" si="40"/>
        <v>17</v>
      </c>
      <c r="O705">
        <f t="shared" si="41"/>
        <v>0.58517807346028206</v>
      </c>
      <c r="P705">
        <f t="shared" si="42"/>
        <v>13</v>
      </c>
      <c r="Q705" t="str">
        <f>VLOOKUP(K705,employees!A:H,5, FALSE)</f>
        <v>IT</v>
      </c>
      <c r="R705">
        <f>VLOOKUP(K705,employees!A:H,6, FALSE)</f>
        <v>4</v>
      </c>
      <c r="S705">
        <f>VLOOKUP(R705,Allowance!A:B,2,FALSE)</f>
        <v>10</v>
      </c>
      <c r="T705" t="str">
        <f t="shared" si="43"/>
        <v>Violation</v>
      </c>
      <c r="U705" t="str">
        <f>VLOOKUP(B705,IATA[],3,FALSE)</f>
        <v>USA</v>
      </c>
      <c r="V705" t="str">
        <f>VLOOKUP(C705,IATA[],3,FALSE)</f>
        <v>India</v>
      </c>
      <c r="W705" t="str">
        <f>VLOOKUP(U705,Regions!A:B,2,FALSE)</f>
        <v>Americas</v>
      </c>
      <c r="X705" t="str">
        <f>VLOOKUP(V705,Regions!A:B,2,FALSE)</f>
        <v>Asia Pacific</v>
      </c>
    </row>
    <row r="706" spans="1:24" x14ac:dyDescent="0.3">
      <c r="A706" t="s">
        <v>432</v>
      </c>
      <c r="B706" t="s">
        <v>1162</v>
      </c>
      <c r="C706" t="s">
        <v>1172</v>
      </c>
      <c r="D706" s="1">
        <v>43543</v>
      </c>
      <c r="E706" s="1">
        <v>43550</v>
      </c>
      <c r="F706" s="1">
        <v>43560</v>
      </c>
      <c r="G706">
        <v>7702</v>
      </c>
      <c r="H706">
        <v>8.9</v>
      </c>
      <c r="I706">
        <v>7361.3</v>
      </c>
      <c r="J706" s="2" t="s">
        <v>1218</v>
      </c>
      <c r="K706">
        <v>884</v>
      </c>
      <c r="L706" s="15" t="s">
        <v>1576</v>
      </c>
      <c r="M706">
        <f>IF(J706="Business", G706*imputed!$B$4+imputed!$C$4,flights_c!G706*imputed!$B$5+imputed!$C$5)</f>
        <v>6278.0969999999998</v>
      </c>
      <c r="N706">
        <f t="shared" si="40"/>
        <v>7</v>
      </c>
      <c r="O706">
        <f t="shared" si="41"/>
        <v>0.95576473643209559</v>
      </c>
      <c r="P706">
        <f t="shared" si="42"/>
        <v>10</v>
      </c>
      <c r="Q706" t="str">
        <f>VLOOKUP(K706,employees!A:H,5, FALSE)</f>
        <v>Consulting</v>
      </c>
      <c r="R706">
        <f>VLOOKUP(K706,employees!A:H,6, FALSE)</f>
        <v>3</v>
      </c>
      <c r="S706">
        <f>VLOOKUP(R706,Allowance!A:B,2,FALSE)</f>
        <v>8</v>
      </c>
      <c r="T706" t="str">
        <f t="shared" si="43"/>
        <v>Violation</v>
      </c>
      <c r="U706" t="str">
        <f>VLOOKUP(B706,IATA[],3,FALSE)</f>
        <v>England</v>
      </c>
      <c r="V706" t="str">
        <f>VLOOKUP(C706,IATA[],3,FALSE)</f>
        <v>USA</v>
      </c>
      <c r="W706" t="str">
        <f>VLOOKUP(U706,Regions!A:B,2,FALSE)</f>
        <v>Europe &amp; Middle East</v>
      </c>
      <c r="X706" t="str">
        <f>VLOOKUP(V706,Regions!A:B,2,FALSE)</f>
        <v>Americas</v>
      </c>
    </row>
    <row r="707" spans="1:24" x14ac:dyDescent="0.3">
      <c r="A707" t="s">
        <v>431</v>
      </c>
      <c r="B707" t="s">
        <v>1160</v>
      </c>
      <c r="C707" t="s">
        <v>1161</v>
      </c>
      <c r="D707" s="1">
        <v>43401</v>
      </c>
      <c r="E707" s="1">
        <v>43427</v>
      </c>
      <c r="F707" s="1">
        <v>43440</v>
      </c>
      <c r="G707">
        <v>15340</v>
      </c>
      <c r="H707">
        <v>23.5</v>
      </c>
      <c r="I707">
        <v>7365.11</v>
      </c>
      <c r="J707" s="2" t="s">
        <v>1218</v>
      </c>
      <c r="K707">
        <v>465</v>
      </c>
      <c r="L707" s="15" t="s">
        <v>1576</v>
      </c>
      <c r="M707">
        <f>IF(J707="Business", G707*imputed!$B$4+imputed!$C$4,flights_c!G707*imputed!$B$5+imputed!$C$5)</f>
        <v>10658.49</v>
      </c>
      <c r="N707">
        <f t="shared" ref="N707:N770" si="44">E707-D707</f>
        <v>26</v>
      </c>
      <c r="O707">
        <f t="shared" ref="O707:O770" si="45">I707/G707</f>
        <v>0.48012451108213816</v>
      </c>
      <c r="P707">
        <f t="shared" ref="P707:P770" si="46">F707-E707</f>
        <v>13</v>
      </c>
      <c r="Q707" t="str">
        <f>VLOOKUP(K707,employees!A:H,5, FALSE)</f>
        <v>Consulting</v>
      </c>
      <c r="R707">
        <f>VLOOKUP(K707,employees!A:H,6, FALSE)</f>
        <v>4</v>
      </c>
      <c r="S707">
        <f>VLOOKUP(R707,Allowance!A:B,2,FALSE)</f>
        <v>10</v>
      </c>
      <c r="T707" t="str">
        <f t="shared" ref="T707:T770" si="47">IF(J707="Economy", "Economy", IF(H707&lt;=S707, "No", "Violation"))</f>
        <v>Violation</v>
      </c>
      <c r="U707" t="str">
        <f>VLOOKUP(B707,IATA[],3,FALSE)</f>
        <v>Singapore</v>
      </c>
      <c r="V707" t="str">
        <f>VLOOKUP(C707,IATA[],3,FALSE)</f>
        <v>USA</v>
      </c>
      <c r="W707" t="str">
        <f>VLOOKUP(U707,Regions!A:B,2,FALSE)</f>
        <v>Asia Pacific</v>
      </c>
      <c r="X707" t="str">
        <f>VLOOKUP(V707,Regions!A:B,2,FALSE)</f>
        <v>Americas</v>
      </c>
    </row>
    <row r="708" spans="1:24" x14ac:dyDescent="0.3">
      <c r="A708" t="s">
        <v>430</v>
      </c>
      <c r="B708" t="s">
        <v>1167</v>
      </c>
      <c r="C708" t="s">
        <v>1164</v>
      </c>
      <c r="D708" s="1">
        <v>43596</v>
      </c>
      <c r="E708" s="1">
        <v>43596</v>
      </c>
      <c r="F708" s="1">
        <v>43602</v>
      </c>
      <c r="G708">
        <v>7193</v>
      </c>
      <c r="H708">
        <v>15.3</v>
      </c>
      <c r="I708">
        <v>7367.23</v>
      </c>
      <c r="J708" s="2" t="s">
        <v>1218</v>
      </c>
      <c r="K708">
        <v>636</v>
      </c>
      <c r="L708" s="15" t="s">
        <v>1576</v>
      </c>
      <c r="M708">
        <f>IF(J708="Business", G708*imputed!$B$4+imputed!$C$4,flights_c!G708*imputed!$B$5+imputed!$C$5)</f>
        <v>5986.1855000000005</v>
      </c>
      <c r="N708">
        <f t="shared" si="44"/>
        <v>0</v>
      </c>
      <c r="O708">
        <f t="shared" si="45"/>
        <v>1.0242221604337549</v>
      </c>
      <c r="P708">
        <f t="shared" si="46"/>
        <v>6</v>
      </c>
      <c r="Q708" t="str">
        <f>VLOOKUP(K708,employees!A:H,5, FALSE)</f>
        <v>IT</v>
      </c>
      <c r="R708">
        <f>VLOOKUP(K708,employees!A:H,6, FALSE)</f>
        <v>2</v>
      </c>
      <c r="S708">
        <f>VLOOKUP(R708,Allowance!A:B,2,FALSE)</f>
        <v>6</v>
      </c>
      <c r="T708" t="str">
        <f t="shared" si="47"/>
        <v>Violation</v>
      </c>
      <c r="U708" t="str">
        <f>VLOOKUP(B708,IATA[],3,FALSE)</f>
        <v>England</v>
      </c>
      <c r="V708" t="str">
        <f>VLOOKUP(C708,IATA[],3,FALSE)</f>
        <v>India</v>
      </c>
      <c r="W708" t="str">
        <f>VLOOKUP(U708,Regions!A:B,2,FALSE)</f>
        <v>Europe &amp; Middle East</v>
      </c>
      <c r="X708" t="str">
        <f>VLOOKUP(V708,Regions!A:B,2,FALSE)</f>
        <v>Asia Pacific</v>
      </c>
    </row>
    <row r="709" spans="1:24" x14ac:dyDescent="0.3">
      <c r="A709" t="s">
        <v>429</v>
      </c>
      <c r="B709" t="s">
        <v>1160</v>
      </c>
      <c r="C709" t="s">
        <v>1162</v>
      </c>
      <c r="D709" s="1">
        <v>43605</v>
      </c>
      <c r="E709" s="1">
        <v>43649</v>
      </c>
      <c r="F709" s="1">
        <v>43654</v>
      </c>
      <c r="G709">
        <v>10883</v>
      </c>
      <c r="H709">
        <v>12.8</v>
      </c>
      <c r="I709">
        <v>7369.44</v>
      </c>
      <c r="J709" s="2" t="s">
        <v>1218</v>
      </c>
      <c r="K709">
        <v>224</v>
      </c>
      <c r="L709" s="15" t="s">
        <v>1576</v>
      </c>
      <c r="M709">
        <f>IF(J709="Business", G709*imputed!$B$4+imputed!$C$4,flights_c!G709*imputed!$B$5+imputed!$C$5)</f>
        <v>8102.4004999999997</v>
      </c>
      <c r="N709">
        <f t="shared" si="44"/>
        <v>44</v>
      </c>
      <c r="O709">
        <f t="shared" si="45"/>
        <v>0.67715152072038953</v>
      </c>
      <c r="P709">
        <f t="shared" si="46"/>
        <v>5</v>
      </c>
      <c r="Q709" t="str">
        <f>VLOOKUP(K709,employees!A:H,5, FALSE)</f>
        <v>Finance</v>
      </c>
      <c r="R709">
        <f>VLOOKUP(K709,employees!A:H,6, FALSE)</f>
        <v>4</v>
      </c>
      <c r="S709">
        <f>VLOOKUP(R709,Allowance!A:B,2,FALSE)</f>
        <v>10</v>
      </c>
      <c r="T709" t="str">
        <f t="shared" si="47"/>
        <v>Violation</v>
      </c>
      <c r="U709" t="str">
        <f>VLOOKUP(B709,IATA[],3,FALSE)</f>
        <v>Singapore</v>
      </c>
      <c r="V709" t="str">
        <f>VLOOKUP(C709,IATA[],3,FALSE)</f>
        <v>England</v>
      </c>
      <c r="W709" t="str">
        <f>VLOOKUP(U709,Regions!A:B,2,FALSE)</f>
        <v>Asia Pacific</v>
      </c>
      <c r="X709" t="str">
        <f>VLOOKUP(V709,Regions!A:B,2,FALSE)</f>
        <v>Europe &amp; Middle East</v>
      </c>
    </row>
    <row r="710" spans="1:24" x14ac:dyDescent="0.3">
      <c r="A710" t="s">
        <v>428</v>
      </c>
      <c r="B710" t="s">
        <v>1161</v>
      </c>
      <c r="C710" t="s">
        <v>1183</v>
      </c>
      <c r="D710" s="1">
        <v>43618</v>
      </c>
      <c r="E710" s="1">
        <v>43626</v>
      </c>
      <c r="F710" s="1">
        <v>43631</v>
      </c>
      <c r="G710">
        <v>12116</v>
      </c>
      <c r="H710">
        <v>14.8</v>
      </c>
      <c r="I710">
        <v>7370.39</v>
      </c>
      <c r="J710" s="2" t="s">
        <v>1218</v>
      </c>
      <c r="K710">
        <v>144</v>
      </c>
      <c r="L710" s="15" t="s">
        <v>1576</v>
      </c>
      <c r="M710">
        <f>IF(J710="Business", G710*imputed!$B$4+imputed!$C$4,flights_c!G710*imputed!$B$5+imputed!$C$5)</f>
        <v>8809.5259999999998</v>
      </c>
      <c r="N710">
        <f t="shared" si="44"/>
        <v>8</v>
      </c>
      <c r="O710">
        <f t="shared" si="45"/>
        <v>0.60831875206338726</v>
      </c>
      <c r="P710">
        <f t="shared" si="46"/>
        <v>5</v>
      </c>
      <c r="Q710" t="str">
        <f>VLOOKUP(K710,employees!A:H,5, FALSE)</f>
        <v>Consulting</v>
      </c>
      <c r="R710">
        <f>VLOOKUP(K710,employees!A:H,6, FALSE)</f>
        <v>4</v>
      </c>
      <c r="S710">
        <f>VLOOKUP(R710,Allowance!A:B,2,FALSE)</f>
        <v>10</v>
      </c>
      <c r="T710" t="str">
        <f t="shared" si="47"/>
        <v>Violation</v>
      </c>
      <c r="U710" t="str">
        <f>VLOOKUP(B710,IATA[],3,FALSE)</f>
        <v>USA</v>
      </c>
      <c r="V710" t="str">
        <f>VLOOKUP(C710,IATA[],3,FALSE)</f>
        <v>China</v>
      </c>
      <c r="W710" t="str">
        <f>VLOOKUP(U710,Regions!A:B,2,FALSE)</f>
        <v>Americas</v>
      </c>
      <c r="X710" t="str">
        <f>VLOOKUP(V710,Regions!A:B,2,FALSE)</f>
        <v>Asia Pacific</v>
      </c>
    </row>
    <row r="711" spans="1:24" x14ac:dyDescent="0.3">
      <c r="A711" t="s">
        <v>427</v>
      </c>
      <c r="B711" t="s">
        <v>1161</v>
      </c>
      <c r="C711" t="s">
        <v>1169</v>
      </c>
      <c r="D711" s="1">
        <v>43507</v>
      </c>
      <c r="E711" s="1">
        <v>43525</v>
      </c>
      <c r="F711" s="1">
        <v>43534</v>
      </c>
      <c r="G711">
        <v>15178</v>
      </c>
      <c r="H711">
        <v>18.3</v>
      </c>
      <c r="I711">
        <v>7434.57</v>
      </c>
      <c r="J711" s="2" t="s">
        <v>1218</v>
      </c>
      <c r="K711">
        <v>650</v>
      </c>
      <c r="L711" s="15" t="s">
        <v>1576</v>
      </c>
      <c r="M711">
        <f>IF(J711="Business", G711*imputed!$B$4+imputed!$C$4,flights_c!G711*imputed!$B$5+imputed!$C$5)</f>
        <v>10565.583000000001</v>
      </c>
      <c r="N711">
        <f t="shared" si="44"/>
        <v>18</v>
      </c>
      <c r="O711">
        <f t="shared" si="45"/>
        <v>0.48982540519172485</v>
      </c>
      <c r="P711">
        <f t="shared" si="46"/>
        <v>9</v>
      </c>
      <c r="Q711" t="str">
        <f>VLOOKUP(K711,employees!A:H,5, FALSE)</f>
        <v>Consulting</v>
      </c>
      <c r="R711">
        <f>VLOOKUP(K711,employees!A:H,6, FALSE)</f>
        <v>2</v>
      </c>
      <c r="S711">
        <f>VLOOKUP(R711,Allowance!A:B,2,FALSE)</f>
        <v>6</v>
      </c>
      <c r="T711" t="str">
        <f t="shared" si="47"/>
        <v>Violation</v>
      </c>
      <c r="U711" t="str">
        <f>VLOOKUP(B711,IATA[],3,FALSE)</f>
        <v>USA</v>
      </c>
      <c r="V711" t="str">
        <f>VLOOKUP(C711,IATA[],3,FALSE)</f>
        <v>Malaysia</v>
      </c>
      <c r="W711" t="str">
        <f>VLOOKUP(U711,Regions!A:B,2,FALSE)</f>
        <v>Americas</v>
      </c>
      <c r="X711" t="str">
        <f>VLOOKUP(V711,Regions!A:B,2,FALSE)</f>
        <v>Asia Pacific</v>
      </c>
    </row>
    <row r="712" spans="1:24" x14ac:dyDescent="0.3">
      <c r="A712" t="s">
        <v>426</v>
      </c>
      <c r="B712" t="s">
        <v>1161</v>
      </c>
      <c r="C712" t="s">
        <v>1187</v>
      </c>
      <c r="D712" s="1">
        <v>43609</v>
      </c>
      <c r="E712" s="1">
        <v>43617</v>
      </c>
      <c r="F712" s="1">
        <v>43623</v>
      </c>
      <c r="G712">
        <v>10789</v>
      </c>
      <c r="H712">
        <v>13.2</v>
      </c>
      <c r="I712">
        <v>7467.34</v>
      </c>
      <c r="J712" s="2" t="s">
        <v>1218</v>
      </c>
      <c r="K712">
        <v>663</v>
      </c>
      <c r="L712" s="15" t="s">
        <v>1576</v>
      </c>
      <c r="M712">
        <f>IF(J712="Business", G712*imputed!$B$4+imputed!$C$4,flights_c!G712*imputed!$B$5+imputed!$C$5)</f>
        <v>8048.4915000000001</v>
      </c>
      <c r="N712">
        <f t="shared" si="44"/>
        <v>8</v>
      </c>
      <c r="O712">
        <f t="shared" si="45"/>
        <v>0.69212531281861156</v>
      </c>
      <c r="P712">
        <f t="shared" si="46"/>
        <v>6</v>
      </c>
      <c r="Q712" t="str">
        <f>VLOOKUP(K712,employees!A:H,5, FALSE)</f>
        <v>Consulting</v>
      </c>
      <c r="R712">
        <f>VLOOKUP(K712,employees!A:H,6, FALSE)</f>
        <v>4</v>
      </c>
      <c r="S712">
        <f>VLOOKUP(R712,Allowance!A:B,2,FALSE)</f>
        <v>10</v>
      </c>
      <c r="T712" t="str">
        <f t="shared" si="47"/>
        <v>Violation</v>
      </c>
      <c r="U712" t="str">
        <f>VLOOKUP(B712,IATA[],3,FALSE)</f>
        <v>USA</v>
      </c>
      <c r="V712" t="str">
        <f>VLOOKUP(C712,IATA[],3,FALSE)</f>
        <v>Qatar</v>
      </c>
      <c r="W712" t="str">
        <f>VLOOKUP(U712,Regions!A:B,2,FALSE)</f>
        <v>Americas</v>
      </c>
      <c r="X712" t="str">
        <f>VLOOKUP(V712,Regions!A:B,2,FALSE)</f>
        <v>Europe &amp; Middle East</v>
      </c>
    </row>
    <row r="713" spans="1:24" x14ac:dyDescent="0.3">
      <c r="A713" t="s">
        <v>424</v>
      </c>
      <c r="B713" t="s">
        <v>1167</v>
      </c>
      <c r="C713" t="s">
        <v>1161</v>
      </c>
      <c r="D713" s="1">
        <v>43750</v>
      </c>
      <c r="E713" s="1">
        <v>43780</v>
      </c>
      <c r="F713" s="1">
        <v>43789</v>
      </c>
      <c r="G713">
        <v>5568</v>
      </c>
      <c r="H713">
        <v>12.7</v>
      </c>
      <c r="I713">
        <v>7469.72</v>
      </c>
      <c r="J713" s="2" t="s">
        <v>1218</v>
      </c>
      <c r="K713">
        <v>41</v>
      </c>
      <c r="L713" s="15" t="s">
        <v>1576</v>
      </c>
      <c r="M713">
        <f>IF(J713="Business", G713*imputed!$B$4+imputed!$C$4,flights_c!G713*imputed!$B$5+imputed!$C$5)</f>
        <v>5054.2479999999996</v>
      </c>
      <c r="N713">
        <f t="shared" si="44"/>
        <v>30</v>
      </c>
      <c r="O713">
        <f t="shared" si="45"/>
        <v>1.3415445402298851</v>
      </c>
      <c r="P713">
        <f t="shared" si="46"/>
        <v>9</v>
      </c>
      <c r="Q713" t="str">
        <f>VLOOKUP(K713,employees!A:H,5, FALSE)</f>
        <v>HR</v>
      </c>
      <c r="R713">
        <f>VLOOKUP(K713,employees!A:H,6, FALSE)</f>
        <v>4</v>
      </c>
      <c r="S713">
        <f>VLOOKUP(R713,Allowance!A:B,2,FALSE)</f>
        <v>10</v>
      </c>
      <c r="T713" t="str">
        <f t="shared" si="47"/>
        <v>Violation</v>
      </c>
      <c r="U713" t="str">
        <f>VLOOKUP(B713,IATA[],3,FALSE)</f>
        <v>England</v>
      </c>
      <c r="V713" t="str">
        <f>VLOOKUP(C713,IATA[],3,FALSE)</f>
        <v>USA</v>
      </c>
      <c r="W713" t="str">
        <f>VLOOKUP(U713,Regions!A:B,2,FALSE)</f>
        <v>Europe &amp; Middle East</v>
      </c>
      <c r="X713" t="str">
        <f>VLOOKUP(V713,Regions!A:B,2,FALSE)</f>
        <v>Americas</v>
      </c>
    </row>
    <row r="714" spans="1:24" x14ac:dyDescent="0.3">
      <c r="A714" t="s">
        <v>425</v>
      </c>
      <c r="B714" t="s">
        <v>1161</v>
      </c>
      <c r="C714" t="s">
        <v>1176</v>
      </c>
      <c r="D714" s="1">
        <v>43790</v>
      </c>
      <c r="E714" s="1">
        <v>43809</v>
      </c>
      <c r="F714" s="1">
        <v>43815</v>
      </c>
      <c r="G714">
        <v>11115</v>
      </c>
      <c r="H714">
        <v>13.5</v>
      </c>
      <c r="I714">
        <v>7469.95</v>
      </c>
      <c r="J714" s="2" t="s">
        <v>1218</v>
      </c>
      <c r="K714">
        <v>12</v>
      </c>
      <c r="L714" s="15" t="s">
        <v>1576</v>
      </c>
      <c r="M714">
        <f>IF(J714="Business", G714*imputed!$B$4+imputed!$C$4,flights_c!G714*imputed!$B$5+imputed!$C$5)</f>
        <v>8235.4524999999994</v>
      </c>
      <c r="N714">
        <f t="shared" si="44"/>
        <v>19</v>
      </c>
      <c r="O714">
        <f t="shared" si="45"/>
        <v>0.67206027890238418</v>
      </c>
      <c r="P714">
        <f t="shared" si="46"/>
        <v>6</v>
      </c>
      <c r="Q714" t="str">
        <f>VLOOKUP(K714,employees!A:H,5, FALSE)</f>
        <v>Consulting</v>
      </c>
      <c r="R714">
        <f>VLOOKUP(K714,employees!A:H,6, FALSE)</f>
        <v>2</v>
      </c>
      <c r="S714">
        <f>VLOOKUP(R714,Allowance!A:B,2,FALSE)</f>
        <v>6</v>
      </c>
      <c r="T714" t="str">
        <f t="shared" si="47"/>
        <v>Violation</v>
      </c>
      <c r="U714" t="str">
        <f>VLOOKUP(B714,IATA[],3,FALSE)</f>
        <v>USA</v>
      </c>
      <c r="V714" t="str">
        <f>VLOOKUP(C714,IATA[],3,FALSE)</f>
        <v>Republic of Korea</v>
      </c>
      <c r="W714" t="str">
        <f>VLOOKUP(U714,Regions!A:B,2,FALSE)</f>
        <v>Americas</v>
      </c>
      <c r="X714" t="str">
        <f>VLOOKUP(V714,Regions!A:B,2,FALSE)</f>
        <v>Asia Pacific</v>
      </c>
    </row>
    <row r="715" spans="1:24" x14ac:dyDescent="0.3">
      <c r="A715" t="s">
        <v>423</v>
      </c>
      <c r="B715" t="s">
        <v>1161</v>
      </c>
      <c r="C715" t="s">
        <v>1169</v>
      </c>
      <c r="D715" s="1">
        <v>43138</v>
      </c>
      <c r="E715" s="1">
        <v>43155</v>
      </c>
      <c r="F715" s="1">
        <v>43163</v>
      </c>
      <c r="G715">
        <v>15178</v>
      </c>
      <c r="H715">
        <v>18.3</v>
      </c>
      <c r="I715">
        <v>7479.53</v>
      </c>
      <c r="J715" s="2" t="s">
        <v>1218</v>
      </c>
      <c r="K715">
        <v>808</v>
      </c>
      <c r="L715" s="15" t="s">
        <v>1576</v>
      </c>
      <c r="M715">
        <f>IF(J715="Business", G715*imputed!$B$4+imputed!$C$4,flights_c!G715*imputed!$B$5+imputed!$C$5)</f>
        <v>10565.583000000001</v>
      </c>
      <c r="N715">
        <f t="shared" si="44"/>
        <v>17</v>
      </c>
      <c r="O715">
        <f t="shared" si="45"/>
        <v>0.49278758729740413</v>
      </c>
      <c r="P715">
        <f t="shared" si="46"/>
        <v>8</v>
      </c>
      <c r="Q715" t="str">
        <f>VLOOKUP(K715,employees!A:H,5, FALSE)</f>
        <v>Consulting</v>
      </c>
      <c r="R715">
        <f>VLOOKUP(K715,employees!A:H,6, FALSE)</f>
        <v>2</v>
      </c>
      <c r="S715">
        <f>VLOOKUP(R715,Allowance!A:B,2,FALSE)</f>
        <v>6</v>
      </c>
      <c r="T715" t="str">
        <f t="shared" si="47"/>
        <v>Violation</v>
      </c>
      <c r="U715" t="str">
        <f>VLOOKUP(B715,IATA[],3,FALSE)</f>
        <v>USA</v>
      </c>
      <c r="V715" t="str">
        <f>VLOOKUP(C715,IATA[],3,FALSE)</f>
        <v>Malaysia</v>
      </c>
      <c r="W715" t="str">
        <f>VLOOKUP(U715,Regions!A:B,2,FALSE)</f>
        <v>Americas</v>
      </c>
      <c r="X715" t="str">
        <f>VLOOKUP(V715,Regions!A:B,2,FALSE)</f>
        <v>Asia Pacific</v>
      </c>
    </row>
    <row r="716" spans="1:24" x14ac:dyDescent="0.3">
      <c r="A716" t="s">
        <v>422</v>
      </c>
      <c r="B716" t="s">
        <v>1161</v>
      </c>
      <c r="C716" t="s">
        <v>1168</v>
      </c>
      <c r="D716" s="1">
        <v>43488</v>
      </c>
      <c r="E716" s="1">
        <v>43496</v>
      </c>
      <c r="F716" s="1">
        <v>43502</v>
      </c>
      <c r="G716">
        <v>10899</v>
      </c>
      <c r="H716">
        <v>13.3</v>
      </c>
      <c r="I716">
        <v>7504.4</v>
      </c>
      <c r="J716" s="2" t="s">
        <v>1218</v>
      </c>
      <c r="K716">
        <v>158</v>
      </c>
      <c r="L716" s="15" t="s">
        <v>1576</v>
      </c>
      <c r="M716">
        <f>IF(J716="Business", G716*imputed!$B$4+imputed!$C$4,flights_c!G716*imputed!$B$5+imputed!$C$5)</f>
        <v>8111.5765000000001</v>
      </c>
      <c r="N716">
        <f t="shared" si="44"/>
        <v>8</v>
      </c>
      <c r="O716">
        <f t="shared" si="45"/>
        <v>0.68854023304890355</v>
      </c>
      <c r="P716">
        <f t="shared" si="46"/>
        <v>6</v>
      </c>
      <c r="Q716" t="str">
        <f>VLOOKUP(K716,employees!A:H,5, FALSE)</f>
        <v>Consulting</v>
      </c>
      <c r="R716">
        <f>VLOOKUP(K716,employees!A:H,6, FALSE)</f>
        <v>2</v>
      </c>
      <c r="S716">
        <f>VLOOKUP(R716,Allowance!A:B,2,FALSE)</f>
        <v>6</v>
      </c>
      <c r="T716" t="str">
        <f t="shared" si="47"/>
        <v>Violation</v>
      </c>
      <c r="U716" t="str">
        <f>VLOOKUP(B716,IATA[],3,FALSE)</f>
        <v>USA</v>
      </c>
      <c r="V716" t="str">
        <f>VLOOKUP(C716,IATA[],3,FALSE)</f>
        <v>Japan</v>
      </c>
      <c r="W716" t="str">
        <f>VLOOKUP(U716,Regions!A:B,2,FALSE)</f>
        <v>Americas</v>
      </c>
      <c r="X716" t="str">
        <f>VLOOKUP(V716,Regions!A:B,2,FALSE)</f>
        <v>Asia Pacific</v>
      </c>
    </row>
    <row r="717" spans="1:24" x14ac:dyDescent="0.3">
      <c r="A717" t="s">
        <v>421</v>
      </c>
      <c r="B717" t="s">
        <v>1161</v>
      </c>
      <c r="C717" t="s">
        <v>1168</v>
      </c>
      <c r="D717" s="1">
        <v>43615</v>
      </c>
      <c r="E717" s="1">
        <v>43636</v>
      </c>
      <c r="F717" s="1">
        <v>43644</v>
      </c>
      <c r="G717">
        <v>10899</v>
      </c>
      <c r="H717">
        <v>13.3</v>
      </c>
      <c r="I717">
        <v>7518.77</v>
      </c>
      <c r="J717" s="2" t="s">
        <v>1218</v>
      </c>
      <c r="K717">
        <v>13</v>
      </c>
      <c r="L717" s="15" t="s">
        <v>1576</v>
      </c>
      <c r="M717">
        <f>IF(J717="Business", G717*imputed!$B$4+imputed!$C$4,flights_c!G717*imputed!$B$5+imputed!$C$5)</f>
        <v>8111.5765000000001</v>
      </c>
      <c r="N717">
        <f t="shared" si="44"/>
        <v>21</v>
      </c>
      <c r="O717">
        <f t="shared" si="45"/>
        <v>0.68985870263326909</v>
      </c>
      <c r="P717">
        <f t="shared" si="46"/>
        <v>8</v>
      </c>
      <c r="Q717" t="str">
        <f>VLOOKUP(K717,employees!A:H,5, FALSE)</f>
        <v>Consulting</v>
      </c>
      <c r="R717">
        <f>VLOOKUP(K717,employees!A:H,6, FALSE)</f>
        <v>2</v>
      </c>
      <c r="S717">
        <f>VLOOKUP(R717,Allowance!A:B,2,FALSE)</f>
        <v>6</v>
      </c>
      <c r="T717" t="str">
        <f t="shared" si="47"/>
        <v>Violation</v>
      </c>
      <c r="U717" t="str">
        <f>VLOOKUP(B717,IATA[],3,FALSE)</f>
        <v>USA</v>
      </c>
      <c r="V717" t="str">
        <f>VLOOKUP(C717,IATA[],3,FALSE)</f>
        <v>Japan</v>
      </c>
      <c r="W717" t="str">
        <f>VLOOKUP(U717,Regions!A:B,2,FALSE)</f>
        <v>Americas</v>
      </c>
      <c r="X717" t="str">
        <f>VLOOKUP(V717,Regions!A:B,2,FALSE)</f>
        <v>Asia Pacific</v>
      </c>
    </row>
    <row r="718" spans="1:24" x14ac:dyDescent="0.3">
      <c r="A718" t="s">
        <v>420</v>
      </c>
      <c r="B718" t="s">
        <v>1161</v>
      </c>
      <c r="C718" t="s">
        <v>1162</v>
      </c>
      <c r="D718" s="1">
        <v>43691</v>
      </c>
      <c r="E718" s="1">
        <v>43733</v>
      </c>
      <c r="F718" s="1">
        <v>43739</v>
      </c>
      <c r="G718">
        <v>5555</v>
      </c>
      <c r="H718">
        <v>7.1</v>
      </c>
      <c r="I718">
        <v>7526.43</v>
      </c>
      <c r="J718" s="2" t="s">
        <v>1218</v>
      </c>
      <c r="K718">
        <v>343</v>
      </c>
      <c r="L718" s="15" t="s">
        <v>1576</v>
      </c>
      <c r="M718">
        <f>IF(J718="Business", G718*imputed!$B$4+imputed!$C$4,flights_c!G718*imputed!$B$5+imputed!$C$5)</f>
        <v>5046.7924999999996</v>
      </c>
      <c r="N718">
        <f t="shared" si="44"/>
        <v>42</v>
      </c>
      <c r="O718">
        <f t="shared" si="45"/>
        <v>1.3548928892889289</v>
      </c>
      <c r="P718">
        <f t="shared" si="46"/>
        <v>6</v>
      </c>
      <c r="Q718" t="str">
        <f>VLOOKUP(K718,employees!A:H,5, FALSE)</f>
        <v>HR</v>
      </c>
      <c r="R718">
        <f>VLOOKUP(K718,employees!A:H,6, FALSE)</f>
        <v>4</v>
      </c>
      <c r="S718">
        <f>VLOOKUP(R718,Allowance!A:B,2,FALSE)</f>
        <v>10</v>
      </c>
      <c r="T718" t="str">
        <f t="shared" si="47"/>
        <v>No</v>
      </c>
      <c r="U718" t="str">
        <f>VLOOKUP(B718,IATA[],3,FALSE)</f>
        <v>USA</v>
      </c>
      <c r="V718" t="str">
        <f>VLOOKUP(C718,IATA[],3,FALSE)</f>
        <v>England</v>
      </c>
      <c r="W718" t="str">
        <f>VLOOKUP(U718,Regions!A:B,2,FALSE)</f>
        <v>Americas</v>
      </c>
      <c r="X718" t="str">
        <f>VLOOKUP(V718,Regions!A:B,2,FALSE)</f>
        <v>Europe &amp; Middle East</v>
      </c>
    </row>
    <row r="719" spans="1:24" x14ac:dyDescent="0.3">
      <c r="A719" t="s">
        <v>419</v>
      </c>
      <c r="B719" t="s">
        <v>1167</v>
      </c>
      <c r="C719" t="s">
        <v>1181</v>
      </c>
      <c r="D719" s="1">
        <v>43633</v>
      </c>
      <c r="E719" s="1">
        <v>43659</v>
      </c>
      <c r="F719" s="1">
        <v>43666</v>
      </c>
      <c r="G719">
        <v>9223</v>
      </c>
      <c r="H719">
        <v>18.399999999999999</v>
      </c>
      <c r="I719">
        <v>7541.36</v>
      </c>
      <c r="J719" s="2" t="s">
        <v>1218</v>
      </c>
      <c r="K719">
        <v>561</v>
      </c>
      <c r="L719" s="15" t="s">
        <v>1576</v>
      </c>
      <c r="M719">
        <f>IF(J719="Business", G719*imputed!$B$4+imputed!$C$4,flights_c!G719*imputed!$B$5+imputed!$C$5)</f>
        <v>7150.3905000000004</v>
      </c>
      <c r="N719">
        <f t="shared" si="44"/>
        <v>26</v>
      </c>
      <c r="O719">
        <f t="shared" si="45"/>
        <v>0.81766887130001076</v>
      </c>
      <c r="P719">
        <f t="shared" si="46"/>
        <v>7</v>
      </c>
      <c r="Q719" t="str">
        <f>VLOOKUP(K719,employees!A:H,5, FALSE)</f>
        <v>Consulting</v>
      </c>
      <c r="R719">
        <f>VLOOKUP(K719,employees!A:H,6, FALSE)</f>
        <v>4</v>
      </c>
      <c r="S719">
        <f>VLOOKUP(R719,Allowance!A:B,2,FALSE)</f>
        <v>10</v>
      </c>
      <c r="T719" t="str">
        <f t="shared" si="47"/>
        <v>Violation</v>
      </c>
      <c r="U719" t="str">
        <f>VLOOKUP(B719,IATA[],3,FALSE)</f>
        <v>England</v>
      </c>
      <c r="V719" t="str">
        <f>VLOOKUP(C719,IATA[],3,FALSE)</f>
        <v>China</v>
      </c>
      <c r="W719" t="str">
        <f>VLOOKUP(U719,Regions!A:B,2,FALSE)</f>
        <v>Europe &amp; Middle East</v>
      </c>
      <c r="X719" t="str">
        <f>VLOOKUP(V719,Regions!A:B,2,FALSE)</f>
        <v>Asia Pacific</v>
      </c>
    </row>
    <row r="720" spans="1:24" x14ac:dyDescent="0.3">
      <c r="A720" t="s">
        <v>418</v>
      </c>
      <c r="B720" t="s">
        <v>1167</v>
      </c>
      <c r="C720" t="s">
        <v>1160</v>
      </c>
      <c r="D720" s="1">
        <v>43748</v>
      </c>
      <c r="E720" s="1">
        <v>43756</v>
      </c>
      <c r="F720" s="1">
        <v>43768</v>
      </c>
      <c r="G720">
        <v>10877</v>
      </c>
      <c r="H720">
        <v>13.3</v>
      </c>
      <c r="I720">
        <v>7550.72</v>
      </c>
      <c r="J720" s="2" t="s">
        <v>1218</v>
      </c>
      <c r="K720">
        <v>225</v>
      </c>
      <c r="L720" s="15" t="s">
        <v>1576</v>
      </c>
      <c r="M720">
        <f>IF(J720="Business", G720*imputed!$B$4+imputed!$C$4,flights_c!G720*imputed!$B$5+imputed!$C$5)</f>
        <v>8098.9594999999999</v>
      </c>
      <c r="N720">
        <f t="shared" si="44"/>
        <v>8</v>
      </c>
      <c r="O720">
        <f t="shared" si="45"/>
        <v>0.69419141307345777</v>
      </c>
      <c r="P720">
        <f t="shared" si="46"/>
        <v>12</v>
      </c>
      <c r="Q720" t="str">
        <f>VLOOKUP(K720,employees!A:H,5, FALSE)</f>
        <v>HR</v>
      </c>
      <c r="R720">
        <f>VLOOKUP(K720,employees!A:H,6, FALSE)</f>
        <v>1</v>
      </c>
      <c r="S720">
        <f>VLOOKUP(R720,Allowance!A:B,2,FALSE)</f>
        <v>4</v>
      </c>
      <c r="T720" t="str">
        <f t="shared" si="47"/>
        <v>Violation</v>
      </c>
      <c r="U720" t="str">
        <f>VLOOKUP(B720,IATA[],3,FALSE)</f>
        <v>England</v>
      </c>
      <c r="V720" t="str">
        <f>VLOOKUP(C720,IATA[],3,FALSE)</f>
        <v>Singapore</v>
      </c>
      <c r="W720" t="str">
        <f>VLOOKUP(U720,Regions!A:B,2,FALSE)</f>
        <v>Europe &amp; Middle East</v>
      </c>
      <c r="X720" t="str">
        <f>VLOOKUP(V720,Regions!A:B,2,FALSE)</f>
        <v>Asia Pacific</v>
      </c>
    </row>
    <row r="721" spans="1:24" x14ac:dyDescent="0.3">
      <c r="A721" t="s">
        <v>417</v>
      </c>
      <c r="B721" t="s">
        <v>1161</v>
      </c>
      <c r="C721" t="s">
        <v>1171</v>
      </c>
      <c r="D721" s="1">
        <v>43306</v>
      </c>
      <c r="E721" s="1">
        <v>43322</v>
      </c>
      <c r="F721" s="1">
        <v>43331</v>
      </c>
      <c r="G721">
        <v>11004</v>
      </c>
      <c r="H721">
        <v>13.5</v>
      </c>
      <c r="I721">
        <v>7563.19</v>
      </c>
      <c r="J721" s="2" t="s">
        <v>1218</v>
      </c>
      <c r="K721">
        <v>749</v>
      </c>
      <c r="L721" s="15" t="s">
        <v>1576</v>
      </c>
      <c r="M721">
        <f>IF(J721="Business", G721*imputed!$B$4+imputed!$C$4,flights_c!G721*imputed!$B$5+imputed!$C$5)</f>
        <v>8171.7939999999999</v>
      </c>
      <c r="N721">
        <f t="shared" si="44"/>
        <v>16</v>
      </c>
      <c r="O721">
        <f t="shared" si="45"/>
        <v>0.68731279534714651</v>
      </c>
      <c r="P721">
        <f t="shared" si="46"/>
        <v>9</v>
      </c>
      <c r="Q721" t="str">
        <f>VLOOKUP(K721,employees!A:H,5, FALSE)</f>
        <v>IT</v>
      </c>
      <c r="R721">
        <f>VLOOKUP(K721,employees!A:H,6, FALSE)</f>
        <v>4</v>
      </c>
      <c r="S721">
        <f>VLOOKUP(R721,Allowance!A:B,2,FALSE)</f>
        <v>10</v>
      </c>
      <c r="T721" t="str">
        <f t="shared" si="47"/>
        <v>Violation</v>
      </c>
      <c r="U721" t="str">
        <f>VLOOKUP(B721,IATA[],3,FALSE)</f>
        <v>USA</v>
      </c>
      <c r="V721" t="str">
        <f>VLOOKUP(C721,IATA[],3,FALSE)</f>
        <v>China</v>
      </c>
      <c r="W721" t="str">
        <f>VLOOKUP(U721,Regions!A:B,2,FALSE)</f>
        <v>Americas</v>
      </c>
      <c r="X721" t="str">
        <f>VLOOKUP(V721,Regions!A:B,2,FALSE)</f>
        <v>Asia Pacific</v>
      </c>
    </row>
    <row r="722" spans="1:24" x14ac:dyDescent="0.3">
      <c r="A722" t="s">
        <v>416</v>
      </c>
      <c r="B722" t="s">
        <v>1167</v>
      </c>
      <c r="C722" t="s">
        <v>1184</v>
      </c>
      <c r="D722" s="1">
        <v>43629</v>
      </c>
      <c r="E722" s="1">
        <v>43643</v>
      </c>
      <c r="F722" s="1">
        <v>43648</v>
      </c>
      <c r="G722">
        <v>16895</v>
      </c>
      <c r="H722">
        <v>20.3</v>
      </c>
      <c r="I722">
        <v>7567.42</v>
      </c>
      <c r="J722" s="2" t="s">
        <v>1218</v>
      </c>
      <c r="K722">
        <v>858</v>
      </c>
      <c r="L722" s="15" t="s">
        <v>1576</v>
      </c>
      <c r="M722">
        <f>IF(J722="Business", G722*imputed!$B$4+imputed!$C$4,flights_c!G722*imputed!$B$5+imputed!$C$5)</f>
        <v>11550.282499999999</v>
      </c>
      <c r="N722">
        <f t="shared" si="44"/>
        <v>14</v>
      </c>
      <c r="O722">
        <f t="shared" si="45"/>
        <v>0.44790884877182596</v>
      </c>
      <c r="P722">
        <f t="shared" si="46"/>
        <v>5</v>
      </c>
      <c r="Q722" t="str">
        <f>VLOOKUP(K722,employees!A:H,5, FALSE)</f>
        <v>Consulting</v>
      </c>
      <c r="R722">
        <f>VLOOKUP(K722,employees!A:H,6, FALSE)</f>
        <v>4</v>
      </c>
      <c r="S722">
        <f>VLOOKUP(R722,Allowance!A:B,2,FALSE)</f>
        <v>10</v>
      </c>
      <c r="T722" t="str">
        <f t="shared" si="47"/>
        <v>Violation</v>
      </c>
      <c r="U722" t="str">
        <f>VLOOKUP(B722,IATA[],3,FALSE)</f>
        <v>England</v>
      </c>
      <c r="V722" t="str">
        <f>VLOOKUP(C722,IATA[],3,FALSE)</f>
        <v>Australia</v>
      </c>
      <c r="W722" t="str">
        <f>VLOOKUP(U722,Regions!A:B,2,FALSE)</f>
        <v>Europe &amp; Middle East</v>
      </c>
      <c r="X722" t="str">
        <f>VLOOKUP(V722,Regions!A:B,2,FALSE)</f>
        <v>Asia Pacific</v>
      </c>
    </row>
    <row r="723" spans="1:24" x14ac:dyDescent="0.3">
      <c r="A723" t="s">
        <v>415</v>
      </c>
      <c r="B723" t="s">
        <v>1161</v>
      </c>
      <c r="C723" t="s">
        <v>1169</v>
      </c>
      <c r="D723" s="1">
        <v>43515</v>
      </c>
      <c r="E723" s="1">
        <v>43530</v>
      </c>
      <c r="F723" s="1">
        <v>43539</v>
      </c>
      <c r="G723">
        <v>15178</v>
      </c>
      <c r="H723">
        <v>18.3</v>
      </c>
      <c r="I723">
        <v>7613.79</v>
      </c>
      <c r="J723" s="2" t="s">
        <v>1218</v>
      </c>
      <c r="K723">
        <v>732</v>
      </c>
      <c r="L723" s="15" t="s">
        <v>1576</v>
      </c>
      <c r="M723">
        <f>IF(J723="Business", G723*imputed!$B$4+imputed!$C$4,flights_c!G723*imputed!$B$5+imputed!$C$5)</f>
        <v>10565.583000000001</v>
      </c>
      <c r="N723">
        <f t="shared" si="44"/>
        <v>15</v>
      </c>
      <c r="O723">
        <f t="shared" si="45"/>
        <v>0.50163328501778892</v>
      </c>
      <c r="P723">
        <f t="shared" si="46"/>
        <v>9</v>
      </c>
      <c r="Q723" t="str">
        <f>VLOOKUP(K723,employees!A:H,5, FALSE)</f>
        <v>Consulting</v>
      </c>
      <c r="R723">
        <f>VLOOKUP(K723,employees!A:H,6, FALSE)</f>
        <v>3</v>
      </c>
      <c r="S723">
        <f>VLOOKUP(R723,Allowance!A:B,2,FALSE)</f>
        <v>8</v>
      </c>
      <c r="T723" t="str">
        <f t="shared" si="47"/>
        <v>Violation</v>
      </c>
      <c r="U723" t="str">
        <f>VLOOKUP(B723,IATA[],3,FALSE)</f>
        <v>USA</v>
      </c>
      <c r="V723" t="str">
        <f>VLOOKUP(C723,IATA[],3,FALSE)</f>
        <v>Malaysia</v>
      </c>
      <c r="W723" t="str">
        <f>VLOOKUP(U723,Regions!A:B,2,FALSE)</f>
        <v>Americas</v>
      </c>
      <c r="X723" t="str">
        <f>VLOOKUP(V723,Regions!A:B,2,FALSE)</f>
        <v>Asia Pacific</v>
      </c>
    </row>
    <row r="724" spans="1:24" x14ac:dyDescent="0.3">
      <c r="A724" t="s">
        <v>414</v>
      </c>
      <c r="B724" t="s">
        <v>1160</v>
      </c>
      <c r="C724" t="s">
        <v>1161</v>
      </c>
      <c r="D724" s="1">
        <v>43175</v>
      </c>
      <c r="E724" s="1">
        <v>43194</v>
      </c>
      <c r="F724" s="1">
        <v>43205</v>
      </c>
      <c r="G724">
        <v>15340</v>
      </c>
      <c r="H724">
        <v>23.5</v>
      </c>
      <c r="I724">
        <v>7617.01</v>
      </c>
      <c r="J724" s="2" t="s">
        <v>1218</v>
      </c>
      <c r="K724">
        <v>423</v>
      </c>
      <c r="L724" s="15" t="s">
        <v>1576</v>
      </c>
      <c r="M724">
        <f>IF(J724="Business", G724*imputed!$B$4+imputed!$C$4,flights_c!G724*imputed!$B$5+imputed!$C$5)</f>
        <v>10658.49</v>
      </c>
      <c r="N724">
        <f t="shared" si="44"/>
        <v>19</v>
      </c>
      <c r="O724">
        <f t="shared" si="45"/>
        <v>0.49654563233376792</v>
      </c>
      <c r="P724">
        <f t="shared" si="46"/>
        <v>11</v>
      </c>
      <c r="Q724" t="str">
        <f>VLOOKUP(K724,employees!A:H,5, FALSE)</f>
        <v>Finance</v>
      </c>
      <c r="R724">
        <f>VLOOKUP(K724,employees!A:H,6, FALSE)</f>
        <v>3</v>
      </c>
      <c r="S724">
        <f>VLOOKUP(R724,Allowance!A:B,2,FALSE)</f>
        <v>8</v>
      </c>
      <c r="T724" t="str">
        <f t="shared" si="47"/>
        <v>Violation</v>
      </c>
      <c r="U724" t="str">
        <f>VLOOKUP(B724,IATA[],3,FALSE)</f>
        <v>Singapore</v>
      </c>
      <c r="V724" t="str">
        <f>VLOOKUP(C724,IATA[],3,FALSE)</f>
        <v>USA</v>
      </c>
      <c r="W724" t="str">
        <f>VLOOKUP(U724,Regions!A:B,2,FALSE)</f>
        <v>Asia Pacific</v>
      </c>
      <c r="X724" t="str">
        <f>VLOOKUP(V724,Regions!A:B,2,FALSE)</f>
        <v>Americas</v>
      </c>
    </row>
    <row r="725" spans="1:24" x14ac:dyDescent="0.3">
      <c r="A725" t="s">
        <v>413</v>
      </c>
      <c r="B725" t="s">
        <v>1160</v>
      </c>
      <c r="C725" t="s">
        <v>1205</v>
      </c>
      <c r="D725" s="1">
        <v>43158</v>
      </c>
      <c r="E725" s="1">
        <v>43164</v>
      </c>
      <c r="F725" s="1">
        <v>43178</v>
      </c>
      <c r="G725">
        <v>3713</v>
      </c>
      <c r="H725">
        <v>7.9</v>
      </c>
      <c r="I725">
        <v>7618.01</v>
      </c>
      <c r="J725" s="2" t="s">
        <v>1218</v>
      </c>
      <c r="K725">
        <v>874</v>
      </c>
      <c r="L725" s="15" t="s">
        <v>1576</v>
      </c>
      <c r="M725">
        <f>IF(J725="Business", G725*imputed!$B$4+imputed!$C$4,flights_c!G725*imputed!$B$5+imputed!$C$5)</f>
        <v>3990.4054999999998</v>
      </c>
      <c r="N725">
        <f t="shared" si="44"/>
        <v>6</v>
      </c>
      <c r="O725">
        <f t="shared" si="45"/>
        <v>2.0517129006194454</v>
      </c>
      <c r="P725">
        <f t="shared" si="46"/>
        <v>14</v>
      </c>
      <c r="Q725" t="str">
        <f>VLOOKUP(K725,employees!A:H,5, FALSE)</f>
        <v>Consulting</v>
      </c>
      <c r="R725">
        <f>VLOOKUP(K725,employees!A:H,6, FALSE)</f>
        <v>4</v>
      </c>
      <c r="S725">
        <f>VLOOKUP(R725,Allowance!A:B,2,FALSE)</f>
        <v>10</v>
      </c>
      <c r="T725" t="str">
        <f t="shared" si="47"/>
        <v>No</v>
      </c>
      <c r="U725" t="str">
        <f>VLOOKUP(B725,IATA[],3,FALSE)</f>
        <v>Singapore</v>
      </c>
      <c r="V725" t="str">
        <f>VLOOKUP(C725,IATA[],3,FALSE)</f>
        <v>China</v>
      </c>
      <c r="W725" t="str">
        <f>VLOOKUP(U725,Regions!A:B,2,FALSE)</f>
        <v>Asia Pacific</v>
      </c>
      <c r="X725" t="str">
        <f>VLOOKUP(V725,Regions!A:B,2,FALSE)</f>
        <v>Asia Pacific</v>
      </c>
    </row>
    <row r="726" spans="1:24" x14ac:dyDescent="0.3">
      <c r="A726" t="s">
        <v>412</v>
      </c>
      <c r="B726" t="s">
        <v>1161</v>
      </c>
      <c r="C726" t="s">
        <v>1194</v>
      </c>
      <c r="D726" s="1">
        <v>43138</v>
      </c>
      <c r="E726" s="1">
        <v>43171</v>
      </c>
      <c r="F726" s="1">
        <v>43174</v>
      </c>
      <c r="G726">
        <v>6205</v>
      </c>
      <c r="H726">
        <v>7.8</v>
      </c>
      <c r="I726">
        <v>7630.51</v>
      </c>
      <c r="J726" s="2" t="s">
        <v>1218</v>
      </c>
      <c r="K726">
        <v>641</v>
      </c>
      <c r="L726" s="15" t="s">
        <v>1576</v>
      </c>
      <c r="M726">
        <f>IF(J726="Business", G726*imputed!$B$4+imputed!$C$4,flights_c!G726*imputed!$B$5+imputed!$C$5)</f>
        <v>5419.5675000000001</v>
      </c>
      <c r="N726">
        <f t="shared" si="44"/>
        <v>33</v>
      </c>
      <c r="O726">
        <f t="shared" si="45"/>
        <v>1.2297356970185336</v>
      </c>
      <c r="P726">
        <f t="shared" si="46"/>
        <v>3</v>
      </c>
      <c r="Q726" t="str">
        <f>VLOOKUP(K726,employees!A:H,5, FALSE)</f>
        <v>Consulting</v>
      </c>
      <c r="R726">
        <f>VLOOKUP(K726,employees!A:H,6, FALSE)</f>
        <v>4</v>
      </c>
      <c r="S726">
        <f>VLOOKUP(R726,Allowance!A:B,2,FALSE)</f>
        <v>10</v>
      </c>
      <c r="T726" t="str">
        <f t="shared" si="47"/>
        <v>No</v>
      </c>
      <c r="U726" t="str">
        <f>VLOOKUP(B726,IATA[],3,FALSE)</f>
        <v>USA</v>
      </c>
      <c r="V726" t="str">
        <f>VLOOKUP(C726,IATA[],3,FALSE)</f>
        <v>Germany</v>
      </c>
      <c r="W726" t="str">
        <f>VLOOKUP(U726,Regions!A:B,2,FALSE)</f>
        <v>Americas</v>
      </c>
      <c r="X726" t="str">
        <f>VLOOKUP(V726,Regions!A:B,2,FALSE)</f>
        <v>Europe &amp; Middle East</v>
      </c>
    </row>
    <row r="727" spans="1:24" x14ac:dyDescent="0.3">
      <c r="A727" t="s">
        <v>411</v>
      </c>
      <c r="B727" t="s">
        <v>1161</v>
      </c>
      <c r="C727" t="s">
        <v>1176</v>
      </c>
      <c r="D727" s="1">
        <v>43253</v>
      </c>
      <c r="E727" s="1">
        <v>43281</v>
      </c>
      <c r="F727" s="1">
        <v>43295</v>
      </c>
      <c r="G727">
        <v>11115</v>
      </c>
      <c r="H727">
        <v>13.5</v>
      </c>
      <c r="I727">
        <v>7632.96</v>
      </c>
      <c r="J727" s="2" t="s">
        <v>1218</v>
      </c>
      <c r="K727">
        <v>63</v>
      </c>
      <c r="L727" s="15" t="s">
        <v>1576</v>
      </c>
      <c r="M727">
        <f>IF(J727="Business", G727*imputed!$B$4+imputed!$C$4,flights_c!G727*imputed!$B$5+imputed!$C$5)</f>
        <v>8235.4524999999994</v>
      </c>
      <c r="N727">
        <f t="shared" si="44"/>
        <v>28</v>
      </c>
      <c r="O727">
        <f t="shared" si="45"/>
        <v>0.68672604588394059</v>
      </c>
      <c r="P727">
        <f t="shared" si="46"/>
        <v>14</v>
      </c>
      <c r="Q727" t="str">
        <f>VLOOKUP(K727,employees!A:H,5, FALSE)</f>
        <v>Consulting</v>
      </c>
      <c r="R727">
        <f>VLOOKUP(K727,employees!A:H,6, FALSE)</f>
        <v>3</v>
      </c>
      <c r="S727">
        <f>VLOOKUP(R727,Allowance!A:B,2,FALSE)</f>
        <v>8</v>
      </c>
      <c r="T727" t="str">
        <f t="shared" si="47"/>
        <v>Violation</v>
      </c>
      <c r="U727" t="str">
        <f>VLOOKUP(B727,IATA[],3,FALSE)</f>
        <v>USA</v>
      </c>
      <c r="V727" t="str">
        <f>VLOOKUP(C727,IATA[],3,FALSE)</f>
        <v>Republic of Korea</v>
      </c>
      <c r="W727" t="str">
        <f>VLOOKUP(U727,Regions!A:B,2,FALSE)</f>
        <v>Americas</v>
      </c>
      <c r="X727" t="str">
        <f>VLOOKUP(V727,Regions!A:B,2,FALSE)</f>
        <v>Asia Pacific</v>
      </c>
    </row>
    <row r="728" spans="1:24" x14ac:dyDescent="0.3">
      <c r="A728" t="s">
        <v>410</v>
      </c>
      <c r="B728" t="s">
        <v>1167</v>
      </c>
      <c r="C728" t="s">
        <v>1174</v>
      </c>
      <c r="D728" s="1">
        <v>43589</v>
      </c>
      <c r="E728" s="1">
        <v>43609</v>
      </c>
      <c r="F728" s="1">
        <v>43621</v>
      </c>
      <c r="G728">
        <v>11708</v>
      </c>
      <c r="H728">
        <v>20.9</v>
      </c>
      <c r="I728">
        <v>7633.25</v>
      </c>
      <c r="J728" s="2" t="s">
        <v>1218</v>
      </c>
      <c r="K728">
        <v>601</v>
      </c>
      <c r="L728" s="15" t="s">
        <v>1576</v>
      </c>
      <c r="M728">
        <f>IF(J728="Business", G728*imputed!$B$4+imputed!$C$4,flights_c!G728*imputed!$B$5+imputed!$C$5)</f>
        <v>8575.5380000000005</v>
      </c>
      <c r="N728">
        <f t="shared" si="44"/>
        <v>20</v>
      </c>
      <c r="O728">
        <f t="shared" si="45"/>
        <v>0.65196873932353949</v>
      </c>
      <c r="P728">
        <f t="shared" si="46"/>
        <v>12</v>
      </c>
      <c r="Q728" t="str">
        <f>VLOOKUP(K728,employees!A:H,5, FALSE)</f>
        <v>Consulting</v>
      </c>
      <c r="R728">
        <f>VLOOKUP(K728,employees!A:H,6, FALSE)</f>
        <v>2</v>
      </c>
      <c r="S728">
        <f>VLOOKUP(R728,Allowance!A:B,2,FALSE)</f>
        <v>6</v>
      </c>
      <c r="T728" t="str">
        <f t="shared" si="47"/>
        <v>Violation</v>
      </c>
      <c r="U728" t="str">
        <f>VLOOKUP(B728,IATA[],3,FALSE)</f>
        <v>England</v>
      </c>
      <c r="V728" t="str">
        <f>VLOOKUP(C728,IATA[],3,FALSE)</f>
        <v>Indonesia</v>
      </c>
      <c r="W728" t="str">
        <f>VLOOKUP(U728,Regions!A:B,2,FALSE)</f>
        <v>Europe &amp; Middle East</v>
      </c>
      <c r="X728" t="str">
        <f>VLOOKUP(V728,Regions!A:B,2,FALSE)</f>
        <v>Asia Pacific</v>
      </c>
    </row>
    <row r="729" spans="1:24" x14ac:dyDescent="0.3">
      <c r="A729" t="s">
        <v>409</v>
      </c>
      <c r="B729" t="s">
        <v>1161</v>
      </c>
      <c r="C729" t="s">
        <v>1175</v>
      </c>
      <c r="D729" s="1">
        <v>43200</v>
      </c>
      <c r="E729" s="1">
        <v>43220</v>
      </c>
      <c r="F729" s="1">
        <v>43235</v>
      </c>
      <c r="G729">
        <v>11022</v>
      </c>
      <c r="H729">
        <v>13.5</v>
      </c>
      <c r="I729">
        <v>7638.25</v>
      </c>
      <c r="J729" s="2" t="s">
        <v>1218</v>
      </c>
      <c r="K729">
        <v>297</v>
      </c>
      <c r="L729" s="15" t="s">
        <v>1576</v>
      </c>
      <c r="M729">
        <f>IF(J729="Business", G729*imputed!$B$4+imputed!$C$4,flights_c!G729*imputed!$B$5+imputed!$C$5)</f>
        <v>8182.1170000000002</v>
      </c>
      <c r="N729">
        <f t="shared" si="44"/>
        <v>20</v>
      </c>
      <c r="O729">
        <f t="shared" si="45"/>
        <v>0.69300036291054257</v>
      </c>
      <c r="P729">
        <f t="shared" si="46"/>
        <v>15</v>
      </c>
      <c r="Q729" t="str">
        <f>VLOOKUP(K729,employees!A:H,5, FALSE)</f>
        <v>Consulting</v>
      </c>
      <c r="R729">
        <f>VLOOKUP(K729,employees!A:H,6, FALSE)</f>
        <v>4</v>
      </c>
      <c r="S729">
        <f>VLOOKUP(R729,Allowance!A:B,2,FALSE)</f>
        <v>10</v>
      </c>
      <c r="T729" t="str">
        <f t="shared" si="47"/>
        <v>Violation</v>
      </c>
      <c r="U729" t="str">
        <f>VLOOKUP(B729,IATA[],3,FALSE)</f>
        <v>USA</v>
      </c>
      <c r="V729" t="str">
        <f>VLOOKUP(C729,IATA[],3,FALSE)</f>
        <v>United Arab Emirates</v>
      </c>
      <c r="W729" t="str">
        <f>VLOOKUP(U729,Regions!A:B,2,FALSE)</f>
        <v>Americas</v>
      </c>
      <c r="X729" t="str">
        <f>VLOOKUP(V729,Regions!A:B,2,FALSE)</f>
        <v>Europe &amp; Middle East</v>
      </c>
    </row>
    <row r="730" spans="1:24" x14ac:dyDescent="0.3">
      <c r="A730" t="s">
        <v>408</v>
      </c>
      <c r="B730" t="s">
        <v>1161</v>
      </c>
      <c r="C730" t="s">
        <v>1160</v>
      </c>
      <c r="D730" s="1">
        <v>42928</v>
      </c>
      <c r="E730" s="1">
        <v>42947</v>
      </c>
      <c r="F730" s="1">
        <v>42953</v>
      </c>
      <c r="G730">
        <v>15349</v>
      </c>
      <c r="H730">
        <v>18.5</v>
      </c>
      <c r="I730">
        <v>7643.32</v>
      </c>
      <c r="J730" s="2" t="s">
        <v>1218</v>
      </c>
      <c r="K730">
        <v>301</v>
      </c>
      <c r="L730" s="15" t="s">
        <v>1576</v>
      </c>
      <c r="M730">
        <f>IF(J730="Business", G730*imputed!$B$4+imputed!$C$4,flights_c!G730*imputed!$B$5+imputed!$C$5)</f>
        <v>10663.6515</v>
      </c>
      <c r="N730">
        <f t="shared" si="44"/>
        <v>19</v>
      </c>
      <c r="O730">
        <f t="shared" si="45"/>
        <v>0.49796859730275583</v>
      </c>
      <c r="P730">
        <f t="shared" si="46"/>
        <v>6</v>
      </c>
      <c r="Q730" t="str">
        <f>VLOOKUP(K730,employees!A:H,5, FALSE)</f>
        <v>Marketing</v>
      </c>
      <c r="R730">
        <f>VLOOKUP(K730,employees!A:H,6, FALSE)</f>
        <v>2</v>
      </c>
      <c r="S730">
        <f>VLOOKUP(R730,Allowance!A:B,2,FALSE)</f>
        <v>6</v>
      </c>
      <c r="T730" t="str">
        <f t="shared" si="47"/>
        <v>Violation</v>
      </c>
      <c r="U730" t="str">
        <f>VLOOKUP(B730,IATA[],3,FALSE)</f>
        <v>USA</v>
      </c>
      <c r="V730" t="str">
        <f>VLOOKUP(C730,IATA[],3,FALSE)</f>
        <v>Singapore</v>
      </c>
      <c r="W730" t="str">
        <f>VLOOKUP(U730,Regions!A:B,2,FALSE)</f>
        <v>Americas</v>
      </c>
      <c r="X730" t="str">
        <f>VLOOKUP(V730,Regions!A:B,2,FALSE)</f>
        <v>Asia Pacific</v>
      </c>
    </row>
    <row r="731" spans="1:24" x14ac:dyDescent="0.3">
      <c r="A731" t="s">
        <v>407</v>
      </c>
      <c r="B731" t="s">
        <v>1162</v>
      </c>
      <c r="C731" t="s">
        <v>1203</v>
      </c>
      <c r="D731" s="1">
        <v>42997</v>
      </c>
      <c r="E731" s="1">
        <v>42998</v>
      </c>
      <c r="F731" s="1">
        <v>43006</v>
      </c>
      <c r="G731">
        <v>8615</v>
      </c>
      <c r="H731">
        <v>9.8000000000000007</v>
      </c>
      <c r="I731">
        <v>7669.45</v>
      </c>
      <c r="J731" s="2" t="s">
        <v>1218</v>
      </c>
      <c r="K731">
        <v>15</v>
      </c>
      <c r="L731" s="15" t="s">
        <v>1576</v>
      </c>
      <c r="M731">
        <f>IF(J731="Business", G731*imputed!$B$4+imputed!$C$4,flights_c!G731*imputed!$B$5+imputed!$C$5)</f>
        <v>6801.7025000000003</v>
      </c>
      <c r="N731">
        <f t="shared" si="44"/>
        <v>1</v>
      </c>
      <c r="O731">
        <f t="shared" si="45"/>
        <v>0.89024376088218227</v>
      </c>
      <c r="P731">
        <f t="shared" si="46"/>
        <v>8</v>
      </c>
      <c r="Q731" t="str">
        <f>VLOOKUP(K731,employees!A:H,5, FALSE)</f>
        <v>Consulting</v>
      </c>
      <c r="R731">
        <f>VLOOKUP(K731,employees!A:H,6, FALSE)</f>
        <v>4</v>
      </c>
      <c r="S731">
        <f>VLOOKUP(R731,Allowance!A:B,2,FALSE)</f>
        <v>10</v>
      </c>
      <c r="T731" t="str">
        <f t="shared" si="47"/>
        <v>No</v>
      </c>
      <c r="U731" t="str">
        <f>VLOOKUP(B731,IATA[],3,FALSE)</f>
        <v>England</v>
      </c>
      <c r="V731" t="str">
        <f>VLOOKUP(C731,IATA[],3,FALSE)</f>
        <v>USA</v>
      </c>
      <c r="W731" t="str">
        <f>VLOOKUP(U731,Regions!A:B,2,FALSE)</f>
        <v>Europe &amp; Middle East</v>
      </c>
      <c r="X731" t="str">
        <f>VLOOKUP(V731,Regions!A:B,2,FALSE)</f>
        <v>Americas</v>
      </c>
    </row>
    <row r="732" spans="1:24" x14ac:dyDescent="0.3">
      <c r="A732" t="s">
        <v>406</v>
      </c>
      <c r="B732" t="s">
        <v>1161</v>
      </c>
      <c r="C732" t="s">
        <v>1176</v>
      </c>
      <c r="D732" s="1">
        <v>42988</v>
      </c>
      <c r="E732" s="1">
        <v>43008</v>
      </c>
      <c r="F732" s="1">
        <v>43017</v>
      </c>
      <c r="G732">
        <v>11115</v>
      </c>
      <c r="H732">
        <v>13.5</v>
      </c>
      <c r="I732">
        <v>7702.56</v>
      </c>
      <c r="J732" s="2" t="s">
        <v>1218</v>
      </c>
      <c r="K732">
        <v>428</v>
      </c>
      <c r="L732" s="15" t="s">
        <v>1576</v>
      </c>
      <c r="M732">
        <f>IF(J732="Business", G732*imputed!$B$4+imputed!$C$4,flights_c!G732*imputed!$B$5+imputed!$C$5)</f>
        <v>8235.4524999999994</v>
      </c>
      <c r="N732">
        <f t="shared" si="44"/>
        <v>20</v>
      </c>
      <c r="O732">
        <f t="shared" si="45"/>
        <v>0.69298785425101217</v>
      </c>
      <c r="P732">
        <f t="shared" si="46"/>
        <v>9</v>
      </c>
      <c r="Q732" t="str">
        <f>VLOOKUP(K732,employees!A:H,5, FALSE)</f>
        <v>Consulting</v>
      </c>
      <c r="R732">
        <f>VLOOKUP(K732,employees!A:H,6, FALSE)</f>
        <v>2</v>
      </c>
      <c r="S732">
        <f>VLOOKUP(R732,Allowance!A:B,2,FALSE)</f>
        <v>6</v>
      </c>
      <c r="T732" t="str">
        <f t="shared" si="47"/>
        <v>Violation</v>
      </c>
      <c r="U732" t="str">
        <f>VLOOKUP(B732,IATA[],3,FALSE)</f>
        <v>USA</v>
      </c>
      <c r="V732" t="str">
        <f>VLOOKUP(C732,IATA[],3,FALSE)</f>
        <v>Republic of Korea</v>
      </c>
      <c r="W732" t="str">
        <f>VLOOKUP(U732,Regions!A:B,2,FALSE)</f>
        <v>Americas</v>
      </c>
      <c r="X732" t="str">
        <f>VLOOKUP(V732,Regions!A:B,2,FALSE)</f>
        <v>Asia Pacific</v>
      </c>
    </row>
    <row r="733" spans="1:24" x14ac:dyDescent="0.3">
      <c r="A733" t="s">
        <v>405</v>
      </c>
      <c r="B733" t="s">
        <v>1161</v>
      </c>
      <c r="C733" t="s">
        <v>1173</v>
      </c>
      <c r="D733" s="1">
        <v>42822</v>
      </c>
      <c r="E733" s="1">
        <v>42851</v>
      </c>
      <c r="F733" s="1">
        <v>42866</v>
      </c>
      <c r="G733">
        <v>13964</v>
      </c>
      <c r="H733">
        <v>16.899999999999999</v>
      </c>
      <c r="I733">
        <v>7715.95</v>
      </c>
      <c r="J733" s="2" t="s">
        <v>1218</v>
      </c>
      <c r="K733">
        <v>109</v>
      </c>
      <c r="L733" s="15" t="s">
        <v>1576</v>
      </c>
      <c r="M733">
        <f>IF(J733="Business", G733*imputed!$B$4+imputed!$C$4,flights_c!G733*imputed!$B$5+imputed!$C$5)</f>
        <v>9869.3539999999994</v>
      </c>
      <c r="N733">
        <f t="shared" si="44"/>
        <v>29</v>
      </c>
      <c r="O733">
        <f t="shared" si="45"/>
        <v>0.55256015468347175</v>
      </c>
      <c r="P733">
        <f t="shared" si="46"/>
        <v>15</v>
      </c>
      <c r="Q733" t="str">
        <f>VLOOKUP(K733,employees!A:H,5, FALSE)</f>
        <v>IT</v>
      </c>
      <c r="R733">
        <f>VLOOKUP(K733,employees!A:H,6, FALSE)</f>
        <v>2</v>
      </c>
      <c r="S733">
        <f>VLOOKUP(R733,Allowance!A:B,2,FALSE)</f>
        <v>6</v>
      </c>
      <c r="T733" t="str">
        <f t="shared" si="47"/>
        <v>Violation</v>
      </c>
      <c r="U733" t="str">
        <f>VLOOKUP(B733,IATA[],3,FALSE)</f>
        <v>USA</v>
      </c>
      <c r="V733" t="str">
        <f>VLOOKUP(C733,IATA[],3,FALSE)</f>
        <v>Thailand</v>
      </c>
      <c r="W733" t="str">
        <f>VLOOKUP(U733,Regions!A:B,2,FALSE)</f>
        <v>Americas</v>
      </c>
      <c r="X733" t="str">
        <f>VLOOKUP(V733,Regions!A:B,2,FALSE)</f>
        <v>Asia Pacific</v>
      </c>
    </row>
    <row r="734" spans="1:24" x14ac:dyDescent="0.3">
      <c r="A734" t="s">
        <v>404</v>
      </c>
      <c r="B734" t="s">
        <v>1161</v>
      </c>
      <c r="C734" t="s">
        <v>1168</v>
      </c>
      <c r="D734" s="1">
        <v>43581</v>
      </c>
      <c r="E734" s="1">
        <v>43594</v>
      </c>
      <c r="F734" s="1">
        <v>43606</v>
      </c>
      <c r="G734">
        <v>10899</v>
      </c>
      <c r="H734">
        <v>13.3</v>
      </c>
      <c r="I734">
        <v>7770.92</v>
      </c>
      <c r="J734" s="2" t="s">
        <v>1218</v>
      </c>
      <c r="K734">
        <v>708</v>
      </c>
      <c r="L734" s="15" t="s">
        <v>1576</v>
      </c>
      <c r="M734">
        <f>IF(J734="Business", G734*imputed!$B$4+imputed!$C$4,flights_c!G734*imputed!$B$5+imputed!$C$5)</f>
        <v>8111.5765000000001</v>
      </c>
      <c r="N734">
        <f t="shared" si="44"/>
        <v>13</v>
      </c>
      <c r="O734">
        <f t="shared" si="45"/>
        <v>0.71299385264703186</v>
      </c>
      <c r="P734">
        <f t="shared" si="46"/>
        <v>12</v>
      </c>
      <c r="Q734" t="str">
        <f>VLOOKUP(K734,employees!A:H,5, FALSE)</f>
        <v>Consulting</v>
      </c>
      <c r="R734">
        <f>VLOOKUP(K734,employees!A:H,6, FALSE)</f>
        <v>4</v>
      </c>
      <c r="S734">
        <f>VLOOKUP(R734,Allowance!A:B,2,FALSE)</f>
        <v>10</v>
      </c>
      <c r="T734" t="str">
        <f t="shared" si="47"/>
        <v>Violation</v>
      </c>
      <c r="U734" t="str">
        <f>VLOOKUP(B734,IATA[],3,FALSE)</f>
        <v>USA</v>
      </c>
      <c r="V734" t="str">
        <f>VLOOKUP(C734,IATA[],3,FALSE)</f>
        <v>Japan</v>
      </c>
      <c r="W734" t="str">
        <f>VLOOKUP(U734,Regions!A:B,2,FALSE)</f>
        <v>Americas</v>
      </c>
      <c r="X734" t="str">
        <f>VLOOKUP(V734,Regions!A:B,2,FALSE)</f>
        <v>Asia Pacific</v>
      </c>
    </row>
    <row r="735" spans="1:24" x14ac:dyDescent="0.3">
      <c r="A735" t="s">
        <v>403</v>
      </c>
      <c r="B735" t="s">
        <v>1167</v>
      </c>
      <c r="C735" t="s">
        <v>1189</v>
      </c>
      <c r="D735" s="1">
        <v>43406</v>
      </c>
      <c r="E735" s="1">
        <v>43406</v>
      </c>
      <c r="F735" s="1">
        <v>43412</v>
      </c>
      <c r="G735">
        <v>8520</v>
      </c>
      <c r="H735">
        <v>10.5</v>
      </c>
      <c r="I735">
        <v>7783.01</v>
      </c>
      <c r="J735" s="2" t="s">
        <v>1218</v>
      </c>
      <c r="K735">
        <v>725</v>
      </c>
      <c r="L735" s="15" t="s">
        <v>1576</v>
      </c>
      <c r="M735">
        <f>IF(J735="Business", G735*imputed!$B$4+imputed!$C$4,flights_c!G735*imputed!$B$5+imputed!$C$5)</f>
        <v>6747.22</v>
      </c>
      <c r="N735">
        <f t="shared" si="44"/>
        <v>0</v>
      </c>
      <c r="O735">
        <f t="shared" si="45"/>
        <v>0.91349882629107981</v>
      </c>
      <c r="P735">
        <f t="shared" si="46"/>
        <v>6</v>
      </c>
      <c r="Q735" t="str">
        <f>VLOOKUP(K735,employees!A:H,5, FALSE)</f>
        <v>Consulting</v>
      </c>
      <c r="R735">
        <f>VLOOKUP(K735,employees!A:H,6, FALSE)</f>
        <v>4</v>
      </c>
      <c r="S735">
        <f>VLOOKUP(R735,Allowance!A:B,2,FALSE)</f>
        <v>10</v>
      </c>
      <c r="T735" t="str">
        <f t="shared" si="47"/>
        <v>Violation</v>
      </c>
      <c r="U735" t="str">
        <f>VLOOKUP(B735,IATA[],3,FALSE)</f>
        <v>England</v>
      </c>
      <c r="V735" t="str">
        <f>VLOOKUP(C735,IATA[],3,FALSE)</f>
        <v>USA</v>
      </c>
      <c r="W735" t="str">
        <f>VLOOKUP(U735,Regions!A:B,2,FALSE)</f>
        <v>Europe &amp; Middle East</v>
      </c>
      <c r="X735" t="str">
        <f>VLOOKUP(V735,Regions!A:B,2,FALSE)</f>
        <v>Americas</v>
      </c>
    </row>
    <row r="736" spans="1:24" x14ac:dyDescent="0.3">
      <c r="A736" t="s">
        <v>402</v>
      </c>
      <c r="B736" t="s">
        <v>1167</v>
      </c>
      <c r="C736" t="s">
        <v>1181</v>
      </c>
      <c r="D736" s="1">
        <v>43756</v>
      </c>
      <c r="E736" s="1">
        <v>43777</v>
      </c>
      <c r="F736" s="1">
        <v>43799</v>
      </c>
      <c r="G736">
        <v>9223</v>
      </c>
      <c r="H736">
        <v>18.399999999999999</v>
      </c>
      <c r="I736">
        <v>7785.03</v>
      </c>
      <c r="J736" s="2" t="s">
        <v>1218</v>
      </c>
      <c r="K736">
        <v>586</v>
      </c>
      <c r="L736" s="15" t="s">
        <v>1576</v>
      </c>
      <c r="M736">
        <f>IF(J736="Business", G736*imputed!$B$4+imputed!$C$4,flights_c!G736*imputed!$B$5+imputed!$C$5)</f>
        <v>7150.3905000000004</v>
      </c>
      <c r="N736">
        <f t="shared" si="44"/>
        <v>21</v>
      </c>
      <c r="O736">
        <f t="shared" si="45"/>
        <v>0.84408869131519026</v>
      </c>
      <c r="P736">
        <f t="shared" si="46"/>
        <v>22</v>
      </c>
      <c r="Q736" t="str">
        <f>VLOOKUP(K736,employees!A:H,5, FALSE)</f>
        <v>Consulting</v>
      </c>
      <c r="R736">
        <f>VLOOKUP(K736,employees!A:H,6, FALSE)</f>
        <v>4</v>
      </c>
      <c r="S736">
        <f>VLOOKUP(R736,Allowance!A:B,2,FALSE)</f>
        <v>10</v>
      </c>
      <c r="T736" t="str">
        <f t="shared" si="47"/>
        <v>Violation</v>
      </c>
      <c r="U736" t="str">
        <f>VLOOKUP(B736,IATA[],3,FALSE)</f>
        <v>England</v>
      </c>
      <c r="V736" t="str">
        <f>VLOOKUP(C736,IATA[],3,FALSE)</f>
        <v>China</v>
      </c>
      <c r="W736" t="str">
        <f>VLOOKUP(U736,Regions!A:B,2,FALSE)</f>
        <v>Europe &amp; Middle East</v>
      </c>
      <c r="X736" t="str">
        <f>VLOOKUP(V736,Regions!A:B,2,FALSE)</f>
        <v>Asia Pacific</v>
      </c>
    </row>
    <row r="737" spans="1:24" x14ac:dyDescent="0.3">
      <c r="A737" t="s">
        <v>401</v>
      </c>
      <c r="B737" t="s">
        <v>1161</v>
      </c>
      <c r="C737" t="s">
        <v>1168</v>
      </c>
      <c r="D737" s="1">
        <v>43411</v>
      </c>
      <c r="E737" s="1">
        <v>43421</v>
      </c>
      <c r="F737" s="1">
        <v>43431</v>
      </c>
      <c r="G737">
        <v>10899</v>
      </c>
      <c r="H737">
        <v>13.3</v>
      </c>
      <c r="I737">
        <v>7790.43</v>
      </c>
      <c r="J737" s="2" t="s">
        <v>1218</v>
      </c>
      <c r="K737">
        <v>63</v>
      </c>
      <c r="L737" s="15" t="s">
        <v>1576</v>
      </c>
      <c r="M737">
        <f>IF(J737="Business", G737*imputed!$B$4+imputed!$C$4,flights_c!G737*imputed!$B$5+imputed!$C$5)</f>
        <v>8111.5765000000001</v>
      </c>
      <c r="N737">
        <f t="shared" si="44"/>
        <v>10</v>
      </c>
      <c r="O737">
        <f t="shared" si="45"/>
        <v>0.71478392513074596</v>
      </c>
      <c r="P737">
        <f t="shared" si="46"/>
        <v>10</v>
      </c>
      <c r="Q737" t="str">
        <f>VLOOKUP(K737,employees!A:H,5, FALSE)</f>
        <v>Consulting</v>
      </c>
      <c r="R737">
        <f>VLOOKUP(K737,employees!A:H,6, FALSE)</f>
        <v>3</v>
      </c>
      <c r="S737">
        <f>VLOOKUP(R737,Allowance!A:B,2,FALSE)</f>
        <v>8</v>
      </c>
      <c r="T737" t="str">
        <f t="shared" si="47"/>
        <v>Violation</v>
      </c>
      <c r="U737" t="str">
        <f>VLOOKUP(B737,IATA[],3,FALSE)</f>
        <v>USA</v>
      </c>
      <c r="V737" t="str">
        <f>VLOOKUP(C737,IATA[],3,FALSE)</f>
        <v>Japan</v>
      </c>
      <c r="W737" t="str">
        <f>VLOOKUP(U737,Regions!A:B,2,FALSE)</f>
        <v>Americas</v>
      </c>
      <c r="X737" t="str">
        <f>VLOOKUP(V737,Regions!A:B,2,FALSE)</f>
        <v>Asia Pacific</v>
      </c>
    </row>
    <row r="738" spans="1:24" x14ac:dyDescent="0.3">
      <c r="A738" t="s">
        <v>400</v>
      </c>
      <c r="B738" t="s">
        <v>1162</v>
      </c>
      <c r="C738" t="s">
        <v>1169</v>
      </c>
      <c r="D738" s="1">
        <v>43725</v>
      </c>
      <c r="E738" s="1">
        <v>43737</v>
      </c>
      <c r="F738" s="1">
        <v>43749</v>
      </c>
      <c r="G738">
        <v>10605</v>
      </c>
      <c r="H738">
        <v>11.8</v>
      </c>
      <c r="I738">
        <v>7797.61</v>
      </c>
      <c r="J738" s="2" t="s">
        <v>1218</v>
      </c>
      <c r="K738">
        <v>388</v>
      </c>
      <c r="L738" s="15" t="s">
        <v>1576</v>
      </c>
      <c r="M738">
        <f>IF(J738="Business", G738*imputed!$B$4+imputed!$C$4,flights_c!G738*imputed!$B$5+imputed!$C$5)</f>
        <v>7942.9674999999997</v>
      </c>
      <c r="N738">
        <f t="shared" si="44"/>
        <v>12</v>
      </c>
      <c r="O738">
        <f t="shared" si="45"/>
        <v>0.73527675624705324</v>
      </c>
      <c r="P738">
        <f t="shared" si="46"/>
        <v>12</v>
      </c>
      <c r="Q738" t="str">
        <f>VLOOKUP(K738,employees!A:H,5, FALSE)</f>
        <v>Consulting</v>
      </c>
      <c r="R738">
        <f>VLOOKUP(K738,employees!A:H,6, FALSE)</f>
        <v>4</v>
      </c>
      <c r="S738">
        <f>VLOOKUP(R738,Allowance!A:B,2,FALSE)</f>
        <v>10</v>
      </c>
      <c r="T738" t="str">
        <f t="shared" si="47"/>
        <v>Violation</v>
      </c>
      <c r="U738" t="str">
        <f>VLOOKUP(B738,IATA[],3,FALSE)</f>
        <v>England</v>
      </c>
      <c r="V738" t="str">
        <f>VLOOKUP(C738,IATA[],3,FALSE)</f>
        <v>Malaysia</v>
      </c>
      <c r="W738" t="str">
        <f>VLOOKUP(U738,Regions!A:B,2,FALSE)</f>
        <v>Europe &amp; Middle East</v>
      </c>
      <c r="X738" t="str">
        <f>VLOOKUP(V738,Regions!A:B,2,FALSE)</f>
        <v>Asia Pacific</v>
      </c>
    </row>
    <row r="739" spans="1:24" x14ac:dyDescent="0.3">
      <c r="A739" t="s">
        <v>399</v>
      </c>
      <c r="B739" t="s">
        <v>1161</v>
      </c>
      <c r="C739" t="s">
        <v>1160</v>
      </c>
      <c r="D739" s="1">
        <v>42772</v>
      </c>
      <c r="E739" s="1">
        <v>42783</v>
      </c>
      <c r="F739" s="1">
        <v>42791</v>
      </c>
      <c r="G739">
        <v>15349</v>
      </c>
      <c r="H739">
        <v>18.5</v>
      </c>
      <c r="I739">
        <v>7808.36</v>
      </c>
      <c r="J739" s="2" t="s">
        <v>1218</v>
      </c>
      <c r="K739">
        <v>228</v>
      </c>
      <c r="L739" s="15" t="s">
        <v>1576</v>
      </c>
      <c r="M739">
        <f>IF(J739="Business", G739*imputed!$B$4+imputed!$C$4,flights_c!G739*imputed!$B$5+imputed!$C$5)</f>
        <v>10663.6515</v>
      </c>
      <c r="N739">
        <f t="shared" si="44"/>
        <v>11</v>
      </c>
      <c r="O739">
        <f t="shared" si="45"/>
        <v>0.50872108932177995</v>
      </c>
      <c r="P739">
        <f t="shared" si="46"/>
        <v>8</v>
      </c>
      <c r="Q739" t="str">
        <f>VLOOKUP(K739,employees!A:H,5, FALSE)</f>
        <v>HR</v>
      </c>
      <c r="R739">
        <f>VLOOKUP(K739,employees!A:H,6, FALSE)</f>
        <v>3</v>
      </c>
      <c r="S739">
        <f>VLOOKUP(R739,Allowance!A:B,2,FALSE)</f>
        <v>8</v>
      </c>
      <c r="T739" t="str">
        <f t="shared" si="47"/>
        <v>Violation</v>
      </c>
      <c r="U739" t="str">
        <f>VLOOKUP(B739,IATA[],3,FALSE)</f>
        <v>USA</v>
      </c>
      <c r="V739" t="str">
        <f>VLOOKUP(C739,IATA[],3,FALSE)</f>
        <v>Singapore</v>
      </c>
      <c r="W739" t="str">
        <f>VLOOKUP(U739,Regions!A:B,2,FALSE)</f>
        <v>Americas</v>
      </c>
      <c r="X739" t="str">
        <f>VLOOKUP(V739,Regions!A:B,2,FALSE)</f>
        <v>Asia Pacific</v>
      </c>
    </row>
    <row r="740" spans="1:24" x14ac:dyDescent="0.3">
      <c r="A740" t="s">
        <v>398</v>
      </c>
      <c r="B740" t="s">
        <v>1161</v>
      </c>
      <c r="C740" t="s">
        <v>1176</v>
      </c>
      <c r="D740" s="1">
        <v>43082</v>
      </c>
      <c r="E740" s="1">
        <v>43115</v>
      </c>
      <c r="F740" s="1">
        <v>43122</v>
      </c>
      <c r="G740">
        <v>11115</v>
      </c>
      <c r="H740">
        <v>13.5</v>
      </c>
      <c r="I740">
        <v>7824.25</v>
      </c>
      <c r="J740" s="2" t="s">
        <v>1218</v>
      </c>
      <c r="K740">
        <v>226</v>
      </c>
      <c r="L740" s="15" t="s">
        <v>1576</v>
      </c>
      <c r="M740">
        <f>IF(J740="Business", G740*imputed!$B$4+imputed!$C$4,flights_c!G740*imputed!$B$5+imputed!$C$5)</f>
        <v>8235.4524999999994</v>
      </c>
      <c r="N740">
        <f t="shared" si="44"/>
        <v>33</v>
      </c>
      <c r="O740">
        <f t="shared" si="45"/>
        <v>0.70393612235717495</v>
      </c>
      <c r="P740">
        <f t="shared" si="46"/>
        <v>7</v>
      </c>
      <c r="Q740" t="str">
        <f>VLOOKUP(K740,employees!A:H,5, FALSE)</f>
        <v>Consulting</v>
      </c>
      <c r="R740">
        <f>VLOOKUP(K740,employees!A:H,6, FALSE)</f>
        <v>4</v>
      </c>
      <c r="S740">
        <f>VLOOKUP(R740,Allowance!A:B,2,FALSE)</f>
        <v>10</v>
      </c>
      <c r="T740" t="str">
        <f t="shared" si="47"/>
        <v>Violation</v>
      </c>
      <c r="U740" t="str">
        <f>VLOOKUP(B740,IATA[],3,FALSE)</f>
        <v>USA</v>
      </c>
      <c r="V740" t="str">
        <f>VLOOKUP(C740,IATA[],3,FALSE)</f>
        <v>Republic of Korea</v>
      </c>
      <c r="W740" t="str">
        <f>VLOOKUP(U740,Regions!A:B,2,FALSE)</f>
        <v>Americas</v>
      </c>
      <c r="X740" t="str">
        <f>VLOOKUP(V740,Regions!A:B,2,FALSE)</f>
        <v>Asia Pacific</v>
      </c>
    </row>
    <row r="741" spans="1:24" x14ac:dyDescent="0.3">
      <c r="A741" t="s">
        <v>397</v>
      </c>
      <c r="B741" t="s">
        <v>1161</v>
      </c>
      <c r="C741" t="s">
        <v>1187</v>
      </c>
      <c r="D741" s="1">
        <v>43160</v>
      </c>
      <c r="E741" s="1">
        <v>43172</v>
      </c>
      <c r="F741" s="1">
        <v>43184</v>
      </c>
      <c r="G741">
        <v>10789</v>
      </c>
      <c r="H741">
        <v>13.2</v>
      </c>
      <c r="I741">
        <v>7840.66</v>
      </c>
      <c r="J741" s="2" t="s">
        <v>1218</v>
      </c>
      <c r="K741">
        <v>666</v>
      </c>
      <c r="L741" s="15" t="s">
        <v>1576</v>
      </c>
      <c r="M741">
        <f>IF(J741="Business", G741*imputed!$B$4+imputed!$C$4,flights_c!G741*imputed!$B$5+imputed!$C$5)</f>
        <v>8048.4915000000001</v>
      </c>
      <c r="N741">
        <f t="shared" si="44"/>
        <v>12</v>
      </c>
      <c r="O741">
        <f t="shared" si="45"/>
        <v>0.72672722217072938</v>
      </c>
      <c r="P741">
        <f t="shared" si="46"/>
        <v>12</v>
      </c>
      <c r="Q741" t="str">
        <f>VLOOKUP(K741,employees!A:H,5, FALSE)</f>
        <v>Consulting</v>
      </c>
      <c r="R741">
        <f>VLOOKUP(K741,employees!A:H,6, FALSE)</f>
        <v>4</v>
      </c>
      <c r="S741">
        <f>VLOOKUP(R741,Allowance!A:B,2,FALSE)</f>
        <v>10</v>
      </c>
      <c r="T741" t="str">
        <f t="shared" si="47"/>
        <v>Violation</v>
      </c>
      <c r="U741" t="str">
        <f>VLOOKUP(B741,IATA[],3,FALSE)</f>
        <v>USA</v>
      </c>
      <c r="V741" t="str">
        <f>VLOOKUP(C741,IATA[],3,FALSE)</f>
        <v>Qatar</v>
      </c>
      <c r="W741" t="str">
        <f>VLOOKUP(U741,Regions!A:B,2,FALSE)</f>
        <v>Americas</v>
      </c>
      <c r="X741" t="str">
        <f>VLOOKUP(V741,Regions!A:B,2,FALSE)</f>
        <v>Europe &amp; Middle East</v>
      </c>
    </row>
    <row r="742" spans="1:24" x14ac:dyDescent="0.3">
      <c r="A742" t="s">
        <v>396</v>
      </c>
      <c r="B742" t="s">
        <v>1161</v>
      </c>
      <c r="C742" t="s">
        <v>1160</v>
      </c>
      <c r="D742" s="1">
        <v>43613</v>
      </c>
      <c r="E742" s="1">
        <v>43628</v>
      </c>
      <c r="F742" s="1">
        <v>43643</v>
      </c>
      <c r="G742">
        <v>15349</v>
      </c>
      <c r="H742">
        <v>18.5</v>
      </c>
      <c r="I742">
        <v>7858.77</v>
      </c>
      <c r="J742" s="2" t="s">
        <v>1218</v>
      </c>
      <c r="K742">
        <v>228</v>
      </c>
      <c r="L742" s="15" t="s">
        <v>1576</v>
      </c>
      <c r="M742">
        <f>IF(J742="Business", G742*imputed!$B$4+imputed!$C$4,flights_c!G742*imputed!$B$5+imputed!$C$5)</f>
        <v>10663.6515</v>
      </c>
      <c r="N742">
        <f t="shared" si="44"/>
        <v>15</v>
      </c>
      <c r="O742">
        <f t="shared" si="45"/>
        <v>0.512005342367581</v>
      </c>
      <c r="P742">
        <f t="shared" si="46"/>
        <v>15</v>
      </c>
      <c r="Q742" t="str">
        <f>VLOOKUP(K742,employees!A:H,5, FALSE)</f>
        <v>HR</v>
      </c>
      <c r="R742">
        <f>VLOOKUP(K742,employees!A:H,6, FALSE)</f>
        <v>3</v>
      </c>
      <c r="S742">
        <f>VLOOKUP(R742,Allowance!A:B,2,FALSE)</f>
        <v>8</v>
      </c>
      <c r="T742" t="str">
        <f t="shared" si="47"/>
        <v>Violation</v>
      </c>
      <c r="U742" t="str">
        <f>VLOOKUP(B742,IATA[],3,FALSE)</f>
        <v>USA</v>
      </c>
      <c r="V742" t="str">
        <f>VLOOKUP(C742,IATA[],3,FALSE)</f>
        <v>Singapore</v>
      </c>
      <c r="W742" t="str">
        <f>VLOOKUP(U742,Regions!A:B,2,FALSE)</f>
        <v>Americas</v>
      </c>
      <c r="X742" t="str">
        <f>VLOOKUP(V742,Regions!A:B,2,FALSE)</f>
        <v>Asia Pacific</v>
      </c>
    </row>
    <row r="743" spans="1:24" x14ac:dyDescent="0.3">
      <c r="A743" t="s">
        <v>395</v>
      </c>
      <c r="B743" t="s">
        <v>1167</v>
      </c>
      <c r="C743" t="s">
        <v>1173</v>
      </c>
      <c r="D743" s="1">
        <v>43183</v>
      </c>
      <c r="E743" s="1">
        <v>43205</v>
      </c>
      <c r="F743" s="1">
        <v>43212</v>
      </c>
      <c r="G743">
        <v>9570</v>
      </c>
      <c r="H743">
        <v>18.7</v>
      </c>
      <c r="I743">
        <v>7860.35</v>
      </c>
      <c r="J743" s="2" t="s">
        <v>1218</v>
      </c>
      <c r="K743">
        <v>269</v>
      </c>
      <c r="L743" s="15" t="s">
        <v>1576</v>
      </c>
      <c r="M743">
        <f>IF(J743="Business", G743*imputed!$B$4+imputed!$C$4,flights_c!G743*imputed!$B$5+imputed!$C$5)</f>
        <v>7349.3950000000004</v>
      </c>
      <c r="N743">
        <f t="shared" si="44"/>
        <v>22</v>
      </c>
      <c r="O743">
        <f t="shared" si="45"/>
        <v>0.82135318704284221</v>
      </c>
      <c r="P743">
        <f t="shared" si="46"/>
        <v>7</v>
      </c>
      <c r="Q743" t="str">
        <f>VLOOKUP(K743,employees!A:H,5, FALSE)</f>
        <v>Consulting</v>
      </c>
      <c r="R743">
        <f>VLOOKUP(K743,employees!A:H,6, FALSE)</f>
        <v>4</v>
      </c>
      <c r="S743">
        <f>VLOOKUP(R743,Allowance!A:B,2,FALSE)</f>
        <v>10</v>
      </c>
      <c r="T743" t="str">
        <f t="shared" si="47"/>
        <v>Violation</v>
      </c>
      <c r="U743" t="str">
        <f>VLOOKUP(B743,IATA[],3,FALSE)</f>
        <v>England</v>
      </c>
      <c r="V743" t="str">
        <f>VLOOKUP(C743,IATA[],3,FALSE)</f>
        <v>Thailand</v>
      </c>
      <c r="W743" t="str">
        <f>VLOOKUP(U743,Regions!A:B,2,FALSE)</f>
        <v>Europe &amp; Middle East</v>
      </c>
      <c r="X743" t="str">
        <f>VLOOKUP(V743,Regions!A:B,2,FALSE)</f>
        <v>Asia Pacific</v>
      </c>
    </row>
    <row r="744" spans="1:24" x14ac:dyDescent="0.3">
      <c r="A744" t="s">
        <v>394</v>
      </c>
      <c r="B744" t="s">
        <v>1161</v>
      </c>
      <c r="C744" t="s">
        <v>1160</v>
      </c>
      <c r="D744" s="1">
        <v>43580</v>
      </c>
      <c r="E744" s="1">
        <v>43589</v>
      </c>
      <c r="F744" s="1">
        <v>43595</v>
      </c>
      <c r="G744">
        <v>15349</v>
      </c>
      <c r="H744">
        <v>18.5</v>
      </c>
      <c r="I744">
        <v>7872.07</v>
      </c>
      <c r="J744" s="2" t="s">
        <v>1218</v>
      </c>
      <c r="K744">
        <v>201</v>
      </c>
      <c r="L744" s="15" t="s">
        <v>1576</v>
      </c>
      <c r="M744">
        <f>IF(J744="Business", G744*imputed!$B$4+imputed!$C$4,flights_c!G744*imputed!$B$5+imputed!$C$5)</f>
        <v>10663.6515</v>
      </c>
      <c r="N744">
        <f t="shared" si="44"/>
        <v>9</v>
      </c>
      <c r="O744">
        <f t="shared" si="45"/>
        <v>0.51287184832888133</v>
      </c>
      <c r="P744">
        <f t="shared" si="46"/>
        <v>6</v>
      </c>
      <c r="Q744" t="str">
        <f>VLOOKUP(K744,employees!A:H,5, FALSE)</f>
        <v>IT</v>
      </c>
      <c r="R744">
        <f>VLOOKUP(K744,employees!A:H,6, FALSE)</f>
        <v>2</v>
      </c>
      <c r="S744">
        <f>VLOOKUP(R744,Allowance!A:B,2,FALSE)</f>
        <v>6</v>
      </c>
      <c r="T744" t="str">
        <f t="shared" si="47"/>
        <v>Violation</v>
      </c>
      <c r="U744" t="str">
        <f>VLOOKUP(B744,IATA[],3,FALSE)</f>
        <v>USA</v>
      </c>
      <c r="V744" t="str">
        <f>VLOOKUP(C744,IATA[],3,FALSE)</f>
        <v>Singapore</v>
      </c>
      <c r="W744" t="str">
        <f>VLOOKUP(U744,Regions!A:B,2,FALSE)</f>
        <v>Americas</v>
      </c>
      <c r="X744" t="str">
        <f>VLOOKUP(V744,Regions!A:B,2,FALSE)</f>
        <v>Asia Pacific</v>
      </c>
    </row>
    <row r="745" spans="1:24" x14ac:dyDescent="0.3">
      <c r="A745" t="s">
        <v>393</v>
      </c>
      <c r="B745" t="s">
        <v>1162</v>
      </c>
      <c r="C745" t="s">
        <v>1177</v>
      </c>
      <c r="D745" s="1">
        <v>43695</v>
      </c>
      <c r="E745" s="1">
        <v>43710</v>
      </c>
      <c r="F745" s="1">
        <v>43720</v>
      </c>
      <c r="G745">
        <v>17020</v>
      </c>
      <c r="H745">
        <v>22.2</v>
      </c>
      <c r="I745">
        <v>7896.15</v>
      </c>
      <c r="J745" s="2" t="s">
        <v>1218</v>
      </c>
      <c r="K745">
        <v>198</v>
      </c>
      <c r="L745" s="15" t="s">
        <v>1576</v>
      </c>
      <c r="M745">
        <f>IF(J745="Business", G745*imputed!$B$4+imputed!$C$4,flights_c!G745*imputed!$B$5+imputed!$C$5)</f>
        <v>11621.97</v>
      </c>
      <c r="N745">
        <f t="shared" si="44"/>
        <v>15</v>
      </c>
      <c r="O745">
        <f t="shared" si="45"/>
        <v>0.46393360752056401</v>
      </c>
      <c r="P745">
        <f t="shared" si="46"/>
        <v>10</v>
      </c>
      <c r="Q745" t="str">
        <f>VLOOKUP(K745,employees!A:H,5, FALSE)</f>
        <v>Consulting</v>
      </c>
      <c r="R745">
        <f>VLOOKUP(K745,employees!A:H,6, FALSE)</f>
        <v>4</v>
      </c>
      <c r="S745">
        <f>VLOOKUP(R745,Allowance!A:B,2,FALSE)</f>
        <v>10</v>
      </c>
      <c r="T745" t="str">
        <f t="shared" si="47"/>
        <v>Violation</v>
      </c>
      <c r="U745" t="str">
        <f>VLOOKUP(B745,IATA[],3,FALSE)</f>
        <v>England</v>
      </c>
      <c r="V745" t="str">
        <f>VLOOKUP(C745,IATA[],3,FALSE)</f>
        <v>Australia</v>
      </c>
      <c r="W745" t="str">
        <f>VLOOKUP(U745,Regions!A:B,2,FALSE)</f>
        <v>Europe &amp; Middle East</v>
      </c>
      <c r="X745" t="str">
        <f>VLOOKUP(V745,Regions!A:B,2,FALSE)</f>
        <v>Asia Pacific</v>
      </c>
    </row>
    <row r="746" spans="1:24" x14ac:dyDescent="0.3">
      <c r="A746" t="s">
        <v>391</v>
      </c>
      <c r="B746" t="s">
        <v>1161</v>
      </c>
      <c r="C746" t="s">
        <v>1176</v>
      </c>
      <c r="D746" s="1">
        <v>42851</v>
      </c>
      <c r="E746" s="1">
        <v>42881</v>
      </c>
      <c r="F746" s="1">
        <v>42889</v>
      </c>
      <c r="G746">
        <v>11115</v>
      </c>
      <c r="H746">
        <v>13.5</v>
      </c>
      <c r="I746">
        <v>7922.59</v>
      </c>
      <c r="J746" s="2" t="s">
        <v>1218</v>
      </c>
      <c r="K746">
        <v>62</v>
      </c>
      <c r="L746" s="15" t="s">
        <v>1576</v>
      </c>
      <c r="M746">
        <f>IF(J746="Business", G746*imputed!$B$4+imputed!$C$4,flights_c!G746*imputed!$B$5+imputed!$C$5)</f>
        <v>8235.4524999999994</v>
      </c>
      <c r="N746">
        <f t="shared" si="44"/>
        <v>30</v>
      </c>
      <c r="O746">
        <f t="shared" si="45"/>
        <v>0.71278362573099419</v>
      </c>
      <c r="P746">
        <f t="shared" si="46"/>
        <v>8</v>
      </c>
      <c r="Q746" t="str">
        <f>VLOOKUP(K746,employees!A:H,5, FALSE)</f>
        <v>Consulting</v>
      </c>
      <c r="R746">
        <f>VLOOKUP(K746,employees!A:H,6, FALSE)</f>
        <v>3</v>
      </c>
      <c r="S746">
        <f>VLOOKUP(R746,Allowance!A:B,2,FALSE)</f>
        <v>8</v>
      </c>
      <c r="T746" t="str">
        <f t="shared" si="47"/>
        <v>Violation</v>
      </c>
      <c r="U746" t="str">
        <f>VLOOKUP(B746,IATA[],3,FALSE)</f>
        <v>USA</v>
      </c>
      <c r="V746" t="str">
        <f>VLOOKUP(C746,IATA[],3,FALSE)</f>
        <v>Republic of Korea</v>
      </c>
      <c r="W746" t="str">
        <f>VLOOKUP(U746,Regions!A:B,2,FALSE)</f>
        <v>Americas</v>
      </c>
      <c r="X746" t="str">
        <f>VLOOKUP(V746,Regions!A:B,2,FALSE)</f>
        <v>Asia Pacific</v>
      </c>
    </row>
    <row r="747" spans="1:24" x14ac:dyDescent="0.3">
      <c r="A747" t="s">
        <v>388</v>
      </c>
      <c r="B747" t="s">
        <v>1167</v>
      </c>
      <c r="C747" t="s">
        <v>1186</v>
      </c>
      <c r="D747" s="1">
        <v>43660</v>
      </c>
      <c r="E747" s="1">
        <v>43692</v>
      </c>
      <c r="F747" s="1">
        <v>43699</v>
      </c>
      <c r="G747">
        <v>9597</v>
      </c>
      <c r="H747">
        <v>17.7</v>
      </c>
      <c r="I747">
        <v>7955.95</v>
      </c>
      <c r="J747" s="2" t="s">
        <v>1218</v>
      </c>
      <c r="K747">
        <v>566</v>
      </c>
      <c r="L747" s="15" t="s">
        <v>1576</v>
      </c>
      <c r="M747">
        <f>IF(J747="Business", G747*imputed!$B$4+imputed!$C$4,flights_c!G747*imputed!$B$5+imputed!$C$5)</f>
        <v>7364.8795</v>
      </c>
      <c r="N747">
        <f t="shared" si="44"/>
        <v>32</v>
      </c>
      <c r="O747">
        <f t="shared" si="45"/>
        <v>0.82900385537147026</v>
      </c>
      <c r="P747">
        <f t="shared" si="46"/>
        <v>7</v>
      </c>
      <c r="Q747" t="str">
        <f>VLOOKUP(K747,employees!A:H,5, FALSE)</f>
        <v>Consulting</v>
      </c>
      <c r="R747">
        <f>VLOOKUP(K747,employees!A:H,6, FALSE)</f>
        <v>4</v>
      </c>
      <c r="S747">
        <f>VLOOKUP(R747,Allowance!A:B,2,FALSE)</f>
        <v>10</v>
      </c>
      <c r="T747" t="str">
        <f t="shared" si="47"/>
        <v>Violation</v>
      </c>
      <c r="U747" t="str">
        <f>VLOOKUP(B747,IATA[],3,FALSE)</f>
        <v>England</v>
      </c>
      <c r="V747" t="str">
        <f>VLOOKUP(C747,IATA[],3,FALSE)</f>
        <v>China</v>
      </c>
      <c r="W747" t="str">
        <f>VLOOKUP(U747,Regions!A:B,2,FALSE)</f>
        <v>Europe &amp; Middle East</v>
      </c>
      <c r="X747" t="str">
        <f>VLOOKUP(V747,Regions!A:B,2,FALSE)</f>
        <v>Asia Pacific</v>
      </c>
    </row>
    <row r="748" spans="1:24" x14ac:dyDescent="0.3">
      <c r="A748" t="s">
        <v>387</v>
      </c>
      <c r="B748" t="s">
        <v>1161</v>
      </c>
      <c r="C748" t="s">
        <v>1169</v>
      </c>
      <c r="D748" s="1">
        <v>43354</v>
      </c>
      <c r="E748" s="1">
        <v>43367</v>
      </c>
      <c r="F748" s="1">
        <v>43374</v>
      </c>
      <c r="G748">
        <v>15178</v>
      </c>
      <c r="H748">
        <v>18.3</v>
      </c>
      <c r="I748">
        <v>7967.72</v>
      </c>
      <c r="J748" s="2" t="s">
        <v>1218</v>
      </c>
      <c r="K748">
        <v>177</v>
      </c>
      <c r="L748" s="15" t="s">
        <v>1576</v>
      </c>
      <c r="M748">
        <f>IF(J748="Business", G748*imputed!$B$4+imputed!$C$4,flights_c!G748*imputed!$B$5+imputed!$C$5)</f>
        <v>10565.583000000001</v>
      </c>
      <c r="N748">
        <f t="shared" si="44"/>
        <v>13</v>
      </c>
      <c r="O748">
        <f t="shared" si="45"/>
        <v>0.52495190407168268</v>
      </c>
      <c r="P748">
        <f t="shared" si="46"/>
        <v>7</v>
      </c>
      <c r="Q748" t="str">
        <f>VLOOKUP(K748,employees!A:H,5, FALSE)</f>
        <v>Consulting</v>
      </c>
      <c r="R748">
        <f>VLOOKUP(K748,employees!A:H,6, FALSE)</f>
        <v>4</v>
      </c>
      <c r="S748">
        <f>VLOOKUP(R748,Allowance!A:B,2,FALSE)</f>
        <v>10</v>
      </c>
      <c r="T748" t="str">
        <f t="shared" si="47"/>
        <v>Violation</v>
      </c>
      <c r="U748" t="str">
        <f>VLOOKUP(B748,IATA[],3,FALSE)</f>
        <v>USA</v>
      </c>
      <c r="V748" t="str">
        <f>VLOOKUP(C748,IATA[],3,FALSE)</f>
        <v>Malaysia</v>
      </c>
      <c r="W748" t="str">
        <f>VLOOKUP(U748,Regions!A:B,2,FALSE)</f>
        <v>Americas</v>
      </c>
      <c r="X748" t="str">
        <f>VLOOKUP(V748,Regions!A:B,2,FALSE)</f>
        <v>Asia Pacific</v>
      </c>
    </row>
    <row r="749" spans="1:24" x14ac:dyDescent="0.3">
      <c r="A749" t="s">
        <v>386</v>
      </c>
      <c r="B749" t="s">
        <v>1167</v>
      </c>
      <c r="C749" t="s">
        <v>1160</v>
      </c>
      <c r="D749" s="1">
        <v>43577</v>
      </c>
      <c r="E749" s="1">
        <v>43588</v>
      </c>
      <c r="F749" s="1">
        <v>43598</v>
      </c>
      <c r="G749">
        <v>10877</v>
      </c>
      <c r="H749">
        <v>13.3</v>
      </c>
      <c r="I749">
        <v>7987.74</v>
      </c>
      <c r="J749" s="2" t="s">
        <v>1218</v>
      </c>
      <c r="K749">
        <v>165</v>
      </c>
      <c r="L749" s="15" t="s">
        <v>1576</v>
      </c>
      <c r="M749">
        <f>IF(J749="Business", G749*imputed!$B$4+imputed!$C$4,flights_c!G749*imputed!$B$5+imputed!$C$5)</f>
        <v>8098.9594999999999</v>
      </c>
      <c r="N749">
        <f t="shared" si="44"/>
        <v>11</v>
      </c>
      <c r="O749">
        <f t="shared" si="45"/>
        <v>0.73436977107658363</v>
      </c>
      <c r="P749">
        <f t="shared" si="46"/>
        <v>10</v>
      </c>
      <c r="Q749" t="str">
        <f>VLOOKUP(K749,employees!A:H,5, FALSE)</f>
        <v>HR</v>
      </c>
      <c r="R749">
        <f>VLOOKUP(K749,employees!A:H,6, FALSE)</f>
        <v>2</v>
      </c>
      <c r="S749">
        <f>VLOOKUP(R749,Allowance!A:B,2,FALSE)</f>
        <v>6</v>
      </c>
      <c r="T749" t="str">
        <f t="shared" si="47"/>
        <v>Violation</v>
      </c>
      <c r="U749" t="str">
        <f>VLOOKUP(B749,IATA[],3,FALSE)</f>
        <v>England</v>
      </c>
      <c r="V749" t="str">
        <f>VLOOKUP(C749,IATA[],3,FALSE)</f>
        <v>Singapore</v>
      </c>
      <c r="W749" t="str">
        <f>VLOOKUP(U749,Regions!A:B,2,FALSE)</f>
        <v>Europe &amp; Middle East</v>
      </c>
      <c r="X749" t="str">
        <f>VLOOKUP(V749,Regions!A:B,2,FALSE)</f>
        <v>Asia Pacific</v>
      </c>
    </row>
    <row r="750" spans="1:24" x14ac:dyDescent="0.3">
      <c r="A750" t="s">
        <v>385</v>
      </c>
      <c r="B750" t="s">
        <v>1167</v>
      </c>
      <c r="C750" t="s">
        <v>1201</v>
      </c>
      <c r="D750" s="1">
        <v>43412</v>
      </c>
      <c r="E750" s="1">
        <v>43430</v>
      </c>
      <c r="F750" s="1">
        <v>43444</v>
      </c>
      <c r="G750">
        <v>9634</v>
      </c>
      <c r="H750">
        <v>11.8</v>
      </c>
      <c r="I750">
        <v>8029.68</v>
      </c>
      <c r="J750" s="2" t="s">
        <v>1218</v>
      </c>
      <c r="K750">
        <v>101</v>
      </c>
      <c r="L750" s="15" t="s">
        <v>1576</v>
      </c>
      <c r="M750">
        <f>IF(J750="Business", G750*imputed!$B$4+imputed!$C$4,flights_c!G750*imputed!$B$5+imputed!$C$5)</f>
        <v>7386.0990000000002</v>
      </c>
      <c r="N750">
        <f t="shared" si="44"/>
        <v>18</v>
      </c>
      <c r="O750">
        <f t="shared" si="45"/>
        <v>0.83347311604733243</v>
      </c>
      <c r="P750">
        <f t="shared" si="46"/>
        <v>14</v>
      </c>
      <c r="Q750" t="str">
        <f>VLOOKUP(K750,employees!A:H,5, FALSE)</f>
        <v>Consulting</v>
      </c>
      <c r="R750">
        <f>VLOOKUP(K750,employees!A:H,6, FALSE)</f>
        <v>4</v>
      </c>
      <c r="S750">
        <f>VLOOKUP(R750,Allowance!A:B,2,FALSE)</f>
        <v>10</v>
      </c>
      <c r="T750" t="str">
        <f t="shared" si="47"/>
        <v>Violation</v>
      </c>
      <c r="U750" t="str">
        <f>VLOOKUP(B750,IATA[],3,FALSE)</f>
        <v>England</v>
      </c>
      <c r="V750" t="str">
        <f>VLOOKUP(C750,IATA[],3,FALSE)</f>
        <v>China</v>
      </c>
      <c r="W750" t="str">
        <f>VLOOKUP(U750,Regions!A:B,2,FALSE)</f>
        <v>Europe &amp; Middle East</v>
      </c>
      <c r="X750" t="str">
        <f>VLOOKUP(V750,Regions!A:B,2,FALSE)</f>
        <v>Asia Pacific</v>
      </c>
    </row>
    <row r="751" spans="1:24" x14ac:dyDescent="0.3">
      <c r="A751" t="s">
        <v>384</v>
      </c>
      <c r="B751" t="s">
        <v>1162</v>
      </c>
      <c r="C751" t="s">
        <v>1173</v>
      </c>
      <c r="D751" s="1">
        <v>43642</v>
      </c>
      <c r="E751" s="1">
        <v>43660</v>
      </c>
      <c r="F751" s="1">
        <v>43676</v>
      </c>
      <c r="G751">
        <v>9577</v>
      </c>
      <c r="H751">
        <v>10.7</v>
      </c>
      <c r="I751">
        <v>8034.3</v>
      </c>
      <c r="J751" s="2" t="s">
        <v>1218</v>
      </c>
      <c r="K751">
        <v>422</v>
      </c>
      <c r="L751" s="15" t="s">
        <v>1576</v>
      </c>
      <c r="M751">
        <f>IF(J751="Business", G751*imputed!$B$4+imputed!$C$4,flights_c!G751*imputed!$B$5+imputed!$C$5)</f>
        <v>7353.4094999999998</v>
      </c>
      <c r="N751">
        <f t="shared" si="44"/>
        <v>18</v>
      </c>
      <c r="O751">
        <f t="shared" si="45"/>
        <v>0.83891615328390934</v>
      </c>
      <c r="P751">
        <f t="shared" si="46"/>
        <v>16</v>
      </c>
      <c r="Q751" t="str">
        <f>VLOOKUP(K751,employees!A:H,5, FALSE)</f>
        <v>Consulting</v>
      </c>
      <c r="R751">
        <f>VLOOKUP(K751,employees!A:H,6, FALSE)</f>
        <v>3</v>
      </c>
      <c r="S751">
        <f>VLOOKUP(R751,Allowance!A:B,2,FALSE)</f>
        <v>8</v>
      </c>
      <c r="T751" t="str">
        <f t="shared" si="47"/>
        <v>Violation</v>
      </c>
      <c r="U751" t="str">
        <f>VLOOKUP(B751,IATA[],3,FALSE)</f>
        <v>England</v>
      </c>
      <c r="V751" t="str">
        <f>VLOOKUP(C751,IATA[],3,FALSE)</f>
        <v>Thailand</v>
      </c>
      <c r="W751" t="str">
        <f>VLOOKUP(U751,Regions!A:B,2,FALSE)</f>
        <v>Europe &amp; Middle East</v>
      </c>
      <c r="X751" t="str">
        <f>VLOOKUP(V751,Regions!A:B,2,FALSE)</f>
        <v>Asia Pacific</v>
      </c>
    </row>
    <row r="752" spans="1:24" x14ac:dyDescent="0.3">
      <c r="A752" t="s">
        <v>383</v>
      </c>
      <c r="B752" t="s">
        <v>1161</v>
      </c>
      <c r="C752" t="s">
        <v>1183</v>
      </c>
      <c r="D752" s="1">
        <v>43735</v>
      </c>
      <c r="E752" s="1">
        <v>43756</v>
      </c>
      <c r="F752" s="1">
        <v>43767</v>
      </c>
      <c r="G752">
        <v>12116</v>
      </c>
      <c r="H752">
        <v>14.8</v>
      </c>
      <c r="I752">
        <v>8066.33</v>
      </c>
      <c r="J752" s="2" t="s">
        <v>1218</v>
      </c>
      <c r="K752">
        <v>596</v>
      </c>
      <c r="L752" s="15" t="s">
        <v>1576</v>
      </c>
      <c r="M752">
        <f>IF(J752="Business", G752*imputed!$B$4+imputed!$C$4,flights_c!G752*imputed!$B$5+imputed!$C$5)</f>
        <v>8809.5259999999998</v>
      </c>
      <c r="N752">
        <f t="shared" si="44"/>
        <v>21</v>
      </c>
      <c r="O752">
        <f t="shared" si="45"/>
        <v>0.66575850115549684</v>
      </c>
      <c r="P752">
        <f t="shared" si="46"/>
        <v>11</v>
      </c>
      <c r="Q752" t="str">
        <f>VLOOKUP(K752,employees!A:H,5, FALSE)</f>
        <v>Consulting</v>
      </c>
      <c r="R752">
        <f>VLOOKUP(K752,employees!A:H,6, FALSE)</f>
        <v>2</v>
      </c>
      <c r="S752">
        <f>VLOOKUP(R752,Allowance!A:B,2,FALSE)</f>
        <v>6</v>
      </c>
      <c r="T752" t="str">
        <f t="shared" si="47"/>
        <v>Violation</v>
      </c>
      <c r="U752" t="str">
        <f>VLOOKUP(B752,IATA[],3,FALSE)</f>
        <v>USA</v>
      </c>
      <c r="V752" t="str">
        <f>VLOOKUP(C752,IATA[],3,FALSE)</f>
        <v>China</v>
      </c>
      <c r="W752" t="str">
        <f>VLOOKUP(U752,Regions!A:B,2,FALSE)</f>
        <v>Americas</v>
      </c>
      <c r="X752" t="str">
        <f>VLOOKUP(V752,Regions!A:B,2,FALSE)</f>
        <v>Asia Pacific</v>
      </c>
    </row>
    <row r="753" spans="1:24" x14ac:dyDescent="0.3">
      <c r="A753" t="s">
        <v>382</v>
      </c>
      <c r="B753" t="s">
        <v>1160</v>
      </c>
      <c r="C753" t="s">
        <v>1189</v>
      </c>
      <c r="D753" s="1">
        <v>42836</v>
      </c>
      <c r="E753" s="1">
        <v>42858</v>
      </c>
      <c r="F753" s="1">
        <v>42868</v>
      </c>
      <c r="G753">
        <v>14616</v>
      </c>
      <c r="H753">
        <v>20.8</v>
      </c>
      <c r="I753">
        <v>8085.79</v>
      </c>
      <c r="J753" s="2" t="s">
        <v>1218</v>
      </c>
      <c r="K753">
        <v>659</v>
      </c>
      <c r="L753" s="15" t="s">
        <v>1576</v>
      </c>
      <c r="M753">
        <f>IF(J753="Business", G753*imputed!$B$4+imputed!$C$4,flights_c!G753*imputed!$B$5+imputed!$C$5)</f>
        <v>10243.276</v>
      </c>
      <c r="N753">
        <f t="shared" si="44"/>
        <v>22</v>
      </c>
      <c r="O753">
        <f t="shared" si="45"/>
        <v>0.55321496989600438</v>
      </c>
      <c r="P753">
        <f t="shared" si="46"/>
        <v>10</v>
      </c>
      <c r="Q753" t="str">
        <f>VLOOKUP(K753,employees!A:H,5, FALSE)</f>
        <v>Consulting</v>
      </c>
      <c r="R753">
        <f>VLOOKUP(K753,employees!A:H,6, FALSE)</f>
        <v>3</v>
      </c>
      <c r="S753">
        <f>VLOOKUP(R753,Allowance!A:B,2,FALSE)</f>
        <v>8</v>
      </c>
      <c r="T753" t="str">
        <f t="shared" si="47"/>
        <v>Violation</v>
      </c>
      <c r="U753" t="str">
        <f>VLOOKUP(B753,IATA[],3,FALSE)</f>
        <v>Singapore</v>
      </c>
      <c r="V753" t="str">
        <f>VLOOKUP(C753,IATA[],3,FALSE)</f>
        <v>USA</v>
      </c>
      <c r="W753" t="str">
        <f>VLOOKUP(U753,Regions!A:B,2,FALSE)</f>
        <v>Asia Pacific</v>
      </c>
      <c r="X753" t="str">
        <f>VLOOKUP(V753,Regions!A:B,2,FALSE)</f>
        <v>Americas</v>
      </c>
    </row>
    <row r="754" spans="1:24" x14ac:dyDescent="0.3">
      <c r="A754" t="s">
        <v>381</v>
      </c>
      <c r="B754" t="s">
        <v>1167</v>
      </c>
      <c r="C754" t="s">
        <v>1198</v>
      </c>
      <c r="D754" s="1">
        <v>43354</v>
      </c>
      <c r="E754" s="1">
        <v>43362</v>
      </c>
      <c r="F754" s="1">
        <v>43376</v>
      </c>
      <c r="G754">
        <v>7660</v>
      </c>
      <c r="H754">
        <v>15.8</v>
      </c>
      <c r="I754">
        <v>8131.32</v>
      </c>
      <c r="J754" s="2" t="s">
        <v>1218</v>
      </c>
      <c r="K754">
        <v>467</v>
      </c>
      <c r="L754" s="15" t="s">
        <v>1576</v>
      </c>
      <c r="M754">
        <f>IF(J754="Business", G754*imputed!$B$4+imputed!$C$4,flights_c!G754*imputed!$B$5+imputed!$C$5)</f>
        <v>6254.01</v>
      </c>
      <c r="N754">
        <f t="shared" si="44"/>
        <v>8</v>
      </c>
      <c r="O754">
        <f t="shared" si="45"/>
        <v>1.0615300261096605</v>
      </c>
      <c r="P754">
        <f t="shared" si="46"/>
        <v>14</v>
      </c>
      <c r="Q754" t="str">
        <f>VLOOKUP(K754,employees!A:H,5, FALSE)</f>
        <v>Consulting</v>
      </c>
      <c r="R754">
        <f>VLOOKUP(K754,employees!A:H,6, FALSE)</f>
        <v>2</v>
      </c>
      <c r="S754">
        <f>VLOOKUP(R754,Allowance!A:B,2,FALSE)</f>
        <v>6</v>
      </c>
      <c r="T754" t="str">
        <f t="shared" si="47"/>
        <v>Violation</v>
      </c>
      <c r="U754" t="str">
        <f>VLOOKUP(B754,IATA[],3,FALSE)</f>
        <v>England</v>
      </c>
      <c r="V754" t="str">
        <f>VLOOKUP(C754,IATA[],3,FALSE)</f>
        <v>USA</v>
      </c>
      <c r="W754" t="str">
        <f>VLOOKUP(U754,Regions!A:B,2,FALSE)</f>
        <v>Europe &amp; Middle East</v>
      </c>
      <c r="X754" t="str">
        <f>VLOOKUP(V754,Regions!A:B,2,FALSE)</f>
        <v>Americas</v>
      </c>
    </row>
    <row r="755" spans="1:24" x14ac:dyDescent="0.3">
      <c r="A755" t="s">
        <v>380</v>
      </c>
      <c r="B755" t="s">
        <v>1161</v>
      </c>
      <c r="C755" t="s">
        <v>1169</v>
      </c>
      <c r="D755" s="1">
        <v>42808</v>
      </c>
      <c r="E755" s="1">
        <v>42814</v>
      </c>
      <c r="F755" s="1">
        <v>42819</v>
      </c>
      <c r="G755">
        <v>15178</v>
      </c>
      <c r="H755">
        <v>18.3</v>
      </c>
      <c r="I755">
        <v>8135.94</v>
      </c>
      <c r="J755" s="2" t="s">
        <v>1218</v>
      </c>
      <c r="K755">
        <v>506</v>
      </c>
      <c r="L755" s="15" t="s">
        <v>1576</v>
      </c>
      <c r="M755">
        <f>IF(J755="Business", G755*imputed!$B$4+imputed!$C$4,flights_c!G755*imputed!$B$5+imputed!$C$5)</f>
        <v>10565.583000000001</v>
      </c>
      <c r="N755">
        <f t="shared" si="44"/>
        <v>6</v>
      </c>
      <c r="O755">
        <f t="shared" si="45"/>
        <v>0.53603505073132163</v>
      </c>
      <c r="P755">
        <f t="shared" si="46"/>
        <v>5</v>
      </c>
      <c r="Q755" t="str">
        <f>VLOOKUP(K755,employees!A:H,5, FALSE)</f>
        <v>Consulting</v>
      </c>
      <c r="R755">
        <f>VLOOKUP(K755,employees!A:H,6, FALSE)</f>
        <v>3</v>
      </c>
      <c r="S755">
        <f>VLOOKUP(R755,Allowance!A:B,2,FALSE)</f>
        <v>8</v>
      </c>
      <c r="T755" t="str">
        <f t="shared" si="47"/>
        <v>Violation</v>
      </c>
      <c r="U755" t="str">
        <f>VLOOKUP(B755,IATA[],3,FALSE)</f>
        <v>USA</v>
      </c>
      <c r="V755" t="str">
        <f>VLOOKUP(C755,IATA[],3,FALSE)</f>
        <v>Malaysia</v>
      </c>
      <c r="W755" t="str">
        <f>VLOOKUP(U755,Regions!A:B,2,FALSE)</f>
        <v>Americas</v>
      </c>
      <c r="X755" t="str">
        <f>VLOOKUP(V755,Regions!A:B,2,FALSE)</f>
        <v>Asia Pacific</v>
      </c>
    </row>
    <row r="756" spans="1:24" x14ac:dyDescent="0.3">
      <c r="A756" t="s">
        <v>379</v>
      </c>
      <c r="B756" t="s">
        <v>1161</v>
      </c>
      <c r="C756" t="s">
        <v>1183</v>
      </c>
      <c r="D756" s="1">
        <v>43522</v>
      </c>
      <c r="E756" s="1">
        <v>43536</v>
      </c>
      <c r="F756" s="1">
        <v>43548</v>
      </c>
      <c r="G756">
        <v>12116</v>
      </c>
      <c r="H756">
        <v>14.8</v>
      </c>
      <c r="I756">
        <v>8141.88</v>
      </c>
      <c r="J756" s="2" t="s">
        <v>1218</v>
      </c>
      <c r="K756">
        <v>940</v>
      </c>
      <c r="L756" s="15" t="s">
        <v>1576</v>
      </c>
      <c r="M756">
        <f>IF(J756="Business", G756*imputed!$B$4+imputed!$C$4,flights_c!G756*imputed!$B$5+imputed!$C$5)</f>
        <v>8809.5259999999998</v>
      </c>
      <c r="N756">
        <f t="shared" si="44"/>
        <v>14</v>
      </c>
      <c r="O756">
        <f t="shared" si="45"/>
        <v>0.6719940574447012</v>
      </c>
      <c r="P756">
        <f t="shared" si="46"/>
        <v>12</v>
      </c>
      <c r="Q756" t="str">
        <f>VLOOKUP(K756,employees!A:H,5, FALSE)</f>
        <v>Consulting</v>
      </c>
      <c r="R756">
        <f>VLOOKUP(K756,employees!A:H,6, FALSE)</f>
        <v>4</v>
      </c>
      <c r="S756">
        <f>VLOOKUP(R756,Allowance!A:B,2,FALSE)</f>
        <v>10</v>
      </c>
      <c r="T756" t="str">
        <f t="shared" si="47"/>
        <v>Violation</v>
      </c>
      <c r="U756" t="str">
        <f>VLOOKUP(B756,IATA[],3,FALSE)</f>
        <v>USA</v>
      </c>
      <c r="V756" t="str">
        <f>VLOOKUP(C756,IATA[],3,FALSE)</f>
        <v>China</v>
      </c>
      <c r="W756" t="str">
        <f>VLOOKUP(U756,Regions!A:B,2,FALSE)</f>
        <v>Americas</v>
      </c>
      <c r="X756" t="str">
        <f>VLOOKUP(V756,Regions!A:B,2,FALSE)</f>
        <v>Asia Pacific</v>
      </c>
    </row>
    <row r="757" spans="1:24" x14ac:dyDescent="0.3">
      <c r="A757" t="s">
        <v>378</v>
      </c>
      <c r="B757" t="s">
        <v>1162</v>
      </c>
      <c r="C757" t="s">
        <v>1163</v>
      </c>
      <c r="D757" s="1">
        <v>43203</v>
      </c>
      <c r="E757" s="1">
        <v>43216</v>
      </c>
      <c r="F757" s="1">
        <v>43227</v>
      </c>
      <c r="G757">
        <v>8395</v>
      </c>
      <c r="H757">
        <v>9.5</v>
      </c>
      <c r="I757">
        <v>8148.82</v>
      </c>
      <c r="J757" s="2" t="s">
        <v>1218</v>
      </c>
      <c r="K757">
        <v>810</v>
      </c>
      <c r="L757" s="15" t="s">
        <v>1576</v>
      </c>
      <c r="M757">
        <f>IF(J757="Business", G757*imputed!$B$4+imputed!$C$4,flights_c!G757*imputed!$B$5+imputed!$C$5)</f>
        <v>6675.5325000000003</v>
      </c>
      <c r="N757">
        <f t="shared" si="44"/>
        <v>13</v>
      </c>
      <c r="O757">
        <f t="shared" si="45"/>
        <v>0.9706754020250149</v>
      </c>
      <c r="P757">
        <f t="shared" si="46"/>
        <v>11</v>
      </c>
      <c r="Q757" t="str">
        <f>VLOOKUP(K757,employees!A:H,5, FALSE)</f>
        <v>Consulting</v>
      </c>
      <c r="R757">
        <f>VLOOKUP(K757,employees!A:H,6, FALSE)</f>
        <v>4</v>
      </c>
      <c r="S757">
        <f>VLOOKUP(R757,Allowance!A:B,2,FALSE)</f>
        <v>10</v>
      </c>
      <c r="T757" t="str">
        <f t="shared" si="47"/>
        <v>No</v>
      </c>
      <c r="U757" t="str">
        <f>VLOOKUP(B757,IATA[],3,FALSE)</f>
        <v>England</v>
      </c>
      <c r="V757" t="str">
        <f>VLOOKUP(C757,IATA[],3,FALSE)</f>
        <v>USA</v>
      </c>
      <c r="W757" t="str">
        <f>VLOOKUP(U757,Regions!A:B,2,FALSE)</f>
        <v>Europe &amp; Middle East</v>
      </c>
      <c r="X757" t="str">
        <f>VLOOKUP(V757,Regions!A:B,2,FALSE)</f>
        <v>Americas</v>
      </c>
    </row>
    <row r="758" spans="1:24" x14ac:dyDescent="0.3">
      <c r="A758" t="s">
        <v>377</v>
      </c>
      <c r="B758" t="s">
        <v>1161</v>
      </c>
      <c r="C758" t="s">
        <v>1171</v>
      </c>
      <c r="D758" s="1">
        <v>43450</v>
      </c>
      <c r="E758" s="1">
        <v>43471</v>
      </c>
      <c r="F758" s="1">
        <v>43477</v>
      </c>
      <c r="G758">
        <v>11004</v>
      </c>
      <c r="H758">
        <v>13.5</v>
      </c>
      <c r="I758">
        <v>8156.24</v>
      </c>
      <c r="J758" s="2" t="s">
        <v>1218</v>
      </c>
      <c r="K758">
        <v>63</v>
      </c>
      <c r="L758" s="15" t="s">
        <v>1576</v>
      </c>
      <c r="M758">
        <f>IF(J758="Business", G758*imputed!$B$4+imputed!$C$4,flights_c!G758*imputed!$B$5+imputed!$C$5)</f>
        <v>8171.7939999999999</v>
      </c>
      <c r="N758">
        <f t="shared" si="44"/>
        <v>21</v>
      </c>
      <c r="O758">
        <f t="shared" si="45"/>
        <v>0.74120683387858954</v>
      </c>
      <c r="P758">
        <f t="shared" si="46"/>
        <v>6</v>
      </c>
      <c r="Q758" t="str">
        <f>VLOOKUP(K758,employees!A:H,5, FALSE)</f>
        <v>Consulting</v>
      </c>
      <c r="R758">
        <f>VLOOKUP(K758,employees!A:H,6, FALSE)</f>
        <v>3</v>
      </c>
      <c r="S758">
        <f>VLOOKUP(R758,Allowance!A:B,2,FALSE)</f>
        <v>8</v>
      </c>
      <c r="T758" t="str">
        <f t="shared" si="47"/>
        <v>Violation</v>
      </c>
      <c r="U758" t="str">
        <f>VLOOKUP(B758,IATA[],3,FALSE)</f>
        <v>USA</v>
      </c>
      <c r="V758" t="str">
        <f>VLOOKUP(C758,IATA[],3,FALSE)</f>
        <v>China</v>
      </c>
      <c r="W758" t="str">
        <f>VLOOKUP(U758,Regions!A:B,2,FALSE)</f>
        <v>Americas</v>
      </c>
      <c r="X758" t="str">
        <f>VLOOKUP(V758,Regions!A:B,2,FALSE)</f>
        <v>Asia Pacific</v>
      </c>
    </row>
    <row r="759" spans="1:24" x14ac:dyDescent="0.3">
      <c r="A759" t="s">
        <v>376</v>
      </c>
      <c r="B759" t="s">
        <v>1161</v>
      </c>
      <c r="C759" t="s">
        <v>1169</v>
      </c>
      <c r="D759" s="1">
        <v>43628</v>
      </c>
      <c r="E759" s="1">
        <v>43655</v>
      </c>
      <c r="F759" s="1">
        <v>43671</v>
      </c>
      <c r="G759">
        <v>15178</v>
      </c>
      <c r="H759">
        <v>18.3</v>
      </c>
      <c r="I759">
        <v>8216.4</v>
      </c>
      <c r="J759" s="2" t="s">
        <v>1218</v>
      </c>
      <c r="K759">
        <v>749</v>
      </c>
      <c r="L759" s="15" t="s">
        <v>1576</v>
      </c>
      <c r="M759">
        <f>IF(J759="Business", G759*imputed!$B$4+imputed!$C$4,flights_c!G759*imputed!$B$5+imputed!$C$5)</f>
        <v>10565.583000000001</v>
      </c>
      <c r="N759">
        <f t="shared" si="44"/>
        <v>27</v>
      </c>
      <c r="O759">
        <f t="shared" si="45"/>
        <v>0.54133614441955458</v>
      </c>
      <c r="P759">
        <f t="shared" si="46"/>
        <v>16</v>
      </c>
      <c r="Q759" t="str">
        <f>VLOOKUP(K759,employees!A:H,5, FALSE)</f>
        <v>IT</v>
      </c>
      <c r="R759">
        <f>VLOOKUP(K759,employees!A:H,6, FALSE)</f>
        <v>4</v>
      </c>
      <c r="S759">
        <f>VLOOKUP(R759,Allowance!A:B,2,FALSE)</f>
        <v>10</v>
      </c>
      <c r="T759" t="str">
        <f t="shared" si="47"/>
        <v>Violation</v>
      </c>
      <c r="U759" t="str">
        <f>VLOOKUP(B759,IATA[],3,FALSE)</f>
        <v>USA</v>
      </c>
      <c r="V759" t="str">
        <f>VLOOKUP(C759,IATA[],3,FALSE)</f>
        <v>Malaysia</v>
      </c>
      <c r="W759" t="str">
        <f>VLOOKUP(U759,Regions!A:B,2,FALSE)</f>
        <v>Americas</v>
      </c>
      <c r="X759" t="str">
        <f>VLOOKUP(V759,Regions!A:B,2,FALSE)</f>
        <v>Asia Pacific</v>
      </c>
    </row>
    <row r="760" spans="1:24" x14ac:dyDescent="0.3">
      <c r="A760" t="s">
        <v>375</v>
      </c>
      <c r="B760" t="s">
        <v>1167</v>
      </c>
      <c r="C760" t="s">
        <v>1186</v>
      </c>
      <c r="D760" s="1">
        <v>43546</v>
      </c>
      <c r="E760" s="1">
        <v>43562</v>
      </c>
      <c r="F760" s="1">
        <v>43576</v>
      </c>
      <c r="G760">
        <v>9597</v>
      </c>
      <c r="H760">
        <v>17.7</v>
      </c>
      <c r="I760">
        <v>8243.2099999999991</v>
      </c>
      <c r="J760" s="2" t="s">
        <v>1218</v>
      </c>
      <c r="K760">
        <v>549</v>
      </c>
      <c r="L760" s="15" t="s">
        <v>1576</v>
      </c>
      <c r="M760">
        <f>IF(J760="Business", G760*imputed!$B$4+imputed!$C$4,flights_c!G760*imputed!$B$5+imputed!$C$5)</f>
        <v>7364.8795</v>
      </c>
      <c r="N760">
        <f t="shared" si="44"/>
        <v>16</v>
      </c>
      <c r="O760">
        <f t="shared" si="45"/>
        <v>0.85893612587266843</v>
      </c>
      <c r="P760">
        <f t="shared" si="46"/>
        <v>14</v>
      </c>
      <c r="Q760" t="str">
        <f>VLOOKUP(K760,employees!A:H,5, FALSE)</f>
        <v>Consulting</v>
      </c>
      <c r="R760">
        <f>VLOOKUP(K760,employees!A:H,6, FALSE)</f>
        <v>4</v>
      </c>
      <c r="S760">
        <f>VLOOKUP(R760,Allowance!A:B,2,FALSE)</f>
        <v>10</v>
      </c>
      <c r="T760" t="str">
        <f t="shared" si="47"/>
        <v>Violation</v>
      </c>
      <c r="U760" t="str">
        <f>VLOOKUP(B760,IATA[],3,FALSE)</f>
        <v>England</v>
      </c>
      <c r="V760" t="str">
        <f>VLOOKUP(C760,IATA[],3,FALSE)</f>
        <v>China</v>
      </c>
      <c r="W760" t="str">
        <f>VLOOKUP(U760,Regions!A:B,2,FALSE)</f>
        <v>Europe &amp; Middle East</v>
      </c>
      <c r="X760" t="str">
        <f>VLOOKUP(V760,Regions!A:B,2,FALSE)</f>
        <v>Asia Pacific</v>
      </c>
    </row>
    <row r="761" spans="1:24" x14ac:dyDescent="0.3">
      <c r="A761" t="s">
        <v>374</v>
      </c>
      <c r="B761" t="s">
        <v>1161</v>
      </c>
      <c r="C761" t="s">
        <v>1160</v>
      </c>
      <c r="D761" s="1">
        <v>43157</v>
      </c>
      <c r="E761" s="1">
        <v>43173</v>
      </c>
      <c r="F761" s="1">
        <v>43180</v>
      </c>
      <c r="G761">
        <v>15349</v>
      </c>
      <c r="H761">
        <v>18.5</v>
      </c>
      <c r="I761">
        <v>8245.5499999999993</v>
      </c>
      <c r="J761" s="2" t="s">
        <v>1218</v>
      </c>
      <c r="K761">
        <v>448</v>
      </c>
      <c r="L761" s="15" t="s">
        <v>1576</v>
      </c>
      <c r="M761">
        <f>IF(J761="Business", G761*imputed!$B$4+imputed!$C$4,flights_c!G761*imputed!$B$5+imputed!$C$5)</f>
        <v>10663.6515</v>
      </c>
      <c r="N761">
        <f t="shared" si="44"/>
        <v>16</v>
      </c>
      <c r="O761">
        <f t="shared" si="45"/>
        <v>0.53720437813538335</v>
      </c>
      <c r="P761">
        <f t="shared" si="46"/>
        <v>7</v>
      </c>
      <c r="Q761" t="str">
        <f>VLOOKUP(K761,employees!A:H,5, FALSE)</f>
        <v>Finance</v>
      </c>
      <c r="R761">
        <f>VLOOKUP(K761,employees!A:H,6, FALSE)</f>
        <v>4</v>
      </c>
      <c r="S761">
        <f>VLOOKUP(R761,Allowance!A:B,2,FALSE)</f>
        <v>10</v>
      </c>
      <c r="T761" t="str">
        <f t="shared" si="47"/>
        <v>Violation</v>
      </c>
      <c r="U761" t="str">
        <f>VLOOKUP(B761,IATA[],3,FALSE)</f>
        <v>USA</v>
      </c>
      <c r="V761" t="str">
        <f>VLOOKUP(C761,IATA[],3,FALSE)</f>
        <v>Singapore</v>
      </c>
      <c r="W761" t="str">
        <f>VLOOKUP(U761,Regions!A:B,2,FALSE)</f>
        <v>Americas</v>
      </c>
      <c r="X761" t="str">
        <f>VLOOKUP(V761,Regions!A:B,2,FALSE)</f>
        <v>Asia Pacific</v>
      </c>
    </row>
    <row r="762" spans="1:24" x14ac:dyDescent="0.3">
      <c r="A762" t="s">
        <v>373</v>
      </c>
      <c r="B762" t="s">
        <v>1161</v>
      </c>
      <c r="C762" t="s">
        <v>1168</v>
      </c>
      <c r="D762" s="1">
        <v>43809</v>
      </c>
      <c r="E762" s="1">
        <v>43818</v>
      </c>
      <c r="F762" s="1">
        <v>43831</v>
      </c>
      <c r="G762">
        <v>10899</v>
      </c>
      <c r="H762">
        <v>13.3</v>
      </c>
      <c r="I762">
        <v>8251.99</v>
      </c>
      <c r="J762" s="2" t="s">
        <v>1218</v>
      </c>
      <c r="K762">
        <v>158</v>
      </c>
      <c r="L762" s="15" t="s">
        <v>1576</v>
      </c>
      <c r="M762">
        <f>IF(J762="Business", G762*imputed!$B$4+imputed!$C$4,flights_c!G762*imputed!$B$5+imputed!$C$5)</f>
        <v>8111.5765000000001</v>
      </c>
      <c r="N762">
        <f t="shared" si="44"/>
        <v>9</v>
      </c>
      <c r="O762">
        <f t="shared" si="45"/>
        <v>0.75713276447380495</v>
      </c>
      <c r="P762">
        <f t="shared" si="46"/>
        <v>13</v>
      </c>
      <c r="Q762" t="str">
        <f>VLOOKUP(K762,employees!A:H,5, FALSE)</f>
        <v>Consulting</v>
      </c>
      <c r="R762">
        <f>VLOOKUP(K762,employees!A:H,6, FALSE)</f>
        <v>2</v>
      </c>
      <c r="S762">
        <f>VLOOKUP(R762,Allowance!A:B,2,FALSE)</f>
        <v>6</v>
      </c>
      <c r="T762" t="str">
        <f t="shared" si="47"/>
        <v>Violation</v>
      </c>
      <c r="U762" t="str">
        <f>VLOOKUP(B762,IATA[],3,FALSE)</f>
        <v>USA</v>
      </c>
      <c r="V762" t="str">
        <f>VLOOKUP(C762,IATA[],3,FALSE)</f>
        <v>Japan</v>
      </c>
      <c r="W762" t="str">
        <f>VLOOKUP(U762,Regions!A:B,2,FALSE)</f>
        <v>Americas</v>
      </c>
      <c r="X762" t="str">
        <f>VLOOKUP(V762,Regions!A:B,2,FALSE)</f>
        <v>Asia Pacific</v>
      </c>
    </row>
    <row r="763" spans="1:24" x14ac:dyDescent="0.3">
      <c r="A763" t="s">
        <v>372</v>
      </c>
      <c r="B763" t="s">
        <v>1161</v>
      </c>
      <c r="C763" t="s">
        <v>1176</v>
      </c>
      <c r="D763" s="1">
        <v>43446</v>
      </c>
      <c r="E763" s="1">
        <v>43470</v>
      </c>
      <c r="F763" s="1">
        <v>43478</v>
      </c>
      <c r="G763">
        <v>11115</v>
      </c>
      <c r="H763">
        <v>13.5</v>
      </c>
      <c r="I763">
        <v>8299.24</v>
      </c>
      <c r="J763" s="2" t="s">
        <v>1218</v>
      </c>
      <c r="K763">
        <v>917</v>
      </c>
      <c r="L763" s="15" t="s">
        <v>1576</v>
      </c>
      <c r="M763">
        <f>IF(J763="Business", G763*imputed!$B$4+imputed!$C$4,flights_c!G763*imputed!$B$5+imputed!$C$5)</f>
        <v>8235.4524999999994</v>
      </c>
      <c r="N763">
        <f t="shared" si="44"/>
        <v>24</v>
      </c>
      <c r="O763">
        <f t="shared" si="45"/>
        <v>0.74667026540710746</v>
      </c>
      <c r="P763">
        <f t="shared" si="46"/>
        <v>8</v>
      </c>
      <c r="Q763" t="str">
        <f>VLOOKUP(K763,employees!A:H,5, FALSE)</f>
        <v>Consulting</v>
      </c>
      <c r="R763">
        <f>VLOOKUP(K763,employees!A:H,6, FALSE)</f>
        <v>4</v>
      </c>
      <c r="S763">
        <f>VLOOKUP(R763,Allowance!A:B,2,FALSE)</f>
        <v>10</v>
      </c>
      <c r="T763" t="str">
        <f t="shared" si="47"/>
        <v>Violation</v>
      </c>
      <c r="U763" t="str">
        <f>VLOOKUP(B763,IATA[],3,FALSE)</f>
        <v>USA</v>
      </c>
      <c r="V763" t="str">
        <f>VLOOKUP(C763,IATA[],3,FALSE)</f>
        <v>Republic of Korea</v>
      </c>
      <c r="W763" t="str">
        <f>VLOOKUP(U763,Regions!A:B,2,FALSE)</f>
        <v>Americas</v>
      </c>
      <c r="X763" t="str">
        <f>VLOOKUP(V763,Regions!A:B,2,FALSE)</f>
        <v>Asia Pacific</v>
      </c>
    </row>
    <row r="764" spans="1:24" x14ac:dyDescent="0.3">
      <c r="A764" t="s">
        <v>371</v>
      </c>
      <c r="B764" t="s">
        <v>1162</v>
      </c>
      <c r="C764" t="s">
        <v>1160</v>
      </c>
      <c r="D764" s="1">
        <v>43518</v>
      </c>
      <c r="E764" s="1">
        <v>43541</v>
      </c>
      <c r="F764" s="1">
        <v>43545</v>
      </c>
      <c r="G764">
        <v>10883</v>
      </c>
      <c r="H764">
        <v>12.8</v>
      </c>
      <c r="I764">
        <v>8309.2099999999991</v>
      </c>
      <c r="J764" s="2" t="s">
        <v>1218</v>
      </c>
      <c r="K764">
        <v>41</v>
      </c>
      <c r="L764" s="15" t="s">
        <v>1576</v>
      </c>
      <c r="M764">
        <f>IF(J764="Business", G764*imputed!$B$4+imputed!$C$4,flights_c!G764*imputed!$B$5+imputed!$C$5)</f>
        <v>8102.4004999999997</v>
      </c>
      <c r="N764">
        <f t="shared" si="44"/>
        <v>23</v>
      </c>
      <c r="O764">
        <f t="shared" si="45"/>
        <v>0.7635036295139207</v>
      </c>
      <c r="P764">
        <f t="shared" si="46"/>
        <v>4</v>
      </c>
      <c r="Q764" t="str">
        <f>VLOOKUP(K764,employees!A:H,5, FALSE)</f>
        <v>HR</v>
      </c>
      <c r="R764">
        <f>VLOOKUP(K764,employees!A:H,6, FALSE)</f>
        <v>4</v>
      </c>
      <c r="S764">
        <f>VLOOKUP(R764,Allowance!A:B,2,FALSE)</f>
        <v>10</v>
      </c>
      <c r="T764" t="str">
        <f t="shared" si="47"/>
        <v>Violation</v>
      </c>
      <c r="U764" t="str">
        <f>VLOOKUP(B764,IATA[],3,FALSE)</f>
        <v>England</v>
      </c>
      <c r="V764" t="str">
        <f>VLOOKUP(C764,IATA[],3,FALSE)</f>
        <v>Singapore</v>
      </c>
      <c r="W764" t="str">
        <f>VLOOKUP(U764,Regions!A:B,2,FALSE)</f>
        <v>Europe &amp; Middle East</v>
      </c>
      <c r="X764" t="str">
        <f>VLOOKUP(V764,Regions!A:B,2,FALSE)</f>
        <v>Asia Pacific</v>
      </c>
    </row>
    <row r="765" spans="1:24" x14ac:dyDescent="0.3">
      <c r="A765" t="s">
        <v>370</v>
      </c>
      <c r="B765" t="s">
        <v>1190</v>
      </c>
      <c r="C765" t="s">
        <v>1182</v>
      </c>
      <c r="D765" s="1">
        <v>43285</v>
      </c>
      <c r="E765" s="1">
        <v>43309</v>
      </c>
      <c r="F765" s="1">
        <v>43316</v>
      </c>
      <c r="G765">
        <v>8044</v>
      </c>
      <c r="H765">
        <v>10</v>
      </c>
      <c r="I765">
        <v>8344.5300000000007</v>
      </c>
      <c r="J765" s="2" t="s">
        <v>1218</v>
      </c>
      <c r="K765">
        <v>213</v>
      </c>
      <c r="L765" s="15" t="s">
        <v>1576</v>
      </c>
      <c r="M765">
        <f>IF(J765="Business", G765*imputed!$B$4+imputed!$C$4,flights_c!G765*imputed!$B$5+imputed!$C$5)</f>
        <v>6474.2340000000004</v>
      </c>
      <c r="N765">
        <f t="shared" si="44"/>
        <v>24</v>
      </c>
      <c r="O765">
        <f t="shared" si="45"/>
        <v>1.0373607657881652</v>
      </c>
      <c r="P765">
        <f t="shared" si="46"/>
        <v>7</v>
      </c>
      <c r="Q765" t="str">
        <f>VLOOKUP(K765,employees!A:H,5, FALSE)</f>
        <v>Consulting</v>
      </c>
      <c r="R765">
        <f>VLOOKUP(K765,employees!A:H,6, FALSE)</f>
        <v>3</v>
      </c>
      <c r="S765">
        <f>VLOOKUP(R765,Allowance!A:B,2,FALSE)</f>
        <v>8</v>
      </c>
      <c r="T765" t="str">
        <f t="shared" si="47"/>
        <v>Violation</v>
      </c>
      <c r="U765" t="str">
        <f>VLOOKUP(B765,IATA[],3,FALSE)</f>
        <v>USA</v>
      </c>
      <c r="V765" t="str">
        <f>VLOOKUP(C765,IATA[],3,FALSE)</f>
        <v>Turkey</v>
      </c>
      <c r="W765" t="str">
        <f>VLOOKUP(U765,Regions!A:B,2,FALSE)</f>
        <v>Americas</v>
      </c>
      <c r="X765" t="str">
        <f>VLOOKUP(V765,Regions!A:B,2,FALSE)</f>
        <v>Europe &amp; Middle East</v>
      </c>
    </row>
    <row r="766" spans="1:24" x14ac:dyDescent="0.3">
      <c r="A766" t="s">
        <v>369</v>
      </c>
      <c r="B766" t="s">
        <v>1161</v>
      </c>
      <c r="C766" t="s">
        <v>1173</v>
      </c>
      <c r="D766" s="1">
        <v>43619</v>
      </c>
      <c r="E766" s="1">
        <v>43627</v>
      </c>
      <c r="F766" s="1">
        <v>43632</v>
      </c>
      <c r="G766">
        <v>13964</v>
      </c>
      <c r="H766">
        <v>16.899999999999999</v>
      </c>
      <c r="I766">
        <v>8397.35</v>
      </c>
      <c r="J766" s="2" t="s">
        <v>1218</v>
      </c>
      <c r="K766">
        <v>321</v>
      </c>
      <c r="L766" s="15" t="s">
        <v>1576</v>
      </c>
      <c r="M766">
        <f>IF(J766="Business", G766*imputed!$B$4+imputed!$C$4,flights_c!G766*imputed!$B$5+imputed!$C$5)</f>
        <v>9869.3539999999994</v>
      </c>
      <c r="N766">
        <f t="shared" si="44"/>
        <v>8</v>
      </c>
      <c r="O766">
        <f t="shared" si="45"/>
        <v>0.60135706101403608</v>
      </c>
      <c r="P766">
        <f t="shared" si="46"/>
        <v>5</v>
      </c>
      <c r="Q766" t="str">
        <f>VLOOKUP(K766,employees!A:H,5, FALSE)</f>
        <v>IT</v>
      </c>
      <c r="R766">
        <f>VLOOKUP(K766,employees!A:H,6, FALSE)</f>
        <v>3</v>
      </c>
      <c r="S766">
        <f>VLOOKUP(R766,Allowance!A:B,2,FALSE)</f>
        <v>8</v>
      </c>
      <c r="T766" t="str">
        <f t="shared" si="47"/>
        <v>Violation</v>
      </c>
      <c r="U766" t="str">
        <f>VLOOKUP(B766,IATA[],3,FALSE)</f>
        <v>USA</v>
      </c>
      <c r="V766" t="str">
        <f>VLOOKUP(C766,IATA[],3,FALSE)</f>
        <v>Thailand</v>
      </c>
      <c r="W766" t="str">
        <f>VLOOKUP(U766,Regions!A:B,2,FALSE)</f>
        <v>Americas</v>
      </c>
      <c r="X766" t="str">
        <f>VLOOKUP(V766,Regions!A:B,2,FALSE)</f>
        <v>Asia Pacific</v>
      </c>
    </row>
    <row r="767" spans="1:24" x14ac:dyDescent="0.3">
      <c r="A767" t="s">
        <v>368</v>
      </c>
      <c r="B767" t="s">
        <v>1161</v>
      </c>
      <c r="C767" t="s">
        <v>1183</v>
      </c>
      <c r="D767" s="1">
        <v>43707</v>
      </c>
      <c r="E767" s="1">
        <v>43733</v>
      </c>
      <c r="F767" s="1">
        <v>43739</v>
      </c>
      <c r="G767">
        <v>12116</v>
      </c>
      <c r="H767">
        <v>14.8</v>
      </c>
      <c r="I767">
        <v>8405.4500000000007</v>
      </c>
      <c r="J767" s="2" t="s">
        <v>1218</v>
      </c>
      <c r="K767">
        <v>141</v>
      </c>
      <c r="L767" s="15" t="s">
        <v>1576</v>
      </c>
      <c r="M767">
        <f>IF(J767="Business", G767*imputed!$B$4+imputed!$C$4,flights_c!G767*imputed!$B$5+imputed!$C$5)</f>
        <v>8809.5259999999998</v>
      </c>
      <c r="N767">
        <f t="shared" si="44"/>
        <v>26</v>
      </c>
      <c r="O767">
        <f t="shared" si="45"/>
        <v>0.69374793661274359</v>
      </c>
      <c r="P767">
        <f t="shared" si="46"/>
        <v>6</v>
      </c>
      <c r="Q767" t="str">
        <f>VLOOKUP(K767,employees!A:H,5, FALSE)</f>
        <v>Consulting</v>
      </c>
      <c r="R767">
        <f>VLOOKUP(K767,employees!A:H,6, FALSE)</f>
        <v>2</v>
      </c>
      <c r="S767">
        <f>VLOOKUP(R767,Allowance!A:B,2,FALSE)</f>
        <v>6</v>
      </c>
      <c r="T767" t="str">
        <f t="shared" si="47"/>
        <v>Violation</v>
      </c>
      <c r="U767" t="str">
        <f>VLOOKUP(B767,IATA[],3,FALSE)</f>
        <v>USA</v>
      </c>
      <c r="V767" t="str">
        <f>VLOOKUP(C767,IATA[],3,FALSE)</f>
        <v>China</v>
      </c>
      <c r="W767" t="str">
        <f>VLOOKUP(U767,Regions!A:B,2,FALSE)</f>
        <v>Americas</v>
      </c>
      <c r="X767" t="str">
        <f>VLOOKUP(V767,Regions!A:B,2,FALSE)</f>
        <v>Asia Pacific</v>
      </c>
    </row>
    <row r="768" spans="1:24" x14ac:dyDescent="0.3">
      <c r="A768" t="s">
        <v>367</v>
      </c>
      <c r="B768" t="s">
        <v>1161</v>
      </c>
      <c r="C768" t="s">
        <v>1175</v>
      </c>
      <c r="D768" s="1">
        <v>43656</v>
      </c>
      <c r="E768" s="1">
        <v>43671</v>
      </c>
      <c r="F768" s="1">
        <v>43678</v>
      </c>
      <c r="G768">
        <v>11022</v>
      </c>
      <c r="H768">
        <v>13.5</v>
      </c>
      <c r="I768">
        <v>8405.52</v>
      </c>
      <c r="J768" s="2" t="s">
        <v>1218</v>
      </c>
      <c r="K768">
        <v>13</v>
      </c>
      <c r="L768" s="15" t="s">
        <v>1576</v>
      </c>
      <c r="M768">
        <f>IF(J768="Business", G768*imputed!$B$4+imputed!$C$4,flights_c!G768*imputed!$B$5+imputed!$C$5)</f>
        <v>8182.1170000000002</v>
      </c>
      <c r="N768">
        <f t="shared" si="44"/>
        <v>15</v>
      </c>
      <c r="O768">
        <f t="shared" si="45"/>
        <v>0.76261295590636913</v>
      </c>
      <c r="P768">
        <f t="shared" si="46"/>
        <v>7</v>
      </c>
      <c r="Q768" t="str">
        <f>VLOOKUP(K768,employees!A:H,5, FALSE)</f>
        <v>Consulting</v>
      </c>
      <c r="R768">
        <f>VLOOKUP(K768,employees!A:H,6, FALSE)</f>
        <v>2</v>
      </c>
      <c r="S768">
        <f>VLOOKUP(R768,Allowance!A:B,2,FALSE)</f>
        <v>6</v>
      </c>
      <c r="T768" t="str">
        <f t="shared" si="47"/>
        <v>Violation</v>
      </c>
      <c r="U768" t="str">
        <f>VLOOKUP(B768,IATA[],3,FALSE)</f>
        <v>USA</v>
      </c>
      <c r="V768" t="str">
        <f>VLOOKUP(C768,IATA[],3,FALSE)</f>
        <v>United Arab Emirates</v>
      </c>
      <c r="W768" t="str">
        <f>VLOOKUP(U768,Regions!A:B,2,FALSE)</f>
        <v>Americas</v>
      </c>
      <c r="X768" t="str">
        <f>VLOOKUP(V768,Regions!A:B,2,FALSE)</f>
        <v>Europe &amp; Middle East</v>
      </c>
    </row>
    <row r="769" spans="1:24" x14ac:dyDescent="0.3">
      <c r="A769" t="s">
        <v>366</v>
      </c>
      <c r="B769" t="s">
        <v>1161</v>
      </c>
      <c r="C769" t="s">
        <v>1168</v>
      </c>
      <c r="D769" s="1">
        <v>43517</v>
      </c>
      <c r="E769" s="1">
        <v>43529</v>
      </c>
      <c r="F769" s="1">
        <v>43534</v>
      </c>
      <c r="G769">
        <v>10899</v>
      </c>
      <c r="H769">
        <v>13.3</v>
      </c>
      <c r="I769">
        <v>8406.06</v>
      </c>
      <c r="J769" s="2" t="s">
        <v>1218</v>
      </c>
      <c r="K769">
        <v>638</v>
      </c>
      <c r="L769" s="15" t="s">
        <v>1576</v>
      </c>
      <c r="M769">
        <f>IF(J769="Business", G769*imputed!$B$4+imputed!$C$4,flights_c!G769*imputed!$B$5+imputed!$C$5)</f>
        <v>8111.5765000000001</v>
      </c>
      <c r="N769">
        <f t="shared" si="44"/>
        <v>12</v>
      </c>
      <c r="O769">
        <f t="shared" si="45"/>
        <v>0.77126892375447287</v>
      </c>
      <c r="P769">
        <f t="shared" si="46"/>
        <v>5</v>
      </c>
      <c r="Q769" t="str">
        <f>VLOOKUP(K769,employees!A:H,5, FALSE)</f>
        <v>Consulting</v>
      </c>
      <c r="R769">
        <f>VLOOKUP(K769,employees!A:H,6, FALSE)</f>
        <v>3</v>
      </c>
      <c r="S769">
        <f>VLOOKUP(R769,Allowance!A:B,2,FALSE)</f>
        <v>8</v>
      </c>
      <c r="T769" t="str">
        <f t="shared" si="47"/>
        <v>Violation</v>
      </c>
      <c r="U769" t="str">
        <f>VLOOKUP(B769,IATA[],3,FALSE)</f>
        <v>USA</v>
      </c>
      <c r="V769" t="str">
        <f>VLOOKUP(C769,IATA[],3,FALSE)</f>
        <v>Japan</v>
      </c>
      <c r="W769" t="str">
        <f>VLOOKUP(U769,Regions!A:B,2,FALSE)</f>
        <v>Americas</v>
      </c>
      <c r="X769" t="str">
        <f>VLOOKUP(V769,Regions!A:B,2,FALSE)</f>
        <v>Asia Pacific</v>
      </c>
    </row>
    <row r="770" spans="1:24" x14ac:dyDescent="0.3">
      <c r="A770" t="s">
        <v>365</v>
      </c>
      <c r="B770" t="s">
        <v>1161</v>
      </c>
      <c r="C770" t="s">
        <v>1160</v>
      </c>
      <c r="D770" s="1">
        <v>43722</v>
      </c>
      <c r="E770" s="1">
        <v>43736</v>
      </c>
      <c r="F770" s="1">
        <v>43743</v>
      </c>
      <c r="G770">
        <v>15349</v>
      </c>
      <c r="H770">
        <v>18.5</v>
      </c>
      <c r="I770">
        <v>8423.2000000000007</v>
      </c>
      <c r="J770" s="2" t="s">
        <v>1218</v>
      </c>
      <c r="K770">
        <v>499</v>
      </c>
      <c r="L770" s="15" t="s">
        <v>1576</v>
      </c>
      <c r="M770">
        <f>IF(J770="Business", G770*imputed!$B$4+imputed!$C$4,flights_c!G770*imputed!$B$5+imputed!$C$5)</f>
        <v>10663.6515</v>
      </c>
      <c r="N770">
        <f t="shared" si="44"/>
        <v>14</v>
      </c>
      <c r="O770">
        <f t="shared" si="45"/>
        <v>0.54877842204703897</v>
      </c>
      <c r="P770">
        <f t="shared" si="46"/>
        <v>7</v>
      </c>
      <c r="Q770" t="str">
        <f>VLOOKUP(K770,employees!A:H,5, FALSE)</f>
        <v>IT</v>
      </c>
      <c r="R770">
        <f>VLOOKUP(K770,employees!A:H,6, FALSE)</f>
        <v>4</v>
      </c>
      <c r="S770">
        <f>VLOOKUP(R770,Allowance!A:B,2,FALSE)</f>
        <v>10</v>
      </c>
      <c r="T770" t="str">
        <f t="shared" si="47"/>
        <v>Violation</v>
      </c>
      <c r="U770" t="str">
        <f>VLOOKUP(B770,IATA[],3,FALSE)</f>
        <v>USA</v>
      </c>
      <c r="V770" t="str">
        <f>VLOOKUP(C770,IATA[],3,FALSE)</f>
        <v>Singapore</v>
      </c>
      <c r="W770" t="str">
        <f>VLOOKUP(U770,Regions!A:B,2,FALSE)</f>
        <v>Americas</v>
      </c>
      <c r="X770" t="str">
        <f>VLOOKUP(V770,Regions!A:B,2,FALSE)</f>
        <v>Asia Pacific</v>
      </c>
    </row>
    <row r="771" spans="1:24" x14ac:dyDescent="0.3">
      <c r="A771" t="s">
        <v>364</v>
      </c>
      <c r="B771" t="s">
        <v>1161</v>
      </c>
      <c r="C771" t="s">
        <v>1168</v>
      </c>
      <c r="D771" s="1">
        <v>43718</v>
      </c>
      <c r="E771" s="1">
        <v>43733</v>
      </c>
      <c r="F771" s="1">
        <v>43739</v>
      </c>
      <c r="G771">
        <v>10899</v>
      </c>
      <c r="H771">
        <v>13.3</v>
      </c>
      <c r="I771">
        <v>8448.85</v>
      </c>
      <c r="J771" s="2" t="s">
        <v>1218</v>
      </c>
      <c r="K771">
        <v>805</v>
      </c>
      <c r="L771" s="15" t="s">
        <v>1576</v>
      </c>
      <c r="M771">
        <f>IF(J771="Business", G771*imputed!$B$4+imputed!$C$4,flights_c!G771*imputed!$B$5+imputed!$C$5)</f>
        <v>8111.5765000000001</v>
      </c>
      <c r="N771">
        <f t="shared" ref="N771:N834" si="48">E771-D771</f>
        <v>15</v>
      </c>
      <c r="O771">
        <f t="shared" ref="O771:O834" si="49">I771/G771</f>
        <v>0.77519497201578125</v>
      </c>
      <c r="P771">
        <f t="shared" ref="P771:P834" si="50">F771-E771</f>
        <v>6</v>
      </c>
      <c r="Q771" t="str">
        <f>VLOOKUP(K771,employees!A:H,5, FALSE)</f>
        <v>Consulting</v>
      </c>
      <c r="R771">
        <f>VLOOKUP(K771,employees!A:H,6, FALSE)</f>
        <v>3</v>
      </c>
      <c r="S771">
        <f>VLOOKUP(R771,Allowance!A:B,2,FALSE)</f>
        <v>8</v>
      </c>
      <c r="T771" t="str">
        <f t="shared" ref="T771:T834" si="51">IF(J771="Economy", "Economy", IF(H771&lt;=S771, "No", "Violation"))</f>
        <v>Violation</v>
      </c>
      <c r="U771" t="str">
        <f>VLOOKUP(B771,IATA[],3,FALSE)</f>
        <v>USA</v>
      </c>
      <c r="V771" t="str">
        <f>VLOOKUP(C771,IATA[],3,FALSE)</f>
        <v>Japan</v>
      </c>
      <c r="W771" t="str">
        <f>VLOOKUP(U771,Regions!A:B,2,FALSE)</f>
        <v>Americas</v>
      </c>
      <c r="X771" t="str">
        <f>VLOOKUP(V771,Regions!A:B,2,FALSE)</f>
        <v>Asia Pacific</v>
      </c>
    </row>
    <row r="772" spans="1:24" x14ac:dyDescent="0.3">
      <c r="A772" t="s">
        <v>363</v>
      </c>
      <c r="B772" t="s">
        <v>1161</v>
      </c>
      <c r="C772" t="s">
        <v>1171</v>
      </c>
      <c r="D772" s="1">
        <v>43189</v>
      </c>
      <c r="E772" s="1">
        <v>43207</v>
      </c>
      <c r="F772" s="1">
        <v>43222</v>
      </c>
      <c r="G772">
        <v>11004</v>
      </c>
      <c r="H772">
        <v>13.5</v>
      </c>
      <c r="I772">
        <v>8457.3700000000008</v>
      </c>
      <c r="J772" s="2" t="s">
        <v>1218</v>
      </c>
      <c r="K772">
        <v>739</v>
      </c>
      <c r="L772" s="15" t="s">
        <v>1576</v>
      </c>
      <c r="M772">
        <f>IF(J772="Business", G772*imputed!$B$4+imputed!$C$4,flights_c!G772*imputed!$B$5+imputed!$C$5)</f>
        <v>8171.7939999999999</v>
      </c>
      <c r="N772">
        <f t="shared" si="48"/>
        <v>18</v>
      </c>
      <c r="O772">
        <f t="shared" si="49"/>
        <v>0.76857233733187935</v>
      </c>
      <c r="P772">
        <f t="shared" si="50"/>
        <v>15</v>
      </c>
      <c r="Q772" t="str">
        <f>VLOOKUP(K772,employees!A:H,5, FALSE)</f>
        <v>Consulting</v>
      </c>
      <c r="R772">
        <f>VLOOKUP(K772,employees!A:H,6, FALSE)</f>
        <v>4</v>
      </c>
      <c r="S772">
        <f>VLOOKUP(R772,Allowance!A:B,2,FALSE)</f>
        <v>10</v>
      </c>
      <c r="T772" t="str">
        <f t="shared" si="51"/>
        <v>Violation</v>
      </c>
      <c r="U772" t="str">
        <f>VLOOKUP(B772,IATA[],3,FALSE)</f>
        <v>USA</v>
      </c>
      <c r="V772" t="str">
        <f>VLOOKUP(C772,IATA[],3,FALSE)</f>
        <v>China</v>
      </c>
      <c r="W772" t="str">
        <f>VLOOKUP(U772,Regions!A:B,2,FALSE)</f>
        <v>Americas</v>
      </c>
      <c r="X772" t="str">
        <f>VLOOKUP(V772,Regions!A:B,2,FALSE)</f>
        <v>Asia Pacific</v>
      </c>
    </row>
    <row r="773" spans="1:24" x14ac:dyDescent="0.3">
      <c r="A773" t="s">
        <v>362</v>
      </c>
      <c r="B773" t="s">
        <v>1160</v>
      </c>
      <c r="C773" t="s">
        <v>1209</v>
      </c>
      <c r="D773" s="1">
        <v>43288</v>
      </c>
      <c r="E773" s="1">
        <v>43306</v>
      </c>
      <c r="F773" s="1">
        <v>43308</v>
      </c>
      <c r="G773">
        <v>10724</v>
      </c>
      <c r="H773">
        <v>11.9</v>
      </c>
      <c r="I773">
        <v>8464.26</v>
      </c>
      <c r="J773" s="2" t="s">
        <v>1218</v>
      </c>
      <c r="K773">
        <v>958</v>
      </c>
      <c r="L773" s="15" t="s">
        <v>1576</v>
      </c>
      <c r="M773">
        <f>IF(J773="Business", G773*imputed!$B$4+imputed!$C$4,flights_c!G773*imputed!$B$5+imputed!$C$5)</f>
        <v>8011.2139999999999</v>
      </c>
      <c r="N773">
        <f t="shared" si="48"/>
        <v>18</v>
      </c>
      <c r="O773">
        <f t="shared" si="49"/>
        <v>0.78928198433420371</v>
      </c>
      <c r="P773">
        <f t="shared" si="50"/>
        <v>2</v>
      </c>
      <c r="Q773" t="str">
        <f>VLOOKUP(K773,employees!A:H,5, FALSE)</f>
        <v>Consulting</v>
      </c>
      <c r="R773">
        <f>VLOOKUP(K773,employees!A:H,6, FALSE)</f>
        <v>4</v>
      </c>
      <c r="S773">
        <f>VLOOKUP(R773,Allowance!A:B,2,FALSE)</f>
        <v>10</v>
      </c>
      <c r="T773" t="str">
        <f t="shared" si="51"/>
        <v>Violation</v>
      </c>
      <c r="U773" t="str">
        <f>VLOOKUP(B773,IATA[],3,FALSE)</f>
        <v>Singapore</v>
      </c>
      <c r="V773" t="str">
        <f>VLOOKUP(C773,IATA[],3,FALSE)</f>
        <v>France</v>
      </c>
      <c r="W773" t="str">
        <f>VLOOKUP(U773,Regions!A:B,2,FALSE)</f>
        <v>Asia Pacific</v>
      </c>
      <c r="X773" t="str">
        <f>VLOOKUP(V773,Regions!A:B,2,FALSE)</f>
        <v>Europe &amp; Middle East</v>
      </c>
    </row>
    <row r="774" spans="1:24" x14ac:dyDescent="0.3">
      <c r="A774" t="s">
        <v>361</v>
      </c>
      <c r="B774" t="s">
        <v>1160</v>
      </c>
      <c r="C774" t="s">
        <v>1171</v>
      </c>
      <c r="D774" s="1">
        <v>43778</v>
      </c>
      <c r="E774" s="1">
        <v>43789</v>
      </c>
      <c r="F774" s="1">
        <v>43798</v>
      </c>
      <c r="G774">
        <v>4490</v>
      </c>
      <c r="H774">
        <v>5.6</v>
      </c>
      <c r="I774">
        <v>8465.83</v>
      </c>
      <c r="J774" s="2" t="s">
        <v>1218</v>
      </c>
      <c r="K774">
        <v>425</v>
      </c>
      <c r="L774" s="15" t="s">
        <v>1576</v>
      </c>
      <c r="M774">
        <f>IF(J774="Business", G774*imputed!$B$4+imputed!$C$4,flights_c!G774*imputed!$B$5+imputed!$C$5)</f>
        <v>4436.0149999999994</v>
      </c>
      <c r="N774">
        <f t="shared" si="48"/>
        <v>11</v>
      </c>
      <c r="O774">
        <f t="shared" si="49"/>
        <v>1.8854855233853007</v>
      </c>
      <c r="P774">
        <f t="shared" si="50"/>
        <v>9</v>
      </c>
      <c r="Q774" t="str">
        <f>VLOOKUP(K774,employees!A:H,5, FALSE)</f>
        <v>Consulting</v>
      </c>
      <c r="R774">
        <f>VLOOKUP(K774,employees!A:H,6, FALSE)</f>
        <v>4</v>
      </c>
      <c r="S774">
        <f>VLOOKUP(R774,Allowance!A:B,2,FALSE)</f>
        <v>10</v>
      </c>
      <c r="T774" t="str">
        <f t="shared" si="51"/>
        <v>No</v>
      </c>
      <c r="U774" t="str">
        <f>VLOOKUP(B774,IATA[],3,FALSE)</f>
        <v>Singapore</v>
      </c>
      <c r="V774" t="str">
        <f>VLOOKUP(C774,IATA[],3,FALSE)</f>
        <v>China</v>
      </c>
      <c r="W774" t="str">
        <f>VLOOKUP(U774,Regions!A:B,2,FALSE)</f>
        <v>Asia Pacific</v>
      </c>
      <c r="X774" t="str">
        <f>VLOOKUP(V774,Regions!A:B,2,FALSE)</f>
        <v>Asia Pacific</v>
      </c>
    </row>
    <row r="775" spans="1:24" x14ac:dyDescent="0.3">
      <c r="A775" t="s">
        <v>360</v>
      </c>
      <c r="B775" t="s">
        <v>1167</v>
      </c>
      <c r="C775" t="s">
        <v>1160</v>
      </c>
      <c r="D775" s="1">
        <v>43692</v>
      </c>
      <c r="E775" s="1">
        <v>43700</v>
      </c>
      <c r="F775" s="1">
        <v>43711</v>
      </c>
      <c r="G775">
        <v>10877</v>
      </c>
      <c r="H775">
        <v>13.3</v>
      </c>
      <c r="I775">
        <v>8479</v>
      </c>
      <c r="J775" s="2" t="s">
        <v>1218</v>
      </c>
      <c r="K775">
        <v>41</v>
      </c>
      <c r="L775" s="15" t="s">
        <v>1576</v>
      </c>
      <c r="M775">
        <f>IF(J775="Business", G775*imputed!$B$4+imputed!$C$4,flights_c!G775*imputed!$B$5+imputed!$C$5)</f>
        <v>8098.9594999999999</v>
      </c>
      <c r="N775">
        <f t="shared" si="48"/>
        <v>8</v>
      </c>
      <c r="O775">
        <f t="shared" si="49"/>
        <v>0.77953479819803251</v>
      </c>
      <c r="P775">
        <f t="shared" si="50"/>
        <v>11</v>
      </c>
      <c r="Q775" t="str">
        <f>VLOOKUP(K775,employees!A:H,5, FALSE)</f>
        <v>HR</v>
      </c>
      <c r="R775">
        <f>VLOOKUP(K775,employees!A:H,6, FALSE)</f>
        <v>4</v>
      </c>
      <c r="S775">
        <f>VLOOKUP(R775,Allowance!A:B,2,FALSE)</f>
        <v>10</v>
      </c>
      <c r="T775" t="str">
        <f t="shared" si="51"/>
        <v>Violation</v>
      </c>
      <c r="U775" t="str">
        <f>VLOOKUP(B775,IATA[],3,FALSE)</f>
        <v>England</v>
      </c>
      <c r="V775" t="str">
        <f>VLOOKUP(C775,IATA[],3,FALSE)</f>
        <v>Singapore</v>
      </c>
      <c r="W775" t="str">
        <f>VLOOKUP(U775,Regions!A:B,2,FALSE)</f>
        <v>Europe &amp; Middle East</v>
      </c>
      <c r="X775" t="str">
        <f>VLOOKUP(V775,Regions!A:B,2,FALSE)</f>
        <v>Asia Pacific</v>
      </c>
    </row>
    <row r="776" spans="1:24" x14ac:dyDescent="0.3">
      <c r="A776" t="s">
        <v>359</v>
      </c>
      <c r="B776" t="s">
        <v>1161</v>
      </c>
      <c r="C776" t="s">
        <v>1182</v>
      </c>
      <c r="D776" s="1">
        <v>43409</v>
      </c>
      <c r="E776" s="1">
        <v>43441</v>
      </c>
      <c r="F776" s="1">
        <v>43446</v>
      </c>
      <c r="G776">
        <v>8047</v>
      </c>
      <c r="H776">
        <v>10</v>
      </c>
      <c r="I776">
        <v>8482.57</v>
      </c>
      <c r="J776" s="2" t="s">
        <v>1218</v>
      </c>
      <c r="K776">
        <v>513</v>
      </c>
      <c r="L776" s="15" t="s">
        <v>1576</v>
      </c>
      <c r="M776">
        <f>IF(J776="Business", G776*imputed!$B$4+imputed!$C$4,flights_c!G776*imputed!$B$5+imputed!$C$5)</f>
        <v>6475.9544999999998</v>
      </c>
      <c r="N776">
        <f t="shared" si="48"/>
        <v>32</v>
      </c>
      <c r="O776">
        <f t="shared" si="49"/>
        <v>1.0541282465515098</v>
      </c>
      <c r="P776">
        <f t="shared" si="50"/>
        <v>5</v>
      </c>
      <c r="Q776" t="str">
        <f>VLOOKUP(K776,employees!A:H,5, FALSE)</f>
        <v>Consulting</v>
      </c>
      <c r="R776">
        <f>VLOOKUP(K776,employees!A:H,6, FALSE)</f>
        <v>4</v>
      </c>
      <c r="S776">
        <f>VLOOKUP(R776,Allowance!A:B,2,FALSE)</f>
        <v>10</v>
      </c>
      <c r="T776" t="str">
        <f t="shared" si="51"/>
        <v>No</v>
      </c>
      <c r="U776" t="str">
        <f>VLOOKUP(B776,IATA[],3,FALSE)</f>
        <v>USA</v>
      </c>
      <c r="V776" t="str">
        <f>VLOOKUP(C776,IATA[],3,FALSE)</f>
        <v>Turkey</v>
      </c>
      <c r="W776" t="str">
        <f>VLOOKUP(U776,Regions!A:B,2,FALSE)</f>
        <v>Americas</v>
      </c>
      <c r="X776" t="str">
        <f>VLOOKUP(V776,Regions!A:B,2,FALSE)</f>
        <v>Europe &amp; Middle East</v>
      </c>
    </row>
    <row r="777" spans="1:24" x14ac:dyDescent="0.3">
      <c r="A777" t="s">
        <v>358</v>
      </c>
      <c r="B777" t="s">
        <v>1161</v>
      </c>
      <c r="C777" t="s">
        <v>1171</v>
      </c>
      <c r="D777" s="1">
        <v>43427</v>
      </c>
      <c r="E777" s="1">
        <v>43451</v>
      </c>
      <c r="F777" s="1">
        <v>43457</v>
      </c>
      <c r="G777">
        <v>11004</v>
      </c>
      <c r="H777">
        <v>13.5</v>
      </c>
      <c r="I777">
        <v>8496.6</v>
      </c>
      <c r="J777" s="2" t="s">
        <v>1218</v>
      </c>
      <c r="K777">
        <v>284</v>
      </c>
      <c r="L777" s="15" t="s">
        <v>1576</v>
      </c>
      <c r="M777">
        <f>IF(J777="Business", G777*imputed!$B$4+imputed!$C$4,flights_c!G777*imputed!$B$5+imputed!$C$5)</f>
        <v>8171.7939999999999</v>
      </c>
      <c r="N777">
        <f t="shared" si="48"/>
        <v>24</v>
      </c>
      <c r="O777">
        <f t="shared" si="49"/>
        <v>0.77213740458015268</v>
      </c>
      <c r="P777">
        <f t="shared" si="50"/>
        <v>6</v>
      </c>
      <c r="Q777" t="str">
        <f>VLOOKUP(K777,employees!A:H,5, FALSE)</f>
        <v>Consulting</v>
      </c>
      <c r="R777">
        <f>VLOOKUP(K777,employees!A:H,6, FALSE)</f>
        <v>4</v>
      </c>
      <c r="S777">
        <f>VLOOKUP(R777,Allowance!A:B,2,FALSE)</f>
        <v>10</v>
      </c>
      <c r="T777" t="str">
        <f t="shared" si="51"/>
        <v>Violation</v>
      </c>
      <c r="U777" t="str">
        <f>VLOOKUP(B777,IATA[],3,FALSE)</f>
        <v>USA</v>
      </c>
      <c r="V777" t="str">
        <f>VLOOKUP(C777,IATA[],3,FALSE)</f>
        <v>China</v>
      </c>
      <c r="W777" t="str">
        <f>VLOOKUP(U777,Regions!A:B,2,FALSE)</f>
        <v>Americas</v>
      </c>
      <c r="X777" t="str">
        <f>VLOOKUP(V777,Regions!A:B,2,FALSE)</f>
        <v>Asia Pacific</v>
      </c>
    </row>
    <row r="778" spans="1:24" x14ac:dyDescent="0.3">
      <c r="A778" t="s">
        <v>357</v>
      </c>
      <c r="B778" t="s">
        <v>1161</v>
      </c>
      <c r="C778" t="s">
        <v>1176</v>
      </c>
      <c r="D778" s="1">
        <v>43530</v>
      </c>
      <c r="E778" s="1">
        <v>43549</v>
      </c>
      <c r="F778" s="1">
        <v>43558</v>
      </c>
      <c r="G778">
        <v>11115</v>
      </c>
      <c r="H778">
        <v>13.5</v>
      </c>
      <c r="I778">
        <v>8509.0300000000007</v>
      </c>
      <c r="J778" s="2" t="s">
        <v>1218</v>
      </c>
      <c r="K778">
        <v>63</v>
      </c>
      <c r="L778" s="15" t="s">
        <v>1576</v>
      </c>
      <c r="M778">
        <f>IF(J778="Business", G778*imputed!$B$4+imputed!$C$4,flights_c!G778*imputed!$B$5+imputed!$C$5)</f>
        <v>8235.4524999999994</v>
      </c>
      <c r="N778">
        <f t="shared" si="48"/>
        <v>19</v>
      </c>
      <c r="O778">
        <f t="shared" si="49"/>
        <v>0.76554475933423305</v>
      </c>
      <c r="P778">
        <f t="shared" si="50"/>
        <v>9</v>
      </c>
      <c r="Q778" t="str">
        <f>VLOOKUP(K778,employees!A:H,5, FALSE)</f>
        <v>Consulting</v>
      </c>
      <c r="R778">
        <f>VLOOKUP(K778,employees!A:H,6, FALSE)</f>
        <v>3</v>
      </c>
      <c r="S778">
        <f>VLOOKUP(R778,Allowance!A:B,2,FALSE)</f>
        <v>8</v>
      </c>
      <c r="T778" t="str">
        <f t="shared" si="51"/>
        <v>Violation</v>
      </c>
      <c r="U778" t="str">
        <f>VLOOKUP(B778,IATA[],3,FALSE)</f>
        <v>USA</v>
      </c>
      <c r="V778" t="str">
        <f>VLOOKUP(C778,IATA[],3,FALSE)</f>
        <v>Republic of Korea</v>
      </c>
      <c r="W778" t="str">
        <f>VLOOKUP(U778,Regions!A:B,2,FALSE)</f>
        <v>Americas</v>
      </c>
      <c r="X778" t="str">
        <f>VLOOKUP(V778,Regions!A:B,2,FALSE)</f>
        <v>Asia Pacific</v>
      </c>
    </row>
    <row r="779" spans="1:24" x14ac:dyDescent="0.3">
      <c r="A779" t="s">
        <v>355</v>
      </c>
      <c r="B779" t="s">
        <v>1161</v>
      </c>
      <c r="C779" t="s">
        <v>1160</v>
      </c>
      <c r="D779" s="1">
        <v>43219</v>
      </c>
      <c r="E779" s="1">
        <v>43243</v>
      </c>
      <c r="F779" s="1">
        <v>43251</v>
      </c>
      <c r="G779">
        <v>15349</v>
      </c>
      <c r="H779">
        <v>18.5</v>
      </c>
      <c r="I779">
        <v>8558.24</v>
      </c>
      <c r="J779" s="2" t="s">
        <v>1218</v>
      </c>
      <c r="K779">
        <v>343</v>
      </c>
      <c r="L779" s="15" t="s">
        <v>1576</v>
      </c>
      <c r="M779">
        <f>IF(J779="Business", G779*imputed!$B$4+imputed!$C$4,flights_c!G779*imputed!$B$5+imputed!$C$5)</f>
        <v>10663.6515</v>
      </c>
      <c r="N779">
        <f t="shared" si="48"/>
        <v>24</v>
      </c>
      <c r="O779">
        <f t="shared" si="49"/>
        <v>0.55757638934132514</v>
      </c>
      <c r="P779">
        <f t="shared" si="50"/>
        <v>8</v>
      </c>
      <c r="Q779" t="str">
        <f>VLOOKUP(K779,employees!A:H,5, FALSE)</f>
        <v>HR</v>
      </c>
      <c r="R779">
        <f>VLOOKUP(K779,employees!A:H,6, FALSE)</f>
        <v>4</v>
      </c>
      <c r="S779">
        <f>VLOOKUP(R779,Allowance!A:B,2,FALSE)</f>
        <v>10</v>
      </c>
      <c r="T779" t="str">
        <f t="shared" si="51"/>
        <v>Violation</v>
      </c>
      <c r="U779" t="str">
        <f>VLOOKUP(B779,IATA[],3,FALSE)</f>
        <v>USA</v>
      </c>
      <c r="V779" t="str">
        <f>VLOOKUP(C779,IATA[],3,FALSE)</f>
        <v>Singapore</v>
      </c>
      <c r="W779" t="str">
        <f>VLOOKUP(U779,Regions!A:B,2,FALSE)</f>
        <v>Americas</v>
      </c>
      <c r="X779" t="str">
        <f>VLOOKUP(V779,Regions!A:B,2,FALSE)</f>
        <v>Asia Pacific</v>
      </c>
    </row>
    <row r="780" spans="1:24" x14ac:dyDescent="0.3">
      <c r="A780" t="s">
        <v>356</v>
      </c>
      <c r="B780" t="s">
        <v>1162</v>
      </c>
      <c r="C780" t="s">
        <v>1170</v>
      </c>
      <c r="D780" s="1">
        <v>43583</v>
      </c>
      <c r="E780" s="1">
        <v>43592</v>
      </c>
      <c r="F780" s="1">
        <v>43599</v>
      </c>
      <c r="G780">
        <v>9241</v>
      </c>
      <c r="H780">
        <v>10.4</v>
      </c>
      <c r="I780">
        <v>8558.43</v>
      </c>
      <c r="J780" s="2" t="s">
        <v>1218</v>
      </c>
      <c r="K780">
        <v>422</v>
      </c>
      <c r="L780" s="15" t="s">
        <v>1576</v>
      </c>
      <c r="M780">
        <f>IF(J780="Business", G780*imputed!$B$4+imputed!$C$4,flights_c!G780*imputed!$B$5+imputed!$C$5)</f>
        <v>7160.7134999999998</v>
      </c>
      <c r="N780">
        <f t="shared" si="48"/>
        <v>9</v>
      </c>
      <c r="O780">
        <f t="shared" si="49"/>
        <v>0.92613678173357861</v>
      </c>
      <c r="P780">
        <f t="shared" si="50"/>
        <v>7</v>
      </c>
      <c r="Q780" t="str">
        <f>VLOOKUP(K780,employees!A:H,5, FALSE)</f>
        <v>Consulting</v>
      </c>
      <c r="R780">
        <f>VLOOKUP(K780,employees!A:H,6, FALSE)</f>
        <v>3</v>
      </c>
      <c r="S780">
        <f>VLOOKUP(R780,Allowance!A:B,2,FALSE)</f>
        <v>8</v>
      </c>
      <c r="T780" t="str">
        <f t="shared" si="51"/>
        <v>Violation</v>
      </c>
      <c r="U780" t="str">
        <f>VLOOKUP(B780,IATA[],3,FALSE)</f>
        <v>England</v>
      </c>
      <c r="V780" t="str">
        <f>VLOOKUP(C780,IATA[],3,FALSE)</f>
        <v>China</v>
      </c>
      <c r="W780" t="str">
        <f>VLOOKUP(U780,Regions!A:B,2,FALSE)</f>
        <v>Europe &amp; Middle East</v>
      </c>
      <c r="X780" t="str">
        <f>VLOOKUP(V780,Regions!A:B,2,FALSE)</f>
        <v>Asia Pacific</v>
      </c>
    </row>
    <row r="781" spans="1:24" x14ac:dyDescent="0.3">
      <c r="A781" t="s">
        <v>354</v>
      </c>
      <c r="B781" t="s">
        <v>1161</v>
      </c>
      <c r="C781" t="s">
        <v>1160</v>
      </c>
      <c r="D781" s="1">
        <v>43589</v>
      </c>
      <c r="E781" s="1">
        <v>43615</v>
      </c>
      <c r="F781" s="1">
        <v>43623</v>
      </c>
      <c r="G781">
        <v>15349</v>
      </c>
      <c r="H781">
        <v>18.5</v>
      </c>
      <c r="I781">
        <v>8604.08</v>
      </c>
      <c r="J781" s="2" t="s">
        <v>1218</v>
      </c>
      <c r="K781">
        <v>228</v>
      </c>
      <c r="L781" s="15" t="s">
        <v>1576</v>
      </c>
      <c r="M781">
        <f>IF(J781="Business", G781*imputed!$B$4+imputed!$C$4,flights_c!G781*imputed!$B$5+imputed!$C$5)</f>
        <v>10663.6515</v>
      </c>
      <c r="N781">
        <f t="shared" si="48"/>
        <v>26</v>
      </c>
      <c r="O781">
        <f t="shared" si="49"/>
        <v>0.56056290312072443</v>
      </c>
      <c r="P781">
        <f t="shared" si="50"/>
        <v>8</v>
      </c>
      <c r="Q781" t="str">
        <f>VLOOKUP(K781,employees!A:H,5, FALSE)</f>
        <v>HR</v>
      </c>
      <c r="R781">
        <f>VLOOKUP(K781,employees!A:H,6, FALSE)</f>
        <v>3</v>
      </c>
      <c r="S781">
        <f>VLOOKUP(R781,Allowance!A:B,2,FALSE)</f>
        <v>8</v>
      </c>
      <c r="T781" t="str">
        <f t="shared" si="51"/>
        <v>Violation</v>
      </c>
      <c r="U781" t="str">
        <f>VLOOKUP(B781,IATA[],3,FALSE)</f>
        <v>USA</v>
      </c>
      <c r="V781" t="str">
        <f>VLOOKUP(C781,IATA[],3,FALSE)</f>
        <v>Singapore</v>
      </c>
      <c r="W781" t="str">
        <f>VLOOKUP(U781,Regions!A:B,2,FALSE)</f>
        <v>Americas</v>
      </c>
      <c r="X781" t="str">
        <f>VLOOKUP(V781,Regions!A:B,2,FALSE)</f>
        <v>Asia Pacific</v>
      </c>
    </row>
    <row r="782" spans="1:24" x14ac:dyDescent="0.3">
      <c r="A782" t="s">
        <v>353</v>
      </c>
      <c r="B782" t="s">
        <v>1161</v>
      </c>
      <c r="C782" t="s">
        <v>1164</v>
      </c>
      <c r="D782" s="1">
        <v>43689</v>
      </c>
      <c r="E782" s="1">
        <v>43703</v>
      </c>
      <c r="F782" s="1">
        <v>43710</v>
      </c>
      <c r="G782">
        <v>12551</v>
      </c>
      <c r="H782">
        <v>15.3</v>
      </c>
      <c r="I782">
        <v>8615.11</v>
      </c>
      <c r="J782" s="2" t="s">
        <v>1218</v>
      </c>
      <c r="K782">
        <v>352</v>
      </c>
      <c r="L782" s="15" t="s">
        <v>1576</v>
      </c>
      <c r="M782">
        <f>IF(J782="Business", G782*imputed!$B$4+imputed!$C$4,flights_c!G782*imputed!$B$5+imputed!$C$5)</f>
        <v>9058.9984999999997</v>
      </c>
      <c r="N782">
        <f t="shared" si="48"/>
        <v>14</v>
      </c>
      <c r="O782">
        <f t="shared" si="49"/>
        <v>0.68640825432236485</v>
      </c>
      <c r="P782">
        <f t="shared" si="50"/>
        <v>7</v>
      </c>
      <c r="Q782" t="str">
        <f>VLOOKUP(K782,employees!A:H,5, FALSE)</f>
        <v>Consulting</v>
      </c>
      <c r="R782">
        <f>VLOOKUP(K782,employees!A:H,6, FALSE)</f>
        <v>2</v>
      </c>
      <c r="S782">
        <f>VLOOKUP(R782,Allowance!A:B,2,FALSE)</f>
        <v>6</v>
      </c>
      <c r="T782" t="str">
        <f t="shared" si="51"/>
        <v>Violation</v>
      </c>
      <c r="U782" t="str">
        <f>VLOOKUP(B782,IATA[],3,FALSE)</f>
        <v>USA</v>
      </c>
      <c r="V782" t="str">
        <f>VLOOKUP(C782,IATA[],3,FALSE)</f>
        <v>India</v>
      </c>
      <c r="W782" t="str">
        <f>VLOOKUP(U782,Regions!A:B,2,FALSE)</f>
        <v>Americas</v>
      </c>
      <c r="X782" t="str">
        <f>VLOOKUP(V782,Regions!A:B,2,FALSE)</f>
        <v>Asia Pacific</v>
      </c>
    </row>
    <row r="783" spans="1:24" x14ac:dyDescent="0.3">
      <c r="A783" t="s">
        <v>352</v>
      </c>
      <c r="B783" t="s">
        <v>1161</v>
      </c>
      <c r="C783" t="s">
        <v>1169</v>
      </c>
      <c r="D783" s="1">
        <v>43587</v>
      </c>
      <c r="E783" s="1">
        <v>43595</v>
      </c>
      <c r="F783" s="1">
        <v>43601</v>
      </c>
      <c r="G783">
        <v>15178</v>
      </c>
      <c r="H783">
        <v>18.3</v>
      </c>
      <c r="I783">
        <v>8639.15</v>
      </c>
      <c r="J783" s="2" t="s">
        <v>1218</v>
      </c>
      <c r="K783">
        <v>499</v>
      </c>
      <c r="L783" s="15" t="s">
        <v>1576</v>
      </c>
      <c r="M783">
        <f>IF(J783="Business", G783*imputed!$B$4+imputed!$C$4,flights_c!G783*imputed!$B$5+imputed!$C$5)</f>
        <v>10565.583000000001</v>
      </c>
      <c r="N783">
        <f t="shared" si="48"/>
        <v>8</v>
      </c>
      <c r="O783">
        <f t="shared" si="49"/>
        <v>0.569188957701937</v>
      </c>
      <c r="P783">
        <f t="shared" si="50"/>
        <v>6</v>
      </c>
      <c r="Q783" t="str">
        <f>VLOOKUP(K783,employees!A:H,5, FALSE)</f>
        <v>IT</v>
      </c>
      <c r="R783">
        <f>VLOOKUP(K783,employees!A:H,6, FALSE)</f>
        <v>4</v>
      </c>
      <c r="S783">
        <f>VLOOKUP(R783,Allowance!A:B,2,FALSE)</f>
        <v>10</v>
      </c>
      <c r="T783" t="str">
        <f t="shared" si="51"/>
        <v>Violation</v>
      </c>
      <c r="U783" t="str">
        <f>VLOOKUP(B783,IATA[],3,FALSE)</f>
        <v>USA</v>
      </c>
      <c r="V783" t="str">
        <f>VLOOKUP(C783,IATA[],3,FALSE)</f>
        <v>Malaysia</v>
      </c>
      <c r="W783" t="str">
        <f>VLOOKUP(U783,Regions!A:B,2,FALSE)</f>
        <v>Americas</v>
      </c>
      <c r="X783" t="str">
        <f>VLOOKUP(V783,Regions!A:B,2,FALSE)</f>
        <v>Asia Pacific</v>
      </c>
    </row>
    <row r="784" spans="1:24" x14ac:dyDescent="0.3">
      <c r="A784" t="s">
        <v>351</v>
      </c>
      <c r="B784" t="s">
        <v>1161</v>
      </c>
      <c r="C784" t="s">
        <v>1169</v>
      </c>
      <c r="D784" s="1">
        <v>43112</v>
      </c>
      <c r="E784" s="1">
        <v>43140</v>
      </c>
      <c r="F784" s="1">
        <v>43146</v>
      </c>
      <c r="G784">
        <v>15178</v>
      </c>
      <c r="H784">
        <v>18.3</v>
      </c>
      <c r="I784">
        <v>8651.42</v>
      </c>
      <c r="J784" s="2" t="s">
        <v>1218</v>
      </c>
      <c r="K784">
        <v>279</v>
      </c>
      <c r="L784" s="15" t="s">
        <v>1576</v>
      </c>
      <c r="M784">
        <f>IF(J784="Business", G784*imputed!$B$4+imputed!$C$4,flights_c!G784*imputed!$B$5+imputed!$C$5)</f>
        <v>10565.583000000001</v>
      </c>
      <c r="N784">
        <f t="shared" si="48"/>
        <v>28</v>
      </c>
      <c r="O784">
        <f t="shared" si="49"/>
        <v>0.5699973646066675</v>
      </c>
      <c r="P784">
        <f t="shared" si="50"/>
        <v>6</v>
      </c>
      <c r="Q784" t="str">
        <f>VLOOKUP(K784,employees!A:H,5, FALSE)</f>
        <v>Consulting</v>
      </c>
      <c r="R784">
        <f>VLOOKUP(K784,employees!A:H,6, FALSE)</f>
        <v>3</v>
      </c>
      <c r="S784">
        <f>VLOOKUP(R784,Allowance!A:B,2,FALSE)</f>
        <v>8</v>
      </c>
      <c r="T784" t="str">
        <f t="shared" si="51"/>
        <v>Violation</v>
      </c>
      <c r="U784" t="str">
        <f>VLOOKUP(B784,IATA[],3,FALSE)</f>
        <v>USA</v>
      </c>
      <c r="V784" t="str">
        <f>VLOOKUP(C784,IATA[],3,FALSE)</f>
        <v>Malaysia</v>
      </c>
      <c r="W784" t="str">
        <f>VLOOKUP(U784,Regions!A:B,2,FALSE)</f>
        <v>Americas</v>
      </c>
      <c r="X784" t="str">
        <f>VLOOKUP(V784,Regions!A:B,2,FALSE)</f>
        <v>Asia Pacific</v>
      </c>
    </row>
    <row r="785" spans="1:24" x14ac:dyDescent="0.3">
      <c r="A785" t="s">
        <v>350</v>
      </c>
      <c r="B785" t="s">
        <v>1161</v>
      </c>
      <c r="C785" t="s">
        <v>1171</v>
      </c>
      <c r="D785" s="1">
        <v>43641</v>
      </c>
      <c r="E785" s="1">
        <v>43668</v>
      </c>
      <c r="F785" s="1">
        <v>43676</v>
      </c>
      <c r="G785">
        <v>11004</v>
      </c>
      <c r="H785">
        <v>13.5</v>
      </c>
      <c r="I785">
        <v>8654.4</v>
      </c>
      <c r="J785" s="2" t="s">
        <v>1218</v>
      </c>
      <c r="K785">
        <v>62</v>
      </c>
      <c r="L785" s="15" t="s">
        <v>1576</v>
      </c>
      <c r="M785">
        <f>IF(J785="Business", G785*imputed!$B$4+imputed!$C$4,flights_c!G785*imputed!$B$5+imputed!$C$5)</f>
        <v>8171.7939999999999</v>
      </c>
      <c r="N785">
        <f t="shared" si="48"/>
        <v>27</v>
      </c>
      <c r="O785">
        <f t="shared" si="49"/>
        <v>0.78647764449291169</v>
      </c>
      <c r="P785">
        <f t="shared" si="50"/>
        <v>8</v>
      </c>
      <c r="Q785" t="str">
        <f>VLOOKUP(K785,employees!A:H,5, FALSE)</f>
        <v>Consulting</v>
      </c>
      <c r="R785">
        <f>VLOOKUP(K785,employees!A:H,6, FALSE)</f>
        <v>3</v>
      </c>
      <c r="S785">
        <f>VLOOKUP(R785,Allowance!A:B,2,FALSE)</f>
        <v>8</v>
      </c>
      <c r="T785" t="str">
        <f t="shared" si="51"/>
        <v>Violation</v>
      </c>
      <c r="U785" t="str">
        <f>VLOOKUP(B785,IATA[],3,FALSE)</f>
        <v>USA</v>
      </c>
      <c r="V785" t="str">
        <f>VLOOKUP(C785,IATA[],3,FALSE)</f>
        <v>China</v>
      </c>
      <c r="W785" t="str">
        <f>VLOOKUP(U785,Regions!A:B,2,FALSE)</f>
        <v>Americas</v>
      </c>
      <c r="X785" t="str">
        <f>VLOOKUP(V785,Regions!A:B,2,FALSE)</f>
        <v>Asia Pacific</v>
      </c>
    </row>
    <row r="786" spans="1:24" x14ac:dyDescent="0.3">
      <c r="A786" t="s">
        <v>349</v>
      </c>
      <c r="B786" t="s">
        <v>1161</v>
      </c>
      <c r="C786" t="s">
        <v>1168</v>
      </c>
      <c r="D786" s="1">
        <v>43778</v>
      </c>
      <c r="E786" s="1">
        <v>43792</v>
      </c>
      <c r="F786" s="1">
        <v>43805</v>
      </c>
      <c r="G786">
        <v>10899</v>
      </c>
      <c r="H786">
        <v>13.3</v>
      </c>
      <c r="I786">
        <v>8696.2800000000007</v>
      </c>
      <c r="J786" s="2" t="s">
        <v>1218</v>
      </c>
      <c r="K786">
        <v>496</v>
      </c>
      <c r="L786" s="15" t="s">
        <v>1576</v>
      </c>
      <c r="M786">
        <f>IF(J786="Business", G786*imputed!$B$4+imputed!$C$4,flights_c!G786*imputed!$B$5+imputed!$C$5)</f>
        <v>8111.5765000000001</v>
      </c>
      <c r="N786">
        <f t="shared" si="48"/>
        <v>14</v>
      </c>
      <c r="O786">
        <f t="shared" si="49"/>
        <v>0.79789705477566752</v>
      </c>
      <c r="P786">
        <f t="shared" si="50"/>
        <v>13</v>
      </c>
      <c r="Q786" t="str">
        <f>VLOOKUP(K786,employees!A:H,5, FALSE)</f>
        <v>Consulting</v>
      </c>
      <c r="R786">
        <f>VLOOKUP(K786,employees!A:H,6, FALSE)</f>
        <v>2</v>
      </c>
      <c r="S786">
        <f>VLOOKUP(R786,Allowance!A:B,2,FALSE)</f>
        <v>6</v>
      </c>
      <c r="T786" t="str">
        <f t="shared" si="51"/>
        <v>Violation</v>
      </c>
      <c r="U786" t="str">
        <f>VLOOKUP(B786,IATA[],3,FALSE)</f>
        <v>USA</v>
      </c>
      <c r="V786" t="str">
        <f>VLOOKUP(C786,IATA[],3,FALSE)</f>
        <v>Japan</v>
      </c>
      <c r="W786" t="str">
        <f>VLOOKUP(U786,Regions!A:B,2,FALSE)</f>
        <v>Americas</v>
      </c>
      <c r="X786" t="str">
        <f>VLOOKUP(V786,Regions!A:B,2,FALSE)</f>
        <v>Asia Pacific</v>
      </c>
    </row>
    <row r="787" spans="1:24" x14ac:dyDescent="0.3">
      <c r="A787" t="s">
        <v>348</v>
      </c>
      <c r="B787" t="s">
        <v>1161</v>
      </c>
      <c r="C787" t="s">
        <v>1160</v>
      </c>
      <c r="D787" s="1">
        <v>43518</v>
      </c>
      <c r="E787" s="1">
        <v>43534</v>
      </c>
      <c r="F787" s="1">
        <v>43543</v>
      </c>
      <c r="G787">
        <v>15349</v>
      </c>
      <c r="H787">
        <v>18.5</v>
      </c>
      <c r="I787">
        <v>8702.89</v>
      </c>
      <c r="J787" s="2" t="s">
        <v>1218</v>
      </c>
      <c r="K787">
        <v>384</v>
      </c>
      <c r="L787" s="15" t="s">
        <v>1576</v>
      </c>
      <c r="M787">
        <f>IF(J787="Business", G787*imputed!$B$4+imputed!$C$4,flights_c!G787*imputed!$B$5+imputed!$C$5)</f>
        <v>10663.6515</v>
      </c>
      <c r="N787">
        <f t="shared" si="48"/>
        <v>16</v>
      </c>
      <c r="O787">
        <f t="shared" si="49"/>
        <v>0.5670004560557691</v>
      </c>
      <c r="P787">
        <f t="shared" si="50"/>
        <v>9</v>
      </c>
      <c r="Q787" t="str">
        <f>VLOOKUP(K787,employees!A:H,5, FALSE)</f>
        <v>IT</v>
      </c>
      <c r="R787">
        <f>VLOOKUP(K787,employees!A:H,6, FALSE)</f>
        <v>4</v>
      </c>
      <c r="S787">
        <f>VLOOKUP(R787,Allowance!A:B,2,FALSE)</f>
        <v>10</v>
      </c>
      <c r="T787" t="str">
        <f t="shared" si="51"/>
        <v>Violation</v>
      </c>
      <c r="U787" t="str">
        <f>VLOOKUP(B787,IATA[],3,FALSE)</f>
        <v>USA</v>
      </c>
      <c r="V787" t="str">
        <f>VLOOKUP(C787,IATA[],3,FALSE)</f>
        <v>Singapore</v>
      </c>
      <c r="W787" t="str">
        <f>VLOOKUP(U787,Regions!A:B,2,FALSE)</f>
        <v>Americas</v>
      </c>
      <c r="X787" t="str">
        <f>VLOOKUP(V787,Regions!A:B,2,FALSE)</f>
        <v>Asia Pacific</v>
      </c>
    </row>
    <row r="788" spans="1:24" x14ac:dyDescent="0.3">
      <c r="A788" t="s">
        <v>347</v>
      </c>
      <c r="B788" t="s">
        <v>1167</v>
      </c>
      <c r="C788" t="s">
        <v>1208</v>
      </c>
      <c r="D788" s="1">
        <v>42987</v>
      </c>
      <c r="E788" s="1">
        <v>42991</v>
      </c>
      <c r="F788" s="1">
        <v>43003</v>
      </c>
      <c r="G788">
        <v>2507</v>
      </c>
      <c r="H788">
        <v>8.6999999999999993</v>
      </c>
      <c r="I788">
        <v>8705.41</v>
      </c>
      <c r="J788" s="2" t="s">
        <v>1218</v>
      </c>
      <c r="K788">
        <v>858</v>
      </c>
      <c r="L788" s="15" t="s">
        <v>1576</v>
      </c>
      <c r="M788">
        <f>IF(J788="Business", G788*imputed!$B$4+imputed!$C$4,flights_c!G788*imputed!$B$5+imputed!$C$5)</f>
        <v>3298.7645000000002</v>
      </c>
      <c r="N788">
        <f t="shared" si="48"/>
        <v>4</v>
      </c>
      <c r="O788">
        <f t="shared" si="49"/>
        <v>3.4724411647387314</v>
      </c>
      <c r="P788">
        <f t="shared" si="50"/>
        <v>12</v>
      </c>
      <c r="Q788" t="str">
        <f>VLOOKUP(K788,employees!A:H,5, FALSE)</f>
        <v>Consulting</v>
      </c>
      <c r="R788">
        <f>VLOOKUP(K788,employees!A:H,6, FALSE)</f>
        <v>4</v>
      </c>
      <c r="S788">
        <f>VLOOKUP(R788,Allowance!A:B,2,FALSE)</f>
        <v>10</v>
      </c>
      <c r="T788" t="str">
        <f t="shared" si="51"/>
        <v>No</v>
      </c>
      <c r="U788" t="str">
        <f>VLOOKUP(B788,IATA[],3,FALSE)</f>
        <v>England</v>
      </c>
      <c r="V788" t="str">
        <f>VLOOKUP(C788,IATA[],3,FALSE)</f>
        <v>Russia</v>
      </c>
      <c r="W788" t="str">
        <f>VLOOKUP(U788,Regions!A:B,2,FALSE)</f>
        <v>Europe &amp; Middle East</v>
      </c>
      <c r="X788" t="str">
        <f>VLOOKUP(V788,Regions!A:B,2,FALSE)</f>
        <v>Europe &amp; Middle East</v>
      </c>
    </row>
    <row r="789" spans="1:24" x14ac:dyDescent="0.3">
      <c r="A789" t="s">
        <v>346</v>
      </c>
      <c r="B789" t="s">
        <v>1161</v>
      </c>
      <c r="C789" t="s">
        <v>1175</v>
      </c>
      <c r="D789" s="1">
        <v>43588</v>
      </c>
      <c r="E789" s="1">
        <v>43595</v>
      </c>
      <c r="F789" s="1">
        <v>43605</v>
      </c>
      <c r="G789">
        <v>11022</v>
      </c>
      <c r="H789">
        <v>13.5</v>
      </c>
      <c r="I789">
        <v>8709.44</v>
      </c>
      <c r="J789" s="2" t="s">
        <v>1218</v>
      </c>
      <c r="K789">
        <v>420</v>
      </c>
      <c r="L789" s="15" t="s">
        <v>1576</v>
      </c>
      <c r="M789">
        <f>IF(J789="Business", G789*imputed!$B$4+imputed!$C$4,flights_c!G789*imputed!$B$5+imputed!$C$5)</f>
        <v>8182.1170000000002</v>
      </c>
      <c r="N789">
        <f t="shared" si="48"/>
        <v>7</v>
      </c>
      <c r="O789">
        <f t="shared" si="49"/>
        <v>0.79018689892941396</v>
      </c>
      <c r="P789">
        <f t="shared" si="50"/>
        <v>10</v>
      </c>
      <c r="Q789" t="str">
        <f>VLOOKUP(K789,employees!A:H,5, FALSE)</f>
        <v>Consulting</v>
      </c>
      <c r="R789">
        <f>VLOOKUP(K789,employees!A:H,6, FALSE)</f>
        <v>2</v>
      </c>
      <c r="S789">
        <f>VLOOKUP(R789,Allowance!A:B,2,FALSE)</f>
        <v>6</v>
      </c>
      <c r="T789" t="str">
        <f t="shared" si="51"/>
        <v>Violation</v>
      </c>
      <c r="U789" t="str">
        <f>VLOOKUP(B789,IATA[],3,FALSE)</f>
        <v>USA</v>
      </c>
      <c r="V789" t="str">
        <f>VLOOKUP(C789,IATA[],3,FALSE)</f>
        <v>United Arab Emirates</v>
      </c>
      <c r="W789" t="str">
        <f>VLOOKUP(U789,Regions!A:B,2,FALSE)</f>
        <v>Americas</v>
      </c>
      <c r="X789" t="str">
        <f>VLOOKUP(V789,Regions!A:B,2,FALSE)</f>
        <v>Europe &amp; Middle East</v>
      </c>
    </row>
    <row r="790" spans="1:24" x14ac:dyDescent="0.3">
      <c r="A790" t="s">
        <v>345</v>
      </c>
      <c r="B790" t="s">
        <v>1161</v>
      </c>
      <c r="C790" t="s">
        <v>1164</v>
      </c>
      <c r="D790" s="1">
        <v>43508</v>
      </c>
      <c r="E790" s="1">
        <v>43518</v>
      </c>
      <c r="F790" s="1">
        <v>43524</v>
      </c>
      <c r="G790">
        <v>12551</v>
      </c>
      <c r="H790">
        <v>15.3</v>
      </c>
      <c r="I790">
        <v>8719.89</v>
      </c>
      <c r="J790" s="2" t="s">
        <v>1218</v>
      </c>
      <c r="K790">
        <v>732</v>
      </c>
      <c r="L790" s="15" t="s">
        <v>1576</v>
      </c>
      <c r="M790">
        <f>IF(J790="Business", G790*imputed!$B$4+imputed!$C$4,flights_c!G790*imputed!$B$5+imputed!$C$5)</f>
        <v>9058.9984999999997</v>
      </c>
      <c r="N790">
        <f t="shared" si="48"/>
        <v>10</v>
      </c>
      <c r="O790">
        <f t="shared" si="49"/>
        <v>0.69475659310015137</v>
      </c>
      <c r="P790">
        <f t="shared" si="50"/>
        <v>6</v>
      </c>
      <c r="Q790" t="str">
        <f>VLOOKUP(K790,employees!A:H,5, FALSE)</f>
        <v>Consulting</v>
      </c>
      <c r="R790">
        <f>VLOOKUP(K790,employees!A:H,6, FALSE)</f>
        <v>3</v>
      </c>
      <c r="S790">
        <f>VLOOKUP(R790,Allowance!A:B,2,FALSE)</f>
        <v>8</v>
      </c>
      <c r="T790" t="str">
        <f t="shared" si="51"/>
        <v>Violation</v>
      </c>
      <c r="U790" t="str">
        <f>VLOOKUP(B790,IATA[],3,FALSE)</f>
        <v>USA</v>
      </c>
      <c r="V790" t="str">
        <f>VLOOKUP(C790,IATA[],3,FALSE)</f>
        <v>India</v>
      </c>
      <c r="W790" t="str">
        <f>VLOOKUP(U790,Regions!A:B,2,FALSE)</f>
        <v>Americas</v>
      </c>
      <c r="X790" t="str">
        <f>VLOOKUP(V790,Regions!A:B,2,FALSE)</f>
        <v>Asia Pacific</v>
      </c>
    </row>
    <row r="791" spans="1:24" x14ac:dyDescent="0.3">
      <c r="A791" t="s">
        <v>344</v>
      </c>
      <c r="B791" t="s">
        <v>1161</v>
      </c>
      <c r="C791" t="s">
        <v>1175</v>
      </c>
      <c r="D791" s="1">
        <v>42811</v>
      </c>
      <c r="E791" s="1">
        <v>42819</v>
      </c>
      <c r="F791" s="1">
        <v>42825</v>
      </c>
      <c r="G791">
        <v>11022</v>
      </c>
      <c r="H791">
        <v>13.5</v>
      </c>
      <c r="I791">
        <v>8725.5499999999993</v>
      </c>
      <c r="J791" s="2" t="s">
        <v>1218</v>
      </c>
      <c r="K791">
        <v>420</v>
      </c>
      <c r="L791" s="15" t="s">
        <v>1576</v>
      </c>
      <c r="M791">
        <f>IF(J791="Business", G791*imputed!$B$4+imputed!$C$4,flights_c!G791*imputed!$B$5+imputed!$C$5)</f>
        <v>8182.1170000000002</v>
      </c>
      <c r="N791">
        <f t="shared" si="48"/>
        <v>8</v>
      </c>
      <c r="O791">
        <f t="shared" si="49"/>
        <v>0.79164852113953899</v>
      </c>
      <c r="P791">
        <f t="shared" si="50"/>
        <v>6</v>
      </c>
      <c r="Q791" t="str">
        <f>VLOOKUP(K791,employees!A:H,5, FALSE)</f>
        <v>Consulting</v>
      </c>
      <c r="R791">
        <f>VLOOKUP(K791,employees!A:H,6, FALSE)</f>
        <v>2</v>
      </c>
      <c r="S791">
        <f>VLOOKUP(R791,Allowance!A:B,2,FALSE)</f>
        <v>6</v>
      </c>
      <c r="T791" t="str">
        <f t="shared" si="51"/>
        <v>Violation</v>
      </c>
      <c r="U791" t="str">
        <f>VLOOKUP(B791,IATA[],3,FALSE)</f>
        <v>USA</v>
      </c>
      <c r="V791" t="str">
        <f>VLOOKUP(C791,IATA[],3,FALSE)</f>
        <v>United Arab Emirates</v>
      </c>
      <c r="W791" t="str">
        <f>VLOOKUP(U791,Regions!A:B,2,FALSE)</f>
        <v>Americas</v>
      </c>
      <c r="X791" t="str">
        <f>VLOOKUP(V791,Regions!A:B,2,FALSE)</f>
        <v>Europe &amp; Middle East</v>
      </c>
    </row>
    <row r="792" spans="1:24" x14ac:dyDescent="0.3">
      <c r="A792" t="s">
        <v>343</v>
      </c>
      <c r="B792" t="s">
        <v>1167</v>
      </c>
      <c r="C792" t="s">
        <v>1189</v>
      </c>
      <c r="D792" s="1">
        <v>43034</v>
      </c>
      <c r="E792" s="1">
        <v>43040</v>
      </c>
      <c r="F792" s="1">
        <v>43107</v>
      </c>
      <c r="G792">
        <v>8520</v>
      </c>
      <c r="H792">
        <v>10.5</v>
      </c>
      <c r="I792">
        <v>8733.7199999999993</v>
      </c>
      <c r="J792" s="2" t="s">
        <v>1218</v>
      </c>
      <c r="K792">
        <v>707</v>
      </c>
      <c r="L792" s="15" t="s">
        <v>1576</v>
      </c>
      <c r="M792">
        <f>IF(J792="Business", G792*imputed!$B$4+imputed!$C$4,flights_c!G792*imputed!$B$5+imputed!$C$5)</f>
        <v>6747.22</v>
      </c>
      <c r="N792">
        <f t="shared" si="48"/>
        <v>6</v>
      </c>
      <c r="O792">
        <f t="shared" si="49"/>
        <v>1.0250845070422534</v>
      </c>
      <c r="P792">
        <f t="shared" si="50"/>
        <v>67</v>
      </c>
      <c r="Q792" t="str">
        <f>VLOOKUP(K792,employees!A:H,5, FALSE)</f>
        <v>Finance</v>
      </c>
      <c r="R792">
        <f>VLOOKUP(K792,employees!A:H,6, FALSE)</f>
        <v>2</v>
      </c>
      <c r="S792">
        <f>VLOOKUP(R792,Allowance!A:B,2,FALSE)</f>
        <v>6</v>
      </c>
      <c r="T792" t="str">
        <f t="shared" si="51"/>
        <v>Violation</v>
      </c>
      <c r="U792" t="str">
        <f>VLOOKUP(B792,IATA[],3,FALSE)</f>
        <v>England</v>
      </c>
      <c r="V792" t="str">
        <f>VLOOKUP(C792,IATA[],3,FALSE)</f>
        <v>USA</v>
      </c>
      <c r="W792" t="str">
        <f>VLOOKUP(U792,Regions!A:B,2,FALSE)</f>
        <v>Europe &amp; Middle East</v>
      </c>
      <c r="X792" t="str">
        <f>VLOOKUP(V792,Regions!A:B,2,FALSE)</f>
        <v>Americas</v>
      </c>
    </row>
    <row r="793" spans="1:24" x14ac:dyDescent="0.3">
      <c r="A793" t="s">
        <v>342</v>
      </c>
      <c r="B793" t="s">
        <v>1167</v>
      </c>
      <c r="C793" t="s">
        <v>1160</v>
      </c>
      <c r="D793" s="1">
        <v>43318</v>
      </c>
      <c r="E793" s="1">
        <v>43336</v>
      </c>
      <c r="F793" s="1">
        <v>43465</v>
      </c>
      <c r="G793">
        <v>10877</v>
      </c>
      <c r="H793">
        <v>13.3</v>
      </c>
      <c r="I793">
        <v>8740.3700000000008</v>
      </c>
      <c r="J793" s="2" t="s">
        <v>1218</v>
      </c>
      <c r="K793">
        <v>41</v>
      </c>
      <c r="L793" s="15" t="s">
        <v>1576</v>
      </c>
      <c r="M793">
        <f>IF(J793="Business", G793*imputed!$B$4+imputed!$C$4,flights_c!G793*imputed!$B$5+imputed!$C$5)</f>
        <v>8098.9594999999999</v>
      </c>
      <c r="N793">
        <f t="shared" si="48"/>
        <v>18</v>
      </c>
      <c r="O793">
        <f t="shared" si="49"/>
        <v>0.80356440194906686</v>
      </c>
      <c r="P793">
        <f t="shared" si="50"/>
        <v>129</v>
      </c>
      <c r="Q793" t="str">
        <f>VLOOKUP(K793,employees!A:H,5, FALSE)</f>
        <v>HR</v>
      </c>
      <c r="R793">
        <f>VLOOKUP(K793,employees!A:H,6, FALSE)</f>
        <v>4</v>
      </c>
      <c r="S793">
        <f>VLOOKUP(R793,Allowance!A:B,2,FALSE)</f>
        <v>10</v>
      </c>
      <c r="T793" t="str">
        <f t="shared" si="51"/>
        <v>Violation</v>
      </c>
      <c r="U793" t="str">
        <f>VLOOKUP(B793,IATA[],3,FALSE)</f>
        <v>England</v>
      </c>
      <c r="V793" t="str">
        <f>VLOOKUP(C793,IATA[],3,FALSE)</f>
        <v>Singapore</v>
      </c>
      <c r="W793" t="str">
        <f>VLOOKUP(U793,Regions!A:B,2,FALSE)</f>
        <v>Europe &amp; Middle East</v>
      </c>
      <c r="X793" t="str">
        <f>VLOOKUP(V793,Regions!A:B,2,FALSE)</f>
        <v>Asia Pacific</v>
      </c>
    </row>
    <row r="794" spans="1:24" x14ac:dyDescent="0.3">
      <c r="A794" t="s">
        <v>341</v>
      </c>
      <c r="B794" t="s">
        <v>1160</v>
      </c>
      <c r="C794" t="s">
        <v>1162</v>
      </c>
      <c r="D794" s="1">
        <v>42953</v>
      </c>
      <c r="E794" s="1">
        <v>42964</v>
      </c>
      <c r="F794" s="1">
        <v>42974</v>
      </c>
      <c r="G794">
        <v>10883</v>
      </c>
      <c r="H794">
        <v>12.8</v>
      </c>
      <c r="I794">
        <v>8758.2099999999991</v>
      </c>
      <c r="J794" s="2" t="s">
        <v>1218</v>
      </c>
      <c r="K794">
        <v>456</v>
      </c>
      <c r="L794" s="15" t="s">
        <v>1576</v>
      </c>
      <c r="M794">
        <f>IF(J794="Business", G794*imputed!$B$4+imputed!$C$4,flights_c!G794*imputed!$B$5+imputed!$C$5)</f>
        <v>8102.4004999999997</v>
      </c>
      <c r="N794">
        <f t="shared" si="48"/>
        <v>11</v>
      </c>
      <c r="O794">
        <f t="shared" si="49"/>
        <v>0.80476063585408431</v>
      </c>
      <c r="P794">
        <f t="shared" si="50"/>
        <v>10</v>
      </c>
      <c r="Q794" t="str">
        <f>VLOOKUP(K794,employees!A:H,5, FALSE)</f>
        <v>Marketing</v>
      </c>
      <c r="R794">
        <f>VLOOKUP(K794,employees!A:H,6, FALSE)</f>
        <v>4</v>
      </c>
      <c r="S794">
        <f>VLOOKUP(R794,Allowance!A:B,2,FALSE)</f>
        <v>10</v>
      </c>
      <c r="T794" t="str">
        <f t="shared" si="51"/>
        <v>Violation</v>
      </c>
      <c r="U794" t="str">
        <f>VLOOKUP(B794,IATA[],3,FALSE)</f>
        <v>Singapore</v>
      </c>
      <c r="V794" t="str">
        <f>VLOOKUP(C794,IATA[],3,FALSE)</f>
        <v>England</v>
      </c>
      <c r="W794" t="str">
        <f>VLOOKUP(U794,Regions!A:B,2,FALSE)</f>
        <v>Asia Pacific</v>
      </c>
      <c r="X794" t="str">
        <f>VLOOKUP(V794,Regions!A:B,2,FALSE)</f>
        <v>Europe &amp; Middle East</v>
      </c>
    </row>
    <row r="795" spans="1:24" x14ac:dyDescent="0.3">
      <c r="A795" t="s">
        <v>340</v>
      </c>
      <c r="B795" t="s">
        <v>1161</v>
      </c>
      <c r="C795" t="s">
        <v>1169</v>
      </c>
      <c r="D795" s="1">
        <v>43135</v>
      </c>
      <c r="E795" s="1">
        <v>43150</v>
      </c>
      <c r="F795" s="1">
        <v>43158</v>
      </c>
      <c r="G795">
        <v>15178</v>
      </c>
      <c r="H795">
        <v>18.3</v>
      </c>
      <c r="I795">
        <v>8818.8700000000008</v>
      </c>
      <c r="J795" s="2" t="s">
        <v>1218</v>
      </c>
      <c r="K795">
        <v>325</v>
      </c>
      <c r="L795" s="15" t="s">
        <v>1576</v>
      </c>
      <c r="M795">
        <f>IF(J795="Business", G795*imputed!$B$4+imputed!$C$4,flights_c!G795*imputed!$B$5+imputed!$C$5)</f>
        <v>10565.583000000001</v>
      </c>
      <c r="N795">
        <f t="shared" si="48"/>
        <v>15</v>
      </c>
      <c r="O795">
        <f t="shared" si="49"/>
        <v>0.58102977994465677</v>
      </c>
      <c r="P795">
        <f t="shared" si="50"/>
        <v>8</v>
      </c>
      <c r="Q795" t="str">
        <f>VLOOKUP(K795,employees!A:H,5, FALSE)</f>
        <v>Consulting</v>
      </c>
      <c r="R795">
        <f>VLOOKUP(K795,employees!A:H,6, FALSE)</f>
        <v>4</v>
      </c>
      <c r="S795">
        <f>VLOOKUP(R795,Allowance!A:B,2,FALSE)</f>
        <v>10</v>
      </c>
      <c r="T795" t="str">
        <f t="shared" si="51"/>
        <v>Violation</v>
      </c>
      <c r="U795" t="str">
        <f>VLOOKUP(B795,IATA[],3,FALSE)</f>
        <v>USA</v>
      </c>
      <c r="V795" t="str">
        <f>VLOOKUP(C795,IATA[],3,FALSE)</f>
        <v>Malaysia</v>
      </c>
      <c r="W795" t="str">
        <f>VLOOKUP(U795,Regions!A:B,2,FALSE)</f>
        <v>Americas</v>
      </c>
      <c r="X795" t="str">
        <f>VLOOKUP(V795,Regions!A:B,2,FALSE)</f>
        <v>Asia Pacific</v>
      </c>
    </row>
    <row r="796" spans="1:24" x14ac:dyDescent="0.3">
      <c r="A796" t="s">
        <v>339</v>
      </c>
      <c r="B796" t="s">
        <v>1161</v>
      </c>
      <c r="C796" t="s">
        <v>1183</v>
      </c>
      <c r="D796" s="1">
        <v>43659</v>
      </c>
      <c r="E796" s="1">
        <v>43685</v>
      </c>
      <c r="F796" s="1">
        <v>43698</v>
      </c>
      <c r="G796">
        <v>12116</v>
      </c>
      <c r="H796">
        <v>14.8</v>
      </c>
      <c r="I796">
        <v>8832.94</v>
      </c>
      <c r="J796" s="2" t="s">
        <v>1218</v>
      </c>
      <c r="K796">
        <v>62</v>
      </c>
      <c r="L796" s="15" t="s">
        <v>1576</v>
      </c>
      <c r="M796">
        <f>IF(J796="Business", G796*imputed!$B$4+imputed!$C$4,flights_c!G796*imputed!$B$5+imputed!$C$5)</f>
        <v>8809.5259999999998</v>
      </c>
      <c r="N796">
        <f t="shared" si="48"/>
        <v>26</v>
      </c>
      <c r="O796">
        <f t="shared" si="49"/>
        <v>0.72903103334433805</v>
      </c>
      <c r="P796">
        <f t="shared" si="50"/>
        <v>13</v>
      </c>
      <c r="Q796" t="str">
        <f>VLOOKUP(K796,employees!A:H,5, FALSE)</f>
        <v>Consulting</v>
      </c>
      <c r="R796">
        <f>VLOOKUP(K796,employees!A:H,6, FALSE)</f>
        <v>3</v>
      </c>
      <c r="S796">
        <f>VLOOKUP(R796,Allowance!A:B,2,FALSE)</f>
        <v>8</v>
      </c>
      <c r="T796" t="str">
        <f t="shared" si="51"/>
        <v>Violation</v>
      </c>
      <c r="U796" t="str">
        <f>VLOOKUP(B796,IATA[],3,FALSE)</f>
        <v>USA</v>
      </c>
      <c r="V796" t="str">
        <f>VLOOKUP(C796,IATA[],3,FALSE)</f>
        <v>China</v>
      </c>
      <c r="W796" t="str">
        <f>VLOOKUP(U796,Regions!A:B,2,FALSE)</f>
        <v>Americas</v>
      </c>
      <c r="X796" t="str">
        <f>VLOOKUP(V796,Regions!A:B,2,FALSE)</f>
        <v>Asia Pacific</v>
      </c>
    </row>
    <row r="797" spans="1:24" x14ac:dyDescent="0.3">
      <c r="A797" t="s">
        <v>338</v>
      </c>
      <c r="B797" t="s">
        <v>1161</v>
      </c>
      <c r="C797" t="s">
        <v>1169</v>
      </c>
      <c r="D797" s="1">
        <v>43352</v>
      </c>
      <c r="E797" s="1">
        <v>43356</v>
      </c>
      <c r="F797" s="1">
        <v>43364</v>
      </c>
      <c r="G797">
        <v>15178</v>
      </c>
      <c r="H797">
        <v>18.3</v>
      </c>
      <c r="I797">
        <v>8869.83</v>
      </c>
      <c r="J797" s="2" t="s">
        <v>1218</v>
      </c>
      <c r="K797">
        <v>770</v>
      </c>
      <c r="L797" s="15" t="s">
        <v>1576</v>
      </c>
      <c r="M797">
        <f>IF(J797="Business", G797*imputed!$B$4+imputed!$C$4,flights_c!G797*imputed!$B$5+imputed!$C$5)</f>
        <v>10565.583000000001</v>
      </c>
      <c r="N797">
        <f t="shared" si="48"/>
        <v>4</v>
      </c>
      <c r="O797">
        <f t="shared" si="49"/>
        <v>0.58438727105020427</v>
      </c>
      <c r="P797">
        <f t="shared" si="50"/>
        <v>8</v>
      </c>
      <c r="Q797" t="str">
        <f>VLOOKUP(K797,employees!A:H,5, FALSE)</f>
        <v>IT</v>
      </c>
      <c r="R797">
        <f>VLOOKUP(K797,employees!A:H,6, FALSE)</f>
        <v>4</v>
      </c>
      <c r="S797">
        <f>VLOOKUP(R797,Allowance!A:B,2,FALSE)</f>
        <v>10</v>
      </c>
      <c r="T797" t="str">
        <f t="shared" si="51"/>
        <v>Violation</v>
      </c>
      <c r="U797" t="str">
        <f>VLOOKUP(B797,IATA[],3,FALSE)</f>
        <v>USA</v>
      </c>
      <c r="V797" t="str">
        <f>VLOOKUP(C797,IATA[],3,FALSE)</f>
        <v>Malaysia</v>
      </c>
      <c r="W797" t="str">
        <f>VLOOKUP(U797,Regions!A:B,2,FALSE)</f>
        <v>Americas</v>
      </c>
      <c r="X797" t="str">
        <f>VLOOKUP(V797,Regions!A:B,2,FALSE)</f>
        <v>Asia Pacific</v>
      </c>
    </row>
    <row r="798" spans="1:24" x14ac:dyDescent="0.3">
      <c r="A798" t="s">
        <v>337</v>
      </c>
      <c r="B798" t="s">
        <v>1161</v>
      </c>
      <c r="C798" t="s">
        <v>1171</v>
      </c>
      <c r="D798" s="1">
        <v>43684</v>
      </c>
      <c r="E798" s="1">
        <v>43709</v>
      </c>
      <c r="F798" s="1">
        <v>43720</v>
      </c>
      <c r="G798">
        <v>11004</v>
      </c>
      <c r="H798">
        <v>13.5</v>
      </c>
      <c r="I798">
        <v>8873.5400000000009</v>
      </c>
      <c r="J798" s="2" t="s">
        <v>1218</v>
      </c>
      <c r="K798">
        <v>279</v>
      </c>
      <c r="L798" s="15" t="s">
        <v>1576</v>
      </c>
      <c r="M798">
        <f>IF(J798="Business", G798*imputed!$B$4+imputed!$C$4,flights_c!G798*imputed!$B$5+imputed!$C$5)</f>
        <v>8171.7939999999999</v>
      </c>
      <c r="N798">
        <f t="shared" si="48"/>
        <v>25</v>
      </c>
      <c r="O798">
        <f t="shared" si="49"/>
        <v>0.80639222101054175</v>
      </c>
      <c r="P798">
        <f t="shared" si="50"/>
        <v>11</v>
      </c>
      <c r="Q798" t="str">
        <f>VLOOKUP(K798,employees!A:H,5, FALSE)</f>
        <v>Consulting</v>
      </c>
      <c r="R798">
        <f>VLOOKUP(K798,employees!A:H,6, FALSE)</f>
        <v>3</v>
      </c>
      <c r="S798">
        <f>VLOOKUP(R798,Allowance!A:B,2,FALSE)</f>
        <v>8</v>
      </c>
      <c r="T798" t="str">
        <f t="shared" si="51"/>
        <v>Violation</v>
      </c>
      <c r="U798" t="str">
        <f>VLOOKUP(B798,IATA[],3,FALSE)</f>
        <v>USA</v>
      </c>
      <c r="V798" t="str">
        <f>VLOOKUP(C798,IATA[],3,FALSE)</f>
        <v>China</v>
      </c>
      <c r="W798" t="str">
        <f>VLOOKUP(U798,Regions!A:B,2,FALSE)</f>
        <v>Americas</v>
      </c>
      <c r="X798" t="str">
        <f>VLOOKUP(V798,Regions!A:B,2,FALSE)</f>
        <v>Asia Pacific</v>
      </c>
    </row>
    <row r="799" spans="1:24" x14ac:dyDescent="0.3">
      <c r="A799" t="s">
        <v>336</v>
      </c>
      <c r="B799" t="s">
        <v>1161</v>
      </c>
      <c r="C799" t="s">
        <v>1168</v>
      </c>
      <c r="D799" s="1">
        <v>43044</v>
      </c>
      <c r="E799" s="1">
        <v>43054</v>
      </c>
      <c r="F799" s="1">
        <v>43060</v>
      </c>
      <c r="G799">
        <v>10899</v>
      </c>
      <c r="H799">
        <v>13.3</v>
      </c>
      <c r="I799">
        <v>8876.7000000000007</v>
      </c>
      <c r="J799" s="2" t="s">
        <v>1218</v>
      </c>
      <c r="K799">
        <v>621</v>
      </c>
      <c r="L799" s="15" t="s">
        <v>1576</v>
      </c>
      <c r="M799">
        <f>IF(J799="Business", G799*imputed!$B$4+imputed!$C$4,flights_c!G799*imputed!$B$5+imputed!$C$5)</f>
        <v>8111.5765000000001</v>
      </c>
      <c r="N799">
        <f t="shared" si="48"/>
        <v>10</v>
      </c>
      <c r="O799">
        <f t="shared" si="49"/>
        <v>0.81445086705202319</v>
      </c>
      <c r="P799">
        <f t="shared" si="50"/>
        <v>6</v>
      </c>
      <c r="Q799" t="str">
        <f>VLOOKUP(K799,employees!A:H,5, FALSE)</f>
        <v>Consulting</v>
      </c>
      <c r="R799">
        <f>VLOOKUP(K799,employees!A:H,6, FALSE)</f>
        <v>4</v>
      </c>
      <c r="S799">
        <f>VLOOKUP(R799,Allowance!A:B,2,FALSE)</f>
        <v>10</v>
      </c>
      <c r="T799" t="str">
        <f t="shared" si="51"/>
        <v>Violation</v>
      </c>
      <c r="U799" t="str">
        <f>VLOOKUP(B799,IATA[],3,FALSE)</f>
        <v>USA</v>
      </c>
      <c r="V799" t="str">
        <f>VLOOKUP(C799,IATA[],3,FALSE)</f>
        <v>Japan</v>
      </c>
      <c r="W799" t="str">
        <f>VLOOKUP(U799,Regions!A:B,2,FALSE)</f>
        <v>Americas</v>
      </c>
      <c r="X799" t="str">
        <f>VLOOKUP(V799,Regions!A:B,2,FALSE)</f>
        <v>Asia Pacific</v>
      </c>
    </row>
    <row r="800" spans="1:24" x14ac:dyDescent="0.3">
      <c r="A800" t="s">
        <v>335</v>
      </c>
      <c r="B800" t="s">
        <v>1167</v>
      </c>
      <c r="C800" t="s">
        <v>1161</v>
      </c>
      <c r="D800" s="1">
        <v>43754</v>
      </c>
      <c r="E800" s="1">
        <v>43758</v>
      </c>
      <c r="F800" s="1">
        <v>43766</v>
      </c>
      <c r="G800">
        <v>5568</v>
      </c>
      <c r="H800">
        <v>12.7</v>
      </c>
      <c r="I800">
        <v>8908.31</v>
      </c>
      <c r="J800" s="2" t="s">
        <v>1218</v>
      </c>
      <c r="K800">
        <v>165</v>
      </c>
      <c r="L800" s="15" t="s">
        <v>1576</v>
      </c>
      <c r="M800">
        <f>IF(J800="Business", G800*imputed!$B$4+imputed!$C$4,flights_c!G800*imputed!$B$5+imputed!$C$5)</f>
        <v>5054.2479999999996</v>
      </c>
      <c r="N800">
        <f t="shared" si="48"/>
        <v>4</v>
      </c>
      <c r="O800">
        <f t="shared" si="49"/>
        <v>1.5999119971264366</v>
      </c>
      <c r="P800">
        <f t="shared" si="50"/>
        <v>8</v>
      </c>
      <c r="Q800" t="str">
        <f>VLOOKUP(K800,employees!A:H,5, FALSE)</f>
        <v>HR</v>
      </c>
      <c r="R800">
        <f>VLOOKUP(K800,employees!A:H,6, FALSE)</f>
        <v>2</v>
      </c>
      <c r="S800">
        <f>VLOOKUP(R800,Allowance!A:B,2,FALSE)</f>
        <v>6</v>
      </c>
      <c r="T800" t="str">
        <f t="shared" si="51"/>
        <v>Violation</v>
      </c>
      <c r="U800" t="str">
        <f>VLOOKUP(B800,IATA[],3,FALSE)</f>
        <v>England</v>
      </c>
      <c r="V800" t="str">
        <f>VLOOKUP(C800,IATA[],3,FALSE)</f>
        <v>USA</v>
      </c>
      <c r="W800" t="str">
        <f>VLOOKUP(U800,Regions!A:B,2,FALSE)</f>
        <v>Europe &amp; Middle East</v>
      </c>
      <c r="X800" t="str">
        <f>VLOOKUP(V800,Regions!A:B,2,FALSE)</f>
        <v>Americas</v>
      </c>
    </row>
    <row r="801" spans="1:24" x14ac:dyDescent="0.3">
      <c r="A801" t="s">
        <v>334</v>
      </c>
      <c r="B801" t="s">
        <v>1161</v>
      </c>
      <c r="C801" t="s">
        <v>1168</v>
      </c>
      <c r="D801" s="1">
        <v>42765</v>
      </c>
      <c r="E801" s="1">
        <v>42786</v>
      </c>
      <c r="F801" s="1">
        <v>42793</v>
      </c>
      <c r="G801">
        <v>10899</v>
      </c>
      <c r="H801">
        <v>13.3</v>
      </c>
      <c r="I801">
        <v>8925.4</v>
      </c>
      <c r="J801" s="2" t="s">
        <v>1218</v>
      </c>
      <c r="K801">
        <v>760</v>
      </c>
      <c r="L801" s="15" t="s">
        <v>1576</v>
      </c>
      <c r="M801">
        <f>IF(J801="Business", G801*imputed!$B$4+imputed!$C$4,flights_c!G801*imputed!$B$5+imputed!$C$5)</f>
        <v>8111.5765000000001</v>
      </c>
      <c r="N801">
        <f t="shared" si="48"/>
        <v>21</v>
      </c>
      <c r="O801">
        <f t="shared" si="49"/>
        <v>0.81891916689604549</v>
      </c>
      <c r="P801">
        <f t="shared" si="50"/>
        <v>7</v>
      </c>
      <c r="Q801" t="str">
        <f>VLOOKUP(K801,employees!A:H,5, FALSE)</f>
        <v>Consulting</v>
      </c>
      <c r="R801">
        <f>VLOOKUP(K801,employees!A:H,6, FALSE)</f>
        <v>4</v>
      </c>
      <c r="S801">
        <f>VLOOKUP(R801,Allowance!A:B,2,FALSE)</f>
        <v>10</v>
      </c>
      <c r="T801" t="str">
        <f t="shared" si="51"/>
        <v>Violation</v>
      </c>
      <c r="U801" t="str">
        <f>VLOOKUP(B801,IATA[],3,FALSE)</f>
        <v>USA</v>
      </c>
      <c r="V801" t="str">
        <f>VLOOKUP(C801,IATA[],3,FALSE)</f>
        <v>Japan</v>
      </c>
      <c r="W801" t="str">
        <f>VLOOKUP(U801,Regions!A:B,2,FALSE)</f>
        <v>Americas</v>
      </c>
      <c r="X801" t="str">
        <f>VLOOKUP(V801,Regions!A:B,2,FALSE)</f>
        <v>Asia Pacific</v>
      </c>
    </row>
    <row r="802" spans="1:24" x14ac:dyDescent="0.3">
      <c r="A802" t="s">
        <v>333</v>
      </c>
      <c r="B802" t="s">
        <v>1161</v>
      </c>
      <c r="C802" t="s">
        <v>1164</v>
      </c>
      <c r="D802" s="1">
        <v>43587</v>
      </c>
      <c r="E802" s="1">
        <v>43605</v>
      </c>
      <c r="F802" s="1">
        <v>43613</v>
      </c>
      <c r="G802">
        <v>12551</v>
      </c>
      <c r="H802">
        <v>15.3</v>
      </c>
      <c r="I802">
        <v>8946.93</v>
      </c>
      <c r="J802" s="2" t="s">
        <v>1218</v>
      </c>
      <c r="K802">
        <v>201</v>
      </c>
      <c r="L802" s="15" t="s">
        <v>1576</v>
      </c>
      <c r="M802">
        <f>IF(J802="Business", G802*imputed!$B$4+imputed!$C$4,flights_c!G802*imputed!$B$5+imputed!$C$5)</f>
        <v>9058.9984999999997</v>
      </c>
      <c r="N802">
        <f t="shared" si="48"/>
        <v>18</v>
      </c>
      <c r="O802">
        <f t="shared" si="49"/>
        <v>0.71284598836746083</v>
      </c>
      <c r="P802">
        <f t="shared" si="50"/>
        <v>8</v>
      </c>
      <c r="Q802" t="str">
        <f>VLOOKUP(K802,employees!A:H,5, FALSE)</f>
        <v>IT</v>
      </c>
      <c r="R802">
        <f>VLOOKUP(K802,employees!A:H,6, FALSE)</f>
        <v>2</v>
      </c>
      <c r="S802">
        <f>VLOOKUP(R802,Allowance!A:B,2,FALSE)</f>
        <v>6</v>
      </c>
      <c r="T802" t="str">
        <f t="shared" si="51"/>
        <v>Violation</v>
      </c>
      <c r="U802" t="str">
        <f>VLOOKUP(B802,IATA[],3,FALSE)</f>
        <v>USA</v>
      </c>
      <c r="V802" t="str">
        <f>VLOOKUP(C802,IATA[],3,FALSE)</f>
        <v>India</v>
      </c>
      <c r="W802" t="str">
        <f>VLOOKUP(U802,Regions!A:B,2,FALSE)</f>
        <v>Americas</v>
      </c>
      <c r="X802" t="str">
        <f>VLOOKUP(V802,Regions!A:B,2,FALSE)</f>
        <v>Asia Pacific</v>
      </c>
    </row>
    <row r="803" spans="1:24" x14ac:dyDescent="0.3">
      <c r="A803" t="s">
        <v>332</v>
      </c>
      <c r="B803" t="s">
        <v>1161</v>
      </c>
      <c r="C803" t="s">
        <v>1171</v>
      </c>
      <c r="D803" s="1">
        <v>43656</v>
      </c>
      <c r="E803" s="1">
        <v>43667</v>
      </c>
      <c r="F803" s="1">
        <v>43680</v>
      </c>
      <c r="G803">
        <v>11004</v>
      </c>
      <c r="H803">
        <v>13.5</v>
      </c>
      <c r="I803">
        <v>8953.23</v>
      </c>
      <c r="J803" s="2" t="s">
        <v>1218</v>
      </c>
      <c r="K803">
        <v>752</v>
      </c>
      <c r="L803" s="15" t="s">
        <v>1576</v>
      </c>
      <c r="M803">
        <f>IF(J803="Business", G803*imputed!$B$4+imputed!$C$4,flights_c!G803*imputed!$B$5+imputed!$C$5)</f>
        <v>8171.7939999999999</v>
      </c>
      <c r="N803">
        <f t="shared" si="48"/>
        <v>11</v>
      </c>
      <c r="O803">
        <f t="shared" si="49"/>
        <v>0.81363413304252996</v>
      </c>
      <c r="P803">
        <f t="shared" si="50"/>
        <v>13</v>
      </c>
      <c r="Q803" t="str">
        <f>VLOOKUP(K803,employees!A:H,5, FALSE)</f>
        <v>Consulting</v>
      </c>
      <c r="R803">
        <f>VLOOKUP(K803,employees!A:H,6, FALSE)</f>
        <v>4</v>
      </c>
      <c r="S803">
        <f>VLOOKUP(R803,Allowance!A:B,2,FALSE)</f>
        <v>10</v>
      </c>
      <c r="T803" t="str">
        <f t="shared" si="51"/>
        <v>Violation</v>
      </c>
      <c r="U803" t="str">
        <f>VLOOKUP(B803,IATA[],3,FALSE)</f>
        <v>USA</v>
      </c>
      <c r="V803" t="str">
        <f>VLOOKUP(C803,IATA[],3,FALSE)</f>
        <v>China</v>
      </c>
      <c r="W803" t="str">
        <f>VLOOKUP(U803,Regions!A:B,2,FALSE)</f>
        <v>Americas</v>
      </c>
      <c r="X803" t="str">
        <f>VLOOKUP(V803,Regions!A:B,2,FALSE)</f>
        <v>Asia Pacific</v>
      </c>
    </row>
    <row r="804" spans="1:24" x14ac:dyDescent="0.3">
      <c r="A804" t="s">
        <v>331</v>
      </c>
      <c r="B804" t="s">
        <v>1161</v>
      </c>
      <c r="C804" t="s">
        <v>1164</v>
      </c>
      <c r="D804" s="1">
        <v>43699</v>
      </c>
      <c r="E804" s="1">
        <v>43720</v>
      </c>
      <c r="F804" s="1">
        <v>43729</v>
      </c>
      <c r="G804">
        <v>12551</v>
      </c>
      <c r="H804">
        <v>15.3</v>
      </c>
      <c r="I804">
        <v>8968.2199999999993</v>
      </c>
      <c r="J804" s="2" t="s">
        <v>1218</v>
      </c>
      <c r="K804">
        <v>226</v>
      </c>
      <c r="L804" s="15" t="s">
        <v>1576</v>
      </c>
      <c r="M804">
        <f>IF(J804="Business", G804*imputed!$B$4+imputed!$C$4,flights_c!G804*imputed!$B$5+imputed!$C$5)</f>
        <v>9058.9984999999997</v>
      </c>
      <c r="N804">
        <f t="shared" si="48"/>
        <v>21</v>
      </c>
      <c r="O804">
        <f t="shared" si="49"/>
        <v>0.71454226754840244</v>
      </c>
      <c r="P804">
        <f t="shared" si="50"/>
        <v>9</v>
      </c>
      <c r="Q804" t="str">
        <f>VLOOKUP(K804,employees!A:H,5, FALSE)</f>
        <v>Consulting</v>
      </c>
      <c r="R804">
        <f>VLOOKUP(K804,employees!A:H,6, FALSE)</f>
        <v>4</v>
      </c>
      <c r="S804">
        <f>VLOOKUP(R804,Allowance!A:B,2,FALSE)</f>
        <v>10</v>
      </c>
      <c r="T804" t="str">
        <f t="shared" si="51"/>
        <v>Violation</v>
      </c>
      <c r="U804" t="str">
        <f>VLOOKUP(B804,IATA[],3,FALSE)</f>
        <v>USA</v>
      </c>
      <c r="V804" t="str">
        <f>VLOOKUP(C804,IATA[],3,FALSE)</f>
        <v>India</v>
      </c>
      <c r="W804" t="str">
        <f>VLOOKUP(U804,Regions!A:B,2,FALSE)</f>
        <v>Americas</v>
      </c>
      <c r="X804" t="str">
        <f>VLOOKUP(V804,Regions!A:B,2,FALSE)</f>
        <v>Asia Pacific</v>
      </c>
    </row>
    <row r="805" spans="1:24" x14ac:dyDescent="0.3">
      <c r="A805" t="s">
        <v>330</v>
      </c>
      <c r="B805" t="s">
        <v>1167</v>
      </c>
      <c r="C805" t="s">
        <v>1193</v>
      </c>
      <c r="D805" s="1">
        <v>43732</v>
      </c>
      <c r="E805" s="1">
        <v>43733</v>
      </c>
      <c r="F805" s="1">
        <v>43741</v>
      </c>
      <c r="G805">
        <v>6732</v>
      </c>
      <c r="H805">
        <v>8.5</v>
      </c>
      <c r="I805">
        <v>8970.4699999999993</v>
      </c>
      <c r="J805" s="2" t="s">
        <v>1218</v>
      </c>
      <c r="K805">
        <v>15</v>
      </c>
      <c r="L805" s="15" t="s">
        <v>1576</v>
      </c>
      <c r="M805">
        <f>IF(J805="Business", G805*imputed!$B$4+imputed!$C$4,flights_c!G805*imputed!$B$5+imputed!$C$5)</f>
        <v>5721.8019999999997</v>
      </c>
      <c r="N805">
        <f t="shared" si="48"/>
        <v>1</v>
      </c>
      <c r="O805">
        <f t="shared" si="49"/>
        <v>1.3325118835412952</v>
      </c>
      <c r="P805">
        <f t="shared" si="50"/>
        <v>8</v>
      </c>
      <c r="Q805" t="str">
        <f>VLOOKUP(K805,employees!A:H,5, FALSE)</f>
        <v>Consulting</v>
      </c>
      <c r="R805">
        <f>VLOOKUP(K805,employees!A:H,6, FALSE)</f>
        <v>4</v>
      </c>
      <c r="S805">
        <f>VLOOKUP(R805,Allowance!A:B,2,FALSE)</f>
        <v>10</v>
      </c>
      <c r="T805" t="str">
        <f t="shared" si="51"/>
        <v>No</v>
      </c>
      <c r="U805" t="str">
        <f>VLOOKUP(B805,IATA[],3,FALSE)</f>
        <v>England</v>
      </c>
      <c r="V805" t="str">
        <f>VLOOKUP(C805,IATA[],3,FALSE)</f>
        <v>India</v>
      </c>
      <c r="W805" t="str">
        <f>VLOOKUP(U805,Regions!A:B,2,FALSE)</f>
        <v>Europe &amp; Middle East</v>
      </c>
      <c r="X805" t="str">
        <f>VLOOKUP(V805,Regions!A:B,2,FALSE)</f>
        <v>Asia Pacific</v>
      </c>
    </row>
    <row r="806" spans="1:24" x14ac:dyDescent="0.3">
      <c r="A806" t="s">
        <v>329</v>
      </c>
      <c r="B806" t="s">
        <v>1162</v>
      </c>
      <c r="C806" t="s">
        <v>1170</v>
      </c>
      <c r="D806" s="1">
        <v>42801</v>
      </c>
      <c r="E806" s="1">
        <v>42811</v>
      </c>
      <c r="F806" s="1">
        <v>42817</v>
      </c>
      <c r="G806">
        <v>9241</v>
      </c>
      <c r="H806">
        <v>10.4</v>
      </c>
      <c r="I806">
        <v>8983.2199999999993</v>
      </c>
      <c r="J806" s="2" t="s">
        <v>1218</v>
      </c>
      <c r="K806">
        <v>454</v>
      </c>
      <c r="L806" s="15" t="s">
        <v>1576</v>
      </c>
      <c r="M806">
        <f>IF(J806="Business", G806*imputed!$B$4+imputed!$C$4,flights_c!G806*imputed!$B$5+imputed!$C$5)</f>
        <v>7160.7134999999998</v>
      </c>
      <c r="N806">
        <f t="shared" si="48"/>
        <v>10</v>
      </c>
      <c r="O806">
        <f t="shared" si="49"/>
        <v>0.97210475056812029</v>
      </c>
      <c r="P806">
        <f t="shared" si="50"/>
        <v>6</v>
      </c>
      <c r="Q806" t="str">
        <f>VLOOKUP(K806,employees!A:H,5, FALSE)</f>
        <v>Finance</v>
      </c>
      <c r="R806">
        <f>VLOOKUP(K806,employees!A:H,6, FALSE)</f>
        <v>2</v>
      </c>
      <c r="S806">
        <f>VLOOKUP(R806,Allowance!A:B,2,FALSE)</f>
        <v>6</v>
      </c>
      <c r="T806" t="str">
        <f t="shared" si="51"/>
        <v>Violation</v>
      </c>
      <c r="U806" t="str">
        <f>VLOOKUP(B806,IATA[],3,FALSE)</f>
        <v>England</v>
      </c>
      <c r="V806" t="str">
        <f>VLOOKUP(C806,IATA[],3,FALSE)</f>
        <v>China</v>
      </c>
      <c r="W806" t="str">
        <f>VLOOKUP(U806,Regions!A:B,2,FALSE)</f>
        <v>Europe &amp; Middle East</v>
      </c>
      <c r="X806" t="str">
        <f>VLOOKUP(V806,Regions!A:B,2,FALSE)</f>
        <v>Asia Pacific</v>
      </c>
    </row>
    <row r="807" spans="1:24" x14ac:dyDescent="0.3">
      <c r="A807" t="s">
        <v>328</v>
      </c>
      <c r="B807" t="s">
        <v>1162</v>
      </c>
      <c r="C807" t="s">
        <v>1196</v>
      </c>
      <c r="D807" s="1">
        <v>43603</v>
      </c>
      <c r="E807" s="1">
        <v>43616</v>
      </c>
      <c r="F807" s="1">
        <v>43631</v>
      </c>
      <c r="G807">
        <v>8759</v>
      </c>
      <c r="H807">
        <v>9.9</v>
      </c>
      <c r="I807">
        <v>8985.83</v>
      </c>
      <c r="J807" s="2" t="s">
        <v>1218</v>
      </c>
      <c r="K807">
        <v>431</v>
      </c>
      <c r="L807" s="15" t="s">
        <v>1576</v>
      </c>
      <c r="M807">
        <f>IF(J807="Business", G807*imputed!$B$4+imputed!$C$4,flights_c!G807*imputed!$B$5+imputed!$C$5)</f>
        <v>6884.2865000000002</v>
      </c>
      <c r="N807">
        <f t="shared" si="48"/>
        <v>13</v>
      </c>
      <c r="O807">
        <f t="shared" si="49"/>
        <v>1.0258967918712181</v>
      </c>
      <c r="P807">
        <f t="shared" si="50"/>
        <v>15</v>
      </c>
      <c r="Q807" t="str">
        <f>VLOOKUP(K807,employees!A:H,5, FALSE)</f>
        <v>Consulting</v>
      </c>
      <c r="R807">
        <f>VLOOKUP(K807,employees!A:H,6, FALSE)</f>
        <v>1</v>
      </c>
      <c r="S807">
        <f>VLOOKUP(R807,Allowance!A:B,2,FALSE)</f>
        <v>4</v>
      </c>
      <c r="T807" t="str">
        <f t="shared" si="51"/>
        <v>Violation</v>
      </c>
      <c r="U807" t="str">
        <f>VLOOKUP(B807,IATA[],3,FALSE)</f>
        <v>England</v>
      </c>
      <c r="V807" t="str">
        <f>VLOOKUP(C807,IATA[],3,FALSE)</f>
        <v>USA</v>
      </c>
      <c r="W807" t="str">
        <f>VLOOKUP(U807,Regions!A:B,2,FALSE)</f>
        <v>Europe &amp; Middle East</v>
      </c>
      <c r="X807" t="str">
        <f>VLOOKUP(V807,Regions!A:B,2,FALSE)</f>
        <v>Americas</v>
      </c>
    </row>
    <row r="808" spans="1:24" x14ac:dyDescent="0.3">
      <c r="A808" t="s">
        <v>327</v>
      </c>
      <c r="B808" t="s">
        <v>1167</v>
      </c>
      <c r="C808" t="s">
        <v>1201</v>
      </c>
      <c r="D808" s="1">
        <v>43766</v>
      </c>
      <c r="E808" s="1">
        <v>43786</v>
      </c>
      <c r="F808" s="1">
        <v>43788</v>
      </c>
      <c r="G808">
        <v>9634</v>
      </c>
      <c r="H808">
        <v>11.8</v>
      </c>
      <c r="I808">
        <v>9015.02</v>
      </c>
      <c r="J808" s="2" t="s">
        <v>1218</v>
      </c>
      <c r="K808">
        <v>494</v>
      </c>
      <c r="L808" s="15" t="s">
        <v>1576</v>
      </c>
      <c r="M808">
        <f>IF(J808="Business", G808*imputed!$B$4+imputed!$C$4,flights_c!G808*imputed!$B$5+imputed!$C$5)</f>
        <v>7386.0990000000002</v>
      </c>
      <c r="N808">
        <f t="shared" si="48"/>
        <v>20</v>
      </c>
      <c r="O808">
        <f t="shared" si="49"/>
        <v>0.93575046709570275</v>
      </c>
      <c r="P808">
        <f t="shared" si="50"/>
        <v>2</v>
      </c>
      <c r="Q808" t="str">
        <f>VLOOKUP(K808,employees!A:H,5, FALSE)</f>
        <v>Consulting</v>
      </c>
      <c r="R808">
        <f>VLOOKUP(K808,employees!A:H,6, FALSE)</f>
        <v>3</v>
      </c>
      <c r="S808">
        <f>VLOOKUP(R808,Allowance!A:B,2,FALSE)</f>
        <v>8</v>
      </c>
      <c r="T808" t="str">
        <f t="shared" si="51"/>
        <v>Violation</v>
      </c>
      <c r="U808" t="str">
        <f>VLOOKUP(B808,IATA[],3,FALSE)</f>
        <v>England</v>
      </c>
      <c r="V808" t="str">
        <f>VLOOKUP(C808,IATA[],3,FALSE)</f>
        <v>China</v>
      </c>
      <c r="W808" t="str">
        <f>VLOOKUP(U808,Regions!A:B,2,FALSE)</f>
        <v>Europe &amp; Middle East</v>
      </c>
      <c r="X808" t="str">
        <f>VLOOKUP(V808,Regions!A:B,2,FALSE)</f>
        <v>Asia Pacific</v>
      </c>
    </row>
    <row r="809" spans="1:24" x14ac:dyDescent="0.3">
      <c r="A809" t="s">
        <v>326</v>
      </c>
      <c r="B809" t="s">
        <v>1162</v>
      </c>
      <c r="C809" t="s">
        <v>1161</v>
      </c>
      <c r="D809" s="1">
        <v>43013</v>
      </c>
      <c r="E809" s="1">
        <v>43022</v>
      </c>
      <c r="F809" s="1">
        <v>43030</v>
      </c>
      <c r="G809">
        <v>5539</v>
      </c>
      <c r="H809">
        <v>6.7</v>
      </c>
      <c r="I809">
        <v>9021.76</v>
      </c>
      <c r="J809" s="2" t="s">
        <v>1218</v>
      </c>
      <c r="K809">
        <v>255</v>
      </c>
      <c r="L809" s="15" t="s">
        <v>1576</v>
      </c>
      <c r="M809">
        <f>IF(J809="Business", G809*imputed!$B$4+imputed!$C$4,flights_c!G809*imputed!$B$5+imputed!$C$5)</f>
        <v>5037.6165000000001</v>
      </c>
      <c r="N809">
        <f t="shared" si="48"/>
        <v>9</v>
      </c>
      <c r="O809">
        <f t="shared" si="49"/>
        <v>1.6287705361978697</v>
      </c>
      <c r="P809">
        <f t="shared" si="50"/>
        <v>8</v>
      </c>
      <c r="Q809" t="str">
        <f>VLOOKUP(K809,employees!A:H,5, FALSE)</f>
        <v>Marketing</v>
      </c>
      <c r="R809">
        <f>VLOOKUP(K809,employees!A:H,6, FALSE)</f>
        <v>4</v>
      </c>
      <c r="S809">
        <f>VLOOKUP(R809,Allowance!A:B,2,FALSE)</f>
        <v>10</v>
      </c>
      <c r="T809" t="str">
        <f t="shared" si="51"/>
        <v>No</v>
      </c>
      <c r="U809" t="str">
        <f>VLOOKUP(B809,IATA[],3,FALSE)</f>
        <v>England</v>
      </c>
      <c r="V809" t="str">
        <f>VLOOKUP(C809,IATA[],3,FALSE)</f>
        <v>USA</v>
      </c>
      <c r="W809" t="str">
        <f>VLOOKUP(U809,Regions!A:B,2,FALSE)</f>
        <v>Europe &amp; Middle East</v>
      </c>
      <c r="X809" t="str">
        <f>VLOOKUP(V809,Regions!A:B,2,FALSE)</f>
        <v>Americas</v>
      </c>
    </row>
    <row r="810" spans="1:24" x14ac:dyDescent="0.3">
      <c r="A810" t="s">
        <v>325</v>
      </c>
      <c r="B810" t="s">
        <v>1161</v>
      </c>
      <c r="C810" t="s">
        <v>1173</v>
      </c>
      <c r="D810" s="1">
        <v>43757</v>
      </c>
      <c r="E810" s="1">
        <v>43759</v>
      </c>
      <c r="F810" s="1">
        <v>43764</v>
      </c>
      <c r="G810">
        <v>13964</v>
      </c>
      <c r="H810">
        <v>16.899999999999999</v>
      </c>
      <c r="I810">
        <v>9031.32</v>
      </c>
      <c r="J810" s="2" t="s">
        <v>1218</v>
      </c>
      <c r="K810">
        <v>321</v>
      </c>
      <c r="L810" s="15" t="s">
        <v>1576</v>
      </c>
      <c r="M810">
        <f>IF(J810="Business", G810*imputed!$B$4+imputed!$C$4,flights_c!G810*imputed!$B$5+imputed!$C$5)</f>
        <v>9869.3539999999994</v>
      </c>
      <c r="N810">
        <f t="shared" si="48"/>
        <v>2</v>
      </c>
      <c r="O810">
        <f t="shared" si="49"/>
        <v>0.64675737610999706</v>
      </c>
      <c r="P810">
        <f t="shared" si="50"/>
        <v>5</v>
      </c>
      <c r="Q810" t="str">
        <f>VLOOKUP(K810,employees!A:H,5, FALSE)</f>
        <v>IT</v>
      </c>
      <c r="R810">
        <f>VLOOKUP(K810,employees!A:H,6, FALSE)</f>
        <v>3</v>
      </c>
      <c r="S810">
        <f>VLOOKUP(R810,Allowance!A:B,2,FALSE)</f>
        <v>8</v>
      </c>
      <c r="T810" t="str">
        <f t="shared" si="51"/>
        <v>Violation</v>
      </c>
      <c r="U810" t="str">
        <f>VLOOKUP(B810,IATA[],3,FALSE)</f>
        <v>USA</v>
      </c>
      <c r="V810" t="str">
        <f>VLOOKUP(C810,IATA[],3,FALSE)</f>
        <v>Thailand</v>
      </c>
      <c r="W810" t="str">
        <f>VLOOKUP(U810,Regions!A:B,2,FALSE)</f>
        <v>Americas</v>
      </c>
      <c r="X810" t="str">
        <f>VLOOKUP(V810,Regions!A:B,2,FALSE)</f>
        <v>Asia Pacific</v>
      </c>
    </row>
    <row r="811" spans="1:24" x14ac:dyDescent="0.3">
      <c r="A811" t="s">
        <v>324</v>
      </c>
      <c r="B811" t="s">
        <v>1160</v>
      </c>
      <c r="C811" t="s">
        <v>1203</v>
      </c>
      <c r="D811" s="1">
        <v>43066</v>
      </c>
      <c r="E811" s="1">
        <v>43075</v>
      </c>
      <c r="F811" s="1">
        <v>43085</v>
      </c>
      <c r="G811">
        <v>13581</v>
      </c>
      <c r="H811">
        <v>18.7</v>
      </c>
      <c r="I811">
        <v>9040.64</v>
      </c>
      <c r="J811" s="2" t="s">
        <v>1218</v>
      </c>
      <c r="K811">
        <v>958</v>
      </c>
      <c r="L811" s="15" t="s">
        <v>1576</v>
      </c>
      <c r="M811">
        <f>IF(J811="Business", G811*imputed!$B$4+imputed!$C$4,flights_c!G811*imputed!$B$5+imputed!$C$5)</f>
        <v>9649.7034999999996</v>
      </c>
      <c r="N811">
        <f t="shared" si="48"/>
        <v>9</v>
      </c>
      <c r="O811">
        <f t="shared" si="49"/>
        <v>0.66568293940063317</v>
      </c>
      <c r="P811">
        <f t="shared" si="50"/>
        <v>10</v>
      </c>
      <c r="Q811" t="str">
        <f>VLOOKUP(K811,employees!A:H,5, FALSE)</f>
        <v>Consulting</v>
      </c>
      <c r="R811">
        <f>VLOOKUP(K811,employees!A:H,6, FALSE)</f>
        <v>4</v>
      </c>
      <c r="S811">
        <f>VLOOKUP(R811,Allowance!A:B,2,FALSE)</f>
        <v>10</v>
      </c>
      <c r="T811" t="str">
        <f t="shared" si="51"/>
        <v>Violation</v>
      </c>
      <c r="U811" t="str">
        <f>VLOOKUP(B811,IATA[],3,FALSE)</f>
        <v>Singapore</v>
      </c>
      <c r="V811" t="str">
        <f>VLOOKUP(C811,IATA[],3,FALSE)</f>
        <v>USA</v>
      </c>
      <c r="W811" t="str">
        <f>VLOOKUP(U811,Regions!A:B,2,FALSE)</f>
        <v>Asia Pacific</v>
      </c>
      <c r="X811" t="str">
        <f>VLOOKUP(V811,Regions!A:B,2,FALSE)</f>
        <v>Americas</v>
      </c>
    </row>
    <row r="812" spans="1:24" x14ac:dyDescent="0.3">
      <c r="A812" t="s">
        <v>323</v>
      </c>
      <c r="B812" t="s">
        <v>1162</v>
      </c>
      <c r="C812" t="s">
        <v>1160</v>
      </c>
      <c r="D812" s="1">
        <v>43543</v>
      </c>
      <c r="E812" s="1">
        <v>43555</v>
      </c>
      <c r="F812" s="1">
        <v>43831</v>
      </c>
      <c r="G812">
        <v>10883</v>
      </c>
      <c r="H812">
        <v>12.8</v>
      </c>
      <c r="I812">
        <v>9044.0400000000009</v>
      </c>
      <c r="J812" s="2" t="s">
        <v>1218</v>
      </c>
      <c r="K812">
        <v>707</v>
      </c>
      <c r="L812" s="15" t="s">
        <v>1576</v>
      </c>
      <c r="M812">
        <f>IF(J812="Business", G812*imputed!$B$4+imputed!$C$4,flights_c!G812*imputed!$B$5+imputed!$C$5)</f>
        <v>8102.4004999999997</v>
      </c>
      <c r="N812">
        <f t="shared" si="48"/>
        <v>12</v>
      </c>
      <c r="O812">
        <f t="shared" si="49"/>
        <v>0.83102453367637608</v>
      </c>
      <c r="P812">
        <f t="shared" si="50"/>
        <v>276</v>
      </c>
      <c r="Q812" t="str">
        <f>VLOOKUP(K812,employees!A:H,5, FALSE)</f>
        <v>Finance</v>
      </c>
      <c r="R812">
        <f>VLOOKUP(K812,employees!A:H,6, FALSE)</f>
        <v>2</v>
      </c>
      <c r="S812">
        <f>VLOOKUP(R812,Allowance!A:B,2,FALSE)</f>
        <v>6</v>
      </c>
      <c r="T812" t="str">
        <f t="shared" si="51"/>
        <v>Violation</v>
      </c>
      <c r="U812" t="str">
        <f>VLOOKUP(B812,IATA[],3,FALSE)</f>
        <v>England</v>
      </c>
      <c r="V812" t="str">
        <f>VLOOKUP(C812,IATA[],3,FALSE)</f>
        <v>Singapore</v>
      </c>
      <c r="W812" t="str">
        <f>VLOOKUP(U812,Regions!A:B,2,FALSE)</f>
        <v>Europe &amp; Middle East</v>
      </c>
      <c r="X812" t="str">
        <f>VLOOKUP(V812,Regions!A:B,2,FALSE)</f>
        <v>Asia Pacific</v>
      </c>
    </row>
    <row r="813" spans="1:24" x14ac:dyDescent="0.3">
      <c r="A813" t="s">
        <v>322</v>
      </c>
      <c r="B813" t="s">
        <v>1167</v>
      </c>
      <c r="C813" t="s">
        <v>1174</v>
      </c>
      <c r="D813" s="1">
        <v>43705</v>
      </c>
      <c r="E813" s="1">
        <v>43711</v>
      </c>
      <c r="F813" s="1">
        <v>43716</v>
      </c>
      <c r="G813">
        <v>11708</v>
      </c>
      <c r="H813">
        <v>20.9</v>
      </c>
      <c r="I813">
        <v>9071.02</v>
      </c>
      <c r="J813" s="2" t="s">
        <v>1218</v>
      </c>
      <c r="K813">
        <v>703</v>
      </c>
      <c r="L813" s="15" t="s">
        <v>1576</v>
      </c>
      <c r="M813">
        <f>IF(J813="Business", G813*imputed!$B$4+imputed!$C$4,flights_c!G813*imputed!$B$5+imputed!$C$5)</f>
        <v>8575.5380000000005</v>
      </c>
      <c r="N813">
        <f t="shared" si="48"/>
        <v>6</v>
      </c>
      <c r="O813">
        <f t="shared" si="49"/>
        <v>0.77477109668602673</v>
      </c>
      <c r="P813">
        <f t="shared" si="50"/>
        <v>5</v>
      </c>
      <c r="Q813" t="str">
        <f>VLOOKUP(K813,employees!A:H,5, FALSE)</f>
        <v>Consulting</v>
      </c>
      <c r="R813">
        <f>VLOOKUP(K813,employees!A:H,6, FALSE)</f>
        <v>4</v>
      </c>
      <c r="S813">
        <f>VLOOKUP(R813,Allowance!A:B,2,FALSE)</f>
        <v>10</v>
      </c>
      <c r="T813" t="str">
        <f t="shared" si="51"/>
        <v>Violation</v>
      </c>
      <c r="U813" t="str">
        <f>VLOOKUP(B813,IATA[],3,FALSE)</f>
        <v>England</v>
      </c>
      <c r="V813" t="str">
        <f>VLOOKUP(C813,IATA[],3,FALSE)</f>
        <v>Indonesia</v>
      </c>
      <c r="W813" t="str">
        <f>VLOOKUP(U813,Regions!A:B,2,FALSE)</f>
        <v>Europe &amp; Middle East</v>
      </c>
      <c r="X813" t="str">
        <f>VLOOKUP(V813,Regions!A:B,2,FALSE)</f>
        <v>Asia Pacific</v>
      </c>
    </row>
    <row r="814" spans="1:24" x14ac:dyDescent="0.3">
      <c r="A814" t="s">
        <v>321</v>
      </c>
      <c r="B814" t="s">
        <v>1161</v>
      </c>
      <c r="C814" t="s">
        <v>1173</v>
      </c>
      <c r="D814" s="1">
        <v>43552</v>
      </c>
      <c r="E814" s="1">
        <v>43568</v>
      </c>
      <c r="F814" s="1">
        <v>43573</v>
      </c>
      <c r="G814">
        <v>13964</v>
      </c>
      <c r="H814">
        <v>16.899999999999999</v>
      </c>
      <c r="I814">
        <v>9132.42</v>
      </c>
      <c r="J814" s="2" t="s">
        <v>1218</v>
      </c>
      <c r="K814">
        <v>201</v>
      </c>
      <c r="L814" s="15" t="s">
        <v>1576</v>
      </c>
      <c r="M814">
        <f>IF(J814="Business", G814*imputed!$B$4+imputed!$C$4,flights_c!G814*imputed!$B$5+imputed!$C$5)</f>
        <v>9869.3539999999994</v>
      </c>
      <c r="N814">
        <f t="shared" si="48"/>
        <v>16</v>
      </c>
      <c r="O814">
        <f t="shared" si="49"/>
        <v>0.65399742194213695</v>
      </c>
      <c r="P814">
        <f t="shared" si="50"/>
        <v>5</v>
      </c>
      <c r="Q814" t="str">
        <f>VLOOKUP(K814,employees!A:H,5, FALSE)</f>
        <v>IT</v>
      </c>
      <c r="R814">
        <f>VLOOKUP(K814,employees!A:H,6, FALSE)</f>
        <v>2</v>
      </c>
      <c r="S814">
        <f>VLOOKUP(R814,Allowance!A:B,2,FALSE)</f>
        <v>6</v>
      </c>
      <c r="T814" t="str">
        <f t="shared" si="51"/>
        <v>Violation</v>
      </c>
      <c r="U814" t="str">
        <f>VLOOKUP(B814,IATA[],3,FALSE)</f>
        <v>USA</v>
      </c>
      <c r="V814" t="str">
        <f>VLOOKUP(C814,IATA[],3,FALSE)</f>
        <v>Thailand</v>
      </c>
      <c r="W814" t="str">
        <f>VLOOKUP(U814,Regions!A:B,2,FALSE)</f>
        <v>Americas</v>
      </c>
      <c r="X814" t="str">
        <f>VLOOKUP(V814,Regions!A:B,2,FALSE)</f>
        <v>Asia Pacific</v>
      </c>
    </row>
    <row r="815" spans="1:24" x14ac:dyDescent="0.3">
      <c r="A815" t="s">
        <v>320</v>
      </c>
      <c r="B815" t="s">
        <v>1161</v>
      </c>
      <c r="C815" t="s">
        <v>1176</v>
      </c>
      <c r="D815" s="1">
        <v>43709</v>
      </c>
      <c r="E815" s="1">
        <v>43724</v>
      </c>
      <c r="F815" s="1">
        <v>43729</v>
      </c>
      <c r="G815">
        <v>11115</v>
      </c>
      <c r="H815">
        <v>13.5</v>
      </c>
      <c r="I815">
        <v>9137.08</v>
      </c>
      <c r="J815" s="2" t="s">
        <v>1218</v>
      </c>
      <c r="K815">
        <v>177</v>
      </c>
      <c r="L815" s="15" t="s">
        <v>1576</v>
      </c>
      <c r="M815">
        <f>IF(J815="Business", G815*imputed!$B$4+imputed!$C$4,flights_c!G815*imputed!$B$5+imputed!$C$5)</f>
        <v>8235.4524999999994</v>
      </c>
      <c r="N815">
        <f t="shared" si="48"/>
        <v>15</v>
      </c>
      <c r="O815">
        <f t="shared" si="49"/>
        <v>0.82204948268106159</v>
      </c>
      <c r="P815">
        <f t="shared" si="50"/>
        <v>5</v>
      </c>
      <c r="Q815" t="str">
        <f>VLOOKUP(K815,employees!A:H,5, FALSE)</f>
        <v>Consulting</v>
      </c>
      <c r="R815">
        <f>VLOOKUP(K815,employees!A:H,6, FALSE)</f>
        <v>4</v>
      </c>
      <c r="S815">
        <f>VLOOKUP(R815,Allowance!A:B,2,FALSE)</f>
        <v>10</v>
      </c>
      <c r="T815" t="str">
        <f t="shared" si="51"/>
        <v>Violation</v>
      </c>
      <c r="U815" t="str">
        <f>VLOOKUP(B815,IATA[],3,FALSE)</f>
        <v>USA</v>
      </c>
      <c r="V815" t="str">
        <f>VLOOKUP(C815,IATA[],3,FALSE)</f>
        <v>Republic of Korea</v>
      </c>
      <c r="W815" t="str">
        <f>VLOOKUP(U815,Regions!A:B,2,FALSE)</f>
        <v>Americas</v>
      </c>
      <c r="X815" t="str">
        <f>VLOOKUP(V815,Regions!A:B,2,FALSE)</f>
        <v>Asia Pacific</v>
      </c>
    </row>
    <row r="816" spans="1:24" x14ac:dyDescent="0.3">
      <c r="A816" t="s">
        <v>319</v>
      </c>
      <c r="B816" t="s">
        <v>1167</v>
      </c>
      <c r="C816" t="s">
        <v>1172</v>
      </c>
      <c r="D816" s="1">
        <v>42942</v>
      </c>
      <c r="E816" s="1">
        <v>42970</v>
      </c>
      <c r="F816" s="1">
        <v>42980</v>
      </c>
      <c r="G816">
        <v>7741</v>
      </c>
      <c r="H816">
        <v>9.9</v>
      </c>
      <c r="I816">
        <v>9140.93</v>
      </c>
      <c r="J816" s="2" t="s">
        <v>1218</v>
      </c>
      <c r="K816">
        <v>139</v>
      </c>
      <c r="L816" s="15" t="s">
        <v>1576</v>
      </c>
      <c r="M816">
        <f>IF(J816="Business", G816*imputed!$B$4+imputed!$C$4,flights_c!G816*imputed!$B$5+imputed!$C$5)</f>
        <v>6300.4634999999998</v>
      </c>
      <c r="N816">
        <f t="shared" si="48"/>
        <v>28</v>
      </c>
      <c r="O816">
        <f t="shared" si="49"/>
        <v>1.1808461439090556</v>
      </c>
      <c r="P816">
        <f t="shared" si="50"/>
        <v>10</v>
      </c>
      <c r="Q816" t="str">
        <f>VLOOKUP(K816,employees!A:H,5, FALSE)</f>
        <v>Consulting</v>
      </c>
      <c r="R816">
        <f>VLOOKUP(K816,employees!A:H,6, FALSE)</f>
        <v>4</v>
      </c>
      <c r="S816">
        <f>VLOOKUP(R816,Allowance!A:B,2,FALSE)</f>
        <v>10</v>
      </c>
      <c r="T816" t="str">
        <f t="shared" si="51"/>
        <v>No</v>
      </c>
      <c r="U816" t="str">
        <f>VLOOKUP(B816,IATA[],3,FALSE)</f>
        <v>England</v>
      </c>
      <c r="V816" t="str">
        <f>VLOOKUP(C816,IATA[],3,FALSE)</f>
        <v>USA</v>
      </c>
      <c r="W816" t="str">
        <f>VLOOKUP(U816,Regions!A:B,2,FALSE)</f>
        <v>Europe &amp; Middle East</v>
      </c>
      <c r="X816" t="str">
        <f>VLOOKUP(V816,Regions!A:B,2,FALSE)</f>
        <v>Americas</v>
      </c>
    </row>
    <row r="817" spans="1:24" x14ac:dyDescent="0.3">
      <c r="A817" t="s">
        <v>318</v>
      </c>
      <c r="B817" t="s">
        <v>1167</v>
      </c>
      <c r="C817" t="s">
        <v>1173</v>
      </c>
      <c r="D817" s="1">
        <v>43401</v>
      </c>
      <c r="E817" s="1">
        <v>43402</v>
      </c>
      <c r="F817" s="1">
        <v>43408</v>
      </c>
      <c r="G817">
        <v>9570</v>
      </c>
      <c r="H817">
        <v>18.7</v>
      </c>
      <c r="I817">
        <v>9187.34</v>
      </c>
      <c r="J817" s="2" t="s">
        <v>1218</v>
      </c>
      <c r="K817">
        <v>120</v>
      </c>
      <c r="L817" s="15" t="s">
        <v>1576</v>
      </c>
      <c r="M817">
        <f>IF(J817="Business", G817*imputed!$B$4+imputed!$C$4,flights_c!G817*imputed!$B$5+imputed!$C$5)</f>
        <v>7349.3950000000004</v>
      </c>
      <c r="N817">
        <f t="shared" si="48"/>
        <v>1</v>
      </c>
      <c r="O817">
        <f t="shared" si="49"/>
        <v>0.96001462904911183</v>
      </c>
      <c r="P817">
        <f t="shared" si="50"/>
        <v>6</v>
      </c>
      <c r="Q817" t="str">
        <f>VLOOKUP(K817,employees!A:H,5, FALSE)</f>
        <v>Consulting</v>
      </c>
      <c r="R817">
        <f>VLOOKUP(K817,employees!A:H,6, FALSE)</f>
        <v>2</v>
      </c>
      <c r="S817">
        <f>VLOOKUP(R817,Allowance!A:B,2,FALSE)</f>
        <v>6</v>
      </c>
      <c r="T817" t="str">
        <f t="shared" si="51"/>
        <v>Violation</v>
      </c>
      <c r="U817" t="str">
        <f>VLOOKUP(B817,IATA[],3,FALSE)</f>
        <v>England</v>
      </c>
      <c r="V817" t="str">
        <f>VLOOKUP(C817,IATA[],3,FALSE)</f>
        <v>Thailand</v>
      </c>
      <c r="W817" t="str">
        <f>VLOOKUP(U817,Regions!A:B,2,FALSE)</f>
        <v>Europe &amp; Middle East</v>
      </c>
      <c r="X817" t="str">
        <f>VLOOKUP(V817,Regions!A:B,2,FALSE)</f>
        <v>Asia Pacific</v>
      </c>
    </row>
    <row r="818" spans="1:24" x14ac:dyDescent="0.3">
      <c r="A818" t="s">
        <v>317</v>
      </c>
      <c r="B818" t="s">
        <v>1167</v>
      </c>
      <c r="C818" t="s">
        <v>1161</v>
      </c>
      <c r="D818" s="1">
        <v>42831</v>
      </c>
      <c r="E818" s="1">
        <v>42831</v>
      </c>
      <c r="F818" s="1">
        <v>42840</v>
      </c>
      <c r="G818">
        <v>5568</v>
      </c>
      <c r="H818">
        <v>12.7</v>
      </c>
      <c r="I818">
        <v>9190.49</v>
      </c>
      <c r="J818" s="2" t="s">
        <v>1218</v>
      </c>
      <c r="K818">
        <v>225</v>
      </c>
      <c r="L818" s="15" t="s">
        <v>1576</v>
      </c>
      <c r="M818">
        <f>IF(J818="Business", G818*imputed!$B$4+imputed!$C$4,flights_c!G818*imputed!$B$5+imputed!$C$5)</f>
        <v>5054.2479999999996</v>
      </c>
      <c r="N818">
        <f t="shared" si="48"/>
        <v>0</v>
      </c>
      <c r="O818">
        <f t="shared" si="49"/>
        <v>1.6505908764367816</v>
      </c>
      <c r="P818">
        <f t="shared" si="50"/>
        <v>9</v>
      </c>
      <c r="Q818" t="str">
        <f>VLOOKUP(K818,employees!A:H,5, FALSE)</f>
        <v>HR</v>
      </c>
      <c r="R818">
        <f>VLOOKUP(K818,employees!A:H,6, FALSE)</f>
        <v>1</v>
      </c>
      <c r="S818">
        <f>VLOOKUP(R818,Allowance!A:B,2,FALSE)</f>
        <v>4</v>
      </c>
      <c r="T818" t="str">
        <f t="shared" si="51"/>
        <v>Violation</v>
      </c>
      <c r="U818" t="str">
        <f>VLOOKUP(B818,IATA[],3,FALSE)</f>
        <v>England</v>
      </c>
      <c r="V818" t="str">
        <f>VLOOKUP(C818,IATA[],3,FALSE)</f>
        <v>USA</v>
      </c>
      <c r="W818" t="str">
        <f>VLOOKUP(U818,Regions!A:B,2,FALSE)</f>
        <v>Europe &amp; Middle East</v>
      </c>
      <c r="X818" t="str">
        <f>VLOOKUP(V818,Regions!A:B,2,FALSE)</f>
        <v>Americas</v>
      </c>
    </row>
    <row r="819" spans="1:24" x14ac:dyDescent="0.3">
      <c r="A819" t="s">
        <v>316</v>
      </c>
      <c r="B819" t="s">
        <v>1161</v>
      </c>
      <c r="C819" t="s">
        <v>1173</v>
      </c>
      <c r="D819" s="1">
        <v>43534</v>
      </c>
      <c r="E819" s="1">
        <v>43548</v>
      </c>
      <c r="F819" s="1">
        <v>43560</v>
      </c>
      <c r="G819">
        <v>13964</v>
      </c>
      <c r="H819">
        <v>16.899999999999999</v>
      </c>
      <c r="I819">
        <v>9199.7800000000007</v>
      </c>
      <c r="J819" s="2" t="s">
        <v>1218</v>
      </c>
      <c r="K819">
        <v>226</v>
      </c>
      <c r="L819" s="15" t="s">
        <v>1576</v>
      </c>
      <c r="M819">
        <f>IF(J819="Business", G819*imputed!$B$4+imputed!$C$4,flights_c!G819*imputed!$B$5+imputed!$C$5)</f>
        <v>9869.3539999999994</v>
      </c>
      <c r="N819">
        <f t="shared" si="48"/>
        <v>14</v>
      </c>
      <c r="O819">
        <f t="shared" si="49"/>
        <v>0.65882125465482677</v>
      </c>
      <c r="P819">
        <f t="shared" si="50"/>
        <v>12</v>
      </c>
      <c r="Q819" t="str">
        <f>VLOOKUP(K819,employees!A:H,5, FALSE)</f>
        <v>Consulting</v>
      </c>
      <c r="R819">
        <f>VLOOKUP(K819,employees!A:H,6, FALSE)</f>
        <v>4</v>
      </c>
      <c r="S819">
        <f>VLOOKUP(R819,Allowance!A:B,2,FALSE)</f>
        <v>10</v>
      </c>
      <c r="T819" t="str">
        <f t="shared" si="51"/>
        <v>Violation</v>
      </c>
      <c r="U819" t="str">
        <f>VLOOKUP(B819,IATA[],3,FALSE)</f>
        <v>USA</v>
      </c>
      <c r="V819" t="str">
        <f>VLOOKUP(C819,IATA[],3,FALSE)</f>
        <v>Thailand</v>
      </c>
      <c r="W819" t="str">
        <f>VLOOKUP(U819,Regions!A:B,2,FALSE)</f>
        <v>Americas</v>
      </c>
      <c r="X819" t="str">
        <f>VLOOKUP(V819,Regions!A:B,2,FALSE)</f>
        <v>Asia Pacific</v>
      </c>
    </row>
    <row r="820" spans="1:24" x14ac:dyDescent="0.3">
      <c r="A820" t="s">
        <v>315</v>
      </c>
      <c r="B820" t="s">
        <v>1161</v>
      </c>
      <c r="C820" t="s">
        <v>1176</v>
      </c>
      <c r="D820" s="1">
        <v>43559</v>
      </c>
      <c r="E820" s="1">
        <v>43568</v>
      </c>
      <c r="F820" s="1">
        <v>43579</v>
      </c>
      <c r="G820">
        <v>11115</v>
      </c>
      <c r="H820">
        <v>13.5</v>
      </c>
      <c r="I820">
        <v>9200.17</v>
      </c>
      <c r="J820" s="2" t="s">
        <v>1218</v>
      </c>
      <c r="K820">
        <v>202</v>
      </c>
      <c r="L820" s="15" t="s">
        <v>1576</v>
      </c>
      <c r="M820">
        <f>IF(J820="Business", G820*imputed!$B$4+imputed!$C$4,flights_c!G820*imputed!$B$5+imputed!$C$5)</f>
        <v>8235.4524999999994</v>
      </c>
      <c r="N820">
        <f t="shared" si="48"/>
        <v>9</v>
      </c>
      <c r="O820">
        <f t="shared" si="49"/>
        <v>0.82772559604138551</v>
      </c>
      <c r="P820">
        <f t="shared" si="50"/>
        <v>11</v>
      </c>
      <c r="Q820" t="str">
        <f>VLOOKUP(K820,employees!A:H,5, FALSE)</f>
        <v>Consulting</v>
      </c>
      <c r="R820">
        <f>VLOOKUP(K820,employees!A:H,6, FALSE)</f>
        <v>2</v>
      </c>
      <c r="S820">
        <f>VLOOKUP(R820,Allowance!A:B,2,FALSE)</f>
        <v>6</v>
      </c>
      <c r="T820" t="str">
        <f t="shared" si="51"/>
        <v>Violation</v>
      </c>
      <c r="U820" t="str">
        <f>VLOOKUP(B820,IATA[],3,FALSE)</f>
        <v>USA</v>
      </c>
      <c r="V820" t="str">
        <f>VLOOKUP(C820,IATA[],3,FALSE)</f>
        <v>Republic of Korea</v>
      </c>
      <c r="W820" t="str">
        <f>VLOOKUP(U820,Regions!A:B,2,FALSE)</f>
        <v>Americas</v>
      </c>
      <c r="X820" t="str">
        <f>VLOOKUP(V820,Regions!A:B,2,FALSE)</f>
        <v>Asia Pacific</v>
      </c>
    </row>
    <row r="821" spans="1:24" x14ac:dyDescent="0.3">
      <c r="A821" t="s">
        <v>314</v>
      </c>
      <c r="B821" t="s">
        <v>1167</v>
      </c>
      <c r="C821" t="s">
        <v>1186</v>
      </c>
      <c r="D821" s="1">
        <v>43582</v>
      </c>
      <c r="E821" s="1">
        <v>43597</v>
      </c>
      <c r="F821" s="1">
        <v>43610</v>
      </c>
      <c r="G821">
        <v>9597</v>
      </c>
      <c r="H821">
        <v>17.7</v>
      </c>
      <c r="I821">
        <v>9202.3700000000008</v>
      </c>
      <c r="J821" s="2" t="s">
        <v>1218</v>
      </c>
      <c r="K821">
        <v>689</v>
      </c>
      <c r="L821" s="15" t="s">
        <v>1576</v>
      </c>
      <c r="M821">
        <f>IF(J821="Business", G821*imputed!$B$4+imputed!$C$4,flights_c!G821*imputed!$B$5+imputed!$C$5)</f>
        <v>7364.8795</v>
      </c>
      <c r="N821">
        <f t="shared" si="48"/>
        <v>15</v>
      </c>
      <c r="O821">
        <f t="shared" si="49"/>
        <v>0.95887985828904876</v>
      </c>
      <c r="P821">
        <f t="shared" si="50"/>
        <v>13</v>
      </c>
      <c r="Q821" t="str">
        <f>VLOOKUP(K821,employees!A:H,5, FALSE)</f>
        <v>Finance</v>
      </c>
      <c r="R821">
        <f>VLOOKUP(K821,employees!A:H,6, FALSE)</f>
        <v>1</v>
      </c>
      <c r="S821">
        <f>VLOOKUP(R821,Allowance!A:B,2,FALSE)</f>
        <v>4</v>
      </c>
      <c r="T821" t="str">
        <f t="shared" si="51"/>
        <v>Violation</v>
      </c>
      <c r="U821" t="str">
        <f>VLOOKUP(B821,IATA[],3,FALSE)</f>
        <v>England</v>
      </c>
      <c r="V821" t="str">
        <f>VLOOKUP(C821,IATA[],3,FALSE)</f>
        <v>China</v>
      </c>
      <c r="W821" t="str">
        <f>VLOOKUP(U821,Regions!A:B,2,FALSE)</f>
        <v>Europe &amp; Middle East</v>
      </c>
      <c r="X821" t="str">
        <f>VLOOKUP(V821,Regions!A:B,2,FALSE)</f>
        <v>Asia Pacific</v>
      </c>
    </row>
    <row r="822" spans="1:24" x14ac:dyDescent="0.3">
      <c r="A822" t="s">
        <v>313</v>
      </c>
      <c r="B822" t="s">
        <v>1162</v>
      </c>
      <c r="C822" t="s">
        <v>1172</v>
      </c>
      <c r="D822" s="1">
        <v>42891</v>
      </c>
      <c r="E822" s="1">
        <v>42897</v>
      </c>
      <c r="F822" s="1">
        <v>42904</v>
      </c>
      <c r="G822">
        <v>7702</v>
      </c>
      <c r="H822">
        <v>8.9</v>
      </c>
      <c r="I822">
        <v>9209.99</v>
      </c>
      <c r="J822" s="2" t="s">
        <v>1218</v>
      </c>
      <c r="K822">
        <v>31</v>
      </c>
      <c r="L822" s="15" t="s">
        <v>1576</v>
      </c>
      <c r="M822">
        <f>IF(J822="Business", G822*imputed!$B$4+imputed!$C$4,flights_c!G822*imputed!$B$5+imputed!$C$5)</f>
        <v>6278.0969999999998</v>
      </c>
      <c r="N822">
        <f t="shared" si="48"/>
        <v>6</v>
      </c>
      <c r="O822">
        <f t="shared" si="49"/>
        <v>1.1957920020773825</v>
      </c>
      <c r="P822">
        <f t="shared" si="50"/>
        <v>7</v>
      </c>
      <c r="Q822" t="str">
        <f>VLOOKUP(K822,employees!A:H,5, FALSE)</f>
        <v>IT</v>
      </c>
      <c r="R822">
        <f>VLOOKUP(K822,employees!A:H,6, FALSE)</f>
        <v>4</v>
      </c>
      <c r="S822">
        <f>VLOOKUP(R822,Allowance!A:B,2,FALSE)</f>
        <v>10</v>
      </c>
      <c r="T822" t="str">
        <f t="shared" si="51"/>
        <v>No</v>
      </c>
      <c r="U822" t="str">
        <f>VLOOKUP(B822,IATA[],3,FALSE)</f>
        <v>England</v>
      </c>
      <c r="V822" t="str">
        <f>VLOOKUP(C822,IATA[],3,FALSE)</f>
        <v>USA</v>
      </c>
      <c r="W822" t="str">
        <f>VLOOKUP(U822,Regions!A:B,2,FALSE)</f>
        <v>Europe &amp; Middle East</v>
      </c>
      <c r="X822" t="str">
        <f>VLOOKUP(V822,Regions!A:B,2,FALSE)</f>
        <v>Americas</v>
      </c>
    </row>
    <row r="823" spans="1:24" x14ac:dyDescent="0.3">
      <c r="A823" t="s">
        <v>312</v>
      </c>
      <c r="B823" t="s">
        <v>1161</v>
      </c>
      <c r="C823" t="s">
        <v>1183</v>
      </c>
      <c r="D823" s="1">
        <v>43550</v>
      </c>
      <c r="E823" s="1">
        <v>43554</v>
      </c>
      <c r="F823" s="1">
        <v>43562</v>
      </c>
      <c r="G823">
        <v>12116</v>
      </c>
      <c r="H823">
        <v>14.8</v>
      </c>
      <c r="I823">
        <v>9212.33</v>
      </c>
      <c r="J823" s="2" t="s">
        <v>1218</v>
      </c>
      <c r="K823">
        <v>917</v>
      </c>
      <c r="L823" s="15" t="s">
        <v>1576</v>
      </c>
      <c r="M823">
        <f>IF(J823="Business", G823*imputed!$B$4+imputed!$C$4,flights_c!G823*imputed!$B$5+imputed!$C$5)</f>
        <v>8809.5259999999998</v>
      </c>
      <c r="N823">
        <f t="shared" si="48"/>
        <v>4</v>
      </c>
      <c r="O823">
        <f t="shared" si="49"/>
        <v>0.76034417299438761</v>
      </c>
      <c r="P823">
        <f t="shared" si="50"/>
        <v>8</v>
      </c>
      <c r="Q823" t="str">
        <f>VLOOKUP(K823,employees!A:H,5, FALSE)</f>
        <v>Consulting</v>
      </c>
      <c r="R823">
        <f>VLOOKUP(K823,employees!A:H,6, FALSE)</f>
        <v>4</v>
      </c>
      <c r="S823">
        <f>VLOOKUP(R823,Allowance!A:B,2,FALSE)</f>
        <v>10</v>
      </c>
      <c r="T823" t="str">
        <f t="shared" si="51"/>
        <v>Violation</v>
      </c>
      <c r="U823" t="str">
        <f>VLOOKUP(B823,IATA[],3,FALSE)</f>
        <v>USA</v>
      </c>
      <c r="V823" t="str">
        <f>VLOOKUP(C823,IATA[],3,FALSE)</f>
        <v>China</v>
      </c>
      <c r="W823" t="str">
        <f>VLOOKUP(U823,Regions!A:B,2,FALSE)</f>
        <v>Americas</v>
      </c>
      <c r="X823" t="str">
        <f>VLOOKUP(V823,Regions!A:B,2,FALSE)</f>
        <v>Asia Pacific</v>
      </c>
    </row>
    <row r="824" spans="1:24" x14ac:dyDescent="0.3">
      <c r="A824" t="s">
        <v>311</v>
      </c>
      <c r="B824" t="s">
        <v>1161</v>
      </c>
      <c r="C824" t="s">
        <v>1160</v>
      </c>
      <c r="D824" s="1">
        <v>43217</v>
      </c>
      <c r="E824" s="1">
        <v>43234</v>
      </c>
      <c r="F824" s="1">
        <v>43240</v>
      </c>
      <c r="G824">
        <v>15349</v>
      </c>
      <c r="H824">
        <v>18.5</v>
      </c>
      <c r="I824">
        <v>9230.7199999999993</v>
      </c>
      <c r="J824" s="2" t="s">
        <v>1218</v>
      </c>
      <c r="K824">
        <v>749</v>
      </c>
      <c r="L824" s="15" t="s">
        <v>1576</v>
      </c>
      <c r="M824">
        <f>IF(J824="Business", G824*imputed!$B$4+imputed!$C$4,flights_c!G824*imputed!$B$5+imputed!$C$5)</f>
        <v>10663.6515</v>
      </c>
      <c r="N824">
        <f t="shared" si="48"/>
        <v>17</v>
      </c>
      <c r="O824">
        <f t="shared" si="49"/>
        <v>0.60138901557104696</v>
      </c>
      <c r="P824">
        <f t="shared" si="50"/>
        <v>6</v>
      </c>
      <c r="Q824" t="str">
        <f>VLOOKUP(K824,employees!A:H,5, FALSE)</f>
        <v>IT</v>
      </c>
      <c r="R824">
        <f>VLOOKUP(K824,employees!A:H,6, FALSE)</f>
        <v>4</v>
      </c>
      <c r="S824">
        <f>VLOOKUP(R824,Allowance!A:B,2,FALSE)</f>
        <v>10</v>
      </c>
      <c r="T824" t="str">
        <f t="shared" si="51"/>
        <v>Violation</v>
      </c>
      <c r="U824" t="str">
        <f>VLOOKUP(B824,IATA[],3,FALSE)</f>
        <v>USA</v>
      </c>
      <c r="V824" t="str">
        <f>VLOOKUP(C824,IATA[],3,FALSE)</f>
        <v>Singapore</v>
      </c>
      <c r="W824" t="str">
        <f>VLOOKUP(U824,Regions!A:B,2,FALSE)</f>
        <v>Americas</v>
      </c>
      <c r="X824" t="str">
        <f>VLOOKUP(V824,Regions!A:B,2,FALSE)</f>
        <v>Asia Pacific</v>
      </c>
    </row>
    <row r="825" spans="1:24" x14ac:dyDescent="0.3">
      <c r="A825" t="s">
        <v>310</v>
      </c>
      <c r="B825" t="s">
        <v>1162</v>
      </c>
      <c r="C825" t="s">
        <v>1184</v>
      </c>
      <c r="D825" s="1">
        <v>43692</v>
      </c>
      <c r="E825" s="1">
        <v>43708</v>
      </c>
      <c r="F825" s="1">
        <v>43723</v>
      </c>
      <c r="G825">
        <v>16908</v>
      </c>
      <c r="H825">
        <v>19.100000000000001</v>
      </c>
      <c r="I825">
        <v>9237.18</v>
      </c>
      <c r="J825" s="2" t="s">
        <v>1218</v>
      </c>
      <c r="K825">
        <v>810</v>
      </c>
      <c r="L825" s="15" t="s">
        <v>1576</v>
      </c>
      <c r="M825">
        <f>IF(J825="Business", G825*imputed!$B$4+imputed!$C$4,flights_c!G825*imputed!$B$5+imputed!$C$5)</f>
        <v>11557.737999999999</v>
      </c>
      <c r="N825">
        <f t="shared" si="48"/>
        <v>16</v>
      </c>
      <c r="O825">
        <f t="shared" si="49"/>
        <v>0.54632008516678499</v>
      </c>
      <c r="P825">
        <f t="shared" si="50"/>
        <v>15</v>
      </c>
      <c r="Q825" t="str">
        <f>VLOOKUP(K825,employees!A:H,5, FALSE)</f>
        <v>Consulting</v>
      </c>
      <c r="R825">
        <f>VLOOKUP(K825,employees!A:H,6, FALSE)</f>
        <v>4</v>
      </c>
      <c r="S825">
        <f>VLOOKUP(R825,Allowance!A:B,2,FALSE)</f>
        <v>10</v>
      </c>
      <c r="T825" t="str">
        <f t="shared" si="51"/>
        <v>Violation</v>
      </c>
      <c r="U825" t="str">
        <f>VLOOKUP(B825,IATA[],3,FALSE)</f>
        <v>England</v>
      </c>
      <c r="V825" t="str">
        <f>VLOOKUP(C825,IATA[],3,FALSE)</f>
        <v>Australia</v>
      </c>
      <c r="W825" t="str">
        <f>VLOOKUP(U825,Regions!A:B,2,FALSE)</f>
        <v>Europe &amp; Middle East</v>
      </c>
      <c r="X825" t="str">
        <f>VLOOKUP(V825,Regions!A:B,2,FALSE)</f>
        <v>Asia Pacific</v>
      </c>
    </row>
    <row r="826" spans="1:24" x14ac:dyDescent="0.3">
      <c r="A826" t="s">
        <v>309</v>
      </c>
      <c r="B826" t="s">
        <v>1167</v>
      </c>
      <c r="C826" t="s">
        <v>1185</v>
      </c>
      <c r="D826" s="1">
        <v>43527</v>
      </c>
      <c r="E826" s="1">
        <v>43544</v>
      </c>
      <c r="F826" s="1">
        <v>43547</v>
      </c>
      <c r="G826">
        <v>7794</v>
      </c>
      <c r="H826">
        <v>12.9</v>
      </c>
      <c r="I826">
        <v>9246.11</v>
      </c>
      <c r="J826" s="2" t="s">
        <v>1218</v>
      </c>
      <c r="K826">
        <v>705</v>
      </c>
      <c r="L826" s="15" t="s">
        <v>1576</v>
      </c>
      <c r="M826">
        <f>IF(J826="Business", G826*imputed!$B$4+imputed!$C$4,flights_c!G826*imputed!$B$5+imputed!$C$5)</f>
        <v>6330.8590000000004</v>
      </c>
      <c r="N826">
        <f t="shared" si="48"/>
        <v>17</v>
      </c>
      <c r="O826">
        <f t="shared" si="49"/>
        <v>1.1863112650756993</v>
      </c>
      <c r="P826">
        <f t="shared" si="50"/>
        <v>3</v>
      </c>
      <c r="Q826" t="str">
        <f>VLOOKUP(K826,employees!A:H,5, FALSE)</f>
        <v>Consulting</v>
      </c>
      <c r="R826">
        <f>VLOOKUP(K826,employees!A:H,6, FALSE)</f>
        <v>4</v>
      </c>
      <c r="S826">
        <f>VLOOKUP(R826,Allowance!A:B,2,FALSE)</f>
        <v>10</v>
      </c>
      <c r="T826" t="str">
        <f t="shared" si="51"/>
        <v>Violation</v>
      </c>
      <c r="U826" t="str">
        <f>VLOOKUP(B826,IATA[],3,FALSE)</f>
        <v>England</v>
      </c>
      <c r="V826" t="str">
        <f>VLOOKUP(C826,IATA[],3,FALSE)</f>
        <v>USA</v>
      </c>
      <c r="W826" t="str">
        <f>VLOOKUP(U826,Regions!A:B,2,FALSE)</f>
        <v>Europe &amp; Middle East</v>
      </c>
      <c r="X826" t="str">
        <f>VLOOKUP(V826,Regions!A:B,2,FALSE)</f>
        <v>Americas</v>
      </c>
    </row>
    <row r="827" spans="1:24" x14ac:dyDescent="0.3">
      <c r="A827" t="s">
        <v>308</v>
      </c>
      <c r="B827" t="s">
        <v>1162</v>
      </c>
      <c r="C827" t="s">
        <v>1169</v>
      </c>
      <c r="D827" s="1">
        <v>43788</v>
      </c>
      <c r="E827" s="1">
        <v>43807</v>
      </c>
      <c r="F827" s="1">
        <v>43808</v>
      </c>
      <c r="G827">
        <v>10605</v>
      </c>
      <c r="H827">
        <v>11.8</v>
      </c>
      <c r="I827">
        <v>9247.84</v>
      </c>
      <c r="J827" s="2" t="s">
        <v>1218</v>
      </c>
      <c r="K827">
        <v>707</v>
      </c>
      <c r="L827" s="15" t="s">
        <v>1576</v>
      </c>
      <c r="M827">
        <f>IF(J827="Business", G827*imputed!$B$4+imputed!$C$4,flights_c!G827*imputed!$B$5+imputed!$C$5)</f>
        <v>7942.9674999999997</v>
      </c>
      <c r="N827">
        <f t="shared" si="48"/>
        <v>19</v>
      </c>
      <c r="O827">
        <f t="shared" si="49"/>
        <v>0.87202640264026399</v>
      </c>
      <c r="P827">
        <f t="shared" si="50"/>
        <v>1</v>
      </c>
      <c r="Q827" t="str">
        <f>VLOOKUP(K827,employees!A:H,5, FALSE)</f>
        <v>Finance</v>
      </c>
      <c r="R827">
        <f>VLOOKUP(K827,employees!A:H,6, FALSE)</f>
        <v>2</v>
      </c>
      <c r="S827">
        <f>VLOOKUP(R827,Allowance!A:B,2,FALSE)</f>
        <v>6</v>
      </c>
      <c r="T827" t="str">
        <f t="shared" si="51"/>
        <v>Violation</v>
      </c>
      <c r="U827" t="str">
        <f>VLOOKUP(B827,IATA[],3,FALSE)</f>
        <v>England</v>
      </c>
      <c r="V827" t="str">
        <f>VLOOKUP(C827,IATA[],3,FALSE)</f>
        <v>Malaysia</v>
      </c>
      <c r="W827" t="str">
        <f>VLOOKUP(U827,Regions!A:B,2,FALSE)</f>
        <v>Europe &amp; Middle East</v>
      </c>
      <c r="X827" t="str">
        <f>VLOOKUP(V827,Regions!A:B,2,FALSE)</f>
        <v>Asia Pacific</v>
      </c>
    </row>
    <row r="828" spans="1:24" x14ac:dyDescent="0.3">
      <c r="A828" t="s">
        <v>307</v>
      </c>
      <c r="B828" t="s">
        <v>1162</v>
      </c>
      <c r="C828" t="s">
        <v>1202</v>
      </c>
      <c r="D828" s="1">
        <v>43767</v>
      </c>
      <c r="E828" s="1">
        <v>43779</v>
      </c>
      <c r="F828" s="1">
        <v>43794</v>
      </c>
      <c r="G828">
        <v>9495</v>
      </c>
      <c r="H828">
        <v>10.6</v>
      </c>
      <c r="I828">
        <v>9263.27</v>
      </c>
      <c r="J828" s="2" t="s">
        <v>1218</v>
      </c>
      <c r="K828">
        <v>703</v>
      </c>
      <c r="L828" s="15" t="s">
        <v>1576</v>
      </c>
      <c r="M828">
        <f>IF(J828="Business", G828*imputed!$B$4+imputed!$C$4,flights_c!G828*imputed!$B$5+imputed!$C$5)</f>
        <v>7306.3824999999997</v>
      </c>
      <c r="N828">
        <f t="shared" si="48"/>
        <v>12</v>
      </c>
      <c r="O828">
        <f t="shared" si="49"/>
        <v>0.97559452343338604</v>
      </c>
      <c r="P828">
        <f t="shared" si="50"/>
        <v>15</v>
      </c>
      <c r="Q828" t="str">
        <f>VLOOKUP(K828,employees!A:H,5, FALSE)</f>
        <v>Consulting</v>
      </c>
      <c r="R828">
        <f>VLOOKUP(K828,employees!A:H,6, FALSE)</f>
        <v>4</v>
      </c>
      <c r="S828">
        <f>VLOOKUP(R828,Allowance!A:B,2,FALSE)</f>
        <v>10</v>
      </c>
      <c r="T828" t="str">
        <f t="shared" si="51"/>
        <v>Violation</v>
      </c>
      <c r="U828" t="str">
        <f>VLOOKUP(B828,IATA[],3,FALSE)</f>
        <v>England</v>
      </c>
      <c r="V828" t="str">
        <f>VLOOKUP(C828,IATA[],3,FALSE)</f>
        <v>China</v>
      </c>
      <c r="W828" t="str">
        <f>VLOOKUP(U828,Regions!A:B,2,FALSE)</f>
        <v>Europe &amp; Middle East</v>
      </c>
      <c r="X828" t="str">
        <f>VLOOKUP(V828,Regions!A:B,2,FALSE)</f>
        <v>Asia Pacific</v>
      </c>
    </row>
    <row r="829" spans="1:24" x14ac:dyDescent="0.3">
      <c r="A829" t="s">
        <v>306</v>
      </c>
      <c r="B829" t="s">
        <v>1167</v>
      </c>
      <c r="C829" t="s">
        <v>1183</v>
      </c>
      <c r="D829" s="1">
        <v>42761</v>
      </c>
      <c r="E829" s="1">
        <v>42787</v>
      </c>
      <c r="F829" s="1">
        <v>42794</v>
      </c>
      <c r="G829">
        <v>8303</v>
      </c>
      <c r="H829">
        <v>14.5</v>
      </c>
      <c r="I829">
        <v>9275.44</v>
      </c>
      <c r="J829" s="2" t="s">
        <v>1218</v>
      </c>
      <c r="K829">
        <v>431</v>
      </c>
      <c r="L829" s="15" t="s">
        <v>1576</v>
      </c>
      <c r="M829">
        <f>IF(J829="Business", G829*imputed!$B$4+imputed!$C$4,flights_c!G829*imputed!$B$5+imputed!$C$5)</f>
        <v>6622.7704999999996</v>
      </c>
      <c r="N829">
        <f t="shared" si="48"/>
        <v>26</v>
      </c>
      <c r="O829">
        <f t="shared" si="49"/>
        <v>1.1171191135734073</v>
      </c>
      <c r="P829">
        <f t="shared" si="50"/>
        <v>7</v>
      </c>
      <c r="Q829" t="str">
        <f>VLOOKUP(K829,employees!A:H,5, FALSE)</f>
        <v>Consulting</v>
      </c>
      <c r="R829">
        <f>VLOOKUP(K829,employees!A:H,6, FALSE)</f>
        <v>1</v>
      </c>
      <c r="S829">
        <f>VLOOKUP(R829,Allowance!A:B,2,FALSE)</f>
        <v>4</v>
      </c>
      <c r="T829" t="str">
        <f t="shared" si="51"/>
        <v>Violation</v>
      </c>
      <c r="U829" t="str">
        <f>VLOOKUP(B829,IATA[],3,FALSE)</f>
        <v>England</v>
      </c>
      <c r="V829" t="str">
        <f>VLOOKUP(C829,IATA[],3,FALSE)</f>
        <v>China</v>
      </c>
      <c r="W829" t="str">
        <f>VLOOKUP(U829,Regions!A:B,2,FALSE)</f>
        <v>Europe &amp; Middle East</v>
      </c>
      <c r="X829" t="str">
        <f>VLOOKUP(V829,Regions!A:B,2,FALSE)</f>
        <v>Asia Pacific</v>
      </c>
    </row>
    <row r="830" spans="1:24" x14ac:dyDescent="0.3">
      <c r="A830" t="s">
        <v>304</v>
      </c>
      <c r="B830" t="s">
        <v>1167</v>
      </c>
      <c r="C830" t="s">
        <v>1160</v>
      </c>
      <c r="D830" s="1">
        <v>43787</v>
      </c>
      <c r="E830" s="1">
        <v>43794</v>
      </c>
      <c r="F830" s="1">
        <v>43806</v>
      </c>
      <c r="G830">
        <v>10877</v>
      </c>
      <c r="H830">
        <v>13.3</v>
      </c>
      <c r="I830">
        <v>9288.8799999999992</v>
      </c>
      <c r="J830" s="2" t="s">
        <v>1218</v>
      </c>
      <c r="K830">
        <v>41</v>
      </c>
      <c r="L830" s="15" t="s">
        <v>1576</v>
      </c>
      <c r="M830">
        <f>IF(J830="Business", G830*imputed!$B$4+imputed!$C$4,flights_c!G830*imputed!$B$5+imputed!$C$5)</f>
        <v>8098.9594999999999</v>
      </c>
      <c r="N830">
        <f t="shared" si="48"/>
        <v>7</v>
      </c>
      <c r="O830">
        <f t="shared" si="49"/>
        <v>0.85399282890502892</v>
      </c>
      <c r="P830">
        <f t="shared" si="50"/>
        <v>12</v>
      </c>
      <c r="Q830" t="str">
        <f>VLOOKUP(K830,employees!A:H,5, FALSE)</f>
        <v>HR</v>
      </c>
      <c r="R830">
        <f>VLOOKUP(K830,employees!A:H,6, FALSE)</f>
        <v>4</v>
      </c>
      <c r="S830">
        <f>VLOOKUP(R830,Allowance!A:B,2,FALSE)</f>
        <v>10</v>
      </c>
      <c r="T830" t="str">
        <f t="shared" si="51"/>
        <v>Violation</v>
      </c>
      <c r="U830" t="str">
        <f>VLOOKUP(B830,IATA[],3,FALSE)</f>
        <v>England</v>
      </c>
      <c r="V830" t="str">
        <f>VLOOKUP(C830,IATA[],3,FALSE)</f>
        <v>Singapore</v>
      </c>
      <c r="W830" t="str">
        <f>VLOOKUP(U830,Regions!A:B,2,FALSE)</f>
        <v>Europe &amp; Middle East</v>
      </c>
      <c r="X830" t="str">
        <f>VLOOKUP(V830,Regions!A:B,2,FALSE)</f>
        <v>Asia Pacific</v>
      </c>
    </row>
    <row r="831" spans="1:24" x14ac:dyDescent="0.3">
      <c r="A831" t="s">
        <v>303</v>
      </c>
      <c r="B831" t="s">
        <v>1160</v>
      </c>
      <c r="C831" t="s">
        <v>1207</v>
      </c>
      <c r="D831" s="1">
        <v>43573</v>
      </c>
      <c r="E831" s="1">
        <v>43577</v>
      </c>
      <c r="F831" s="1">
        <v>43585</v>
      </c>
      <c r="G831">
        <v>10058</v>
      </c>
      <c r="H831">
        <v>11.2</v>
      </c>
      <c r="I831">
        <v>9289.36</v>
      </c>
      <c r="J831" s="2" t="s">
        <v>1218</v>
      </c>
      <c r="K831">
        <v>425</v>
      </c>
      <c r="L831" s="15" t="s">
        <v>1576</v>
      </c>
      <c r="M831">
        <f>IF(J831="Business", G831*imputed!$B$4+imputed!$C$4,flights_c!G831*imputed!$B$5+imputed!$C$5)</f>
        <v>7629.2629999999999</v>
      </c>
      <c r="N831">
        <f t="shared" si="48"/>
        <v>4</v>
      </c>
      <c r="O831">
        <f t="shared" si="49"/>
        <v>0.92357924040564732</v>
      </c>
      <c r="P831">
        <f t="shared" si="50"/>
        <v>8</v>
      </c>
      <c r="Q831" t="str">
        <f>VLOOKUP(K831,employees!A:H,5, FALSE)</f>
        <v>Consulting</v>
      </c>
      <c r="R831">
        <f>VLOOKUP(K831,employees!A:H,6, FALSE)</f>
        <v>4</v>
      </c>
      <c r="S831">
        <f>VLOOKUP(R831,Allowance!A:B,2,FALSE)</f>
        <v>10</v>
      </c>
      <c r="T831" t="str">
        <f t="shared" si="51"/>
        <v>Violation</v>
      </c>
      <c r="U831" t="str">
        <f>VLOOKUP(B831,IATA[],3,FALSE)</f>
        <v>Singapore</v>
      </c>
      <c r="V831" t="str">
        <f>VLOOKUP(C831,IATA[],3,FALSE)</f>
        <v>Germany</v>
      </c>
      <c r="W831" t="str">
        <f>VLOOKUP(U831,Regions!A:B,2,FALSE)</f>
        <v>Asia Pacific</v>
      </c>
      <c r="X831" t="str">
        <f>VLOOKUP(V831,Regions!A:B,2,FALSE)</f>
        <v>Europe &amp; Middle East</v>
      </c>
    </row>
    <row r="832" spans="1:24" x14ac:dyDescent="0.3">
      <c r="A832" t="s">
        <v>302</v>
      </c>
      <c r="B832" t="s">
        <v>1167</v>
      </c>
      <c r="C832" t="s">
        <v>1202</v>
      </c>
      <c r="D832" s="1">
        <v>43651</v>
      </c>
      <c r="E832" s="1">
        <v>43655</v>
      </c>
      <c r="F832" s="1">
        <v>43661</v>
      </c>
      <c r="G832">
        <v>9499</v>
      </c>
      <c r="H832">
        <v>15.6</v>
      </c>
      <c r="I832">
        <v>9293.09</v>
      </c>
      <c r="J832" s="2" t="s">
        <v>1218</v>
      </c>
      <c r="K832">
        <v>188</v>
      </c>
      <c r="L832" s="15" t="s">
        <v>1576</v>
      </c>
      <c r="M832">
        <f>IF(J832="Business", G832*imputed!$B$4+imputed!$C$4,flights_c!G832*imputed!$B$5+imputed!$C$5)</f>
        <v>7308.6765000000005</v>
      </c>
      <c r="N832">
        <f t="shared" si="48"/>
        <v>4</v>
      </c>
      <c r="O832">
        <f t="shared" si="49"/>
        <v>0.97832298136645968</v>
      </c>
      <c r="P832">
        <f t="shared" si="50"/>
        <v>6</v>
      </c>
      <c r="Q832" t="str">
        <f>VLOOKUP(K832,employees!A:H,5, FALSE)</f>
        <v>Consulting</v>
      </c>
      <c r="R832">
        <f>VLOOKUP(K832,employees!A:H,6, FALSE)</f>
        <v>2</v>
      </c>
      <c r="S832">
        <f>VLOOKUP(R832,Allowance!A:B,2,FALSE)</f>
        <v>6</v>
      </c>
      <c r="T832" t="str">
        <f t="shared" si="51"/>
        <v>Violation</v>
      </c>
      <c r="U832" t="str">
        <f>VLOOKUP(B832,IATA[],3,FALSE)</f>
        <v>England</v>
      </c>
      <c r="V832" t="str">
        <f>VLOOKUP(C832,IATA[],3,FALSE)</f>
        <v>China</v>
      </c>
      <c r="W832" t="str">
        <f>VLOOKUP(U832,Regions!A:B,2,FALSE)</f>
        <v>Europe &amp; Middle East</v>
      </c>
      <c r="X832" t="str">
        <f>VLOOKUP(V832,Regions!A:B,2,FALSE)</f>
        <v>Asia Pacific</v>
      </c>
    </row>
    <row r="833" spans="1:24" x14ac:dyDescent="0.3">
      <c r="A833" t="s">
        <v>301</v>
      </c>
      <c r="B833" t="s">
        <v>1162</v>
      </c>
      <c r="C833" t="s">
        <v>1173</v>
      </c>
      <c r="D833" s="1">
        <v>43557</v>
      </c>
      <c r="E833" s="1">
        <v>43570</v>
      </c>
      <c r="F833" s="1">
        <v>43577</v>
      </c>
      <c r="G833">
        <v>9577</v>
      </c>
      <c r="H833">
        <v>10.7</v>
      </c>
      <c r="I833">
        <v>9355.06</v>
      </c>
      <c r="J833" s="2" t="s">
        <v>1218</v>
      </c>
      <c r="K833">
        <v>89</v>
      </c>
      <c r="L833" s="15" t="s">
        <v>1576</v>
      </c>
      <c r="M833">
        <f>IF(J833="Business", G833*imputed!$B$4+imputed!$C$4,flights_c!G833*imputed!$B$5+imputed!$C$5)</f>
        <v>7353.4094999999998</v>
      </c>
      <c r="N833">
        <f t="shared" si="48"/>
        <v>13</v>
      </c>
      <c r="O833">
        <f t="shared" si="49"/>
        <v>0.97682572830740311</v>
      </c>
      <c r="P833">
        <f t="shared" si="50"/>
        <v>7</v>
      </c>
      <c r="Q833" t="str">
        <f>VLOOKUP(K833,employees!A:H,5, FALSE)</f>
        <v>Consulting</v>
      </c>
      <c r="R833">
        <f>VLOOKUP(K833,employees!A:H,6, FALSE)</f>
        <v>4</v>
      </c>
      <c r="S833">
        <f>VLOOKUP(R833,Allowance!A:B,2,FALSE)</f>
        <v>10</v>
      </c>
      <c r="T833" t="str">
        <f t="shared" si="51"/>
        <v>Violation</v>
      </c>
      <c r="U833" t="str">
        <f>VLOOKUP(B833,IATA[],3,FALSE)</f>
        <v>England</v>
      </c>
      <c r="V833" t="str">
        <f>VLOOKUP(C833,IATA[],3,FALSE)</f>
        <v>Thailand</v>
      </c>
      <c r="W833" t="str">
        <f>VLOOKUP(U833,Regions!A:B,2,FALSE)</f>
        <v>Europe &amp; Middle East</v>
      </c>
      <c r="X833" t="str">
        <f>VLOOKUP(V833,Regions!A:B,2,FALSE)</f>
        <v>Asia Pacific</v>
      </c>
    </row>
    <row r="834" spans="1:24" x14ac:dyDescent="0.3">
      <c r="A834" t="s">
        <v>299</v>
      </c>
      <c r="B834" t="s">
        <v>1161</v>
      </c>
      <c r="C834" t="s">
        <v>1176</v>
      </c>
      <c r="D834" s="1">
        <v>43701</v>
      </c>
      <c r="E834" s="1">
        <v>43709</v>
      </c>
      <c r="F834" s="1">
        <v>43717</v>
      </c>
      <c r="G834">
        <v>11115</v>
      </c>
      <c r="H834">
        <v>13.5</v>
      </c>
      <c r="I834">
        <v>9360.76</v>
      </c>
      <c r="J834" s="2" t="s">
        <v>1218</v>
      </c>
      <c r="K834">
        <v>728</v>
      </c>
      <c r="L834" s="15" t="s">
        <v>1576</v>
      </c>
      <c r="M834">
        <f>IF(J834="Business", G834*imputed!$B$4+imputed!$C$4,flights_c!G834*imputed!$B$5+imputed!$C$5)</f>
        <v>8235.4524999999994</v>
      </c>
      <c r="N834">
        <f t="shared" si="48"/>
        <v>8</v>
      </c>
      <c r="O834">
        <f t="shared" si="49"/>
        <v>0.84217363922627086</v>
      </c>
      <c r="P834">
        <f t="shared" si="50"/>
        <v>8</v>
      </c>
      <c r="Q834" t="str">
        <f>VLOOKUP(K834,employees!A:H,5, FALSE)</f>
        <v>Consulting</v>
      </c>
      <c r="R834">
        <f>VLOOKUP(K834,employees!A:H,6, FALSE)</f>
        <v>4</v>
      </c>
      <c r="S834">
        <f>VLOOKUP(R834,Allowance!A:B,2,FALSE)</f>
        <v>10</v>
      </c>
      <c r="T834" t="str">
        <f t="shared" si="51"/>
        <v>Violation</v>
      </c>
      <c r="U834" t="str">
        <f>VLOOKUP(B834,IATA[],3,FALSE)</f>
        <v>USA</v>
      </c>
      <c r="V834" t="str">
        <f>VLOOKUP(C834,IATA[],3,FALSE)</f>
        <v>Republic of Korea</v>
      </c>
      <c r="W834" t="str">
        <f>VLOOKUP(U834,Regions!A:B,2,FALSE)</f>
        <v>Americas</v>
      </c>
      <c r="X834" t="str">
        <f>VLOOKUP(V834,Regions!A:B,2,FALSE)</f>
        <v>Asia Pacific</v>
      </c>
    </row>
    <row r="835" spans="1:24" x14ac:dyDescent="0.3">
      <c r="A835" t="s">
        <v>300</v>
      </c>
      <c r="B835" t="s">
        <v>1161</v>
      </c>
      <c r="C835" t="s">
        <v>1160</v>
      </c>
      <c r="D835" s="1">
        <v>43010</v>
      </c>
      <c r="E835" s="1">
        <v>43030</v>
      </c>
      <c r="F835" s="1">
        <v>43037</v>
      </c>
      <c r="G835">
        <v>15349</v>
      </c>
      <c r="H835">
        <v>18.5</v>
      </c>
      <c r="I835">
        <v>9360.7900000000009</v>
      </c>
      <c r="J835" s="2" t="s">
        <v>1218</v>
      </c>
      <c r="K835">
        <v>343</v>
      </c>
      <c r="L835" s="15" t="s">
        <v>1576</v>
      </c>
      <c r="M835">
        <f>IF(J835="Business", G835*imputed!$B$4+imputed!$C$4,flights_c!G835*imputed!$B$5+imputed!$C$5)</f>
        <v>10663.6515</v>
      </c>
      <c r="N835">
        <f t="shared" ref="N835:N898" si="52">E835-D835</f>
        <v>20</v>
      </c>
      <c r="O835">
        <f t="shared" ref="O835:O898" si="53">I835/G835</f>
        <v>0.60986318326926836</v>
      </c>
      <c r="P835">
        <f t="shared" ref="P835:P898" si="54">F835-E835</f>
        <v>7</v>
      </c>
      <c r="Q835" t="str">
        <f>VLOOKUP(K835,employees!A:H,5, FALSE)</f>
        <v>HR</v>
      </c>
      <c r="R835">
        <f>VLOOKUP(K835,employees!A:H,6, FALSE)</f>
        <v>4</v>
      </c>
      <c r="S835">
        <f>VLOOKUP(R835,Allowance!A:B,2,FALSE)</f>
        <v>10</v>
      </c>
      <c r="T835" t="str">
        <f t="shared" ref="T835:T898" si="55">IF(J835="Economy", "Economy", IF(H835&lt;=S835, "No", "Violation"))</f>
        <v>Violation</v>
      </c>
      <c r="U835" t="str">
        <f>VLOOKUP(B835,IATA[],3,FALSE)</f>
        <v>USA</v>
      </c>
      <c r="V835" t="str">
        <f>VLOOKUP(C835,IATA[],3,FALSE)</f>
        <v>Singapore</v>
      </c>
      <c r="W835" t="str">
        <f>VLOOKUP(U835,Regions!A:B,2,FALSE)</f>
        <v>Americas</v>
      </c>
      <c r="X835" t="str">
        <f>VLOOKUP(V835,Regions!A:B,2,FALSE)</f>
        <v>Asia Pacific</v>
      </c>
    </row>
    <row r="836" spans="1:24" x14ac:dyDescent="0.3">
      <c r="A836" t="s">
        <v>298</v>
      </c>
      <c r="B836" t="s">
        <v>1161</v>
      </c>
      <c r="C836" t="s">
        <v>1175</v>
      </c>
      <c r="D836" s="1">
        <v>43686</v>
      </c>
      <c r="E836" s="1">
        <v>43687</v>
      </c>
      <c r="F836" s="1">
        <v>43694</v>
      </c>
      <c r="G836">
        <v>11022</v>
      </c>
      <c r="H836">
        <v>13.5</v>
      </c>
      <c r="I836">
        <v>9371.4599999999991</v>
      </c>
      <c r="J836" s="2" t="s">
        <v>1218</v>
      </c>
      <c r="K836">
        <v>752</v>
      </c>
      <c r="L836" s="15" t="s">
        <v>1576</v>
      </c>
      <c r="M836">
        <f>IF(J836="Business", G836*imputed!$B$4+imputed!$C$4,flights_c!G836*imputed!$B$5+imputed!$C$5)</f>
        <v>8182.1170000000002</v>
      </c>
      <c r="N836">
        <f t="shared" si="52"/>
        <v>1</v>
      </c>
      <c r="O836">
        <f t="shared" si="53"/>
        <v>0.85025040827436027</v>
      </c>
      <c r="P836">
        <f t="shared" si="54"/>
        <v>7</v>
      </c>
      <c r="Q836" t="str">
        <f>VLOOKUP(K836,employees!A:H,5, FALSE)</f>
        <v>Consulting</v>
      </c>
      <c r="R836">
        <f>VLOOKUP(K836,employees!A:H,6, FALSE)</f>
        <v>4</v>
      </c>
      <c r="S836">
        <f>VLOOKUP(R836,Allowance!A:B,2,FALSE)</f>
        <v>10</v>
      </c>
      <c r="T836" t="str">
        <f t="shared" si="55"/>
        <v>Violation</v>
      </c>
      <c r="U836" t="str">
        <f>VLOOKUP(B836,IATA[],3,FALSE)</f>
        <v>USA</v>
      </c>
      <c r="V836" t="str">
        <f>VLOOKUP(C836,IATA[],3,FALSE)</f>
        <v>United Arab Emirates</v>
      </c>
      <c r="W836" t="str">
        <f>VLOOKUP(U836,Regions!A:B,2,FALSE)</f>
        <v>Americas</v>
      </c>
      <c r="X836" t="str">
        <f>VLOOKUP(V836,Regions!A:B,2,FALSE)</f>
        <v>Europe &amp; Middle East</v>
      </c>
    </row>
    <row r="837" spans="1:24" x14ac:dyDescent="0.3">
      <c r="A837" t="s">
        <v>297</v>
      </c>
      <c r="B837" t="s">
        <v>1161</v>
      </c>
      <c r="C837" t="s">
        <v>1176</v>
      </c>
      <c r="D837" s="1">
        <v>43551</v>
      </c>
      <c r="E837" s="1">
        <v>43567</v>
      </c>
      <c r="F837" s="1">
        <v>43579</v>
      </c>
      <c r="G837">
        <v>11115</v>
      </c>
      <c r="H837">
        <v>13.5</v>
      </c>
      <c r="I837">
        <v>9376.39</v>
      </c>
      <c r="J837" s="2" t="s">
        <v>1218</v>
      </c>
      <c r="K837">
        <v>239</v>
      </c>
      <c r="L837" s="15" t="s">
        <v>1576</v>
      </c>
      <c r="M837">
        <f>IF(J837="Business", G837*imputed!$B$4+imputed!$C$4,flights_c!G837*imputed!$B$5+imputed!$C$5)</f>
        <v>8235.4524999999994</v>
      </c>
      <c r="N837">
        <f t="shared" si="52"/>
        <v>16</v>
      </c>
      <c r="O837">
        <f t="shared" si="53"/>
        <v>0.84357984705353117</v>
      </c>
      <c r="P837">
        <f t="shared" si="54"/>
        <v>12</v>
      </c>
      <c r="Q837" t="str">
        <f>VLOOKUP(K837,employees!A:H,5, FALSE)</f>
        <v>Consulting</v>
      </c>
      <c r="R837">
        <f>VLOOKUP(K837,employees!A:H,6, FALSE)</f>
        <v>2</v>
      </c>
      <c r="S837">
        <f>VLOOKUP(R837,Allowance!A:B,2,FALSE)</f>
        <v>6</v>
      </c>
      <c r="T837" t="str">
        <f t="shared" si="55"/>
        <v>Violation</v>
      </c>
      <c r="U837" t="str">
        <f>VLOOKUP(B837,IATA[],3,FALSE)</f>
        <v>USA</v>
      </c>
      <c r="V837" t="str">
        <f>VLOOKUP(C837,IATA[],3,FALSE)</f>
        <v>Republic of Korea</v>
      </c>
      <c r="W837" t="str">
        <f>VLOOKUP(U837,Regions!A:B,2,FALSE)</f>
        <v>Americas</v>
      </c>
      <c r="X837" t="str">
        <f>VLOOKUP(V837,Regions!A:B,2,FALSE)</f>
        <v>Asia Pacific</v>
      </c>
    </row>
    <row r="838" spans="1:24" x14ac:dyDescent="0.3">
      <c r="A838" t="s">
        <v>296</v>
      </c>
      <c r="B838" t="s">
        <v>1161</v>
      </c>
      <c r="C838" t="s">
        <v>1164</v>
      </c>
      <c r="D838" s="1">
        <v>43712</v>
      </c>
      <c r="E838" s="1">
        <v>43732</v>
      </c>
      <c r="F838" s="1">
        <v>43742</v>
      </c>
      <c r="G838">
        <v>12551</v>
      </c>
      <c r="H838">
        <v>15.3</v>
      </c>
      <c r="I838">
        <v>9381.48</v>
      </c>
      <c r="J838" s="2" t="s">
        <v>1218</v>
      </c>
      <c r="K838">
        <v>284</v>
      </c>
      <c r="L838" s="15" t="s">
        <v>1576</v>
      </c>
      <c r="M838">
        <f>IF(J838="Business", G838*imputed!$B$4+imputed!$C$4,flights_c!G838*imputed!$B$5+imputed!$C$5)</f>
        <v>9058.9984999999997</v>
      </c>
      <c r="N838">
        <f t="shared" si="52"/>
        <v>20</v>
      </c>
      <c r="O838">
        <f t="shared" si="53"/>
        <v>0.74746872759142691</v>
      </c>
      <c r="P838">
        <f t="shared" si="54"/>
        <v>10</v>
      </c>
      <c r="Q838" t="str">
        <f>VLOOKUP(K838,employees!A:H,5, FALSE)</f>
        <v>Consulting</v>
      </c>
      <c r="R838">
        <f>VLOOKUP(K838,employees!A:H,6, FALSE)</f>
        <v>4</v>
      </c>
      <c r="S838">
        <f>VLOOKUP(R838,Allowance!A:B,2,FALSE)</f>
        <v>10</v>
      </c>
      <c r="T838" t="str">
        <f t="shared" si="55"/>
        <v>Violation</v>
      </c>
      <c r="U838" t="str">
        <f>VLOOKUP(B838,IATA[],3,FALSE)</f>
        <v>USA</v>
      </c>
      <c r="V838" t="str">
        <f>VLOOKUP(C838,IATA[],3,FALSE)</f>
        <v>India</v>
      </c>
      <c r="W838" t="str">
        <f>VLOOKUP(U838,Regions!A:B,2,FALSE)</f>
        <v>Americas</v>
      </c>
      <c r="X838" t="str">
        <f>VLOOKUP(V838,Regions!A:B,2,FALSE)</f>
        <v>Asia Pacific</v>
      </c>
    </row>
    <row r="839" spans="1:24" x14ac:dyDescent="0.3">
      <c r="A839" t="s">
        <v>295</v>
      </c>
      <c r="B839" t="s">
        <v>1167</v>
      </c>
      <c r="C839" t="s">
        <v>1174</v>
      </c>
      <c r="D839" s="1">
        <v>43804</v>
      </c>
      <c r="E839" s="1">
        <v>43819</v>
      </c>
      <c r="F839" s="1">
        <v>43823</v>
      </c>
      <c r="G839">
        <v>11708</v>
      </c>
      <c r="H839">
        <v>20.9</v>
      </c>
      <c r="I839">
        <v>9403.35</v>
      </c>
      <c r="J839" s="2" t="s">
        <v>1218</v>
      </c>
      <c r="K839">
        <v>494</v>
      </c>
      <c r="L839" s="15" t="s">
        <v>1576</v>
      </c>
      <c r="M839">
        <f>IF(J839="Business", G839*imputed!$B$4+imputed!$C$4,flights_c!G839*imputed!$B$5+imputed!$C$5)</f>
        <v>8575.5380000000005</v>
      </c>
      <c r="N839">
        <f t="shared" si="52"/>
        <v>15</v>
      </c>
      <c r="O839">
        <f t="shared" si="53"/>
        <v>0.80315596173556547</v>
      </c>
      <c r="P839">
        <f t="shared" si="54"/>
        <v>4</v>
      </c>
      <c r="Q839" t="str">
        <f>VLOOKUP(K839,employees!A:H,5, FALSE)</f>
        <v>Consulting</v>
      </c>
      <c r="R839">
        <f>VLOOKUP(K839,employees!A:H,6, FALSE)</f>
        <v>3</v>
      </c>
      <c r="S839">
        <f>VLOOKUP(R839,Allowance!A:B,2,FALSE)</f>
        <v>8</v>
      </c>
      <c r="T839" t="str">
        <f t="shared" si="55"/>
        <v>Violation</v>
      </c>
      <c r="U839" t="str">
        <f>VLOOKUP(B839,IATA[],3,FALSE)</f>
        <v>England</v>
      </c>
      <c r="V839" t="str">
        <f>VLOOKUP(C839,IATA[],3,FALSE)</f>
        <v>Indonesia</v>
      </c>
      <c r="W839" t="str">
        <f>VLOOKUP(U839,Regions!A:B,2,FALSE)</f>
        <v>Europe &amp; Middle East</v>
      </c>
      <c r="X839" t="str">
        <f>VLOOKUP(V839,Regions!A:B,2,FALSE)</f>
        <v>Asia Pacific</v>
      </c>
    </row>
    <row r="840" spans="1:24" x14ac:dyDescent="0.3">
      <c r="A840" t="s">
        <v>294</v>
      </c>
      <c r="B840" t="s">
        <v>1162</v>
      </c>
      <c r="C840" t="s">
        <v>1204</v>
      </c>
      <c r="D840" s="1">
        <v>43710</v>
      </c>
      <c r="E840" s="1">
        <v>43711</v>
      </c>
      <c r="F840" s="1">
        <v>43718</v>
      </c>
      <c r="G840">
        <v>8903</v>
      </c>
      <c r="H840">
        <v>10.1</v>
      </c>
      <c r="I840">
        <v>9413.6200000000008</v>
      </c>
      <c r="J840" s="2" t="s">
        <v>1218</v>
      </c>
      <c r="K840">
        <v>139</v>
      </c>
      <c r="L840" s="15" t="s">
        <v>1576</v>
      </c>
      <c r="M840">
        <f>IF(J840="Business", G840*imputed!$B$4+imputed!$C$4,flights_c!G840*imputed!$B$5+imputed!$C$5)</f>
        <v>6966.8705</v>
      </c>
      <c r="N840">
        <f t="shared" si="52"/>
        <v>1</v>
      </c>
      <c r="O840">
        <f t="shared" si="53"/>
        <v>1.0573537009996632</v>
      </c>
      <c r="P840">
        <f t="shared" si="54"/>
        <v>7</v>
      </c>
      <c r="Q840" t="str">
        <f>VLOOKUP(K840,employees!A:H,5, FALSE)</f>
        <v>Consulting</v>
      </c>
      <c r="R840">
        <f>VLOOKUP(K840,employees!A:H,6, FALSE)</f>
        <v>4</v>
      </c>
      <c r="S840">
        <f>VLOOKUP(R840,Allowance!A:B,2,FALSE)</f>
        <v>10</v>
      </c>
      <c r="T840" t="str">
        <f t="shared" si="55"/>
        <v>Violation</v>
      </c>
      <c r="U840" t="str">
        <f>VLOOKUP(B840,IATA[],3,FALSE)</f>
        <v>England</v>
      </c>
      <c r="V840" t="str">
        <f>VLOOKUP(C840,IATA[],3,FALSE)</f>
        <v>Mexico</v>
      </c>
      <c r="W840" t="str">
        <f>VLOOKUP(U840,Regions!A:B,2,FALSE)</f>
        <v>Europe &amp; Middle East</v>
      </c>
      <c r="X840" t="str">
        <f>VLOOKUP(V840,Regions!A:B,2,FALSE)</f>
        <v>Americas</v>
      </c>
    </row>
    <row r="841" spans="1:24" x14ac:dyDescent="0.3">
      <c r="A841" t="s">
        <v>293</v>
      </c>
      <c r="B841" t="s">
        <v>1161</v>
      </c>
      <c r="C841" t="s">
        <v>1164</v>
      </c>
      <c r="D841" s="1">
        <v>43226</v>
      </c>
      <c r="E841" s="1">
        <v>43242</v>
      </c>
      <c r="F841" s="1">
        <v>43249</v>
      </c>
      <c r="G841">
        <v>12551</v>
      </c>
      <c r="H841">
        <v>15.3</v>
      </c>
      <c r="I841">
        <v>9419.26</v>
      </c>
      <c r="J841" s="2" t="s">
        <v>1218</v>
      </c>
      <c r="K841">
        <v>479</v>
      </c>
      <c r="L841" s="15" t="s">
        <v>1576</v>
      </c>
      <c r="M841">
        <f>IF(J841="Business", G841*imputed!$B$4+imputed!$C$4,flights_c!G841*imputed!$B$5+imputed!$C$5)</f>
        <v>9058.9984999999997</v>
      </c>
      <c r="N841">
        <f t="shared" si="52"/>
        <v>16</v>
      </c>
      <c r="O841">
        <f t="shared" si="53"/>
        <v>0.75047884630706718</v>
      </c>
      <c r="P841">
        <f t="shared" si="54"/>
        <v>7</v>
      </c>
      <c r="Q841" t="str">
        <f>VLOOKUP(K841,employees!A:H,5, FALSE)</f>
        <v>Consulting</v>
      </c>
      <c r="R841">
        <f>VLOOKUP(K841,employees!A:H,6, FALSE)</f>
        <v>4</v>
      </c>
      <c r="S841">
        <f>VLOOKUP(R841,Allowance!A:B,2,FALSE)</f>
        <v>10</v>
      </c>
      <c r="T841" t="str">
        <f t="shared" si="55"/>
        <v>Violation</v>
      </c>
      <c r="U841" t="str">
        <f>VLOOKUP(B841,IATA[],3,FALSE)</f>
        <v>USA</v>
      </c>
      <c r="V841" t="str">
        <f>VLOOKUP(C841,IATA[],3,FALSE)</f>
        <v>India</v>
      </c>
      <c r="W841" t="str">
        <f>VLOOKUP(U841,Regions!A:B,2,FALSE)</f>
        <v>Americas</v>
      </c>
      <c r="X841" t="str">
        <f>VLOOKUP(V841,Regions!A:B,2,FALSE)</f>
        <v>Asia Pacific</v>
      </c>
    </row>
    <row r="842" spans="1:24" x14ac:dyDescent="0.3">
      <c r="A842" t="s">
        <v>292</v>
      </c>
      <c r="B842" t="s">
        <v>1167</v>
      </c>
      <c r="C842" t="s">
        <v>1196</v>
      </c>
      <c r="D842" s="1">
        <v>43248</v>
      </c>
      <c r="E842" s="1">
        <v>43260</v>
      </c>
      <c r="F842" s="1">
        <v>43277</v>
      </c>
      <c r="G842">
        <v>8797</v>
      </c>
      <c r="H842">
        <v>13.9</v>
      </c>
      <c r="I842">
        <v>9431.6200000000008</v>
      </c>
      <c r="J842" s="2" t="s">
        <v>1218</v>
      </c>
      <c r="K842">
        <v>280</v>
      </c>
      <c r="L842" s="15" t="s">
        <v>1576</v>
      </c>
      <c r="M842">
        <f>IF(J842="Business", G842*imputed!$B$4+imputed!$C$4,flights_c!G842*imputed!$B$5+imputed!$C$5)</f>
        <v>6906.0794999999998</v>
      </c>
      <c r="N842">
        <f t="shared" si="52"/>
        <v>12</v>
      </c>
      <c r="O842">
        <f t="shared" si="53"/>
        <v>1.0721405024440152</v>
      </c>
      <c r="P842">
        <f t="shared" si="54"/>
        <v>17</v>
      </c>
      <c r="Q842" t="str">
        <f>VLOOKUP(K842,employees!A:H,5, FALSE)</f>
        <v>Consulting</v>
      </c>
      <c r="R842">
        <f>VLOOKUP(K842,employees!A:H,6, FALSE)</f>
        <v>4</v>
      </c>
      <c r="S842">
        <f>VLOOKUP(R842,Allowance!A:B,2,FALSE)</f>
        <v>10</v>
      </c>
      <c r="T842" t="str">
        <f t="shared" si="55"/>
        <v>Violation</v>
      </c>
      <c r="U842" t="str">
        <f>VLOOKUP(B842,IATA[],3,FALSE)</f>
        <v>England</v>
      </c>
      <c r="V842" t="str">
        <f>VLOOKUP(C842,IATA[],3,FALSE)</f>
        <v>USA</v>
      </c>
      <c r="W842" t="str">
        <f>VLOOKUP(U842,Regions!A:B,2,FALSE)</f>
        <v>Europe &amp; Middle East</v>
      </c>
      <c r="X842" t="str">
        <f>VLOOKUP(V842,Regions!A:B,2,FALSE)</f>
        <v>Americas</v>
      </c>
    </row>
    <row r="843" spans="1:24" x14ac:dyDescent="0.3">
      <c r="A843" t="s">
        <v>291</v>
      </c>
      <c r="B843" t="s">
        <v>1161</v>
      </c>
      <c r="C843" t="s">
        <v>1175</v>
      </c>
      <c r="D843" s="1">
        <v>43644</v>
      </c>
      <c r="E843" s="1">
        <v>43651</v>
      </c>
      <c r="F843" s="1">
        <v>43656</v>
      </c>
      <c r="G843">
        <v>11022</v>
      </c>
      <c r="H843">
        <v>13.5</v>
      </c>
      <c r="I843">
        <v>9442.93</v>
      </c>
      <c r="J843" s="2" t="s">
        <v>1218</v>
      </c>
      <c r="K843">
        <v>917</v>
      </c>
      <c r="L843" s="15" t="s">
        <v>1576</v>
      </c>
      <c r="M843">
        <f>IF(J843="Business", G843*imputed!$B$4+imputed!$C$4,flights_c!G843*imputed!$B$5+imputed!$C$5)</f>
        <v>8182.1170000000002</v>
      </c>
      <c r="N843">
        <f t="shared" si="52"/>
        <v>7</v>
      </c>
      <c r="O843">
        <f t="shared" si="53"/>
        <v>0.85673471239339505</v>
      </c>
      <c r="P843">
        <f t="shared" si="54"/>
        <v>5</v>
      </c>
      <c r="Q843" t="str">
        <f>VLOOKUP(K843,employees!A:H,5, FALSE)</f>
        <v>Consulting</v>
      </c>
      <c r="R843">
        <f>VLOOKUP(K843,employees!A:H,6, FALSE)</f>
        <v>4</v>
      </c>
      <c r="S843">
        <f>VLOOKUP(R843,Allowance!A:B,2,FALSE)</f>
        <v>10</v>
      </c>
      <c r="T843" t="str">
        <f t="shared" si="55"/>
        <v>Violation</v>
      </c>
      <c r="U843" t="str">
        <f>VLOOKUP(B843,IATA[],3,FALSE)</f>
        <v>USA</v>
      </c>
      <c r="V843" t="str">
        <f>VLOOKUP(C843,IATA[],3,FALSE)</f>
        <v>United Arab Emirates</v>
      </c>
      <c r="W843" t="str">
        <f>VLOOKUP(U843,Regions!A:B,2,FALSE)</f>
        <v>Americas</v>
      </c>
      <c r="X843" t="str">
        <f>VLOOKUP(V843,Regions!A:B,2,FALSE)</f>
        <v>Europe &amp; Middle East</v>
      </c>
    </row>
    <row r="844" spans="1:24" x14ac:dyDescent="0.3">
      <c r="A844" t="s">
        <v>290</v>
      </c>
      <c r="B844" t="s">
        <v>1161</v>
      </c>
      <c r="C844" t="s">
        <v>1176</v>
      </c>
      <c r="D844" s="1">
        <v>43352</v>
      </c>
      <c r="E844" s="1">
        <v>43359</v>
      </c>
      <c r="F844" s="1">
        <v>43366</v>
      </c>
      <c r="G844">
        <v>11115</v>
      </c>
      <c r="H844">
        <v>13.5</v>
      </c>
      <c r="I844">
        <v>9443.5</v>
      </c>
      <c r="J844" s="2" t="s">
        <v>1218</v>
      </c>
      <c r="K844">
        <v>752</v>
      </c>
      <c r="L844" s="15" t="s">
        <v>1576</v>
      </c>
      <c r="M844">
        <f>IF(J844="Business", G844*imputed!$B$4+imputed!$C$4,flights_c!G844*imputed!$B$5+imputed!$C$5)</f>
        <v>8235.4524999999994</v>
      </c>
      <c r="N844">
        <f t="shared" si="52"/>
        <v>7</v>
      </c>
      <c r="O844">
        <f t="shared" si="53"/>
        <v>0.84961763382816013</v>
      </c>
      <c r="P844">
        <f t="shared" si="54"/>
        <v>7</v>
      </c>
      <c r="Q844" t="str">
        <f>VLOOKUP(K844,employees!A:H,5, FALSE)</f>
        <v>Consulting</v>
      </c>
      <c r="R844">
        <f>VLOOKUP(K844,employees!A:H,6, FALSE)</f>
        <v>4</v>
      </c>
      <c r="S844">
        <f>VLOOKUP(R844,Allowance!A:B,2,FALSE)</f>
        <v>10</v>
      </c>
      <c r="T844" t="str">
        <f t="shared" si="55"/>
        <v>Violation</v>
      </c>
      <c r="U844" t="str">
        <f>VLOOKUP(B844,IATA[],3,FALSE)</f>
        <v>USA</v>
      </c>
      <c r="V844" t="str">
        <f>VLOOKUP(C844,IATA[],3,FALSE)</f>
        <v>Republic of Korea</v>
      </c>
      <c r="W844" t="str">
        <f>VLOOKUP(U844,Regions!A:B,2,FALSE)</f>
        <v>Americas</v>
      </c>
      <c r="X844" t="str">
        <f>VLOOKUP(V844,Regions!A:B,2,FALSE)</f>
        <v>Asia Pacific</v>
      </c>
    </row>
    <row r="845" spans="1:24" x14ac:dyDescent="0.3">
      <c r="A845" t="s">
        <v>289</v>
      </c>
      <c r="B845" t="s">
        <v>1167</v>
      </c>
      <c r="C845" t="s">
        <v>1178</v>
      </c>
      <c r="D845" s="1">
        <v>43260</v>
      </c>
      <c r="E845" s="1">
        <v>43272</v>
      </c>
      <c r="F845" s="1">
        <v>43280</v>
      </c>
      <c r="G845">
        <v>6377</v>
      </c>
      <c r="H845">
        <v>10.5</v>
      </c>
      <c r="I845">
        <v>9449.43</v>
      </c>
      <c r="J845" s="2" t="s">
        <v>1218</v>
      </c>
      <c r="K845">
        <v>944</v>
      </c>
      <c r="L845" s="15" t="s">
        <v>1576</v>
      </c>
      <c r="M845">
        <f>IF(J845="Business", G845*imputed!$B$4+imputed!$C$4,flights_c!G845*imputed!$B$5+imputed!$C$5)</f>
        <v>5518.2094999999999</v>
      </c>
      <c r="N845">
        <f t="shared" si="52"/>
        <v>12</v>
      </c>
      <c r="O845">
        <f t="shared" si="53"/>
        <v>1.4817986514034813</v>
      </c>
      <c r="P845">
        <f t="shared" si="54"/>
        <v>8</v>
      </c>
      <c r="Q845" t="str">
        <f>VLOOKUP(K845,employees!A:H,5, FALSE)</f>
        <v>Consulting</v>
      </c>
      <c r="R845">
        <f>VLOOKUP(K845,employees!A:H,6, FALSE)</f>
        <v>3</v>
      </c>
      <c r="S845">
        <f>VLOOKUP(R845,Allowance!A:B,2,FALSE)</f>
        <v>8</v>
      </c>
      <c r="T845" t="str">
        <f t="shared" si="55"/>
        <v>Violation</v>
      </c>
      <c r="U845" t="str">
        <f>VLOOKUP(B845,IATA[],3,FALSE)</f>
        <v>England</v>
      </c>
      <c r="V845" t="str">
        <f>VLOOKUP(C845,IATA[],3,FALSE)</f>
        <v>USA</v>
      </c>
      <c r="W845" t="str">
        <f>VLOOKUP(U845,Regions!A:B,2,FALSE)</f>
        <v>Europe &amp; Middle East</v>
      </c>
      <c r="X845" t="str">
        <f>VLOOKUP(V845,Regions!A:B,2,FALSE)</f>
        <v>Americas</v>
      </c>
    </row>
    <row r="846" spans="1:24" x14ac:dyDescent="0.3">
      <c r="A846" t="s">
        <v>288</v>
      </c>
      <c r="B846" t="s">
        <v>1162</v>
      </c>
      <c r="C846" t="s">
        <v>1163</v>
      </c>
      <c r="D846" s="1">
        <v>42922</v>
      </c>
      <c r="E846" s="1">
        <v>42942</v>
      </c>
      <c r="F846" s="1">
        <v>42953</v>
      </c>
      <c r="G846">
        <v>8395</v>
      </c>
      <c r="H846">
        <v>9.5</v>
      </c>
      <c r="I846">
        <v>9460.08</v>
      </c>
      <c r="J846" s="2" t="s">
        <v>1218</v>
      </c>
      <c r="K846">
        <v>188</v>
      </c>
      <c r="L846" s="15" t="s">
        <v>1576</v>
      </c>
      <c r="M846">
        <f>IF(J846="Business", G846*imputed!$B$4+imputed!$C$4,flights_c!G846*imputed!$B$5+imputed!$C$5)</f>
        <v>6675.5325000000003</v>
      </c>
      <c r="N846">
        <f t="shared" si="52"/>
        <v>20</v>
      </c>
      <c r="O846">
        <f t="shared" si="53"/>
        <v>1.1268707564026206</v>
      </c>
      <c r="P846">
        <f t="shared" si="54"/>
        <v>11</v>
      </c>
      <c r="Q846" t="str">
        <f>VLOOKUP(K846,employees!A:H,5, FALSE)</f>
        <v>Consulting</v>
      </c>
      <c r="R846">
        <f>VLOOKUP(K846,employees!A:H,6, FALSE)</f>
        <v>2</v>
      </c>
      <c r="S846">
        <f>VLOOKUP(R846,Allowance!A:B,2,FALSE)</f>
        <v>6</v>
      </c>
      <c r="T846" t="str">
        <f t="shared" si="55"/>
        <v>Violation</v>
      </c>
      <c r="U846" t="str">
        <f>VLOOKUP(B846,IATA[],3,FALSE)</f>
        <v>England</v>
      </c>
      <c r="V846" t="str">
        <f>VLOOKUP(C846,IATA[],3,FALSE)</f>
        <v>USA</v>
      </c>
      <c r="W846" t="str">
        <f>VLOOKUP(U846,Regions!A:B,2,FALSE)</f>
        <v>Europe &amp; Middle East</v>
      </c>
      <c r="X846" t="str">
        <f>VLOOKUP(V846,Regions!A:B,2,FALSE)</f>
        <v>Americas</v>
      </c>
    </row>
    <row r="847" spans="1:24" x14ac:dyDescent="0.3">
      <c r="A847" t="s">
        <v>287</v>
      </c>
      <c r="B847" t="s">
        <v>1161</v>
      </c>
      <c r="C847" t="s">
        <v>1171</v>
      </c>
      <c r="D847" s="1">
        <v>43632</v>
      </c>
      <c r="E847" s="1">
        <v>43643</v>
      </c>
      <c r="F847" s="1">
        <v>43651</v>
      </c>
      <c r="G847">
        <v>11004</v>
      </c>
      <c r="H847">
        <v>13.5</v>
      </c>
      <c r="I847">
        <v>9461.7999999999993</v>
      </c>
      <c r="J847" s="2" t="s">
        <v>1218</v>
      </c>
      <c r="K847">
        <v>749</v>
      </c>
      <c r="L847" s="15" t="s">
        <v>1576</v>
      </c>
      <c r="M847">
        <f>IF(J847="Business", G847*imputed!$B$4+imputed!$C$4,flights_c!G847*imputed!$B$5+imputed!$C$5)</f>
        <v>8171.7939999999999</v>
      </c>
      <c r="N847">
        <f t="shared" si="52"/>
        <v>11</v>
      </c>
      <c r="O847">
        <f t="shared" si="53"/>
        <v>0.85985096328607769</v>
      </c>
      <c r="P847">
        <f t="shared" si="54"/>
        <v>8</v>
      </c>
      <c r="Q847" t="str">
        <f>VLOOKUP(K847,employees!A:H,5, FALSE)</f>
        <v>IT</v>
      </c>
      <c r="R847">
        <f>VLOOKUP(K847,employees!A:H,6, FALSE)</f>
        <v>4</v>
      </c>
      <c r="S847">
        <f>VLOOKUP(R847,Allowance!A:B,2,FALSE)</f>
        <v>10</v>
      </c>
      <c r="T847" t="str">
        <f t="shared" si="55"/>
        <v>Violation</v>
      </c>
      <c r="U847" t="str">
        <f>VLOOKUP(B847,IATA[],3,FALSE)</f>
        <v>USA</v>
      </c>
      <c r="V847" t="str">
        <f>VLOOKUP(C847,IATA[],3,FALSE)</f>
        <v>China</v>
      </c>
      <c r="W847" t="str">
        <f>VLOOKUP(U847,Regions!A:B,2,FALSE)</f>
        <v>Americas</v>
      </c>
      <c r="X847" t="str">
        <f>VLOOKUP(V847,Regions!A:B,2,FALSE)</f>
        <v>Asia Pacific</v>
      </c>
    </row>
    <row r="848" spans="1:24" x14ac:dyDescent="0.3">
      <c r="A848" t="s">
        <v>286</v>
      </c>
      <c r="B848" t="s">
        <v>1161</v>
      </c>
      <c r="C848" t="s">
        <v>1177</v>
      </c>
      <c r="D848" s="1">
        <v>42775</v>
      </c>
      <c r="E848" s="1">
        <v>42789</v>
      </c>
      <c r="F848" s="1">
        <v>42797</v>
      </c>
      <c r="G848">
        <v>16013</v>
      </c>
      <c r="H848">
        <v>19.3</v>
      </c>
      <c r="I848">
        <v>9502.65</v>
      </c>
      <c r="J848" s="2" t="s">
        <v>1218</v>
      </c>
      <c r="K848">
        <v>499</v>
      </c>
      <c r="L848" s="15" t="s">
        <v>1576</v>
      </c>
      <c r="M848">
        <f>IF(J848="Business", G848*imputed!$B$4+imputed!$C$4,flights_c!G848*imputed!$B$5+imputed!$C$5)</f>
        <v>11044.4555</v>
      </c>
      <c r="N848">
        <f t="shared" si="52"/>
        <v>14</v>
      </c>
      <c r="O848">
        <f t="shared" si="53"/>
        <v>0.59343346031349531</v>
      </c>
      <c r="P848">
        <f t="shared" si="54"/>
        <v>8</v>
      </c>
      <c r="Q848" t="str">
        <f>VLOOKUP(K848,employees!A:H,5, FALSE)</f>
        <v>IT</v>
      </c>
      <c r="R848">
        <f>VLOOKUP(K848,employees!A:H,6, FALSE)</f>
        <v>4</v>
      </c>
      <c r="S848">
        <f>VLOOKUP(R848,Allowance!A:B,2,FALSE)</f>
        <v>10</v>
      </c>
      <c r="T848" t="str">
        <f t="shared" si="55"/>
        <v>Violation</v>
      </c>
      <c r="U848" t="str">
        <f>VLOOKUP(B848,IATA[],3,FALSE)</f>
        <v>USA</v>
      </c>
      <c r="V848" t="str">
        <f>VLOOKUP(C848,IATA[],3,FALSE)</f>
        <v>Australia</v>
      </c>
      <c r="W848" t="str">
        <f>VLOOKUP(U848,Regions!A:B,2,FALSE)</f>
        <v>Americas</v>
      </c>
      <c r="X848" t="str">
        <f>VLOOKUP(V848,Regions!A:B,2,FALSE)</f>
        <v>Asia Pacific</v>
      </c>
    </row>
    <row r="849" spans="1:24" x14ac:dyDescent="0.3">
      <c r="A849" t="s">
        <v>285</v>
      </c>
      <c r="B849" t="s">
        <v>1161</v>
      </c>
      <c r="C849" t="s">
        <v>1160</v>
      </c>
      <c r="D849" s="1">
        <v>42922</v>
      </c>
      <c r="E849" s="1">
        <v>42930</v>
      </c>
      <c r="F849" s="1">
        <v>42935</v>
      </c>
      <c r="G849">
        <v>15349</v>
      </c>
      <c r="H849">
        <v>18.5</v>
      </c>
      <c r="I849">
        <v>9514.57</v>
      </c>
      <c r="J849" s="2" t="s">
        <v>1218</v>
      </c>
      <c r="K849">
        <v>865</v>
      </c>
      <c r="L849" s="15" t="s">
        <v>1576</v>
      </c>
      <c r="M849">
        <f>IF(J849="Business", G849*imputed!$B$4+imputed!$C$4,flights_c!G849*imputed!$B$5+imputed!$C$5)</f>
        <v>10663.6515</v>
      </c>
      <c r="N849">
        <f t="shared" si="52"/>
        <v>8</v>
      </c>
      <c r="O849">
        <f t="shared" si="53"/>
        <v>0.61988207700827413</v>
      </c>
      <c r="P849">
        <f t="shared" si="54"/>
        <v>5</v>
      </c>
      <c r="Q849" t="str">
        <f>VLOOKUP(K849,employees!A:H,5, FALSE)</f>
        <v>Finance</v>
      </c>
      <c r="R849">
        <f>VLOOKUP(K849,employees!A:H,6, FALSE)</f>
        <v>4</v>
      </c>
      <c r="S849">
        <f>VLOOKUP(R849,Allowance!A:B,2,FALSE)</f>
        <v>10</v>
      </c>
      <c r="T849" t="str">
        <f t="shared" si="55"/>
        <v>Violation</v>
      </c>
      <c r="U849" t="str">
        <f>VLOOKUP(B849,IATA[],3,FALSE)</f>
        <v>USA</v>
      </c>
      <c r="V849" t="str">
        <f>VLOOKUP(C849,IATA[],3,FALSE)</f>
        <v>Singapore</v>
      </c>
      <c r="W849" t="str">
        <f>VLOOKUP(U849,Regions!A:B,2,FALSE)</f>
        <v>Americas</v>
      </c>
      <c r="X849" t="str">
        <f>VLOOKUP(V849,Regions!A:B,2,FALSE)</f>
        <v>Asia Pacific</v>
      </c>
    </row>
    <row r="850" spans="1:24" x14ac:dyDescent="0.3">
      <c r="A850" t="s">
        <v>284</v>
      </c>
      <c r="B850" t="s">
        <v>1162</v>
      </c>
      <c r="C850" t="s">
        <v>1160</v>
      </c>
      <c r="D850" s="1">
        <v>43535</v>
      </c>
      <c r="E850" s="1">
        <v>43553</v>
      </c>
      <c r="F850" s="1">
        <v>43558</v>
      </c>
      <c r="G850">
        <v>10883</v>
      </c>
      <c r="H850">
        <v>12.8</v>
      </c>
      <c r="I850">
        <v>9532.52</v>
      </c>
      <c r="J850" s="2" t="s">
        <v>1218</v>
      </c>
      <c r="K850">
        <v>165</v>
      </c>
      <c r="L850" s="15" t="s">
        <v>1576</v>
      </c>
      <c r="M850">
        <f>IF(J850="Business", G850*imputed!$B$4+imputed!$C$4,flights_c!G850*imputed!$B$5+imputed!$C$5)</f>
        <v>8102.4004999999997</v>
      </c>
      <c r="N850">
        <f t="shared" si="52"/>
        <v>18</v>
      </c>
      <c r="O850">
        <f t="shared" si="53"/>
        <v>0.87590921620876605</v>
      </c>
      <c r="P850">
        <f t="shared" si="54"/>
        <v>5</v>
      </c>
      <c r="Q850" t="str">
        <f>VLOOKUP(K850,employees!A:H,5, FALSE)</f>
        <v>HR</v>
      </c>
      <c r="R850">
        <f>VLOOKUP(K850,employees!A:H,6, FALSE)</f>
        <v>2</v>
      </c>
      <c r="S850">
        <f>VLOOKUP(R850,Allowance!A:B,2,FALSE)</f>
        <v>6</v>
      </c>
      <c r="T850" t="str">
        <f t="shared" si="55"/>
        <v>Violation</v>
      </c>
      <c r="U850" t="str">
        <f>VLOOKUP(B850,IATA[],3,FALSE)</f>
        <v>England</v>
      </c>
      <c r="V850" t="str">
        <f>VLOOKUP(C850,IATA[],3,FALSE)</f>
        <v>Singapore</v>
      </c>
      <c r="W850" t="str">
        <f>VLOOKUP(U850,Regions!A:B,2,FALSE)</f>
        <v>Europe &amp; Middle East</v>
      </c>
      <c r="X850" t="str">
        <f>VLOOKUP(V850,Regions!A:B,2,FALSE)</f>
        <v>Asia Pacific</v>
      </c>
    </row>
    <row r="851" spans="1:24" x14ac:dyDescent="0.3">
      <c r="A851" t="s">
        <v>283</v>
      </c>
      <c r="B851" t="s">
        <v>1161</v>
      </c>
      <c r="C851" t="s">
        <v>1169</v>
      </c>
      <c r="D851" s="1">
        <v>43692</v>
      </c>
      <c r="E851" s="1">
        <v>43701</v>
      </c>
      <c r="F851" s="1">
        <v>43707</v>
      </c>
      <c r="G851">
        <v>15178</v>
      </c>
      <c r="H851">
        <v>18.3</v>
      </c>
      <c r="I851">
        <v>9539.26</v>
      </c>
      <c r="J851" s="2" t="s">
        <v>1218</v>
      </c>
      <c r="K851">
        <v>677</v>
      </c>
      <c r="L851" s="15" t="s">
        <v>1576</v>
      </c>
      <c r="M851">
        <f>IF(J851="Business", G851*imputed!$B$4+imputed!$C$4,flights_c!G851*imputed!$B$5+imputed!$C$5)</f>
        <v>10565.583000000001</v>
      </c>
      <c r="N851">
        <f t="shared" si="52"/>
        <v>9</v>
      </c>
      <c r="O851">
        <f t="shared" si="53"/>
        <v>0.62849255501383583</v>
      </c>
      <c r="P851">
        <f t="shared" si="54"/>
        <v>6</v>
      </c>
      <c r="Q851" t="str">
        <f>VLOOKUP(K851,employees!A:H,5, FALSE)</f>
        <v>Consulting</v>
      </c>
      <c r="R851">
        <f>VLOOKUP(K851,employees!A:H,6, FALSE)</f>
        <v>4</v>
      </c>
      <c r="S851">
        <f>VLOOKUP(R851,Allowance!A:B,2,FALSE)</f>
        <v>10</v>
      </c>
      <c r="T851" t="str">
        <f t="shared" si="55"/>
        <v>Violation</v>
      </c>
      <c r="U851" t="str">
        <f>VLOOKUP(B851,IATA[],3,FALSE)</f>
        <v>USA</v>
      </c>
      <c r="V851" t="str">
        <f>VLOOKUP(C851,IATA[],3,FALSE)</f>
        <v>Malaysia</v>
      </c>
      <c r="W851" t="str">
        <f>VLOOKUP(U851,Regions!A:B,2,FALSE)</f>
        <v>Americas</v>
      </c>
      <c r="X851" t="str">
        <f>VLOOKUP(V851,Regions!A:B,2,FALSE)</f>
        <v>Asia Pacific</v>
      </c>
    </row>
    <row r="852" spans="1:24" x14ac:dyDescent="0.3">
      <c r="A852" t="s">
        <v>282</v>
      </c>
      <c r="B852" t="s">
        <v>1161</v>
      </c>
      <c r="C852" t="s">
        <v>1169</v>
      </c>
      <c r="D852" s="1">
        <v>43130</v>
      </c>
      <c r="E852" s="1">
        <v>43135</v>
      </c>
      <c r="F852" s="1">
        <v>43140</v>
      </c>
      <c r="G852">
        <v>15178</v>
      </c>
      <c r="H852">
        <v>18.3</v>
      </c>
      <c r="I852">
        <v>9552.68</v>
      </c>
      <c r="J852" s="2" t="s">
        <v>1218</v>
      </c>
      <c r="K852">
        <v>506</v>
      </c>
      <c r="L852" s="15" t="s">
        <v>1576</v>
      </c>
      <c r="M852">
        <f>IF(J852="Business", G852*imputed!$B$4+imputed!$C$4,flights_c!G852*imputed!$B$5+imputed!$C$5)</f>
        <v>10565.583000000001</v>
      </c>
      <c r="N852">
        <f t="shared" si="52"/>
        <v>5</v>
      </c>
      <c r="O852">
        <f t="shared" si="53"/>
        <v>0.6293767294768744</v>
      </c>
      <c r="P852">
        <f t="shared" si="54"/>
        <v>5</v>
      </c>
      <c r="Q852" t="str">
        <f>VLOOKUP(K852,employees!A:H,5, FALSE)</f>
        <v>Consulting</v>
      </c>
      <c r="R852">
        <f>VLOOKUP(K852,employees!A:H,6, FALSE)</f>
        <v>3</v>
      </c>
      <c r="S852">
        <f>VLOOKUP(R852,Allowance!A:B,2,FALSE)</f>
        <v>8</v>
      </c>
      <c r="T852" t="str">
        <f t="shared" si="55"/>
        <v>Violation</v>
      </c>
      <c r="U852" t="str">
        <f>VLOOKUP(B852,IATA[],3,FALSE)</f>
        <v>USA</v>
      </c>
      <c r="V852" t="str">
        <f>VLOOKUP(C852,IATA[],3,FALSE)</f>
        <v>Malaysia</v>
      </c>
      <c r="W852" t="str">
        <f>VLOOKUP(U852,Regions!A:B,2,FALSE)</f>
        <v>Americas</v>
      </c>
      <c r="X852" t="str">
        <f>VLOOKUP(V852,Regions!A:B,2,FALSE)</f>
        <v>Asia Pacific</v>
      </c>
    </row>
    <row r="853" spans="1:24" x14ac:dyDescent="0.3">
      <c r="A853" t="s">
        <v>281</v>
      </c>
      <c r="B853" t="s">
        <v>1161</v>
      </c>
      <c r="C853" t="s">
        <v>1183</v>
      </c>
      <c r="D853" s="1">
        <v>43096</v>
      </c>
      <c r="E853" s="1">
        <v>43103</v>
      </c>
      <c r="F853" s="1">
        <v>43109</v>
      </c>
      <c r="G853">
        <v>12116</v>
      </c>
      <c r="H853">
        <v>14.8</v>
      </c>
      <c r="I853">
        <v>9586.68</v>
      </c>
      <c r="J853" s="2" t="s">
        <v>1218</v>
      </c>
      <c r="K853">
        <v>855</v>
      </c>
      <c r="L853" s="15" t="s">
        <v>1576</v>
      </c>
      <c r="M853">
        <f>IF(J853="Business", G853*imputed!$B$4+imputed!$C$4,flights_c!G853*imputed!$B$5+imputed!$C$5)</f>
        <v>8809.5259999999998</v>
      </c>
      <c r="N853">
        <f t="shared" si="52"/>
        <v>7</v>
      </c>
      <c r="O853">
        <f t="shared" si="53"/>
        <v>0.79124133377352268</v>
      </c>
      <c r="P853">
        <f t="shared" si="54"/>
        <v>6</v>
      </c>
      <c r="Q853" t="str">
        <f>VLOOKUP(K853,employees!A:H,5, FALSE)</f>
        <v>Consulting</v>
      </c>
      <c r="R853">
        <f>VLOOKUP(K853,employees!A:H,6, FALSE)</f>
        <v>1</v>
      </c>
      <c r="S853">
        <f>VLOOKUP(R853,Allowance!A:B,2,FALSE)</f>
        <v>4</v>
      </c>
      <c r="T853" t="str">
        <f t="shared" si="55"/>
        <v>Violation</v>
      </c>
      <c r="U853" t="str">
        <f>VLOOKUP(B853,IATA[],3,FALSE)</f>
        <v>USA</v>
      </c>
      <c r="V853" t="str">
        <f>VLOOKUP(C853,IATA[],3,FALSE)</f>
        <v>China</v>
      </c>
      <c r="W853" t="str">
        <f>VLOOKUP(U853,Regions!A:B,2,FALSE)</f>
        <v>Americas</v>
      </c>
      <c r="X853" t="str">
        <f>VLOOKUP(V853,Regions!A:B,2,FALSE)</f>
        <v>Asia Pacific</v>
      </c>
    </row>
    <row r="854" spans="1:24" x14ac:dyDescent="0.3">
      <c r="A854" t="s">
        <v>280</v>
      </c>
      <c r="B854" t="s">
        <v>1162</v>
      </c>
      <c r="C854" t="s">
        <v>1206</v>
      </c>
      <c r="D854" s="1">
        <v>43616</v>
      </c>
      <c r="E854" s="1">
        <v>43617</v>
      </c>
      <c r="F854" s="1">
        <v>43626</v>
      </c>
      <c r="G854">
        <v>10767</v>
      </c>
      <c r="H854">
        <v>11.9</v>
      </c>
      <c r="I854">
        <v>9591.11</v>
      </c>
      <c r="J854" s="2" t="s">
        <v>1218</v>
      </c>
      <c r="K854">
        <v>31</v>
      </c>
      <c r="L854" s="15" t="s">
        <v>1576</v>
      </c>
      <c r="M854">
        <f>IF(J854="Business", G854*imputed!$B$4+imputed!$C$4,flights_c!G854*imputed!$B$5+imputed!$C$5)</f>
        <v>8035.8744999999999</v>
      </c>
      <c r="N854">
        <f t="shared" si="52"/>
        <v>1</v>
      </c>
      <c r="O854">
        <f t="shared" si="53"/>
        <v>0.89078759171542687</v>
      </c>
      <c r="P854">
        <f t="shared" si="54"/>
        <v>9</v>
      </c>
      <c r="Q854" t="str">
        <f>VLOOKUP(K854,employees!A:H,5, FALSE)</f>
        <v>IT</v>
      </c>
      <c r="R854">
        <f>VLOOKUP(K854,employees!A:H,6, FALSE)</f>
        <v>4</v>
      </c>
      <c r="S854">
        <f>VLOOKUP(R854,Allowance!A:B,2,FALSE)</f>
        <v>10</v>
      </c>
      <c r="T854" t="str">
        <f t="shared" si="55"/>
        <v>Violation</v>
      </c>
      <c r="U854" t="str">
        <f>VLOOKUP(B854,IATA[],3,FALSE)</f>
        <v>England</v>
      </c>
      <c r="V854" t="str">
        <f>VLOOKUP(C854,IATA[],3,FALSE)</f>
        <v>Philippines</v>
      </c>
      <c r="W854" t="str">
        <f>VLOOKUP(U854,Regions!A:B,2,FALSE)</f>
        <v>Europe &amp; Middle East</v>
      </c>
      <c r="X854" t="str">
        <f>VLOOKUP(V854,Regions!A:B,2,FALSE)</f>
        <v>Asia Pacific</v>
      </c>
    </row>
    <row r="855" spans="1:24" x14ac:dyDescent="0.3">
      <c r="A855" t="s">
        <v>279</v>
      </c>
      <c r="B855" t="s">
        <v>1160</v>
      </c>
      <c r="C855" t="s">
        <v>1200</v>
      </c>
      <c r="D855" s="1">
        <v>42942</v>
      </c>
      <c r="E855" s="1">
        <v>42953</v>
      </c>
      <c r="F855" s="1">
        <v>42959</v>
      </c>
      <c r="G855">
        <v>15917</v>
      </c>
      <c r="H855">
        <v>21.1</v>
      </c>
      <c r="I855">
        <v>9592.2099999999991</v>
      </c>
      <c r="J855" s="2" t="s">
        <v>1218</v>
      </c>
      <c r="K855">
        <v>425</v>
      </c>
      <c r="L855" s="15" t="s">
        <v>1576</v>
      </c>
      <c r="M855">
        <f>IF(J855="Business", G855*imputed!$B$4+imputed!$C$4,flights_c!G855*imputed!$B$5+imputed!$C$5)</f>
        <v>10989.3995</v>
      </c>
      <c r="N855">
        <f t="shared" si="52"/>
        <v>11</v>
      </c>
      <c r="O855">
        <f t="shared" si="53"/>
        <v>0.60263931645410562</v>
      </c>
      <c r="P855">
        <f t="shared" si="54"/>
        <v>6</v>
      </c>
      <c r="Q855" t="str">
        <f>VLOOKUP(K855,employees!A:H,5, FALSE)</f>
        <v>Consulting</v>
      </c>
      <c r="R855">
        <f>VLOOKUP(K855,employees!A:H,6, FALSE)</f>
        <v>4</v>
      </c>
      <c r="S855">
        <f>VLOOKUP(R855,Allowance!A:B,2,FALSE)</f>
        <v>10</v>
      </c>
      <c r="T855" t="str">
        <f t="shared" si="55"/>
        <v>Violation</v>
      </c>
      <c r="U855" t="str">
        <f>VLOOKUP(B855,IATA[],3,FALSE)</f>
        <v>Singapore</v>
      </c>
      <c r="V855" t="str">
        <f>VLOOKUP(C855,IATA[],3,FALSE)</f>
        <v>USA</v>
      </c>
      <c r="W855" t="str">
        <f>VLOOKUP(U855,Regions!A:B,2,FALSE)</f>
        <v>Asia Pacific</v>
      </c>
      <c r="X855" t="str">
        <f>VLOOKUP(V855,Regions!A:B,2,FALSE)</f>
        <v>Americas</v>
      </c>
    </row>
    <row r="856" spans="1:24" x14ac:dyDescent="0.3">
      <c r="A856" t="s">
        <v>278</v>
      </c>
      <c r="B856" t="s">
        <v>1161</v>
      </c>
      <c r="C856" t="s">
        <v>1182</v>
      </c>
      <c r="D856" s="1">
        <v>43774</v>
      </c>
      <c r="E856" s="1">
        <v>43782</v>
      </c>
      <c r="F856" s="1">
        <v>43794</v>
      </c>
      <c r="G856">
        <v>8047</v>
      </c>
      <c r="H856">
        <v>10</v>
      </c>
      <c r="I856">
        <v>9635.48</v>
      </c>
      <c r="J856" s="2" t="s">
        <v>1218</v>
      </c>
      <c r="K856">
        <v>213</v>
      </c>
      <c r="L856" s="15" t="s">
        <v>1576</v>
      </c>
      <c r="M856">
        <f>IF(J856="Business", G856*imputed!$B$4+imputed!$C$4,flights_c!G856*imputed!$B$5+imputed!$C$5)</f>
        <v>6475.9544999999998</v>
      </c>
      <c r="N856">
        <f t="shared" si="52"/>
        <v>8</v>
      </c>
      <c r="O856">
        <f t="shared" si="53"/>
        <v>1.1974002733938114</v>
      </c>
      <c r="P856">
        <f t="shared" si="54"/>
        <v>12</v>
      </c>
      <c r="Q856" t="str">
        <f>VLOOKUP(K856,employees!A:H,5, FALSE)</f>
        <v>Consulting</v>
      </c>
      <c r="R856">
        <f>VLOOKUP(K856,employees!A:H,6, FALSE)</f>
        <v>3</v>
      </c>
      <c r="S856">
        <f>VLOOKUP(R856,Allowance!A:B,2,FALSE)</f>
        <v>8</v>
      </c>
      <c r="T856" t="str">
        <f t="shared" si="55"/>
        <v>Violation</v>
      </c>
      <c r="U856" t="str">
        <f>VLOOKUP(B856,IATA[],3,FALSE)</f>
        <v>USA</v>
      </c>
      <c r="V856" t="str">
        <f>VLOOKUP(C856,IATA[],3,FALSE)</f>
        <v>Turkey</v>
      </c>
      <c r="W856" t="str">
        <f>VLOOKUP(U856,Regions!A:B,2,FALSE)</f>
        <v>Americas</v>
      </c>
      <c r="X856" t="str">
        <f>VLOOKUP(V856,Regions!A:B,2,FALSE)</f>
        <v>Europe &amp; Middle East</v>
      </c>
    </row>
    <row r="857" spans="1:24" x14ac:dyDescent="0.3">
      <c r="A857" t="s">
        <v>277</v>
      </c>
      <c r="B857" t="s">
        <v>1162</v>
      </c>
      <c r="C857" t="s">
        <v>1160</v>
      </c>
      <c r="D857" s="1">
        <v>43779</v>
      </c>
      <c r="E857" s="1">
        <v>43788</v>
      </c>
      <c r="F857" s="1">
        <v>43795</v>
      </c>
      <c r="G857">
        <v>10883</v>
      </c>
      <c r="H857">
        <v>12.8</v>
      </c>
      <c r="I857">
        <v>9642.5499999999993</v>
      </c>
      <c r="J857" s="2" t="s">
        <v>1218</v>
      </c>
      <c r="K857">
        <v>454</v>
      </c>
      <c r="L857" s="15" t="s">
        <v>1576</v>
      </c>
      <c r="M857">
        <f>IF(J857="Business", G857*imputed!$B$4+imputed!$C$4,flights_c!G857*imputed!$B$5+imputed!$C$5)</f>
        <v>8102.4004999999997</v>
      </c>
      <c r="N857">
        <f t="shared" si="52"/>
        <v>9</v>
      </c>
      <c r="O857">
        <f t="shared" si="53"/>
        <v>0.88601947992281538</v>
      </c>
      <c r="P857">
        <f t="shared" si="54"/>
        <v>7</v>
      </c>
      <c r="Q857" t="str">
        <f>VLOOKUP(K857,employees!A:H,5, FALSE)</f>
        <v>Finance</v>
      </c>
      <c r="R857">
        <f>VLOOKUP(K857,employees!A:H,6, FALSE)</f>
        <v>2</v>
      </c>
      <c r="S857">
        <f>VLOOKUP(R857,Allowance!A:B,2,FALSE)</f>
        <v>6</v>
      </c>
      <c r="T857" t="str">
        <f t="shared" si="55"/>
        <v>Violation</v>
      </c>
      <c r="U857" t="str">
        <f>VLOOKUP(B857,IATA[],3,FALSE)</f>
        <v>England</v>
      </c>
      <c r="V857" t="str">
        <f>VLOOKUP(C857,IATA[],3,FALSE)</f>
        <v>Singapore</v>
      </c>
      <c r="W857" t="str">
        <f>VLOOKUP(U857,Regions!A:B,2,FALSE)</f>
        <v>Europe &amp; Middle East</v>
      </c>
      <c r="X857" t="str">
        <f>VLOOKUP(V857,Regions!A:B,2,FALSE)</f>
        <v>Asia Pacific</v>
      </c>
    </row>
    <row r="858" spans="1:24" x14ac:dyDescent="0.3">
      <c r="A858" t="s">
        <v>276</v>
      </c>
      <c r="B858" t="s">
        <v>1160</v>
      </c>
      <c r="C858" t="s">
        <v>1196</v>
      </c>
      <c r="D858" s="1">
        <v>43187</v>
      </c>
      <c r="E858" s="1">
        <v>43214</v>
      </c>
      <c r="F858" s="1">
        <v>43230</v>
      </c>
      <c r="G858">
        <v>14101</v>
      </c>
      <c r="H858">
        <v>19.3</v>
      </c>
      <c r="I858">
        <v>9723.82</v>
      </c>
      <c r="J858" s="2" t="s">
        <v>1218</v>
      </c>
      <c r="K858">
        <v>874</v>
      </c>
      <c r="L858" s="15" t="s">
        <v>1576</v>
      </c>
      <c r="M858">
        <f>IF(J858="Business", G858*imputed!$B$4+imputed!$C$4,flights_c!G858*imputed!$B$5+imputed!$C$5)</f>
        <v>9947.9235000000008</v>
      </c>
      <c r="N858">
        <f t="shared" si="52"/>
        <v>27</v>
      </c>
      <c r="O858">
        <f t="shared" si="53"/>
        <v>0.68958371746684632</v>
      </c>
      <c r="P858">
        <f t="shared" si="54"/>
        <v>16</v>
      </c>
      <c r="Q858" t="str">
        <f>VLOOKUP(K858,employees!A:H,5, FALSE)</f>
        <v>Consulting</v>
      </c>
      <c r="R858">
        <f>VLOOKUP(K858,employees!A:H,6, FALSE)</f>
        <v>4</v>
      </c>
      <c r="S858">
        <f>VLOOKUP(R858,Allowance!A:B,2,FALSE)</f>
        <v>10</v>
      </c>
      <c r="T858" t="str">
        <f t="shared" si="55"/>
        <v>Violation</v>
      </c>
      <c r="U858" t="str">
        <f>VLOOKUP(B858,IATA[],3,FALSE)</f>
        <v>Singapore</v>
      </c>
      <c r="V858" t="str">
        <f>VLOOKUP(C858,IATA[],3,FALSE)</f>
        <v>USA</v>
      </c>
      <c r="W858" t="str">
        <f>VLOOKUP(U858,Regions!A:B,2,FALSE)</f>
        <v>Asia Pacific</v>
      </c>
      <c r="X858" t="str">
        <f>VLOOKUP(V858,Regions!A:B,2,FALSE)</f>
        <v>Americas</v>
      </c>
    </row>
    <row r="859" spans="1:24" x14ac:dyDescent="0.3">
      <c r="A859" t="s">
        <v>275</v>
      </c>
      <c r="B859" t="s">
        <v>1161</v>
      </c>
      <c r="C859" t="s">
        <v>1168</v>
      </c>
      <c r="D859" s="1">
        <v>43477</v>
      </c>
      <c r="E859" s="1">
        <v>43492</v>
      </c>
      <c r="F859" s="1">
        <v>43510</v>
      </c>
      <c r="G859">
        <v>10899</v>
      </c>
      <c r="H859">
        <v>13.3</v>
      </c>
      <c r="I859">
        <v>9734.06</v>
      </c>
      <c r="J859" s="2" t="s">
        <v>1218</v>
      </c>
      <c r="K859">
        <v>13</v>
      </c>
      <c r="L859" s="15" t="s">
        <v>1576</v>
      </c>
      <c r="M859">
        <f>IF(J859="Business", G859*imputed!$B$4+imputed!$C$4,flights_c!G859*imputed!$B$5+imputed!$C$5)</f>
        <v>8111.5765000000001</v>
      </c>
      <c r="N859">
        <f t="shared" si="52"/>
        <v>15</v>
      </c>
      <c r="O859">
        <f t="shared" si="53"/>
        <v>0.89311496467565832</v>
      </c>
      <c r="P859">
        <f t="shared" si="54"/>
        <v>18</v>
      </c>
      <c r="Q859" t="str">
        <f>VLOOKUP(K859,employees!A:H,5, FALSE)</f>
        <v>Consulting</v>
      </c>
      <c r="R859">
        <f>VLOOKUP(K859,employees!A:H,6, FALSE)</f>
        <v>2</v>
      </c>
      <c r="S859">
        <f>VLOOKUP(R859,Allowance!A:B,2,FALSE)</f>
        <v>6</v>
      </c>
      <c r="T859" t="str">
        <f t="shared" si="55"/>
        <v>Violation</v>
      </c>
      <c r="U859" t="str">
        <f>VLOOKUP(B859,IATA[],3,FALSE)</f>
        <v>USA</v>
      </c>
      <c r="V859" t="str">
        <f>VLOOKUP(C859,IATA[],3,FALSE)</f>
        <v>Japan</v>
      </c>
      <c r="W859" t="str">
        <f>VLOOKUP(U859,Regions!A:B,2,FALSE)</f>
        <v>Americas</v>
      </c>
      <c r="X859" t="str">
        <f>VLOOKUP(V859,Regions!A:B,2,FALSE)</f>
        <v>Asia Pacific</v>
      </c>
    </row>
    <row r="860" spans="1:24" x14ac:dyDescent="0.3">
      <c r="A860" t="s">
        <v>274</v>
      </c>
      <c r="B860" t="s">
        <v>1161</v>
      </c>
      <c r="C860" t="s">
        <v>1175</v>
      </c>
      <c r="D860" s="1">
        <v>43217</v>
      </c>
      <c r="E860" s="1">
        <v>43236</v>
      </c>
      <c r="F860" s="1">
        <v>43241</v>
      </c>
      <c r="G860">
        <v>11022</v>
      </c>
      <c r="H860">
        <v>13.5</v>
      </c>
      <c r="I860">
        <v>9737.2099999999991</v>
      </c>
      <c r="J860" s="2" t="s">
        <v>1218</v>
      </c>
      <c r="K860">
        <v>161</v>
      </c>
      <c r="L860" s="15" t="s">
        <v>1576</v>
      </c>
      <c r="M860">
        <f>IF(J860="Business", G860*imputed!$B$4+imputed!$C$4,flights_c!G860*imputed!$B$5+imputed!$C$5)</f>
        <v>8182.1170000000002</v>
      </c>
      <c r="N860">
        <f t="shared" si="52"/>
        <v>19</v>
      </c>
      <c r="O860">
        <f t="shared" si="53"/>
        <v>0.88343404100889122</v>
      </c>
      <c r="P860">
        <f t="shared" si="54"/>
        <v>5</v>
      </c>
      <c r="Q860" t="str">
        <f>VLOOKUP(K860,employees!A:H,5, FALSE)</f>
        <v>Consulting</v>
      </c>
      <c r="R860">
        <f>VLOOKUP(K860,employees!A:H,6, FALSE)</f>
        <v>4</v>
      </c>
      <c r="S860">
        <f>VLOOKUP(R860,Allowance!A:B,2,FALSE)</f>
        <v>10</v>
      </c>
      <c r="T860" t="str">
        <f t="shared" si="55"/>
        <v>Violation</v>
      </c>
      <c r="U860" t="str">
        <f>VLOOKUP(B860,IATA[],3,FALSE)</f>
        <v>USA</v>
      </c>
      <c r="V860" t="str">
        <f>VLOOKUP(C860,IATA[],3,FALSE)</f>
        <v>United Arab Emirates</v>
      </c>
      <c r="W860" t="str">
        <f>VLOOKUP(U860,Regions!A:B,2,FALSE)</f>
        <v>Americas</v>
      </c>
      <c r="X860" t="str">
        <f>VLOOKUP(V860,Regions!A:B,2,FALSE)</f>
        <v>Europe &amp; Middle East</v>
      </c>
    </row>
    <row r="861" spans="1:24" x14ac:dyDescent="0.3">
      <c r="A861" t="s">
        <v>273</v>
      </c>
      <c r="B861" t="s">
        <v>1160</v>
      </c>
      <c r="C861" t="s">
        <v>1195</v>
      </c>
      <c r="D861" s="1">
        <v>42952</v>
      </c>
      <c r="E861" s="1">
        <v>42958</v>
      </c>
      <c r="F861" s="1">
        <v>42961</v>
      </c>
      <c r="G861">
        <v>14584</v>
      </c>
      <c r="H861">
        <v>21.7</v>
      </c>
      <c r="I861">
        <v>9752.15</v>
      </c>
      <c r="J861" s="2" t="s">
        <v>1218</v>
      </c>
      <c r="K861">
        <v>659</v>
      </c>
      <c r="L861" s="15" t="s">
        <v>1576</v>
      </c>
      <c r="M861">
        <f>IF(J861="Business", G861*imputed!$B$4+imputed!$C$4,flights_c!G861*imputed!$B$5+imputed!$C$5)</f>
        <v>10224.924000000001</v>
      </c>
      <c r="N861">
        <f t="shared" si="52"/>
        <v>6</v>
      </c>
      <c r="O861">
        <f t="shared" si="53"/>
        <v>0.6686882885353812</v>
      </c>
      <c r="P861">
        <f t="shared" si="54"/>
        <v>3</v>
      </c>
      <c r="Q861" t="str">
        <f>VLOOKUP(K861,employees!A:H,5, FALSE)</f>
        <v>Consulting</v>
      </c>
      <c r="R861">
        <f>VLOOKUP(K861,employees!A:H,6, FALSE)</f>
        <v>3</v>
      </c>
      <c r="S861">
        <f>VLOOKUP(R861,Allowance!A:B,2,FALSE)</f>
        <v>8</v>
      </c>
      <c r="T861" t="str">
        <f t="shared" si="55"/>
        <v>Violation</v>
      </c>
      <c r="U861" t="str">
        <f>VLOOKUP(B861,IATA[],3,FALSE)</f>
        <v>Singapore</v>
      </c>
      <c r="V861" t="str">
        <f>VLOOKUP(C861,IATA[],3,FALSE)</f>
        <v>USA</v>
      </c>
      <c r="W861" t="str">
        <f>VLOOKUP(U861,Regions!A:B,2,FALSE)</f>
        <v>Asia Pacific</v>
      </c>
      <c r="X861" t="str">
        <f>VLOOKUP(V861,Regions!A:B,2,FALSE)</f>
        <v>Americas</v>
      </c>
    </row>
    <row r="862" spans="1:24" x14ac:dyDescent="0.3">
      <c r="A862" t="s">
        <v>272</v>
      </c>
      <c r="B862" t="s">
        <v>1167</v>
      </c>
      <c r="C862" t="s">
        <v>1177</v>
      </c>
      <c r="D862" s="1">
        <v>43608</v>
      </c>
      <c r="E862" s="1">
        <v>43619</v>
      </c>
      <c r="F862" s="1">
        <v>43627</v>
      </c>
      <c r="G862">
        <v>17017</v>
      </c>
      <c r="H862">
        <v>20.5</v>
      </c>
      <c r="I862">
        <v>9761.2800000000007</v>
      </c>
      <c r="J862" s="2" t="s">
        <v>1218</v>
      </c>
      <c r="K862">
        <v>171</v>
      </c>
      <c r="L862" s="15" t="s">
        <v>1576</v>
      </c>
      <c r="M862">
        <f>IF(J862="Business", G862*imputed!$B$4+imputed!$C$4,flights_c!G862*imputed!$B$5+imputed!$C$5)</f>
        <v>11620.2495</v>
      </c>
      <c r="N862">
        <f t="shared" si="52"/>
        <v>11</v>
      </c>
      <c r="O862">
        <f t="shared" si="53"/>
        <v>0.57361932185461606</v>
      </c>
      <c r="P862">
        <f t="shared" si="54"/>
        <v>8</v>
      </c>
      <c r="Q862" t="str">
        <f>VLOOKUP(K862,employees!A:H,5, FALSE)</f>
        <v>Consulting</v>
      </c>
      <c r="R862">
        <f>VLOOKUP(K862,employees!A:H,6, FALSE)</f>
        <v>3</v>
      </c>
      <c r="S862">
        <f>VLOOKUP(R862,Allowance!A:B,2,FALSE)</f>
        <v>8</v>
      </c>
      <c r="T862" t="str">
        <f t="shared" si="55"/>
        <v>Violation</v>
      </c>
      <c r="U862" t="str">
        <f>VLOOKUP(B862,IATA[],3,FALSE)</f>
        <v>England</v>
      </c>
      <c r="V862" t="str">
        <f>VLOOKUP(C862,IATA[],3,FALSE)</f>
        <v>Australia</v>
      </c>
      <c r="W862" t="str">
        <f>VLOOKUP(U862,Regions!A:B,2,FALSE)</f>
        <v>Europe &amp; Middle East</v>
      </c>
      <c r="X862" t="str">
        <f>VLOOKUP(V862,Regions!A:B,2,FALSE)</f>
        <v>Asia Pacific</v>
      </c>
    </row>
    <row r="863" spans="1:24" x14ac:dyDescent="0.3">
      <c r="A863" t="s">
        <v>271</v>
      </c>
      <c r="B863" t="s">
        <v>1161</v>
      </c>
      <c r="C863" t="s">
        <v>1169</v>
      </c>
      <c r="D863" s="1">
        <v>43564</v>
      </c>
      <c r="E863" s="1">
        <v>43575</v>
      </c>
      <c r="F863" s="1">
        <v>43586</v>
      </c>
      <c r="G863">
        <v>15178</v>
      </c>
      <c r="H863">
        <v>18.3</v>
      </c>
      <c r="I863">
        <v>9791.4699999999993</v>
      </c>
      <c r="J863" s="2" t="s">
        <v>1218</v>
      </c>
      <c r="K863">
        <v>321</v>
      </c>
      <c r="L863" s="15" t="s">
        <v>1576</v>
      </c>
      <c r="M863">
        <f>IF(J863="Business", G863*imputed!$B$4+imputed!$C$4,flights_c!G863*imputed!$B$5+imputed!$C$5)</f>
        <v>10565.583000000001</v>
      </c>
      <c r="N863">
        <f t="shared" si="52"/>
        <v>11</v>
      </c>
      <c r="O863">
        <f t="shared" si="53"/>
        <v>0.64510936882329684</v>
      </c>
      <c r="P863">
        <f t="shared" si="54"/>
        <v>11</v>
      </c>
      <c r="Q863" t="str">
        <f>VLOOKUP(K863,employees!A:H,5, FALSE)</f>
        <v>IT</v>
      </c>
      <c r="R863">
        <f>VLOOKUP(K863,employees!A:H,6, FALSE)</f>
        <v>3</v>
      </c>
      <c r="S863">
        <f>VLOOKUP(R863,Allowance!A:B,2,FALSE)</f>
        <v>8</v>
      </c>
      <c r="T863" t="str">
        <f t="shared" si="55"/>
        <v>Violation</v>
      </c>
      <c r="U863" t="str">
        <f>VLOOKUP(B863,IATA[],3,FALSE)</f>
        <v>USA</v>
      </c>
      <c r="V863" t="str">
        <f>VLOOKUP(C863,IATA[],3,FALSE)</f>
        <v>Malaysia</v>
      </c>
      <c r="W863" t="str">
        <f>VLOOKUP(U863,Regions!A:B,2,FALSE)</f>
        <v>Americas</v>
      </c>
      <c r="X863" t="str">
        <f>VLOOKUP(V863,Regions!A:B,2,FALSE)</f>
        <v>Asia Pacific</v>
      </c>
    </row>
    <row r="864" spans="1:24" x14ac:dyDescent="0.3">
      <c r="A864" t="s">
        <v>270</v>
      </c>
      <c r="B864" t="s">
        <v>1167</v>
      </c>
      <c r="C864" t="s">
        <v>1204</v>
      </c>
      <c r="D864" s="1">
        <v>43315</v>
      </c>
      <c r="E864" s="1">
        <v>43324</v>
      </c>
      <c r="F864" s="1">
        <v>43471</v>
      </c>
      <c r="G864">
        <v>8947</v>
      </c>
      <c r="H864">
        <v>11.1</v>
      </c>
      <c r="I864">
        <v>9841.2800000000007</v>
      </c>
      <c r="J864" s="2" t="s">
        <v>1218</v>
      </c>
      <c r="K864">
        <v>549</v>
      </c>
      <c r="L864" s="15" t="s">
        <v>1576</v>
      </c>
      <c r="M864">
        <f>IF(J864="Business", G864*imputed!$B$4+imputed!$C$4,flights_c!G864*imputed!$B$5+imputed!$C$5)</f>
        <v>6992.1045000000004</v>
      </c>
      <c r="N864">
        <f t="shared" si="52"/>
        <v>9</v>
      </c>
      <c r="O864">
        <f t="shared" si="53"/>
        <v>1.099953056890578</v>
      </c>
      <c r="P864">
        <f t="shared" si="54"/>
        <v>147</v>
      </c>
      <c r="Q864" t="str">
        <f>VLOOKUP(K864,employees!A:H,5, FALSE)</f>
        <v>Consulting</v>
      </c>
      <c r="R864">
        <f>VLOOKUP(K864,employees!A:H,6, FALSE)</f>
        <v>4</v>
      </c>
      <c r="S864">
        <f>VLOOKUP(R864,Allowance!A:B,2,FALSE)</f>
        <v>10</v>
      </c>
      <c r="T864" t="str">
        <f t="shared" si="55"/>
        <v>Violation</v>
      </c>
      <c r="U864" t="str">
        <f>VLOOKUP(B864,IATA[],3,FALSE)</f>
        <v>England</v>
      </c>
      <c r="V864" t="str">
        <f>VLOOKUP(C864,IATA[],3,FALSE)</f>
        <v>Mexico</v>
      </c>
      <c r="W864" t="str">
        <f>VLOOKUP(U864,Regions!A:B,2,FALSE)</f>
        <v>Europe &amp; Middle East</v>
      </c>
      <c r="X864" t="str">
        <f>VLOOKUP(V864,Regions!A:B,2,FALSE)</f>
        <v>Americas</v>
      </c>
    </row>
    <row r="865" spans="1:24" x14ac:dyDescent="0.3">
      <c r="A865" t="s">
        <v>269</v>
      </c>
      <c r="B865" t="s">
        <v>1162</v>
      </c>
      <c r="C865" t="s">
        <v>1189</v>
      </c>
      <c r="D865" s="1">
        <v>42899</v>
      </c>
      <c r="E865" s="1">
        <v>42899</v>
      </c>
      <c r="F865" s="1">
        <v>42903</v>
      </c>
      <c r="G865">
        <v>8462</v>
      </c>
      <c r="H865">
        <v>9.6</v>
      </c>
      <c r="I865">
        <v>9860.4</v>
      </c>
      <c r="J865" s="2" t="s">
        <v>1218</v>
      </c>
      <c r="K865">
        <v>269</v>
      </c>
      <c r="L865" s="15" t="s">
        <v>1576</v>
      </c>
      <c r="M865">
        <f>IF(J865="Business", G865*imputed!$B$4+imputed!$C$4,flights_c!G865*imputed!$B$5+imputed!$C$5)</f>
        <v>6713.9570000000003</v>
      </c>
      <c r="N865">
        <f t="shared" si="52"/>
        <v>0</v>
      </c>
      <c r="O865">
        <f t="shared" si="53"/>
        <v>1.1652564405577877</v>
      </c>
      <c r="P865">
        <f t="shared" si="54"/>
        <v>4</v>
      </c>
      <c r="Q865" t="str">
        <f>VLOOKUP(K865,employees!A:H,5, FALSE)</f>
        <v>Consulting</v>
      </c>
      <c r="R865">
        <f>VLOOKUP(K865,employees!A:H,6, FALSE)</f>
        <v>4</v>
      </c>
      <c r="S865">
        <f>VLOOKUP(R865,Allowance!A:B,2,FALSE)</f>
        <v>10</v>
      </c>
      <c r="T865" t="str">
        <f t="shared" si="55"/>
        <v>No</v>
      </c>
      <c r="U865" t="str">
        <f>VLOOKUP(B865,IATA[],3,FALSE)</f>
        <v>England</v>
      </c>
      <c r="V865" t="str">
        <f>VLOOKUP(C865,IATA[],3,FALSE)</f>
        <v>USA</v>
      </c>
      <c r="W865" t="str">
        <f>VLOOKUP(U865,Regions!A:B,2,FALSE)</f>
        <v>Europe &amp; Middle East</v>
      </c>
      <c r="X865" t="str">
        <f>VLOOKUP(V865,Regions!A:B,2,FALSE)</f>
        <v>Americas</v>
      </c>
    </row>
    <row r="866" spans="1:24" x14ac:dyDescent="0.3">
      <c r="A866" t="s">
        <v>268</v>
      </c>
      <c r="B866" t="s">
        <v>1161</v>
      </c>
      <c r="C866" t="s">
        <v>1176</v>
      </c>
      <c r="D866" s="1">
        <v>43399</v>
      </c>
      <c r="E866" s="1">
        <v>43414</v>
      </c>
      <c r="F866" s="1">
        <v>43422</v>
      </c>
      <c r="G866">
        <v>11115</v>
      </c>
      <c r="H866">
        <v>13.5</v>
      </c>
      <c r="I866">
        <v>9865.74</v>
      </c>
      <c r="J866" s="2" t="s">
        <v>1218</v>
      </c>
      <c r="K866">
        <v>805</v>
      </c>
      <c r="L866" s="15" t="s">
        <v>1576</v>
      </c>
      <c r="M866">
        <f>IF(J866="Business", G866*imputed!$B$4+imputed!$C$4,flights_c!G866*imputed!$B$5+imputed!$C$5)</f>
        <v>8235.4524999999994</v>
      </c>
      <c r="N866">
        <f t="shared" si="52"/>
        <v>15</v>
      </c>
      <c r="O866">
        <f t="shared" si="53"/>
        <v>0.88760593792172737</v>
      </c>
      <c r="P866">
        <f t="shared" si="54"/>
        <v>8</v>
      </c>
      <c r="Q866" t="str">
        <f>VLOOKUP(K866,employees!A:H,5, FALSE)</f>
        <v>Consulting</v>
      </c>
      <c r="R866">
        <f>VLOOKUP(K866,employees!A:H,6, FALSE)</f>
        <v>3</v>
      </c>
      <c r="S866">
        <f>VLOOKUP(R866,Allowance!A:B,2,FALSE)</f>
        <v>8</v>
      </c>
      <c r="T866" t="str">
        <f t="shared" si="55"/>
        <v>Violation</v>
      </c>
      <c r="U866" t="str">
        <f>VLOOKUP(B866,IATA[],3,FALSE)</f>
        <v>USA</v>
      </c>
      <c r="V866" t="str">
        <f>VLOOKUP(C866,IATA[],3,FALSE)</f>
        <v>Republic of Korea</v>
      </c>
      <c r="W866" t="str">
        <f>VLOOKUP(U866,Regions!A:B,2,FALSE)</f>
        <v>Americas</v>
      </c>
      <c r="X866" t="str">
        <f>VLOOKUP(V866,Regions!A:B,2,FALSE)</f>
        <v>Asia Pacific</v>
      </c>
    </row>
    <row r="867" spans="1:24" x14ac:dyDescent="0.3">
      <c r="A867" t="s">
        <v>267</v>
      </c>
      <c r="B867" t="s">
        <v>1161</v>
      </c>
      <c r="C867" t="s">
        <v>1164</v>
      </c>
      <c r="D867" s="1">
        <v>43535</v>
      </c>
      <c r="E867" s="1">
        <v>43552</v>
      </c>
      <c r="F867" s="1">
        <v>43565</v>
      </c>
      <c r="G867">
        <v>12551</v>
      </c>
      <c r="H867">
        <v>15.3</v>
      </c>
      <c r="I867">
        <v>9871.0499999999993</v>
      </c>
      <c r="J867" s="2" t="s">
        <v>1218</v>
      </c>
      <c r="K867">
        <v>855</v>
      </c>
      <c r="L867" s="15" t="s">
        <v>1576</v>
      </c>
      <c r="M867">
        <f>IF(J867="Business", G867*imputed!$B$4+imputed!$C$4,flights_c!G867*imputed!$B$5+imputed!$C$5)</f>
        <v>9058.9984999999997</v>
      </c>
      <c r="N867">
        <f t="shared" si="52"/>
        <v>17</v>
      </c>
      <c r="O867">
        <f t="shared" si="53"/>
        <v>0.78647518126045723</v>
      </c>
      <c r="P867">
        <f t="shared" si="54"/>
        <v>13</v>
      </c>
      <c r="Q867" t="str">
        <f>VLOOKUP(K867,employees!A:H,5, FALSE)</f>
        <v>Consulting</v>
      </c>
      <c r="R867">
        <f>VLOOKUP(K867,employees!A:H,6, FALSE)</f>
        <v>1</v>
      </c>
      <c r="S867">
        <f>VLOOKUP(R867,Allowance!A:B,2,FALSE)</f>
        <v>4</v>
      </c>
      <c r="T867" t="str">
        <f t="shared" si="55"/>
        <v>Violation</v>
      </c>
      <c r="U867" t="str">
        <f>VLOOKUP(B867,IATA[],3,FALSE)</f>
        <v>USA</v>
      </c>
      <c r="V867" t="str">
        <f>VLOOKUP(C867,IATA[],3,FALSE)</f>
        <v>India</v>
      </c>
      <c r="W867" t="str">
        <f>VLOOKUP(U867,Regions!A:B,2,FALSE)</f>
        <v>Americas</v>
      </c>
      <c r="X867" t="str">
        <f>VLOOKUP(V867,Regions!A:B,2,FALSE)</f>
        <v>Asia Pacific</v>
      </c>
    </row>
    <row r="868" spans="1:24" x14ac:dyDescent="0.3">
      <c r="A868" t="s">
        <v>266</v>
      </c>
      <c r="B868" t="s">
        <v>1161</v>
      </c>
      <c r="C868" t="s">
        <v>1177</v>
      </c>
      <c r="D868" s="1">
        <v>43141</v>
      </c>
      <c r="E868" s="1">
        <v>43153</v>
      </c>
      <c r="F868" s="1">
        <v>43161</v>
      </c>
      <c r="G868">
        <v>16013</v>
      </c>
      <c r="H868">
        <v>19.3</v>
      </c>
      <c r="I868">
        <v>9875.66</v>
      </c>
      <c r="J868" s="2" t="s">
        <v>1218</v>
      </c>
      <c r="K868">
        <v>663</v>
      </c>
      <c r="L868" s="15" t="s">
        <v>1576</v>
      </c>
      <c r="M868">
        <f>IF(J868="Business", G868*imputed!$B$4+imputed!$C$4,flights_c!G868*imputed!$B$5+imputed!$C$5)</f>
        <v>11044.4555</v>
      </c>
      <c r="N868">
        <f t="shared" si="52"/>
        <v>12</v>
      </c>
      <c r="O868">
        <f t="shared" si="53"/>
        <v>0.61672765877724345</v>
      </c>
      <c r="P868">
        <f t="shared" si="54"/>
        <v>8</v>
      </c>
      <c r="Q868" t="str">
        <f>VLOOKUP(K868,employees!A:H,5, FALSE)</f>
        <v>Consulting</v>
      </c>
      <c r="R868">
        <f>VLOOKUP(K868,employees!A:H,6, FALSE)</f>
        <v>4</v>
      </c>
      <c r="S868">
        <f>VLOOKUP(R868,Allowance!A:B,2,FALSE)</f>
        <v>10</v>
      </c>
      <c r="T868" t="str">
        <f t="shared" si="55"/>
        <v>Violation</v>
      </c>
      <c r="U868" t="str">
        <f>VLOOKUP(B868,IATA[],3,FALSE)</f>
        <v>USA</v>
      </c>
      <c r="V868" t="str">
        <f>VLOOKUP(C868,IATA[],3,FALSE)</f>
        <v>Australia</v>
      </c>
      <c r="W868" t="str">
        <f>VLOOKUP(U868,Regions!A:B,2,FALSE)</f>
        <v>Americas</v>
      </c>
      <c r="X868" t="str">
        <f>VLOOKUP(V868,Regions!A:B,2,FALSE)</f>
        <v>Asia Pacific</v>
      </c>
    </row>
    <row r="869" spans="1:24" x14ac:dyDescent="0.3">
      <c r="A869" t="s">
        <v>265</v>
      </c>
      <c r="B869" t="s">
        <v>1161</v>
      </c>
      <c r="C869" t="s">
        <v>1171</v>
      </c>
      <c r="D869" s="1">
        <v>43625</v>
      </c>
      <c r="E869" s="1">
        <v>43637</v>
      </c>
      <c r="F869" s="1">
        <v>43649</v>
      </c>
      <c r="G869">
        <v>11004</v>
      </c>
      <c r="H869">
        <v>13.5</v>
      </c>
      <c r="I869">
        <v>9890.89</v>
      </c>
      <c r="J869" s="2" t="s">
        <v>1218</v>
      </c>
      <c r="K869">
        <v>200</v>
      </c>
      <c r="L869" s="15" t="s">
        <v>1576</v>
      </c>
      <c r="M869">
        <f>IF(J869="Business", G869*imputed!$B$4+imputed!$C$4,flights_c!G869*imputed!$B$5+imputed!$C$5)</f>
        <v>8171.7939999999999</v>
      </c>
      <c r="N869">
        <f t="shared" si="52"/>
        <v>12</v>
      </c>
      <c r="O869">
        <f t="shared" si="53"/>
        <v>0.8988449654671028</v>
      </c>
      <c r="P869">
        <f t="shared" si="54"/>
        <v>12</v>
      </c>
      <c r="Q869" t="str">
        <f>VLOOKUP(K869,employees!A:H,5, FALSE)</f>
        <v>Consulting</v>
      </c>
      <c r="R869">
        <f>VLOOKUP(K869,employees!A:H,6, FALSE)</f>
        <v>4</v>
      </c>
      <c r="S869">
        <f>VLOOKUP(R869,Allowance!A:B,2,FALSE)</f>
        <v>10</v>
      </c>
      <c r="T869" t="str">
        <f t="shared" si="55"/>
        <v>Violation</v>
      </c>
      <c r="U869" t="str">
        <f>VLOOKUP(B869,IATA[],3,FALSE)</f>
        <v>USA</v>
      </c>
      <c r="V869" t="str">
        <f>VLOOKUP(C869,IATA[],3,FALSE)</f>
        <v>China</v>
      </c>
      <c r="W869" t="str">
        <f>VLOOKUP(U869,Regions!A:B,2,FALSE)</f>
        <v>Americas</v>
      </c>
      <c r="X869" t="str">
        <f>VLOOKUP(V869,Regions!A:B,2,FALSE)</f>
        <v>Asia Pacific</v>
      </c>
    </row>
    <row r="870" spans="1:24" x14ac:dyDescent="0.3">
      <c r="A870" t="s">
        <v>263</v>
      </c>
      <c r="B870" t="s">
        <v>1161</v>
      </c>
      <c r="C870" t="s">
        <v>1173</v>
      </c>
      <c r="D870" s="1">
        <v>43114</v>
      </c>
      <c r="E870" s="1">
        <v>43116</v>
      </c>
      <c r="F870" s="1">
        <v>43121</v>
      </c>
      <c r="G870">
        <v>13964</v>
      </c>
      <c r="H870">
        <v>16.899999999999999</v>
      </c>
      <c r="I870">
        <v>9903.91</v>
      </c>
      <c r="J870" s="2" t="s">
        <v>1218</v>
      </c>
      <c r="K870">
        <v>252</v>
      </c>
      <c r="L870" s="15" t="s">
        <v>1576</v>
      </c>
      <c r="M870">
        <f>IF(J870="Business", G870*imputed!$B$4+imputed!$C$4,flights_c!G870*imputed!$B$5+imputed!$C$5)</f>
        <v>9869.3539999999994</v>
      </c>
      <c r="N870">
        <f t="shared" si="52"/>
        <v>2</v>
      </c>
      <c r="O870">
        <f t="shared" si="53"/>
        <v>0.70924591807505011</v>
      </c>
      <c r="P870">
        <f t="shared" si="54"/>
        <v>5</v>
      </c>
      <c r="Q870" t="str">
        <f>VLOOKUP(K870,employees!A:H,5, FALSE)</f>
        <v>Consulting</v>
      </c>
      <c r="R870">
        <f>VLOOKUP(K870,employees!A:H,6, FALSE)</f>
        <v>4</v>
      </c>
      <c r="S870">
        <f>VLOOKUP(R870,Allowance!A:B,2,FALSE)</f>
        <v>10</v>
      </c>
      <c r="T870" t="str">
        <f t="shared" si="55"/>
        <v>Violation</v>
      </c>
      <c r="U870" t="str">
        <f>VLOOKUP(B870,IATA[],3,FALSE)</f>
        <v>USA</v>
      </c>
      <c r="V870" t="str">
        <f>VLOOKUP(C870,IATA[],3,FALSE)</f>
        <v>Thailand</v>
      </c>
      <c r="W870" t="str">
        <f>VLOOKUP(U870,Regions!A:B,2,FALSE)</f>
        <v>Americas</v>
      </c>
      <c r="X870" t="str">
        <f>VLOOKUP(V870,Regions!A:B,2,FALSE)</f>
        <v>Asia Pacific</v>
      </c>
    </row>
    <row r="871" spans="1:24" x14ac:dyDescent="0.3">
      <c r="A871" t="s">
        <v>262</v>
      </c>
      <c r="B871" t="s">
        <v>1167</v>
      </c>
      <c r="C871" t="s">
        <v>1169</v>
      </c>
      <c r="D871" s="1">
        <v>43461</v>
      </c>
      <c r="E871" s="1">
        <v>43469</v>
      </c>
      <c r="F871" s="1">
        <v>43473</v>
      </c>
      <c r="G871">
        <v>10593</v>
      </c>
      <c r="H871">
        <v>17.7</v>
      </c>
      <c r="I871">
        <v>9912.2800000000007</v>
      </c>
      <c r="J871" s="2" t="s">
        <v>1218</v>
      </c>
      <c r="K871">
        <v>435</v>
      </c>
      <c r="L871" s="15" t="s">
        <v>1576</v>
      </c>
      <c r="M871">
        <f>IF(J871="Business", G871*imputed!$B$4+imputed!$C$4,flights_c!G871*imputed!$B$5+imputed!$C$5)</f>
        <v>7936.0855000000001</v>
      </c>
      <c r="N871">
        <f t="shared" si="52"/>
        <v>8</v>
      </c>
      <c r="O871">
        <f t="shared" si="53"/>
        <v>0.93573869536486365</v>
      </c>
      <c r="P871">
        <f t="shared" si="54"/>
        <v>4</v>
      </c>
      <c r="Q871" t="str">
        <f>VLOOKUP(K871,employees!A:H,5, FALSE)</f>
        <v>Consulting</v>
      </c>
      <c r="R871">
        <f>VLOOKUP(K871,employees!A:H,6, FALSE)</f>
        <v>4</v>
      </c>
      <c r="S871">
        <f>VLOOKUP(R871,Allowance!A:B,2,FALSE)</f>
        <v>10</v>
      </c>
      <c r="T871" t="str">
        <f t="shared" si="55"/>
        <v>Violation</v>
      </c>
      <c r="U871" t="str">
        <f>VLOOKUP(B871,IATA[],3,FALSE)</f>
        <v>England</v>
      </c>
      <c r="V871" t="str">
        <f>VLOOKUP(C871,IATA[],3,FALSE)</f>
        <v>Malaysia</v>
      </c>
      <c r="W871" t="str">
        <f>VLOOKUP(U871,Regions!A:B,2,FALSE)</f>
        <v>Europe &amp; Middle East</v>
      </c>
      <c r="X871" t="str">
        <f>VLOOKUP(V871,Regions!A:B,2,FALSE)</f>
        <v>Asia Pacific</v>
      </c>
    </row>
    <row r="872" spans="1:24" x14ac:dyDescent="0.3">
      <c r="A872" t="s">
        <v>261</v>
      </c>
      <c r="B872" t="s">
        <v>1161</v>
      </c>
      <c r="C872" t="s">
        <v>1160</v>
      </c>
      <c r="D872" s="1">
        <v>43677</v>
      </c>
      <c r="E872" s="1">
        <v>43694</v>
      </c>
      <c r="F872" s="1">
        <v>43712</v>
      </c>
      <c r="G872">
        <v>15349</v>
      </c>
      <c r="H872">
        <v>18.5</v>
      </c>
      <c r="I872">
        <v>9915.2099999999991</v>
      </c>
      <c r="J872" s="2" t="s">
        <v>1218</v>
      </c>
      <c r="K872">
        <v>343</v>
      </c>
      <c r="L872" s="15" t="s">
        <v>1576</v>
      </c>
      <c r="M872">
        <f>IF(J872="Business", G872*imputed!$B$4+imputed!$C$4,flights_c!G872*imputed!$B$5+imputed!$C$5)</f>
        <v>10663.6515</v>
      </c>
      <c r="N872">
        <f t="shared" si="52"/>
        <v>17</v>
      </c>
      <c r="O872">
        <f t="shared" si="53"/>
        <v>0.64598410319890542</v>
      </c>
      <c r="P872">
        <f t="shared" si="54"/>
        <v>18</v>
      </c>
      <c r="Q872" t="str">
        <f>VLOOKUP(K872,employees!A:H,5, FALSE)</f>
        <v>HR</v>
      </c>
      <c r="R872">
        <f>VLOOKUP(K872,employees!A:H,6, FALSE)</f>
        <v>4</v>
      </c>
      <c r="S872">
        <f>VLOOKUP(R872,Allowance!A:B,2,FALSE)</f>
        <v>10</v>
      </c>
      <c r="T872" t="str">
        <f t="shared" si="55"/>
        <v>Violation</v>
      </c>
      <c r="U872" t="str">
        <f>VLOOKUP(B872,IATA[],3,FALSE)</f>
        <v>USA</v>
      </c>
      <c r="V872" t="str">
        <f>VLOOKUP(C872,IATA[],3,FALSE)</f>
        <v>Singapore</v>
      </c>
      <c r="W872" t="str">
        <f>VLOOKUP(U872,Regions!A:B,2,FALSE)</f>
        <v>Americas</v>
      </c>
      <c r="X872" t="str">
        <f>VLOOKUP(V872,Regions!A:B,2,FALSE)</f>
        <v>Asia Pacific</v>
      </c>
    </row>
    <row r="873" spans="1:24" x14ac:dyDescent="0.3">
      <c r="A873" t="s">
        <v>260</v>
      </c>
      <c r="B873" t="s">
        <v>1161</v>
      </c>
      <c r="C873" t="s">
        <v>1175</v>
      </c>
      <c r="D873" s="1">
        <v>43327</v>
      </c>
      <c r="E873" s="1">
        <v>43335</v>
      </c>
      <c r="F873" s="1">
        <v>43344</v>
      </c>
      <c r="G873">
        <v>11022</v>
      </c>
      <c r="H873">
        <v>13.5</v>
      </c>
      <c r="I873">
        <v>9927.42</v>
      </c>
      <c r="J873" s="2" t="s">
        <v>1218</v>
      </c>
      <c r="K873">
        <v>962</v>
      </c>
      <c r="L873" s="15" t="s">
        <v>1576</v>
      </c>
      <c r="M873">
        <f>IF(J873="Business", G873*imputed!$B$4+imputed!$C$4,flights_c!G873*imputed!$B$5+imputed!$C$5)</f>
        <v>8182.1170000000002</v>
      </c>
      <c r="N873">
        <f t="shared" si="52"/>
        <v>8</v>
      </c>
      <c r="O873">
        <f t="shared" si="53"/>
        <v>0.90069134458356015</v>
      </c>
      <c r="P873">
        <f t="shared" si="54"/>
        <v>9</v>
      </c>
      <c r="Q873" t="str">
        <f>VLOOKUP(K873,employees!A:H,5, FALSE)</f>
        <v>Consulting</v>
      </c>
      <c r="R873">
        <f>VLOOKUP(K873,employees!A:H,6, FALSE)</f>
        <v>4</v>
      </c>
      <c r="S873">
        <f>VLOOKUP(R873,Allowance!A:B,2,FALSE)</f>
        <v>10</v>
      </c>
      <c r="T873" t="str">
        <f t="shared" si="55"/>
        <v>Violation</v>
      </c>
      <c r="U873" t="str">
        <f>VLOOKUP(B873,IATA[],3,FALSE)</f>
        <v>USA</v>
      </c>
      <c r="V873" t="str">
        <f>VLOOKUP(C873,IATA[],3,FALSE)</f>
        <v>United Arab Emirates</v>
      </c>
      <c r="W873" t="str">
        <f>VLOOKUP(U873,Regions!A:B,2,FALSE)</f>
        <v>Americas</v>
      </c>
      <c r="X873" t="str">
        <f>VLOOKUP(V873,Regions!A:B,2,FALSE)</f>
        <v>Europe &amp; Middle East</v>
      </c>
    </row>
    <row r="874" spans="1:24" x14ac:dyDescent="0.3">
      <c r="A874" t="s">
        <v>259</v>
      </c>
      <c r="B874" t="s">
        <v>1167</v>
      </c>
      <c r="C874" t="s">
        <v>1185</v>
      </c>
      <c r="D874" s="1">
        <v>43235</v>
      </c>
      <c r="E874" s="1">
        <v>43243</v>
      </c>
      <c r="F874" s="1">
        <v>43253</v>
      </c>
      <c r="G874">
        <v>7794</v>
      </c>
      <c r="H874">
        <v>12.9</v>
      </c>
      <c r="I874">
        <v>9931.7800000000007</v>
      </c>
      <c r="J874" s="2" t="s">
        <v>1218</v>
      </c>
      <c r="K874">
        <v>388</v>
      </c>
      <c r="L874" s="15" t="s">
        <v>1576</v>
      </c>
      <c r="M874">
        <f>IF(J874="Business", G874*imputed!$B$4+imputed!$C$4,flights_c!G874*imputed!$B$5+imputed!$C$5)</f>
        <v>6330.8590000000004</v>
      </c>
      <c r="N874">
        <f t="shared" si="52"/>
        <v>8</v>
      </c>
      <c r="O874">
        <f t="shared" si="53"/>
        <v>1.2742853477033615</v>
      </c>
      <c r="P874">
        <f t="shared" si="54"/>
        <v>10</v>
      </c>
      <c r="Q874" t="str">
        <f>VLOOKUP(K874,employees!A:H,5, FALSE)</f>
        <v>Consulting</v>
      </c>
      <c r="R874">
        <f>VLOOKUP(K874,employees!A:H,6, FALSE)</f>
        <v>4</v>
      </c>
      <c r="S874">
        <f>VLOOKUP(R874,Allowance!A:B,2,FALSE)</f>
        <v>10</v>
      </c>
      <c r="T874" t="str">
        <f t="shared" si="55"/>
        <v>Violation</v>
      </c>
      <c r="U874" t="str">
        <f>VLOOKUP(B874,IATA[],3,FALSE)</f>
        <v>England</v>
      </c>
      <c r="V874" t="str">
        <f>VLOOKUP(C874,IATA[],3,FALSE)</f>
        <v>USA</v>
      </c>
      <c r="W874" t="str">
        <f>VLOOKUP(U874,Regions!A:B,2,FALSE)</f>
        <v>Europe &amp; Middle East</v>
      </c>
      <c r="X874" t="str">
        <f>VLOOKUP(V874,Regions!A:B,2,FALSE)</f>
        <v>Americas</v>
      </c>
    </row>
    <row r="875" spans="1:24" x14ac:dyDescent="0.3">
      <c r="A875" t="s">
        <v>258</v>
      </c>
      <c r="B875" t="s">
        <v>1162</v>
      </c>
      <c r="C875" t="s">
        <v>1203</v>
      </c>
      <c r="D875" s="1">
        <v>42735</v>
      </c>
      <c r="E875" s="1">
        <v>42741</v>
      </c>
      <c r="F875" s="1">
        <v>42748</v>
      </c>
      <c r="G875">
        <v>8615</v>
      </c>
      <c r="H875">
        <v>9.8000000000000007</v>
      </c>
      <c r="I875">
        <v>9938.75</v>
      </c>
      <c r="J875" s="2" t="s">
        <v>1218</v>
      </c>
      <c r="K875">
        <v>884</v>
      </c>
      <c r="L875" s="15" t="s">
        <v>1576</v>
      </c>
      <c r="M875">
        <f>IF(J875="Business", G875*imputed!$B$4+imputed!$C$4,flights_c!G875*imputed!$B$5+imputed!$C$5)</f>
        <v>6801.7025000000003</v>
      </c>
      <c r="N875">
        <f t="shared" si="52"/>
        <v>6</v>
      </c>
      <c r="O875">
        <f t="shared" si="53"/>
        <v>1.1536564132327336</v>
      </c>
      <c r="P875">
        <f t="shared" si="54"/>
        <v>7</v>
      </c>
      <c r="Q875" t="str">
        <f>VLOOKUP(K875,employees!A:H,5, FALSE)</f>
        <v>Consulting</v>
      </c>
      <c r="R875">
        <f>VLOOKUP(K875,employees!A:H,6, FALSE)</f>
        <v>3</v>
      </c>
      <c r="S875">
        <f>VLOOKUP(R875,Allowance!A:B,2,FALSE)</f>
        <v>8</v>
      </c>
      <c r="T875" t="str">
        <f t="shared" si="55"/>
        <v>Violation</v>
      </c>
      <c r="U875" t="str">
        <f>VLOOKUP(B875,IATA[],3,FALSE)</f>
        <v>England</v>
      </c>
      <c r="V875" t="str">
        <f>VLOOKUP(C875,IATA[],3,FALSE)</f>
        <v>USA</v>
      </c>
      <c r="W875" t="str">
        <f>VLOOKUP(U875,Regions!A:B,2,FALSE)</f>
        <v>Europe &amp; Middle East</v>
      </c>
      <c r="X875" t="str">
        <f>VLOOKUP(V875,Regions!A:B,2,FALSE)</f>
        <v>Americas</v>
      </c>
    </row>
    <row r="876" spans="1:24" x14ac:dyDescent="0.3">
      <c r="A876" t="s">
        <v>257</v>
      </c>
      <c r="B876" t="s">
        <v>1161</v>
      </c>
      <c r="C876" t="s">
        <v>1175</v>
      </c>
      <c r="D876" s="1">
        <v>43650</v>
      </c>
      <c r="E876" s="1">
        <v>43658</v>
      </c>
      <c r="F876" s="1">
        <v>43664</v>
      </c>
      <c r="G876">
        <v>11022</v>
      </c>
      <c r="H876">
        <v>13.5</v>
      </c>
      <c r="I876">
        <v>9939.67</v>
      </c>
      <c r="J876" s="2" t="s">
        <v>1218</v>
      </c>
      <c r="K876">
        <v>752</v>
      </c>
      <c r="L876" s="15" t="s">
        <v>1576</v>
      </c>
      <c r="M876">
        <f>IF(J876="Business", G876*imputed!$B$4+imputed!$C$4,flights_c!G876*imputed!$B$5+imputed!$C$5)</f>
        <v>8182.1170000000002</v>
      </c>
      <c r="N876">
        <f t="shared" si="52"/>
        <v>8</v>
      </c>
      <c r="O876">
        <f t="shared" si="53"/>
        <v>0.90180275812012345</v>
      </c>
      <c r="P876">
        <f t="shared" si="54"/>
        <v>6</v>
      </c>
      <c r="Q876" t="str">
        <f>VLOOKUP(K876,employees!A:H,5, FALSE)</f>
        <v>Consulting</v>
      </c>
      <c r="R876">
        <f>VLOOKUP(K876,employees!A:H,6, FALSE)</f>
        <v>4</v>
      </c>
      <c r="S876">
        <f>VLOOKUP(R876,Allowance!A:B,2,FALSE)</f>
        <v>10</v>
      </c>
      <c r="T876" t="str">
        <f t="shared" si="55"/>
        <v>Violation</v>
      </c>
      <c r="U876" t="str">
        <f>VLOOKUP(B876,IATA[],3,FALSE)</f>
        <v>USA</v>
      </c>
      <c r="V876" t="str">
        <f>VLOOKUP(C876,IATA[],3,FALSE)</f>
        <v>United Arab Emirates</v>
      </c>
      <c r="W876" t="str">
        <f>VLOOKUP(U876,Regions!A:B,2,FALSE)</f>
        <v>Americas</v>
      </c>
      <c r="X876" t="str">
        <f>VLOOKUP(V876,Regions!A:B,2,FALSE)</f>
        <v>Europe &amp; Middle East</v>
      </c>
    </row>
    <row r="877" spans="1:24" x14ac:dyDescent="0.3">
      <c r="A877" t="s">
        <v>256</v>
      </c>
      <c r="B877" t="s">
        <v>1161</v>
      </c>
      <c r="C877" t="s">
        <v>1173</v>
      </c>
      <c r="D877" s="1">
        <v>43807</v>
      </c>
      <c r="E877" s="1">
        <v>43822</v>
      </c>
      <c r="F877" s="1">
        <v>43829</v>
      </c>
      <c r="G877">
        <v>13964</v>
      </c>
      <c r="H877">
        <v>16.899999999999999</v>
      </c>
      <c r="I877">
        <v>9956.39</v>
      </c>
      <c r="J877" s="2" t="s">
        <v>1218</v>
      </c>
      <c r="K877">
        <v>109</v>
      </c>
      <c r="L877" s="15" t="s">
        <v>1576</v>
      </c>
      <c r="M877">
        <f>IF(J877="Business", G877*imputed!$B$4+imputed!$C$4,flights_c!G877*imputed!$B$5+imputed!$C$5)</f>
        <v>9869.3539999999994</v>
      </c>
      <c r="N877">
        <f t="shared" si="52"/>
        <v>15</v>
      </c>
      <c r="O877">
        <f t="shared" si="53"/>
        <v>0.71300415353766822</v>
      </c>
      <c r="P877">
        <f t="shared" si="54"/>
        <v>7</v>
      </c>
      <c r="Q877" t="str">
        <f>VLOOKUP(K877,employees!A:H,5, FALSE)</f>
        <v>IT</v>
      </c>
      <c r="R877">
        <f>VLOOKUP(K877,employees!A:H,6, FALSE)</f>
        <v>2</v>
      </c>
      <c r="S877">
        <f>VLOOKUP(R877,Allowance!A:B,2,FALSE)</f>
        <v>6</v>
      </c>
      <c r="T877" t="str">
        <f t="shared" si="55"/>
        <v>Violation</v>
      </c>
      <c r="U877" t="str">
        <f>VLOOKUP(B877,IATA[],3,FALSE)</f>
        <v>USA</v>
      </c>
      <c r="V877" t="str">
        <f>VLOOKUP(C877,IATA[],3,FALSE)</f>
        <v>Thailand</v>
      </c>
      <c r="W877" t="str">
        <f>VLOOKUP(U877,Regions!A:B,2,FALSE)</f>
        <v>Americas</v>
      </c>
      <c r="X877" t="str">
        <f>VLOOKUP(V877,Regions!A:B,2,FALSE)</f>
        <v>Asia Pacific</v>
      </c>
    </row>
    <row r="878" spans="1:24" x14ac:dyDescent="0.3">
      <c r="A878" t="s">
        <v>255</v>
      </c>
      <c r="B878" t="s">
        <v>1162</v>
      </c>
      <c r="C878" t="s">
        <v>1172</v>
      </c>
      <c r="D878" s="1">
        <v>43299</v>
      </c>
      <c r="E878" s="1">
        <v>43304</v>
      </c>
      <c r="F878" s="1">
        <v>43320</v>
      </c>
      <c r="G878">
        <v>7702</v>
      </c>
      <c r="H878">
        <v>8.9</v>
      </c>
      <c r="I878">
        <v>9992.56</v>
      </c>
      <c r="J878" s="2" t="s">
        <v>1218</v>
      </c>
      <c r="K878">
        <v>431</v>
      </c>
      <c r="L878" s="15" t="s">
        <v>1576</v>
      </c>
      <c r="M878">
        <f>IF(J878="Business", G878*imputed!$B$4+imputed!$C$4,flights_c!G878*imputed!$B$5+imputed!$C$5)</f>
        <v>6278.0969999999998</v>
      </c>
      <c r="N878">
        <f t="shared" si="52"/>
        <v>5</v>
      </c>
      <c r="O878">
        <f t="shared" si="53"/>
        <v>1.2973980784211891</v>
      </c>
      <c r="P878">
        <f t="shared" si="54"/>
        <v>16</v>
      </c>
      <c r="Q878" t="str">
        <f>VLOOKUP(K878,employees!A:H,5, FALSE)</f>
        <v>Consulting</v>
      </c>
      <c r="R878">
        <f>VLOOKUP(K878,employees!A:H,6, FALSE)</f>
        <v>1</v>
      </c>
      <c r="S878">
        <f>VLOOKUP(R878,Allowance!A:B,2,FALSE)</f>
        <v>4</v>
      </c>
      <c r="T878" t="str">
        <f t="shared" si="55"/>
        <v>Violation</v>
      </c>
      <c r="U878" t="str">
        <f>VLOOKUP(B878,IATA[],3,FALSE)</f>
        <v>England</v>
      </c>
      <c r="V878" t="str">
        <f>VLOOKUP(C878,IATA[],3,FALSE)</f>
        <v>USA</v>
      </c>
      <c r="W878" t="str">
        <f>VLOOKUP(U878,Regions!A:B,2,FALSE)</f>
        <v>Europe &amp; Middle East</v>
      </c>
      <c r="X878" t="str">
        <f>VLOOKUP(V878,Regions!A:B,2,FALSE)</f>
        <v>Americas</v>
      </c>
    </row>
    <row r="879" spans="1:24" x14ac:dyDescent="0.3">
      <c r="A879" t="s">
        <v>254</v>
      </c>
      <c r="B879" t="s">
        <v>1161</v>
      </c>
      <c r="C879" t="s">
        <v>1160</v>
      </c>
      <c r="D879" s="1">
        <v>43525</v>
      </c>
      <c r="E879" s="1">
        <v>43537</v>
      </c>
      <c r="F879" s="1">
        <v>43551</v>
      </c>
      <c r="G879">
        <v>15349</v>
      </c>
      <c r="H879">
        <v>18.5</v>
      </c>
      <c r="I879">
        <v>10015.51</v>
      </c>
      <c r="J879" s="2" t="s">
        <v>1218</v>
      </c>
      <c r="K879">
        <v>854</v>
      </c>
      <c r="L879" s="15" t="s">
        <v>1576</v>
      </c>
      <c r="M879">
        <f>IF(J879="Business", G879*imputed!$B$4+imputed!$C$4,flights_c!G879*imputed!$B$5+imputed!$C$5)</f>
        <v>10663.6515</v>
      </c>
      <c r="N879">
        <f t="shared" si="52"/>
        <v>12</v>
      </c>
      <c r="O879">
        <f t="shared" si="53"/>
        <v>0.65251873086194545</v>
      </c>
      <c r="P879">
        <f t="shared" si="54"/>
        <v>14</v>
      </c>
      <c r="Q879" t="str">
        <f>VLOOKUP(K879,employees!A:H,5, FALSE)</f>
        <v>Marketing</v>
      </c>
      <c r="R879">
        <f>VLOOKUP(K879,employees!A:H,6, FALSE)</f>
        <v>4</v>
      </c>
      <c r="S879">
        <f>VLOOKUP(R879,Allowance!A:B,2,FALSE)</f>
        <v>10</v>
      </c>
      <c r="T879" t="str">
        <f t="shared" si="55"/>
        <v>Violation</v>
      </c>
      <c r="U879" t="str">
        <f>VLOOKUP(B879,IATA[],3,FALSE)</f>
        <v>USA</v>
      </c>
      <c r="V879" t="str">
        <f>VLOOKUP(C879,IATA[],3,FALSE)</f>
        <v>Singapore</v>
      </c>
      <c r="W879" t="str">
        <f>VLOOKUP(U879,Regions!A:B,2,FALSE)</f>
        <v>Americas</v>
      </c>
      <c r="X879" t="str">
        <f>VLOOKUP(V879,Regions!A:B,2,FALSE)</f>
        <v>Asia Pacific</v>
      </c>
    </row>
    <row r="880" spans="1:24" x14ac:dyDescent="0.3">
      <c r="A880" t="s">
        <v>253</v>
      </c>
      <c r="B880" t="s">
        <v>1167</v>
      </c>
      <c r="C880" t="s">
        <v>1205</v>
      </c>
      <c r="D880" s="1">
        <v>43517</v>
      </c>
      <c r="E880" s="1">
        <v>43535</v>
      </c>
      <c r="F880" s="1">
        <v>43550</v>
      </c>
      <c r="G880">
        <v>8248</v>
      </c>
      <c r="H880">
        <v>12.4</v>
      </c>
      <c r="I880">
        <v>10033.89</v>
      </c>
      <c r="J880" s="2" t="s">
        <v>1218</v>
      </c>
      <c r="K880">
        <v>198</v>
      </c>
      <c r="L880" s="15" t="s">
        <v>1576</v>
      </c>
      <c r="M880">
        <f>IF(J880="Business", G880*imputed!$B$4+imputed!$C$4,flights_c!G880*imputed!$B$5+imputed!$C$5)</f>
        <v>6591.2280000000001</v>
      </c>
      <c r="N880">
        <f t="shared" si="52"/>
        <v>18</v>
      </c>
      <c r="O880">
        <f t="shared" si="53"/>
        <v>1.2165240058195925</v>
      </c>
      <c r="P880">
        <f t="shared" si="54"/>
        <v>15</v>
      </c>
      <c r="Q880" t="str">
        <f>VLOOKUP(K880,employees!A:H,5, FALSE)</f>
        <v>Consulting</v>
      </c>
      <c r="R880">
        <f>VLOOKUP(K880,employees!A:H,6, FALSE)</f>
        <v>4</v>
      </c>
      <c r="S880">
        <f>VLOOKUP(R880,Allowance!A:B,2,FALSE)</f>
        <v>10</v>
      </c>
      <c r="T880" t="str">
        <f t="shared" si="55"/>
        <v>Violation</v>
      </c>
      <c r="U880" t="str">
        <f>VLOOKUP(B880,IATA[],3,FALSE)</f>
        <v>England</v>
      </c>
      <c r="V880" t="str">
        <f>VLOOKUP(C880,IATA[],3,FALSE)</f>
        <v>China</v>
      </c>
      <c r="W880" t="str">
        <f>VLOOKUP(U880,Regions!A:B,2,FALSE)</f>
        <v>Europe &amp; Middle East</v>
      </c>
      <c r="X880" t="str">
        <f>VLOOKUP(V880,Regions!A:B,2,FALSE)</f>
        <v>Asia Pacific</v>
      </c>
    </row>
    <row r="881" spans="1:24" x14ac:dyDescent="0.3">
      <c r="A881" t="s">
        <v>252</v>
      </c>
      <c r="B881" t="s">
        <v>1161</v>
      </c>
      <c r="C881" t="s">
        <v>1169</v>
      </c>
      <c r="D881" s="1">
        <v>43707</v>
      </c>
      <c r="E881" s="1">
        <v>43714</v>
      </c>
      <c r="F881" s="1">
        <v>43721</v>
      </c>
      <c r="G881">
        <v>15178</v>
      </c>
      <c r="H881">
        <v>18.3</v>
      </c>
      <c r="I881">
        <v>10034.379999999999</v>
      </c>
      <c r="J881" s="2" t="s">
        <v>1218</v>
      </c>
      <c r="K881">
        <v>621</v>
      </c>
      <c r="L881" s="15" t="s">
        <v>1576</v>
      </c>
      <c r="M881">
        <f>IF(J881="Business", G881*imputed!$B$4+imputed!$C$4,flights_c!G881*imputed!$B$5+imputed!$C$5)</f>
        <v>10565.583000000001</v>
      </c>
      <c r="N881">
        <f t="shared" si="52"/>
        <v>7</v>
      </c>
      <c r="O881">
        <f t="shared" si="53"/>
        <v>0.66111345368296215</v>
      </c>
      <c r="P881">
        <f t="shared" si="54"/>
        <v>7</v>
      </c>
      <c r="Q881" t="str">
        <f>VLOOKUP(K881,employees!A:H,5, FALSE)</f>
        <v>Consulting</v>
      </c>
      <c r="R881">
        <f>VLOOKUP(K881,employees!A:H,6, FALSE)</f>
        <v>4</v>
      </c>
      <c r="S881">
        <f>VLOOKUP(R881,Allowance!A:B,2,FALSE)</f>
        <v>10</v>
      </c>
      <c r="T881" t="str">
        <f t="shared" si="55"/>
        <v>Violation</v>
      </c>
      <c r="U881" t="str">
        <f>VLOOKUP(B881,IATA[],3,FALSE)</f>
        <v>USA</v>
      </c>
      <c r="V881" t="str">
        <f>VLOOKUP(C881,IATA[],3,FALSE)</f>
        <v>Malaysia</v>
      </c>
      <c r="W881" t="str">
        <f>VLOOKUP(U881,Regions!A:B,2,FALSE)</f>
        <v>Americas</v>
      </c>
      <c r="X881" t="str">
        <f>VLOOKUP(V881,Regions!A:B,2,FALSE)</f>
        <v>Asia Pacific</v>
      </c>
    </row>
    <row r="882" spans="1:24" x14ac:dyDescent="0.3">
      <c r="A882" t="s">
        <v>251</v>
      </c>
      <c r="B882" t="s">
        <v>1161</v>
      </c>
      <c r="C882" t="s">
        <v>1171</v>
      </c>
      <c r="D882" s="1">
        <v>43785</v>
      </c>
      <c r="E882" s="1">
        <v>43804</v>
      </c>
      <c r="F882" s="1">
        <v>43811</v>
      </c>
      <c r="G882">
        <v>11004</v>
      </c>
      <c r="H882">
        <v>13.5</v>
      </c>
      <c r="I882">
        <v>10035.43</v>
      </c>
      <c r="J882" s="2" t="s">
        <v>1218</v>
      </c>
      <c r="K882">
        <v>760</v>
      </c>
      <c r="L882" s="15" t="s">
        <v>1576</v>
      </c>
      <c r="M882">
        <f>IF(J882="Business", G882*imputed!$B$4+imputed!$C$4,flights_c!G882*imputed!$B$5+imputed!$C$5)</f>
        <v>8171.7939999999999</v>
      </c>
      <c r="N882">
        <f t="shared" si="52"/>
        <v>19</v>
      </c>
      <c r="O882">
        <f t="shared" si="53"/>
        <v>0.91198018902217381</v>
      </c>
      <c r="P882">
        <f t="shared" si="54"/>
        <v>7</v>
      </c>
      <c r="Q882" t="str">
        <f>VLOOKUP(K882,employees!A:H,5, FALSE)</f>
        <v>Consulting</v>
      </c>
      <c r="R882">
        <f>VLOOKUP(K882,employees!A:H,6, FALSE)</f>
        <v>4</v>
      </c>
      <c r="S882">
        <f>VLOOKUP(R882,Allowance!A:B,2,FALSE)</f>
        <v>10</v>
      </c>
      <c r="T882" t="str">
        <f t="shared" si="55"/>
        <v>Violation</v>
      </c>
      <c r="U882" t="str">
        <f>VLOOKUP(B882,IATA[],3,FALSE)</f>
        <v>USA</v>
      </c>
      <c r="V882" t="str">
        <f>VLOOKUP(C882,IATA[],3,FALSE)</f>
        <v>China</v>
      </c>
      <c r="W882" t="str">
        <f>VLOOKUP(U882,Regions!A:B,2,FALSE)</f>
        <v>Americas</v>
      </c>
      <c r="X882" t="str">
        <f>VLOOKUP(V882,Regions!A:B,2,FALSE)</f>
        <v>Asia Pacific</v>
      </c>
    </row>
    <row r="883" spans="1:24" x14ac:dyDescent="0.3">
      <c r="A883" t="s">
        <v>250</v>
      </c>
      <c r="B883" t="s">
        <v>1161</v>
      </c>
      <c r="C883" t="s">
        <v>1160</v>
      </c>
      <c r="D883" s="1">
        <v>43511</v>
      </c>
      <c r="E883" s="1">
        <v>43531</v>
      </c>
      <c r="F883" s="1">
        <v>43540</v>
      </c>
      <c r="G883">
        <v>15349</v>
      </c>
      <c r="H883">
        <v>18.5</v>
      </c>
      <c r="I883">
        <v>10056.290000000001</v>
      </c>
      <c r="J883" s="2" t="s">
        <v>1218</v>
      </c>
      <c r="K883">
        <v>228</v>
      </c>
      <c r="L883" s="15" t="s">
        <v>1576</v>
      </c>
      <c r="M883">
        <f>IF(J883="Business", G883*imputed!$B$4+imputed!$C$4,flights_c!G883*imputed!$B$5+imputed!$C$5)</f>
        <v>10663.6515</v>
      </c>
      <c r="N883">
        <f t="shared" si="52"/>
        <v>20</v>
      </c>
      <c r="O883">
        <f t="shared" si="53"/>
        <v>0.65517558147110566</v>
      </c>
      <c r="P883">
        <f t="shared" si="54"/>
        <v>9</v>
      </c>
      <c r="Q883" t="str">
        <f>VLOOKUP(K883,employees!A:H,5, FALSE)</f>
        <v>HR</v>
      </c>
      <c r="R883">
        <f>VLOOKUP(K883,employees!A:H,6, FALSE)</f>
        <v>3</v>
      </c>
      <c r="S883">
        <f>VLOOKUP(R883,Allowance!A:B,2,FALSE)</f>
        <v>8</v>
      </c>
      <c r="T883" t="str">
        <f t="shared" si="55"/>
        <v>Violation</v>
      </c>
      <c r="U883" t="str">
        <f>VLOOKUP(B883,IATA[],3,FALSE)</f>
        <v>USA</v>
      </c>
      <c r="V883" t="str">
        <f>VLOOKUP(C883,IATA[],3,FALSE)</f>
        <v>Singapore</v>
      </c>
      <c r="W883" t="str">
        <f>VLOOKUP(U883,Regions!A:B,2,FALSE)</f>
        <v>Americas</v>
      </c>
      <c r="X883" t="str">
        <f>VLOOKUP(V883,Regions!A:B,2,FALSE)</f>
        <v>Asia Pacific</v>
      </c>
    </row>
    <row r="884" spans="1:24" x14ac:dyDescent="0.3">
      <c r="A884" t="s">
        <v>249</v>
      </c>
      <c r="B884" t="s">
        <v>1167</v>
      </c>
      <c r="C884" t="s">
        <v>1161</v>
      </c>
      <c r="D884" s="1">
        <v>43225</v>
      </c>
      <c r="E884" s="1">
        <v>43231</v>
      </c>
      <c r="F884" s="1">
        <v>43240</v>
      </c>
      <c r="G884">
        <v>5568</v>
      </c>
      <c r="H884">
        <v>12.7</v>
      </c>
      <c r="I884">
        <v>10068.31</v>
      </c>
      <c r="J884" s="2" t="s">
        <v>1218</v>
      </c>
      <c r="K884">
        <v>165</v>
      </c>
      <c r="L884" s="15" t="s">
        <v>1576</v>
      </c>
      <c r="M884">
        <f>IF(J884="Business", G884*imputed!$B$4+imputed!$C$4,flights_c!G884*imputed!$B$5+imputed!$C$5)</f>
        <v>5054.2479999999996</v>
      </c>
      <c r="N884">
        <f t="shared" si="52"/>
        <v>6</v>
      </c>
      <c r="O884">
        <f t="shared" si="53"/>
        <v>1.8082453304597701</v>
      </c>
      <c r="P884">
        <f t="shared" si="54"/>
        <v>9</v>
      </c>
      <c r="Q884" t="str">
        <f>VLOOKUP(K884,employees!A:H,5, FALSE)</f>
        <v>HR</v>
      </c>
      <c r="R884">
        <f>VLOOKUP(K884,employees!A:H,6, FALSE)</f>
        <v>2</v>
      </c>
      <c r="S884">
        <f>VLOOKUP(R884,Allowance!A:B,2,FALSE)</f>
        <v>6</v>
      </c>
      <c r="T884" t="str">
        <f t="shared" si="55"/>
        <v>Violation</v>
      </c>
      <c r="U884" t="str">
        <f>VLOOKUP(B884,IATA[],3,FALSE)</f>
        <v>England</v>
      </c>
      <c r="V884" t="str">
        <f>VLOOKUP(C884,IATA[],3,FALSE)</f>
        <v>USA</v>
      </c>
      <c r="W884" t="str">
        <f>VLOOKUP(U884,Regions!A:B,2,FALSE)</f>
        <v>Europe &amp; Middle East</v>
      </c>
      <c r="X884" t="str">
        <f>VLOOKUP(V884,Regions!A:B,2,FALSE)</f>
        <v>Americas</v>
      </c>
    </row>
    <row r="885" spans="1:24" x14ac:dyDescent="0.3">
      <c r="A885" t="s">
        <v>248</v>
      </c>
      <c r="B885" t="s">
        <v>1167</v>
      </c>
      <c r="C885" t="s">
        <v>1174</v>
      </c>
      <c r="D885" s="1">
        <v>43669</v>
      </c>
      <c r="E885" s="1">
        <v>43686</v>
      </c>
      <c r="F885" s="1">
        <v>43696</v>
      </c>
      <c r="G885">
        <v>11708</v>
      </c>
      <c r="H885">
        <v>20.9</v>
      </c>
      <c r="I885">
        <v>10085.68</v>
      </c>
      <c r="J885" s="2" t="s">
        <v>1218</v>
      </c>
      <c r="K885">
        <v>454</v>
      </c>
      <c r="L885" s="15" t="s">
        <v>1576</v>
      </c>
      <c r="M885">
        <f>IF(J885="Business", G885*imputed!$B$4+imputed!$C$4,flights_c!G885*imputed!$B$5+imputed!$C$5)</f>
        <v>8575.5380000000005</v>
      </c>
      <c r="N885">
        <f t="shared" si="52"/>
        <v>17</v>
      </c>
      <c r="O885">
        <f t="shared" si="53"/>
        <v>0.86143491629654945</v>
      </c>
      <c r="P885">
        <f t="shared" si="54"/>
        <v>10</v>
      </c>
      <c r="Q885" t="str">
        <f>VLOOKUP(K885,employees!A:H,5, FALSE)</f>
        <v>Finance</v>
      </c>
      <c r="R885">
        <f>VLOOKUP(K885,employees!A:H,6, FALSE)</f>
        <v>2</v>
      </c>
      <c r="S885">
        <f>VLOOKUP(R885,Allowance!A:B,2,FALSE)</f>
        <v>6</v>
      </c>
      <c r="T885" t="str">
        <f t="shared" si="55"/>
        <v>Violation</v>
      </c>
      <c r="U885" t="str">
        <f>VLOOKUP(B885,IATA[],3,FALSE)</f>
        <v>England</v>
      </c>
      <c r="V885" t="str">
        <f>VLOOKUP(C885,IATA[],3,FALSE)</f>
        <v>Indonesia</v>
      </c>
      <c r="W885" t="str">
        <f>VLOOKUP(U885,Regions!A:B,2,FALSE)</f>
        <v>Europe &amp; Middle East</v>
      </c>
      <c r="X885" t="str">
        <f>VLOOKUP(V885,Regions!A:B,2,FALSE)</f>
        <v>Asia Pacific</v>
      </c>
    </row>
    <row r="886" spans="1:24" x14ac:dyDescent="0.3">
      <c r="A886" t="s">
        <v>246</v>
      </c>
      <c r="B886" t="s">
        <v>1161</v>
      </c>
      <c r="C886" t="s">
        <v>1175</v>
      </c>
      <c r="D886" s="1">
        <v>43514</v>
      </c>
      <c r="E886" s="1">
        <v>43533</v>
      </c>
      <c r="F886" s="1">
        <v>43539</v>
      </c>
      <c r="G886">
        <v>11022</v>
      </c>
      <c r="H886">
        <v>13.5</v>
      </c>
      <c r="I886">
        <v>10113.44</v>
      </c>
      <c r="J886" s="2" t="s">
        <v>1218</v>
      </c>
      <c r="K886">
        <v>200</v>
      </c>
      <c r="L886" s="15" t="s">
        <v>1576</v>
      </c>
      <c r="M886">
        <f>IF(J886="Business", G886*imputed!$B$4+imputed!$C$4,flights_c!G886*imputed!$B$5+imputed!$C$5)</f>
        <v>8182.1170000000002</v>
      </c>
      <c r="N886">
        <f t="shared" si="52"/>
        <v>19</v>
      </c>
      <c r="O886">
        <f t="shared" si="53"/>
        <v>0.91756849936490659</v>
      </c>
      <c r="P886">
        <f t="shared" si="54"/>
        <v>6</v>
      </c>
      <c r="Q886" t="str">
        <f>VLOOKUP(K886,employees!A:H,5, FALSE)</f>
        <v>Consulting</v>
      </c>
      <c r="R886">
        <f>VLOOKUP(K886,employees!A:H,6, FALSE)</f>
        <v>4</v>
      </c>
      <c r="S886">
        <f>VLOOKUP(R886,Allowance!A:B,2,FALSE)</f>
        <v>10</v>
      </c>
      <c r="T886" t="str">
        <f t="shared" si="55"/>
        <v>Violation</v>
      </c>
      <c r="U886" t="str">
        <f>VLOOKUP(B886,IATA[],3,FALSE)</f>
        <v>USA</v>
      </c>
      <c r="V886" t="str">
        <f>VLOOKUP(C886,IATA[],3,FALSE)</f>
        <v>United Arab Emirates</v>
      </c>
      <c r="W886" t="str">
        <f>VLOOKUP(U886,Regions!A:B,2,FALSE)</f>
        <v>Americas</v>
      </c>
      <c r="X886" t="str">
        <f>VLOOKUP(V886,Regions!A:B,2,FALSE)</f>
        <v>Europe &amp; Middle East</v>
      </c>
    </row>
    <row r="887" spans="1:24" x14ac:dyDescent="0.3">
      <c r="A887" t="s">
        <v>244</v>
      </c>
      <c r="B887" t="s">
        <v>1161</v>
      </c>
      <c r="C887" t="s">
        <v>1176</v>
      </c>
      <c r="D887" s="1">
        <v>43702</v>
      </c>
      <c r="E887" s="1">
        <v>43720</v>
      </c>
      <c r="F887" s="1">
        <v>43732</v>
      </c>
      <c r="G887">
        <v>11115</v>
      </c>
      <c r="H887">
        <v>13.5</v>
      </c>
      <c r="I887">
        <v>10146.959999999999</v>
      </c>
      <c r="J887" s="2" t="s">
        <v>1218</v>
      </c>
      <c r="K887">
        <v>63</v>
      </c>
      <c r="L887" s="15" t="s">
        <v>1576</v>
      </c>
      <c r="M887">
        <f>IF(J887="Business", G887*imputed!$B$4+imputed!$C$4,flights_c!G887*imputed!$B$5+imputed!$C$5)</f>
        <v>8235.4524999999994</v>
      </c>
      <c r="N887">
        <f t="shared" si="52"/>
        <v>18</v>
      </c>
      <c r="O887">
        <f t="shared" si="53"/>
        <v>0.91290688259109309</v>
      </c>
      <c r="P887">
        <f t="shared" si="54"/>
        <v>12</v>
      </c>
      <c r="Q887" t="str">
        <f>VLOOKUP(K887,employees!A:H,5, FALSE)</f>
        <v>Consulting</v>
      </c>
      <c r="R887">
        <f>VLOOKUP(K887,employees!A:H,6, FALSE)</f>
        <v>3</v>
      </c>
      <c r="S887">
        <f>VLOOKUP(R887,Allowance!A:B,2,FALSE)</f>
        <v>8</v>
      </c>
      <c r="T887" t="str">
        <f t="shared" si="55"/>
        <v>Violation</v>
      </c>
      <c r="U887" t="str">
        <f>VLOOKUP(B887,IATA[],3,FALSE)</f>
        <v>USA</v>
      </c>
      <c r="V887" t="str">
        <f>VLOOKUP(C887,IATA[],3,FALSE)</f>
        <v>Republic of Korea</v>
      </c>
      <c r="W887" t="str">
        <f>VLOOKUP(U887,Regions!A:B,2,FALSE)</f>
        <v>Americas</v>
      </c>
      <c r="X887" t="str">
        <f>VLOOKUP(V887,Regions!A:B,2,FALSE)</f>
        <v>Asia Pacific</v>
      </c>
    </row>
    <row r="888" spans="1:24" x14ac:dyDescent="0.3">
      <c r="A888" t="s">
        <v>243</v>
      </c>
      <c r="B888" t="s">
        <v>1161</v>
      </c>
      <c r="C888" t="s">
        <v>1168</v>
      </c>
      <c r="D888" s="1">
        <v>42852</v>
      </c>
      <c r="E888" s="1">
        <v>42865</v>
      </c>
      <c r="F888" s="1">
        <v>42872</v>
      </c>
      <c r="G888">
        <v>10899</v>
      </c>
      <c r="H888">
        <v>13.3</v>
      </c>
      <c r="I888">
        <v>10162.469999999999</v>
      </c>
      <c r="J888" s="2" t="s">
        <v>1218</v>
      </c>
      <c r="K888">
        <v>663</v>
      </c>
      <c r="L888" s="15" t="s">
        <v>1576</v>
      </c>
      <c r="M888">
        <f>IF(J888="Business", G888*imputed!$B$4+imputed!$C$4,flights_c!G888*imputed!$B$5+imputed!$C$5)</f>
        <v>8111.5765000000001</v>
      </c>
      <c r="N888">
        <f t="shared" si="52"/>
        <v>13</v>
      </c>
      <c r="O888">
        <f t="shared" si="53"/>
        <v>0.93242224057252954</v>
      </c>
      <c r="P888">
        <f t="shared" si="54"/>
        <v>7</v>
      </c>
      <c r="Q888" t="str">
        <f>VLOOKUP(K888,employees!A:H,5, FALSE)</f>
        <v>Consulting</v>
      </c>
      <c r="R888">
        <f>VLOOKUP(K888,employees!A:H,6, FALSE)</f>
        <v>4</v>
      </c>
      <c r="S888">
        <f>VLOOKUP(R888,Allowance!A:B,2,FALSE)</f>
        <v>10</v>
      </c>
      <c r="T888" t="str">
        <f t="shared" si="55"/>
        <v>Violation</v>
      </c>
      <c r="U888" t="str">
        <f>VLOOKUP(B888,IATA[],3,FALSE)</f>
        <v>USA</v>
      </c>
      <c r="V888" t="str">
        <f>VLOOKUP(C888,IATA[],3,FALSE)</f>
        <v>Japan</v>
      </c>
      <c r="W888" t="str">
        <f>VLOOKUP(U888,Regions!A:B,2,FALSE)</f>
        <v>Americas</v>
      </c>
      <c r="X888" t="str">
        <f>VLOOKUP(V888,Regions!A:B,2,FALSE)</f>
        <v>Asia Pacific</v>
      </c>
    </row>
    <row r="889" spans="1:24" x14ac:dyDescent="0.3">
      <c r="A889" t="s">
        <v>242</v>
      </c>
      <c r="B889" t="s">
        <v>1161</v>
      </c>
      <c r="C889" t="s">
        <v>1168</v>
      </c>
      <c r="D889" s="1">
        <v>42927</v>
      </c>
      <c r="E889" s="1">
        <v>42932</v>
      </c>
      <c r="F889" s="1">
        <v>42937</v>
      </c>
      <c r="G889">
        <v>10899</v>
      </c>
      <c r="H889">
        <v>13.3</v>
      </c>
      <c r="I889">
        <v>10173.959999999999</v>
      </c>
      <c r="J889" s="2" t="s">
        <v>1218</v>
      </c>
      <c r="K889">
        <v>363</v>
      </c>
      <c r="L889" s="15" t="s">
        <v>1576</v>
      </c>
      <c r="M889">
        <f>IF(J889="Business", G889*imputed!$B$4+imputed!$C$4,flights_c!G889*imputed!$B$5+imputed!$C$5)</f>
        <v>8111.5765000000001</v>
      </c>
      <c r="N889">
        <f t="shared" si="52"/>
        <v>5</v>
      </c>
      <c r="O889">
        <f t="shared" si="53"/>
        <v>0.9334764657308009</v>
      </c>
      <c r="P889">
        <f t="shared" si="54"/>
        <v>5</v>
      </c>
      <c r="Q889" t="str">
        <f>VLOOKUP(K889,employees!A:H,5, FALSE)</f>
        <v>Consulting</v>
      </c>
      <c r="R889">
        <f>VLOOKUP(K889,employees!A:H,6, FALSE)</f>
        <v>3</v>
      </c>
      <c r="S889">
        <f>VLOOKUP(R889,Allowance!A:B,2,FALSE)</f>
        <v>8</v>
      </c>
      <c r="T889" t="str">
        <f t="shared" si="55"/>
        <v>Violation</v>
      </c>
      <c r="U889" t="str">
        <f>VLOOKUP(B889,IATA[],3,FALSE)</f>
        <v>USA</v>
      </c>
      <c r="V889" t="str">
        <f>VLOOKUP(C889,IATA[],3,FALSE)</f>
        <v>Japan</v>
      </c>
      <c r="W889" t="str">
        <f>VLOOKUP(U889,Regions!A:B,2,FALSE)</f>
        <v>Americas</v>
      </c>
      <c r="X889" t="str">
        <f>VLOOKUP(V889,Regions!A:B,2,FALSE)</f>
        <v>Asia Pacific</v>
      </c>
    </row>
    <row r="890" spans="1:24" x14ac:dyDescent="0.3">
      <c r="A890" t="s">
        <v>241</v>
      </c>
      <c r="B890" t="s">
        <v>1167</v>
      </c>
      <c r="C890" t="s">
        <v>1192</v>
      </c>
      <c r="D890" s="1">
        <v>43600</v>
      </c>
      <c r="E890" s="1">
        <v>43613</v>
      </c>
      <c r="F890" s="1">
        <v>43625</v>
      </c>
      <c r="G890">
        <v>8729</v>
      </c>
      <c r="H890">
        <v>10.8</v>
      </c>
      <c r="I890">
        <v>10176.76</v>
      </c>
      <c r="J890" s="2" t="s">
        <v>1218</v>
      </c>
      <c r="K890">
        <v>198</v>
      </c>
      <c r="L890" s="15" t="s">
        <v>1576</v>
      </c>
      <c r="M890">
        <f>IF(J890="Business", G890*imputed!$B$4+imputed!$C$4,flights_c!G890*imputed!$B$5+imputed!$C$5)</f>
        <v>6867.0815000000002</v>
      </c>
      <c r="N890">
        <f t="shared" si="52"/>
        <v>13</v>
      </c>
      <c r="O890">
        <f t="shared" si="53"/>
        <v>1.1658563409325238</v>
      </c>
      <c r="P890">
        <f t="shared" si="54"/>
        <v>12</v>
      </c>
      <c r="Q890" t="str">
        <f>VLOOKUP(K890,employees!A:H,5, FALSE)</f>
        <v>Consulting</v>
      </c>
      <c r="R890">
        <f>VLOOKUP(K890,employees!A:H,6, FALSE)</f>
        <v>4</v>
      </c>
      <c r="S890">
        <f>VLOOKUP(R890,Allowance!A:B,2,FALSE)</f>
        <v>10</v>
      </c>
      <c r="T890" t="str">
        <f t="shared" si="55"/>
        <v>Violation</v>
      </c>
      <c r="U890" t="str">
        <f>VLOOKUP(B890,IATA[],3,FALSE)</f>
        <v>England</v>
      </c>
      <c r="V890" t="str">
        <f>VLOOKUP(C890,IATA[],3,FALSE)</f>
        <v>China</v>
      </c>
      <c r="W890" t="str">
        <f>VLOOKUP(U890,Regions!A:B,2,FALSE)</f>
        <v>Europe &amp; Middle East</v>
      </c>
      <c r="X890" t="str">
        <f>VLOOKUP(V890,Regions!A:B,2,FALSE)</f>
        <v>Asia Pacific</v>
      </c>
    </row>
    <row r="891" spans="1:24" x14ac:dyDescent="0.3">
      <c r="A891" t="s">
        <v>240</v>
      </c>
      <c r="B891" t="s">
        <v>1167</v>
      </c>
      <c r="C891" t="s">
        <v>1171</v>
      </c>
      <c r="D891" s="1">
        <v>43491</v>
      </c>
      <c r="E891" s="1">
        <v>43511</v>
      </c>
      <c r="F891" s="1">
        <v>43516</v>
      </c>
      <c r="G891">
        <v>8187</v>
      </c>
      <c r="H891">
        <v>10.1</v>
      </c>
      <c r="I891">
        <v>10205.64</v>
      </c>
      <c r="J891" s="2" t="s">
        <v>1218</v>
      </c>
      <c r="K891">
        <v>467</v>
      </c>
      <c r="L891" s="15" t="s">
        <v>1576</v>
      </c>
      <c r="M891">
        <f>IF(J891="Business", G891*imputed!$B$4+imputed!$C$4,flights_c!G891*imputed!$B$5+imputed!$C$5)</f>
        <v>6556.2444999999998</v>
      </c>
      <c r="N891">
        <f t="shared" si="52"/>
        <v>20</v>
      </c>
      <c r="O891">
        <f t="shared" si="53"/>
        <v>1.2465665078783437</v>
      </c>
      <c r="P891">
        <f t="shared" si="54"/>
        <v>5</v>
      </c>
      <c r="Q891" t="str">
        <f>VLOOKUP(K891,employees!A:H,5, FALSE)</f>
        <v>Consulting</v>
      </c>
      <c r="R891">
        <f>VLOOKUP(K891,employees!A:H,6, FALSE)</f>
        <v>2</v>
      </c>
      <c r="S891">
        <f>VLOOKUP(R891,Allowance!A:B,2,FALSE)</f>
        <v>6</v>
      </c>
      <c r="T891" t="str">
        <f t="shared" si="55"/>
        <v>Violation</v>
      </c>
      <c r="U891" t="str">
        <f>VLOOKUP(B891,IATA[],3,FALSE)</f>
        <v>England</v>
      </c>
      <c r="V891" t="str">
        <f>VLOOKUP(C891,IATA[],3,FALSE)</f>
        <v>China</v>
      </c>
      <c r="W891" t="str">
        <f>VLOOKUP(U891,Regions!A:B,2,FALSE)</f>
        <v>Europe &amp; Middle East</v>
      </c>
      <c r="X891" t="str">
        <f>VLOOKUP(V891,Regions!A:B,2,FALSE)</f>
        <v>Asia Pacific</v>
      </c>
    </row>
    <row r="892" spans="1:24" x14ac:dyDescent="0.3">
      <c r="A892" t="s">
        <v>239</v>
      </c>
      <c r="B892" t="s">
        <v>1161</v>
      </c>
      <c r="C892" t="s">
        <v>1184</v>
      </c>
      <c r="D892" s="1">
        <v>43695</v>
      </c>
      <c r="E892" s="1">
        <v>43710</v>
      </c>
      <c r="F892" s="1">
        <v>43718</v>
      </c>
      <c r="G892">
        <v>16695</v>
      </c>
      <c r="H892">
        <v>20.100000000000001</v>
      </c>
      <c r="I892">
        <v>10217.1</v>
      </c>
      <c r="J892" s="2" t="s">
        <v>1218</v>
      </c>
      <c r="K892">
        <v>499</v>
      </c>
      <c r="L892" s="15" t="s">
        <v>1576</v>
      </c>
      <c r="M892">
        <f>IF(J892="Business", G892*imputed!$B$4+imputed!$C$4,flights_c!G892*imputed!$B$5+imputed!$C$5)</f>
        <v>11435.5825</v>
      </c>
      <c r="N892">
        <f t="shared" si="52"/>
        <v>15</v>
      </c>
      <c r="O892">
        <f t="shared" si="53"/>
        <v>0.61198562443845461</v>
      </c>
      <c r="P892">
        <f t="shared" si="54"/>
        <v>8</v>
      </c>
      <c r="Q892" t="str">
        <f>VLOOKUP(K892,employees!A:H,5, FALSE)</f>
        <v>IT</v>
      </c>
      <c r="R892">
        <f>VLOOKUP(K892,employees!A:H,6, FALSE)</f>
        <v>4</v>
      </c>
      <c r="S892">
        <f>VLOOKUP(R892,Allowance!A:B,2,FALSE)</f>
        <v>10</v>
      </c>
      <c r="T892" t="str">
        <f t="shared" si="55"/>
        <v>Violation</v>
      </c>
      <c r="U892" t="str">
        <f>VLOOKUP(B892,IATA[],3,FALSE)</f>
        <v>USA</v>
      </c>
      <c r="V892" t="str">
        <f>VLOOKUP(C892,IATA[],3,FALSE)</f>
        <v>Australia</v>
      </c>
      <c r="W892" t="str">
        <f>VLOOKUP(U892,Regions!A:B,2,FALSE)</f>
        <v>Americas</v>
      </c>
      <c r="X892" t="str">
        <f>VLOOKUP(V892,Regions!A:B,2,FALSE)</f>
        <v>Asia Pacific</v>
      </c>
    </row>
    <row r="893" spans="1:24" x14ac:dyDescent="0.3">
      <c r="A893" t="s">
        <v>238</v>
      </c>
      <c r="B893" t="s">
        <v>1161</v>
      </c>
      <c r="C893" t="s">
        <v>1183</v>
      </c>
      <c r="D893" s="1">
        <v>43071</v>
      </c>
      <c r="E893" s="1">
        <v>43083</v>
      </c>
      <c r="F893" s="1">
        <v>43088</v>
      </c>
      <c r="G893">
        <v>12116</v>
      </c>
      <c r="H893">
        <v>14.8</v>
      </c>
      <c r="I893">
        <v>10227</v>
      </c>
      <c r="J893" s="2" t="s">
        <v>1218</v>
      </c>
      <c r="K893">
        <v>940</v>
      </c>
      <c r="L893" s="15" t="s">
        <v>1576</v>
      </c>
      <c r="M893">
        <f>IF(J893="Business", G893*imputed!$B$4+imputed!$C$4,flights_c!G893*imputed!$B$5+imputed!$C$5)</f>
        <v>8809.5259999999998</v>
      </c>
      <c r="N893">
        <f t="shared" si="52"/>
        <v>12</v>
      </c>
      <c r="O893">
        <f t="shared" si="53"/>
        <v>0.84409045889732581</v>
      </c>
      <c r="P893">
        <f t="shared" si="54"/>
        <v>5</v>
      </c>
      <c r="Q893" t="str">
        <f>VLOOKUP(K893,employees!A:H,5, FALSE)</f>
        <v>Consulting</v>
      </c>
      <c r="R893">
        <f>VLOOKUP(K893,employees!A:H,6, FALSE)</f>
        <v>4</v>
      </c>
      <c r="S893">
        <f>VLOOKUP(R893,Allowance!A:B,2,FALSE)</f>
        <v>10</v>
      </c>
      <c r="T893" t="str">
        <f t="shared" si="55"/>
        <v>Violation</v>
      </c>
      <c r="U893" t="str">
        <f>VLOOKUP(B893,IATA[],3,FALSE)</f>
        <v>USA</v>
      </c>
      <c r="V893" t="str">
        <f>VLOOKUP(C893,IATA[],3,FALSE)</f>
        <v>China</v>
      </c>
      <c r="W893" t="str">
        <f>VLOOKUP(U893,Regions!A:B,2,FALSE)</f>
        <v>Americas</v>
      </c>
      <c r="X893" t="str">
        <f>VLOOKUP(V893,Regions!A:B,2,FALSE)</f>
        <v>Asia Pacific</v>
      </c>
    </row>
    <row r="894" spans="1:24" x14ac:dyDescent="0.3">
      <c r="A894" t="s">
        <v>237</v>
      </c>
      <c r="B894" t="s">
        <v>1161</v>
      </c>
      <c r="C894" t="s">
        <v>1176</v>
      </c>
      <c r="D894" s="1">
        <v>43518</v>
      </c>
      <c r="E894" s="1">
        <v>43532</v>
      </c>
      <c r="F894" s="1">
        <v>43542</v>
      </c>
      <c r="G894">
        <v>11115</v>
      </c>
      <c r="H894">
        <v>13.5</v>
      </c>
      <c r="I894">
        <v>10238.290000000001</v>
      </c>
      <c r="J894" s="2" t="s">
        <v>1218</v>
      </c>
      <c r="K894">
        <v>161</v>
      </c>
      <c r="L894" s="15" t="s">
        <v>1576</v>
      </c>
      <c r="M894">
        <f>IF(J894="Business", G894*imputed!$B$4+imputed!$C$4,flights_c!G894*imputed!$B$5+imputed!$C$5)</f>
        <v>8235.4524999999994</v>
      </c>
      <c r="N894">
        <f t="shared" si="52"/>
        <v>14</v>
      </c>
      <c r="O894">
        <f t="shared" si="53"/>
        <v>0.9211237067026542</v>
      </c>
      <c r="P894">
        <f t="shared" si="54"/>
        <v>10</v>
      </c>
      <c r="Q894" t="str">
        <f>VLOOKUP(K894,employees!A:H,5, FALSE)</f>
        <v>Consulting</v>
      </c>
      <c r="R894">
        <f>VLOOKUP(K894,employees!A:H,6, FALSE)</f>
        <v>4</v>
      </c>
      <c r="S894">
        <f>VLOOKUP(R894,Allowance!A:B,2,FALSE)</f>
        <v>10</v>
      </c>
      <c r="T894" t="str">
        <f t="shared" si="55"/>
        <v>Violation</v>
      </c>
      <c r="U894" t="str">
        <f>VLOOKUP(B894,IATA[],3,FALSE)</f>
        <v>USA</v>
      </c>
      <c r="V894" t="str">
        <f>VLOOKUP(C894,IATA[],3,FALSE)</f>
        <v>Republic of Korea</v>
      </c>
      <c r="W894" t="str">
        <f>VLOOKUP(U894,Regions!A:B,2,FALSE)</f>
        <v>Americas</v>
      </c>
      <c r="X894" t="str">
        <f>VLOOKUP(V894,Regions!A:B,2,FALSE)</f>
        <v>Asia Pacific</v>
      </c>
    </row>
    <row r="895" spans="1:24" x14ac:dyDescent="0.3">
      <c r="A895" t="s">
        <v>236</v>
      </c>
      <c r="B895" t="s">
        <v>1160</v>
      </c>
      <c r="C895" t="s">
        <v>1188</v>
      </c>
      <c r="D895" s="1">
        <v>42784</v>
      </c>
      <c r="E895" s="1">
        <v>42794</v>
      </c>
      <c r="F895" s="1">
        <v>42806</v>
      </c>
      <c r="G895">
        <v>16655</v>
      </c>
      <c r="H895">
        <v>23.8</v>
      </c>
      <c r="I895">
        <v>10238.89</v>
      </c>
      <c r="J895" s="2" t="s">
        <v>1218</v>
      </c>
      <c r="K895">
        <v>436</v>
      </c>
      <c r="L895" s="15" t="s">
        <v>1576</v>
      </c>
      <c r="M895">
        <f>IF(J895="Business", G895*imputed!$B$4+imputed!$C$4,flights_c!G895*imputed!$B$5+imputed!$C$5)</f>
        <v>11412.6425</v>
      </c>
      <c r="N895">
        <f t="shared" si="52"/>
        <v>10</v>
      </c>
      <c r="O895">
        <f t="shared" si="53"/>
        <v>0.61476373461422995</v>
      </c>
      <c r="P895">
        <f t="shared" si="54"/>
        <v>12</v>
      </c>
      <c r="Q895" t="str">
        <f>VLOOKUP(K895,employees!A:H,5, FALSE)</f>
        <v>Consulting</v>
      </c>
      <c r="R895">
        <f>VLOOKUP(K895,employees!A:H,6, FALSE)</f>
        <v>2</v>
      </c>
      <c r="S895">
        <f>VLOOKUP(R895,Allowance!A:B,2,FALSE)</f>
        <v>6</v>
      </c>
      <c r="T895" t="str">
        <f t="shared" si="55"/>
        <v>Violation</v>
      </c>
      <c r="U895" t="str">
        <f>VLOOKUP(B895,IATA[],3,FALSE)</f>
        <v>Singapore</v>
      </c>
      <c r="V895" t="str">
        <f>VLOOKUP(C895,IATA[],3,FALSE)</f>
        <v>USA</v>
      </c>
      <c r="W895" t="str">
        <f>VLOOKUP(U895,Regions!A:B,2,FALSE)</f>
        <v>Asia Pacific</v>
      </c>
      <c r="X895" t="str">
        <f>VLOOKUP(V895,Regions!A:B,2,FALSE)</f>
        <v>Americas</v>
      </c>
    </row>
    <row r="896" spans="1:24" x14ac:dyDescent="0.3">
      <c r="A896" t="s">
        <v>235</v>
      </c>
      <c r="B896" t="s">
        <v>1161</v>
      </c>
      <c r="C896" t="s">
        <v>1183</v>
      </c>
      <c r="D896" s="1">
        <v>43751</v>
      </c>
      <c r="E896" s="1">
        <v>43758</v>
      </c>
      <c r="F896" s="1">
        <v>43768</v>
      </c>
      <c r="G896">
        <v>12116</v>
      </c>
      <c r="H896">
        <v>14.8</v>
      </c>
      <c r="I896">
        <v>10242.719999999999</v>
      </c>
      <c r="J896" s="2" t="s">
        <v>1218</v>
      </c>
      <c r="K896">
        <v>739</v>
      </c>
      <c r="L896" s="15" t="s">
        <v>1576</v>
      </c>
      <c r="M896">
        <f>IF(J896="Business", G896*imputed!$B$4+imputed!$C$4,flights_c!G896*imputed!$B$5+imputed!$C$5)</f>
        <v>8809.5259999999998</v>
      </c>
      <c r="N896">
        <f t="shared" si="52"/>
        <v>7</v>
      </c>
      <c r="O896">
        <f t="shared" si="53"/>
        <v>0.84538791680422576</v>
      </c>
      <c r="P896">
        <f t="shared" si="54"/>
        <v>10</v>
      </c>
      <c r="Q896" t="str">
        <f>VLOOKUP(K896,employees!A:H,5, FALSE)</f>
        <v>Consulting</v>
      </c>
      <c r="R896">
        <f>VLOOKUP(K896,employees!A:H,6, FALSE)</f>
        <v>4</v>
      </c>
      <c r="S896">
        <f>VLOOKUP(R896,Allowance!A:B,2,FALSE)</f>
        <v>10</v>
      </c>
      <c r="T896" t="str">
        <f t="shared" si="55"/>
        <v>Violation</v>
      </c>
      <c r="U896" t="str">
        <f>VLOOKUP(B896,IATA[],3,FALSE)</f>
        <v>USA</v>
      </c>
      <c r="V896" t="str">
        <f>VLOOKUP(C896,IATA[],3,FALSE)</f>
        <v>China</v>
      </c>
      <c r="W896" t="str">
        <f>VLOOKUP(U896,Regions!A:B,2,FALSE)</f>
        <v>Americas</v>
      </c>
      <c r="X896" t="str">
        <f>VLOOKUP(V896,Regions!A:B,2,FALSE)</f>
        <v>Asia Pacific</v>
      </c>
    </row>
    <row r="897" spans="1:24" x14ac:dyDescent="0.3">
      <c r="A897" t="s">
        <v>234</v>
      </c>
      <c r="B897" t="s">
        <v>1161</v>
      </c>
      <c r="C897" t="s">
        <v>1173</v>
      </c>
      <c r="D897" s="1">
        <v>43582</v>
      </c>
      <c r="E897" s="1">
        <v>43592</v>
      </c>
      <c r="F897" s="1">
        <v>43599</v>
      </c>
      <c r="G897">
        <v>13964</v>
      </c>
      <c r="H897">
        <v>16.899999999999999</v>
      </c>
      <c r="I897">
        <v>10253.530000000001</v>
      </c>
      <c r="J897" s="2" t="s">
        <v>1218</v>
      </c>
      <c r="K897">
        <v>962</v>
      </c>
      <c r="L897" s="15" t="s">
        <v>1576</v>
      </c>
      <c r="M897">
        <f>IF(J897="Business", G897*imputed!$B$4+imputed!$C$4,flights_c!G897*imputed!$B$5+imputed!$C$5)</f>
        <v>9869.3539999999994</v>
      </c>
      <c r="N897">
        <f t="shared" si="52"/>
        <v>10</v>
      </c>
      <c r="O897">
        <f t="shared" si="53"/>
        <v>0.73428315668862798</v>
      </c>
      <c r="P897">
        <f t="shared" si="54"/>
        <v>7</v>
      </c>
      <c r="Q897" t="str">
        <f>VLOOKUP(K897,employees!A:H,5, FALSE)</f>
        <v>Consulting</v>
      </c>
      <c r="R897">
        <f>VLOOKUP(K897,employees!A:H,6, FALSE)</f>
        <v>4</v>
      </c>
      <c r="S897">
        <f>VLOOKUP(R897,Allowance!A:B,2,FALSE)</f>
        <v>10</v>
      </c>
      <c r="T897" t="str">
        <f t="shared" si="55"/>
        <v>Violation</v>
      </c>
      <c r="U897" t="str">
        <f>VLOOKUP(B897,IATA[],3,FALSE)</f>
        <v>USA</v>
      </c>
      <c r="V897" t="str">
        <f>VLOOKUP(C897,IATA[],3,FALSE)</f>
        <v>Thailand</v>
      </c>
      <c r="W897" t="str">
        <f>VLOOKUP(U897,Regions!A:B,2,FALSE)</f>
        <v>Americas</v>
      </c>
      <c r="X897" t="str">
        <f>VLOOKUP(V897,Regions!A:B,2,FALSE)</f>
        <v>Asia Pacific</v>
      </c>
    </row>
    <row r="898" spans="1:24" x14ac:dyDescent="0.3">
      <c r="A898" t="s">
        <v>233</v>
      </c>
      <c r="B898" t="s">
        <v>1161</v>
      </c>
      <c r="C898" t="s">
        <v>1169</v>
      </c>
      <c r="D898" s="1">
        <v>43788</v>
      </c>
      <c r="E898" s="1">
        <v>43803</v>
      </c>
      <c r="F898" s="1">
        <v>43817</v>
      </c>
      <c r="G898">
        <v>15178</v>
      </c>
      <c r="H898">
        <v>18.3</v>
      </c>
      <c r="I898">
        <v>10292.68</v>
      </c>
      <c r="J898" s="2" t="s">
        <v>1218</v>
      </c>
      <c r="K898">
        <v>213</v>
      </c>
      <c r="L898" s="15" t="s">
        <v>1576</v>
      </c>
      <c r="M898">
        <f>IF(J898="Business", G898*imputed!$B$4+imputed!$C$4,flights_c!G898*imputed!$B$5+imputed!$C$5)</f>
        <v>10565.583000000001</v>
      </c>
      <c r="N898">
        <f t="shared" si="52"/>
        <v>15</v>
      </c>
      <c r="O898">
        <f t="shared" si="53"/>
        <v>0.67813150612728956</v>
      </c>
      <c r="P898">
        <f t="shared" si="54"/>
        <v>14</v>
      </c>
      <c r="Q898" t="str">
        <f>VLOOKUP(K898,employees!A:H,5, FALSE)</f>
        <v>Consulting</v>
      </c>
      <c r="R898">
        <f>VLOOKUP(K898,employees!A:H,6, FALSE)</f>
        <v>3</v>
      </c>
      <c r="S898">
        <f>VLOOKUP(R898,Allowance!A:B,2,FALSE)</f>
        <v>8</v>
      </c>
      <c r="T898" t="str">
        <f t="shared" si="55"/>
        <v>Violation</v>
      </c>
      <c r="U898" t="str">
        <f>VLOOKUP(B898,IATA[],3,FALSE)</f>
        <v>USA</v>
      </c>
      <c r="V898" t="str">
        <f>VLOOKUP(C898,IATA[],3,FALSE)</f>
        <v>Malaysia</v>
      </c>
      <c r="W898" t="str">
        <f>VLOOKUP(U898,Regions!A:B,2,FALSE)</f>
        <v>Americas</v>
      </c>
      <c r="X898" t="str">
        <f>VLOOKUP(V898,Regions!A:B,2,FALSE)</f>
        <v>Asia Pacific</v>
      </c>
    </row>
    <row r="899" spans="1:24" x14ac:dyDescent="0.3">
      <c r="A899" t="s">
        <v>232</v>
      </c>
      <c r="B899" t="s">
        <v>1162</v>
      </c>
      <c r="C899" t="s">
        <v>1174</v>
      </c>
      <c r="D899" s="1">
        <v>43602</v>
      </c>
      <c r="E899" s="1">
        <v>43608</v>
      </c>
      <c r="F899" s="1">
        <v>43616</v>
      </c>
      <c r="G899">
        <v>11721</v>
      </c>
      <c r="H899">
        <v>13.9</v>
      </c>
      <c r="I899">
        <v>10301.370000000001</v>
      </c>
      <c r="J899" s="2" t="s">
        <v>1218</v>
      </c>
      <c r="K899">
        <v>235</v>
      </c>
      <c r="L899" s="15" t="s">
        <v>1576</v>
      </c>
      <c r="M899">
        <f>IF(J899="Business", G899*imputed!$B$4+imputed!$C$4,flights_c!G899*imputed!$B$5+imputed!$C$5)</f>
        <v>8582.9935000000005</v>
      </c>
      <c r="N899">
        <f t="shared" ref="N899:N962" si="56">E899-D899</f>
        <v>6</v>
      </c>
      <c r="O899">
        <f t="shared" ref="O899:O962" si="57">I899/G899</f>
        <v>0.87888149475300748</v>
      </c>
      <c r="P899">
        <f t="shared" ref="P899:P962" si="58">F899-E899</f>
        <v>8</v>
      </c>
      <c r="Q899" t="str">
        <f>VLOOKUP(K899,employees!A:H,5, FALSE)</f>
        <v>Finance</v>
      </c>
      <c r="R899">
        <f>VLOOKUP(K899,employees!A:H,6, FALSE)</f>
        <v>2</v>
      </c>
      <c r="S899">
        <f>VLOOKUP(R899,Allowance!A:B,2,FALSE)</f>
        <v>6</v>
      </c>
      <c r="T899" t="str">
        <f t="shared" ref="T899:T962" si="59">IF(J899="Economy", "Economy", IF(H899&lt;=S899, "No", "Violation"))</f>
        <v>Violation</v>
      </c>
      <c r="U899" t="str">
        <f>VLOOKUP(B899,IATA[],3,FALSE)</f>
        <v>England</v>
      </c>
      <c r="V899" t="str">
        <f>VLOOKUP(C899,IATA[],3,FALSE)</f>
        <v>Indonesia</v>
      </c>
      <c r="W899" t="str">
        <f>VLOOKUP(U899,Regions!A:B,2,FALSE)</f>
        <v>Europe &amp; Middle East</v>
      </c>
      <c r="X899" t="str">
        <f>VLOOKUP(V899,Regions!A:B,2,FALSE)</f>
        <v>Asia Pacific</v>
      </c>
    </row>
    <row r="900" spans="1:24" x14ac:dyDescent="0.3">
      <c r="A900" t="s">
        <v>231</v>
      </c>
      <c r="B900" t="s">
        <v>1161</v>
      </c>
      <c r="C900" t="s">
        <v>1162</v>
      </c>
      <c r="D900" s="1">
        <v>43191</v>
      </c>
      <c r="E900" s="1">
        <v>43209</v>
      </c>
      <c r="F900" s="1">
        <v>43223</v>
      </c>
      <c r="G900">
        <v>5555</v>
      </c>
      <c r="H900">
        <v>7.1</v>
      </c>
      <c r="I900">
        <v>10341.94</v>
      </c>
      <c r="J900" s="2" t="s">
        <v>1218</v>
      </c>
      <c r="K900">
        <v>321</v>
      </c>
      <c r="L900" s="15" t="s">
        <v>1576</v>
      </c>
      <c r="M900">
        <f>IF(J900="Business", G900*imputed!$B$4+imputed!$C$4,flights_c!G900*imputed!$B$5+imputed!$C$5)</f>
        <v>5046.7924999999996</v>
      </c>
      <c r="N900">
        <f t="shared" si="56"/>
        <v>18</v>
      </c>
      <c r="O900">
        <f t="shared" si="57"/>
        <v>1.8617353735373539</v>
      </c>
      <c r="P900">
        <f t="shared" si="58"/>
        <v>14</v>
      </c>
      <c r="Q900" t="str">
        <f>VLOOKUP(K900,employees!A:H,5, FALSE)</f>
        <v>IT</v>
      </c>
      <c r="R900">
        <f>VLOOKUP(K900,employees!A:H,6, FALSE)</f>
        <v>3</v>
      </c>
      <c r="S900">
        <f>VLOOKUP(R900,Allowance!A:B,2,FALSE)</f>
        <v>8</v>
      </c>
      <c r="T900" t="str">
        <f t="shared" si="59"/>
        <v>No</v>
      </c>
      <c r="U900" t="str">
        <f>VLOOKUP(B900,IATA[],3,FALSE)</f>
        <v>USA</v>
      </c>
      <c r="V900" t="str">
        <f>VLOOKUP(C900,IATA[],3,FALSE)</f>
        <v>England</v>
      </c>
      <c r="W900" t="str">
        <f>VLOOKUP(U900,Regions!A:B,2,FALSE)</f>
        <v>Americas</v>
      </c>
      <c r="X900" t="str">
        <f>VLOOKUP(V900,Regions!A:B,2,FALSE)</f>
        <v>Europe &amp; Middle East</v>
      </c>
    </row>
    <row r="901" spans="1:24" x14ac:dyDescent="0.3">
      <c r="A901" t="s">
        <v>230</v>
      </c>
      <c r="B901" t="s">
        <v>1160</v>
      </c>
      <c r="C901" t="s">
        <v>1196</v>
      </c>
      <c r="D901" s="1">
        <v>43041</v>
      </c>
      <c r="E901" s="1">
        <v>43062</v>
      </c>
      <c r="F901" s="1">
        <v>43075</v>
      </c>
      <c r="G901">
        <v>14101</v>
      </c>
      <c r="H901">
        <v>19.3</v>
      </c>
      <c r="I901">
        <v>10349.74</v>
      </c>
      <c r="J901" s="2" t="s">
        <v>1218</v>
      </c>
      <c r="K901">
        <v>436</v>
      </c>
      <c r="L901" s="15" t="s">
        <v>1576</v>
      </c>
      <c r="M901">
        <f>IF(J901="Business", G901*imputed!$B$4+imputed!$C$4,flights_c!G901*imputed!$B$5+imputed!$C$5)</f>
        <v>9947.9235000000008</v>
      </c>
      <c r="N901">
        <f t="shared" si="56"/>
        <v>21</v>
      </c>
      <c r="O901">
        <f t="shared" si="57"/>
        <v>0.73397205871923976</v>
      </c>
      <c r="P901">
        <f t="shared" si="58"/>
        <v>13</v>
      </c>
      <c r="Q901" t="str">
        <f>VLOOKUP(K901,employees!A:H,5, FALSE)</f>
        <v>Consulting</v>
      </c>
      <c r="R901">
        <f>VLOOKUP(K901,employees!A:H,6, FALSE)</f>
        <v>2</v>
      </c>
      <c r="S901">
        <f>VLOOKUP(R901,Allowance!A:B,2,FALSE)</f>
        <v>6</v>
      </c>
      <c r="T901" t="str">
        <f t="shared" si="59"/>
        <v>Violation</v>
      </c>
      <c r="U901" t="str">
        <f>VLOOKUP(B901,IATA[],3,FALSE)</f>
        <v>Singapore</v>
      </c>
      <c r="V901" t="str">
        <f>VLOOKUP(C901,IATA[],3,FALSE)</f>
        <v>USA</v>
      </c>
      <c r="W901" t="str">
        <f>VLOOKUP(U901,Regions!A:B,2,FALSE)</f>
        <v>Asia Pacific</v>
      </c>
      <c r="X901" t="str">
        <f>VLOOKUP(V901,Regions!A:B,2,FALSE)</f>
        <v>Americas</v>
      </c>
    </row>
    <row r="902" spans="1:24" x14ac:dyDescent="0.3">
      <c r="A902" t="s">
        <v>229</v>
      </c>
      <c r="B902" t="s">
        <v>1162</v>
      </c>
      <c r="C902" t="s">
        <v>1161</v>
      </c>
      <c r="D902" s="1">
        <v>42808</v>
      </c>
      <c r="E902" s="1">
        <v>42820</v>
      </c>
      <c r="F902" s="1">
        <v>42828</v>
      </c>
      <c r="G902">
        <v>5539</v>
      </c>
      <c r="H902">
        <v>6.7</v>
      </c>
      <c r="I902">
        <v>10404.64</v>
      </c>
      <c r="J902" s="2" t="s">
        <v>1218</v>
      </c>
      <c r="K902">
        <v>225</v>
      </c>
      <c r="L902" s="15" t="s">
        <v>1576</v>
      </c>
      <c r="M902">
        <f>IF(J902="Business", G902*imputed!$B$4+imputed!$C$4,flights_c!G902*imputed!$B$5+imputed!$C$5)</f>
        <v>5037.6165000000001</v>
      </c>
      <c r="N902">
        <f t="shared" si="56"/>
        <v>12</v>
      </c>
      <c r="O902">
        <f t="shared" si="57"/>
        <v>1.8784329301317926</v>
      </c>
      <c r="P902">
        <f t="shared" si="58"/>
        <v>8</v>
      </c>
      <c r="Q902" t="str">
        <f>VLOOKUP(K902,employees!A:H,5, FALSE)</f>
        <v>HR</v>
      </c>
      <c r="R902">
        <f>VLOOKUP(K902,employees!A:H,6, FALSE)</f>
        <v>1</v>
      </c>
      <c r="S902">
        <f>VLOOKUP(R902,Allowance!A:B,2,FALSE)</f>
        <v>4</v>
      </c>
      <c r="T902" t="str">
        <f t="shared" si="59"/>
        <v>Violation</v>
      </c>
      <c r="U902" t="str">
        <f>VLOOKUP(B902,IATA[],3,FALSE)</f>
        <v>England</v>
      </c>
      <c r="V902" t="str">
        <f>VLOOKUP(C902,IATA[],3,FALSE)</f>
        <v>USA</v>
      </c>
      <c r="W902" t="str">
        <f>VLOOKUP(U902,Regions!A:B,2,FALSE)</f>
        <v>Europe &amp; Middle East</v>
      </c>
      <c r="X902" t="str">
        <f>VLOOKUP(V902,Regions!A:B,2,FALSE)</f>
        <v>Americas</v>
      </c>
    </row>
    <row r="903" spans="1:24" x14ac:dyDescent="0.3">
      <c r="A903" t="s">
        <v>228</v>
      </c>
      <c r="B903" t="s">
        <v>1161</v>
      </c>
      <c r="C903" t="s">
        <v>1160</v>
      </c>
      <c r="D903" s="1">
        <v>43097</v>
      </c>
      <c r="E903" s="1">
        <v>43117</v>
      </c>
      <c r="F903" s="1">
        <v>43122</v>
      </c>
      <c r="G903">
        <v>15349</v>
      </c>
      <c r="H903">
        <v>18.5</v>
      </c>
      <c r="I903">
        <v>10412.16</v>
      </c>
      <c r="J903" s="2" t="s">
        <v>1218</v>
      </c>
      <c r="K903">
        <v>228</v>
      </c>
      <c r="L903" s="15" t="s">
        <v>1576</v>
      </c>
      <c r="M903">
        <f>IF(J903="Business", G903*imputed!$B$4+imputed!$C$4,flights_c!G903*imputed!$B$5+imputed!$C$5)</f>
        <v>10663.6515</v>
      </c>
      <c r="N903">
        <f t="shared" si="56"/>
        <v>20</v>
      </c>
      <c r="O903">
        <f t="shared" si="57"/>
        <v>0.67836080526418663</v>
      </c>
      <c r="P903">
        <f t="shared" si="58"/>
        <v>5</v>
      </c>
      <c r="Q903" t="str">
        <f>VLOOKUP(K903,employees!A:H,5, FALSE)</f>
        <v>HR</v>
      </c>
      <c r="R903">
        <f>VLOOKUP(K903,employees!A:H,6, FALSE)</f>
        <v>3</v>
      </c>
      <c r="S903">
        <f>VLOOKUP(R903,Allowance!A:B,2,FALSE)</f>
        <v>8</v>
      </c>
      <c r="T903" t="str">
        <f t="shared" si="59"/>
        <v>Violation</v>
      </c>
      <c r="U903" t="str">
        <f>VLOOKUP(B903,IATA[],3,FALSE)</f>
        <v>USA</v>
      </c>
      <c r="V903" t="str">
        <f>VLOOKUP(C903,IATA[],3,FALSE)</f>
        <v>Singapore</v>
      </c>
      <c r="W903" t="str">
        <f>VLOOKUP(U903,Regions!A:B,2,FALSE)</f>
        <v>Americas</v>
      </c>
      <c r="X903" t="str">
        <f>VLOOKUP(V903,Regions!A:B,2,FALSE)</f>
        <v>Asia Pacific</v>
      </c>
    </row>
    <row r="904" spans="1:24" x14ac:dyDescent="0.3">
      <c r="A904" t="s">
        <v>227</v>
      </c>
      <c r="B904" t="s">
        <v>1161</v>
      </c>
      <c r="C904" t="s">
        <v>1169</v>
      </c>
      <c r="D904" s="1">
        <v>43395</v>
      </c>
      <c r="E904" s="1">
        <v>43408</v>
      </c>
      <c r="F904" s="1">
        <v>43415</v>
      </c>
      <c r="G904">
        <v>15178</v>
      </c>
      <c r="H904">
        <v>18.3</v>
      </c>
      <c r="I904">
        <v>10414.790000000001</v>
      </c>
      <c r="J904" s="2" t="s">
        <v>1218</v>
      </c>
      <c r="K904">
        <v>739</v>
      </c>
      <c r="L904" s="15" t="s">
        <v>1576</v>
      </c>
      <c r="M904">
        <f>IF(J904="Business", G904*imputed!$B$4+imputed!$C$4,flights_c!G904*imputed!$B$5+imputed!$C$5)</f>
        <v>10565.583000000001</v>
      </c>
      <c r="N904">
        <f t="shared" si="56"/>
        <v>13</v>
      </c>
      <c r="O904">
        <f t="shared" si="57"/>
        <v>0.68617670312294121</v>
      </c>
      <c r="P904">
        <f t="shared" si="58"/>
        <v>7</v>
      </c>
      <c r="Q904" t="str">
        <f>VLOOKUP(K904,employees!A:H,5, FALSE)</f>
        <v>Consulting</v>
      </c>
      <c r="R904">
        <f>VLOOKUP(K904,employees!A:H,6, FALSE)</f>
        <v>4</v>
      </c>
      <c r="S904">
        <f>VLOOKUP(R904,Allowance!A:B,2,FALSE)</f>
        <v>10</v>
      </c>
      <c r="T904" t="str">
        <f t="shared" si="59"/>
        <v>Violation</v>
      </c>
      <c r="U904" t="str">
        <f>VLOOKUP(B904,IATA[],3,FALSE)</f>
        <v>USA</v>
      </c>
      <c r="V904" t="str">
        <f>VLOOKUP(C904,IATA[],3,FALSE)</f>
        <v>Malaysia</v>
      </c>
      <c r="W904" t="str">
        <f>VLOOKUP(U904,Regions!A:B,2,FALSE)</f>
        <v>Americas</v>
      </c>
      <c r="X904" t="str">
        <f>VLOOKUP(V904,Regions!A:B,2,FALSE)</f>
        <v>Asia Pacific</v>
      </c>
    </row>
    <row r="905" spans="1:24" x14ac:dyDescent="0.3">
      <c r="A905" t="s">
        <v>226</v>
      </c>
      <c r="B905" t="s">
        <v>1160</v>
      </c>
      <c r="C905" t="s">
        <v>1195</v>
      </c>
      <c r="D905" s="1">
        <v>43797</v>
      </c>
      <c r="E905" s="1">
        <v>43807</v>
      </c>
      <c r="F905" s="1">
        <v>43813</v>
      </c>
      <c r="G905">
        <v>14584</v>
      </c>
      <c r="H905">
        <v>21.7</v>
      </c>
      <c r="I905">
        <v>10416.84</v>
      </c>
      <c r="J905" s="2" t="s">
        <v>1218</v>
      </c>
      <c r="K905">
        <v>958</v>
      </c>
      <c r="L905" s="15" t="s">
        <v>1576</v>
      </c>
      <c r="M905">
        <f>IF(J905="Business", G905*imputed!$B$4+imputed!$C$4,flights_c!G905*imputed!$B$5+imputed!$C$5)</f>
        <v>10224.924000000001</v>
      </c>
      <c r="N905">
        <f t="shared" si="56"/>
        <v>10</v>
      </c>
      <c r="O905">
        <f t="shared" si="57"/>
        <v>0.71426494788809658</v>
      </c>
      <c r="P905">
        <f t="shared" si="58"/>
        <v>6</v>
      </c>
      <c r="Q905" t="str">
        <f>VLOOKUP(K905,employees!A:H,5, FALSE)</f>
        <v>Consulting</v>
      </c>
      <c r="R905">
        <f>VLOOKUP(K905,employees!A:H,6, FALSE)</f>
        <v>4</v>
      </c>
      <c r="S905">
        <f>VLOOKUP(R905,Allowance!A:B,2,FALSE)</f>
        <v>10</v>
      </c>
      <c r="T905" t="str">
        <f t="shared" si="59"/>
        <v>Violation</v>
      </c>
      <c r="U905" t="str">
        <f>VLOOKUP(B905,IATA[],3,FALSE)</f>
        <v>Singapore</v>
      </c>
      <c r="V905" t="str">
        <f>VLOOKUP(C905,IATA[],3,FALSE)</f>
        <v>USA</v>
      </c>
      <c r="W905" t="str">
        <f>VLOOKUP(U905,Regions!A:B,2,FALSE)</f>
        <v>Asia Pacific</v>
      </c>
      <c r="X905" t="str">
        <f>VLOOKUP(V905,Regions!A:B,2,FALSE)</f>
        <v>Americas</v>
      </c>
    </row>
    <row r="906" spans="1:24" x14ac:dyDescent="0.3">
      <c r="A906" t="s">
        <v>225</v>
      </c>
      <c r="B906" t="s">
        <v>1161</v>
      </c>
      <c r="C906" t="s">
        <v>1183</v>
      </c>
      <c r="D906" s="1">
        <v>42838</v>
      </c>
      <c r="E906" s="1">
        <v>42862</v>
      </c>
      <c r="F906" s="1">
        <v>42868</v>
      </c>
      <c r="G906">
        <v>12116</v>
      </c>
      <c r="H906">
        <v>14.8</v>
      </c>
      <c r="I906">
        <v>10432.94</v>
      </c>
      <c r="J906" s="2" t="s">
        <v>1218</v>
      </c>
      <c r="K906">
        <v>297</v>
      </c>
      <c r="L906" s="15" t="s">
        <v>1576</v>
      </c>
      <c r="M906">
        <f>IF(J906="Business", G906*imputed!$B$4+imputed!$C$4,flights_c!G906*imputed!$B$5+imputed!$C$5)</f>
        <v>8809.5259999999998</v>
      </c>
      <c r="N906">
        <f t="shared" si="56"/>
        <v>24</v>
      </c>
      <c r="O906">
        <f t="shared" si="57"/>
        <v>0.86108781776163756</v>
      </c>
      <c r="P906">
        <f t="shared" si="58"/>
        <v>6</v>
      </c>
      <c r="Q906" t="str">
        <f>VLOOKUP(K906,employees!A:H,5, FALSE)</f>
        <v>Consulting</v>
      </c>
      <c r="R906">
        <f>VLOOKUP(K906,employees!A:H,6, FALSE)</f>
        <v>4</v>
      </c>
      <c r="S906">
        <f>VLOOKUP(R906,Allowance!A:B,2,FALSE)</f>
        <v>10</v>
      </c>
      <c r="T906" t="str">
        <f t="shared" si="59"/>
        <v>Violation</v>
      </c>
      <c r="U906" t="str">
        <f>VLOOKUP(B906,IATA[],3,FALSE)</f>
        <v>USA</v>
      </c>
      <c r="V906" t="str">
        <f>VLOOKUP(C906,IATA[],3,FALSE)</f>
        <v>China</v>
      </c>
      <c r="W906" t="str">
        <f>VLOOKUP(U906,Regions!A:B,2,FALSE)</f>
        <v>Americas</v>
      </c>
      <c r="X906" t="str">
        <f>VLOOKUP(V906,Regions!A:B,2,FALSE)</f>
        <v>Asia Pacific</v>
      </c>
    </row>
    <row r="907" spans="1:24" x14ac:dyDescent="0.3">
      <c r="A907" t="s">
        <v>224</v>
      </c>
      <c r="B907" t="s">
        <v>1167</v>
      </c>
      <c r="C907" t="s">
        <v>1161</v>
      </c>
      <c r="D907" s="1">
        <v>43809</v>
      </c>
      <c r="E907" s="1">
        <v>43819</v>
      </c>
      <c r="F907" s="1">
        <v>43827</v>
      </c>
      <c r="G907">
        <v>5568</v>
      </c>
      <c r="H907">
        <v>12.7</v>
      </c>
      <c r="I907">
        <v>10433.09</v>
      </c>
      <c r="J907" s="2" t="s">
        <v>1218</v>
      </c>
      <c r="K907">
        <v>165</v>
      </c>
      <c r="L907" s="15" t="s">
        <v>1576</v>
      </c>
      <c r="M907">
        <f>IF(J907="Business", G907*imputed!$B$4+imputed!$C$4,flights_c!G907*imputed!$B$5+imputed!$C$5)</f>
        <v>5054.2479999999996</v>
      </c>
      <c r="N907">
        <f t="shared" si="56"/>
        <v>10</v>
      </c>
      <c r="O907">
        <f t="shared" si="57"/>
        <v>1.8737589798850576</v>
      </c>
      <c r="P907">
        <f t="shared" si="58"/>
        <v>8</v>
      </c>
      <c r="Q907" t="str">
        <f>VLOOKUP(K907,employees!A:H,5, FALSE)</f>
        <v>HR</v>
      </c>
      <c r="R907">
        <f>VLOOKUP(K907,employees!A:H,6, FALSE)</f>
        <v>2</v>
      </c>
      <c r="S907">
        <f>VLOOKUP(R907,Allowance!A:B,2,FALSE)</f>
        <v>6</v>
      </c>
      <c r="T907" t="str">
        <f t="shared" si="59"/>
        <v>Violation</v>
      </c>
      <c r="U907" t="str">
        <f>VLOOKUP(B907,IATA[],3,FALSE)</f>
        <v>England</v>
      </c>
      <c r="V907" t="str">
        <f>VLOOKUP(C907,IATA[],3,FALSE)</f>
        <v>USA</v>
      </c>
      <c r="W907" t="str">
        <f>VLOOKUP(U907,Regions!A:B,2,FALSE)</f>
        <v>Europe &amp; Middle East</v>
      </c>
      <c r="X907" t="str">
        <f>VLOOKUP(V907,Regions!A:B,2,FALSE)</f>
        <v>Americas</v>
      </c>
    </row>
    <row r="908" spans="1:24" x14ac:dyDescent="0.3">
      <c r="A908" t="s">
        <v>223</v>
      </c>
      <c r="B908" t="s">
        <v>1161</v>
      </c>
      <c r="C908" t="s">
        <v>1169</v>
      </c>
      <c r="D908" s="1">
        <v>43711</v>
      </c>
      <c r="E908" s="1">
        <v>43737</v>
      </c>
      <c r="F908" s="1">
        <v>43755</v>
      </c>
      <c r="G908">
        <v>15178</v>
      </c>
      <c r="H908">
        <v>18.3</v>
      </c>
      <c r="I908">
        <v>10488.33</v>
      </c>
      <c r="J908" s="2" t="s">
        <v>1218</v>
      </c>
      <c r="K908">
        <v>18</v>
      </c>
      <c r="L908" s="15" t="s">
        <v>1576</v>
      </c>
      <c r="M908">
        <f>IF(J908="Business", G908*imputed!$B$4+imputed!$C$4,flights_c!G908*imputed!$B$5+imputed!$C$5)</f>
        <v>10565.583000000001</v>
      </c>
      <c r="N908">
        <f t="shared" si="56"/>
        <v>26</v>
      </c>
      <c r="O908">
        <f t="shared" si="57"/>
        <v>0.6910218737646594</v>
      </c>
      <c r="P908">
        <f t="shared" si="58"/>
        <v>18</v>
      </c>
      <c r="Q908" t="str">
        <f>VLOOKUP(K908,employees!A:H,5, FALSE)</f>
        <v>Consulting</v>
      </c>
      <c r="R908">
        <f>VLOOKUP(K908,employees!A:H,6, FALSE)</f>
        <v>2</v>
      </c>
      <c r="S908">
        <f>VLOOKUP(R908,Allowance!A:B,2,FALSE)</f>
        <v>6</v>
      </c>
      <c r="T908" t="str">
        <f t="shared" si="59"/>
        <v>Violation</v>
      </c>
      <c r="U908" t="str">
        <f>VLOOKUP(B908,IATA[],3,FALSE)</f>
        <v>USA</v>
      </c>
      <c r="V908" t="str">
        <f>VLOOKUP(C908,IATA[],3,FALSE)</f>
        <v>Malaysia</v>
      </c>
      <c r="W908" t="str">
        <f>VLOOKUP(U908,Regions!A:B,2,FALSE)</f>
        <v>Americas</v>
      </c>
      <c r="X908" t="str">
        <f>VLOOKUP(V908,Regions!A:B,2,FALSE)</f>
        <v>Asia Pacific</v>
      </c>
    </row>
    <row r="909" spans="1:24" x14ac:dyDescent="0.3">
      <c r="A909" t="s">
        <v>222</v>
      </c>
      <c r="B909" t="s">
        <v>1161</v>
      </c>
      <c r="C909" t="s">
        <v>1173</v>
      </c>
      <c r="D909" s="1">
        <v>43261</v>
      </c>
      <c r="E909" s="1">
        <v>43270</v>
      </c>
      <c r="F909" s="1">
        <v>43285</v>
      </c>
      <c r="G909">
        <v>13964</v>
      </c>
      <c r="H909">
        <v>16.899999999999999</v>
      </c>
      <c r="I909">
        <v>10495.84</v>
      </c>
      <c r="J909" s="2" t="s">
        <v>1218</v>
      </c>
      <c r="K909">
        <v>384</v>
      </c>
      <c r="L909" s="15" t="s">
        <v>1576</v>
      </c>
      <c r="M909">
        <f>IF(J909="Business", G909*imputed!$B$4+imputed!$C$4,flights_c!G909*imputed!$B$5+imputed!$C$5)</f>
        <v>9869.3539999999994</v>
      </c>
      <c r="N909">
        <f t="shared" si="56"/>
        <v>9</v>
      </c>
      <c r="O909">
        <f t="shared" si="57"/>
        <v>0.7516356344886852</v>
      </c>
      <c r="P909">
        <f t="shared" si="58"/>
        <v>15</v>
      </c>
      <c r="Q909" t="str">
        <f>VLOOKUP(K909,employees!A:H,5, FALSE)</f>
        <v>IT</v>
      </c>
      <c r="R909">
        <f>VLOOKUP(K909,employees!A:H,6, FALSE)</f>
        <v>4</v>
      </c>
      <c r="S909">
        <f>VLOOKUP(R909,Allowance!A:B,2,FALSE)</f>
        <v>10</v>
      </c>
      <c r="T909" t="str">
        <f t="shared" si="59"/>
        <v>Violation</v>
      </c>
      <c r="U909" t="str">
        <f>VLOOKUP(B909,IATA[],3,FALSE)</f>
        <v>USA</v>
      </c>
      <c r="V909" t="str">
        <f>VLOOKUP(C909,IATA[],3,FALSE)</f>
        <v>Thailand</v>
      </c>
      <c r="W909" t="str">
        <f>VLOOKUP(U909,Regions!A:B,2,FALSE)</f>
        <v>Americas</v>
      </c>
      <c r="X909" t="str">
        <f>VLOOKUP(V909,Regions!A:B,2,FALSE)</f>
        <v>Asia Pacific</v>
      </c>
    </row>
    <row r="910" spans="1:24" x14ac:dyDescent="0.3">
      <c r="A910" t="s">
        <v>221</v>
      </c>
      <c r="B910" t="s">
        <v>1161</v>
      </c>
      <c r="C910" t="s">
        <v>1169</v>
      </c>
      <c r="D910" s="1">
        <v>43397</v>
      </c>
      <c r="E910" s="1">
        <v>43409</v>
      </c>
      <c r="F910" s="1">
        <v>43418</v>
      </c>
      <c r="G910">
        <v>15178</v>
      </c>
      <c r="H910">
        <v>18.3</v>
      </c>
      <c r="I910">
        <v>10515.44</v>
      </c>
      <c r="J910" s="2" t="s">
        <v>1218</v>
      </c>
      <c r="K910">
        <v>161</v>
      </c>
      <c r="L910" s="15" t="s">
        <v>1576</v>
      </c>
      <c r="M910">
        <f>IF(J910="Business", G910*imputed!$B$4+imputed!$C$4,flights_c!G910*imputed!$B$5+imputed!$C$5)</f>
        <v>10565.583000000001</v>
      </c>
      <c r="N910">
        <f t="shared" si="56"/>
        <v>12</v>
      </c>
      <c r="O910">
        <f t="shared" si="57"/>
        <v>0.69280801159573069</v>
      </c>
      <c r="P910">
        <f t="shared" si="58"/>
        <v>9</v>
      </c>
      <c r="Q910" t="str">
        <f>VLOOKUP(K910,employees!A:H,5, FALSE)</f>
        <v>Consulting</v>
      </c>
      <c r="R910">
        <f>VLOOKUP(K910,employees!A:H,6, FALSE)</f>
        <v>4</v>
      </c>
      <c r="S910">
        <f>VLOOKUP(R910,Allowance!A:B,2,FALSE)</f>
        <v>10</v>
      </c>
      <c r="T910" t="str">
        <f t="shared" si="59"/>
        <v>Violation</v>
      </c>
      <c r="U910" t="str">
        <f>VLOOKUP(B910,IATA[],3,FALSE)</f>
        <v>USA</v>
      </c>
      <c r="V910" t="str">
        <f>VLOOKUP(C910,IATA[],3,FALSE)</f>
        <v>Malaysia</v>
      </c>
      <c r="W910" t="str">
        <f>VLOOKUP(U910,Regions!A:B,2,FALSE)</f>
        <v>Americas</v>
      </c>
      <c r="X910" t="str">
        <f>VLOOKUP(V910,Regions!A:B,2,FALSE)</f>
        <v>Asia Pacific</v>
      </c>
    </row>
    <row r="911" spans="1:24" x14ac:dyDescent="0.3">
      <c r="A911" t="s">
        <v>220</v>
      </c>
      <c r="B911" t="s">
        <v>1161</v>
      </c>
      <c r="C911" t="s">
        <v>1168</v>
      </c>
      <c r="D911" s="1">
        <v>43277</v>
      </c>
      <c r="E911" s="1">
        <v>43291</v>
      </c>
      <c r="F911" s="1">
        <v>43296</v>
      </c>
      <c r="G911">
        <v>10899</v>
      </c>
      <c r="H911">
        <v>13.3</v>
      </c>
      <c r="I911">
        <v>10541.36</v>
      </c>
      <c r="J911" s="2" t="s">
        <v>1218</v>
      </c>
      <c r="K911">
        <v>63</v>
      </c>
      <c r="L911" s="15" t="s">
        <v>1576</v>
      </c>
      <c r="M911">
        <f>IF(J911="Business", G911*imputed!$B$4+imputed!$C$4,flights_c!G911*imputed!$B$5+imputed!$C$5)</f>
        <v>8111.5765000000001</v>
      </c>
      <c r="N911">
        <f t="shared" si="56"/>
        <v>14</v>
      </c>
      <c r="O911">
        <f t="shared" si="57"/>
        <v>0.96718598036517112</v>
      </c>
      <c r="P911">
        <f t="shared" si="58"/>
        <v>5</v>
      </c>
      <c r="Q911" t="str">
        <f>VLOOKUP(K911,employees!A:H,5, FALSE)</f>
        <v>Consulting</v>
      </c>
      <c r="R911">
        <f>VLOOKUP(K911,employees!A:H,6, FALSE)</f>
        <v>3</v>
      </c>
      <c r="S911">
        <f>VLOOKUP(R911,Allowance!A:B,2,FALSE)</f>
        <v>8</v>
      </c>
      <c r="T911" t="str">
        <f t="shared" si="59"/>
        <v>Violation</v>
      </c>
      <c r="U911" t="str">
        <f>VLOOKUP(B911,IATA[],3,FALSE)</f>
        <v>USA</v>
      </c>
      <c r="V911" t="str">
        <f>VLOOKUP(C911,IATA[],3,FALSE)</f>
        <v>Japan</v>
      </c>
      <c r="W911" t="str">
        <f>VLOOKUP(U911,Regions!A:B,2,FALSE)</f>
        <v>Americas</v>
      </c>
      <c r="X911" t="str">
        <f>VLOOKUP(V911,Regions!A:B,2,FALSE)</f>
        <v>Asia Pacific</v>
      </c>
    </row>
    <row r="912" spans="1:24" x14ac:dyDescent="0.3">
      <c r="A912" t="s">
        <v>219</v>
      </c>
      <c r="B912" t="s">
        <v>1162</v>
      </c>
      <c r="C912" t="s">
        <v>1186</v>
      </c>
      <c r="D912" s="1">
        <v>43641</v>
      </c>
      <c r="E912" s="1">
        <v>43654</v>
      </c>
      <c r="F912" s="1">
        <v>43665</v>
      </c>
      <c r="G912">
        <v>9594</v>
      </c>
      <c r="H912">
        <v>16.7</v>
      </c>
      <c r="I912">
        <v>10550.2</v>
      </c>
      <c r="J912" s="2" t="s">
        <v>1218</v>
      </c>
      <c r="K912">
        <v>905</v>
      </c>
      <c r="L912" s="15" t="s">
        <v>1576</v>
      </c>
      <c r="M912">
        <f>IF(J912="Business", G912*imputed!$B$4+imputed!$C$4,flights_c!G912*imputed!$B$5+imputed!$C$5)</f>
        <v>7363.1589999999997</v>
      </c>
      <c r="N912">
        <f t="shared" si="56"/>
        <v>13</v>
      </c>
      <c r="O912">
        <f t="shared" si="57"/>
        <v>1.0996664582030435</v>
      </c>
      <c r="P912">
        <f t="shared" si="58"/>
        <v>11</v>
      </c>
      <c r="Q912" t="str">
        <f>VLOOKUP(K912,employees!A:H,5, FALSE)</f>
        <v>Consulting</v>
      </c>
      <c r="R912">
        <f>VLOOKUP(K912,employees!A:H,6, FALSE)</f>
        <v>3</v>
      </c>
      <c r="S912">
        <f>VLOOKUP(R912,Allowance!A:B,2,FALSE)</f>
        <v>8</v>
      </c>
      <c r="T912" t="str">
        <f t="shared" si="59"/>
        <v>Violation</v>
      </c>
      <c r="U912" t="str">
        <f>VLOOKUP(B912,IATA[],3,FALSE)</f>
        <v>England</v>
      </c>
      <c r="V912" t="str">
        <f>VLOOKUP(C912,IATA[],3,FALSE)</f>
        <v>China</v>
      </c>
      <c r="W912" t="str">
        <f>VLOOKUP(U912,Regions!A:B,2,FALSE)</f>
        <v>Europe &amp; Middle East</v>
      </c>
      <c r="X912" t="str">
        <f>VLOOKUP(V912,Regions!A:B,2,FALSE)</f>
        <v>Asia Pacific</v>
      </c>
    </row>
    <row r="913" spans="1:24" x14ac:dyDescent="0.3">
      <c r="A913" t="s">
        <v>218</v>
      </c>
      <c r="B913" t="s">
        <v>1161</v>
      </c>
      <c r="C913" t="s">
        <v>1171</v>
      </c>
      <c r="D913" s="1">
        <v>43567</v>
      </c>
      <c r="E913" s="1">
        <v>43576</v>
      </c>
      <c r="F913" s="1">
        <v>43582</v>
      </c>
      <c r="G913">
        <v>11004</v>
      </c>
      <c r="H913">
        <v>13.5</v>
      </c>
      <c r="I913">
        <v>10569.28</v>
      </c>
      <c r="J913" s="2" t="s">
        <v>1218</v>
      </c>
      <c r="K913">
        <v>18</v>
      </c>
      <c r="L913" s="15" t="s">
        <v>1576</v>
      </c>
      <c r="M913">
        <f>IF(J913="Business", G913*imputed!$B$4+imputed!$C$4,flights_c!G913*imputed!$B$5+imputed!$C$5)</f>
        <v>8171.7939999999999</v>
      </c>
      <c r="N913">
        <f t="shared" si="56"/>
        <v>9</v>
      </c>
      <c r="O913">
        <f t="shared" si="57"/>
        <v>0.96049436568520541</v>
      </c>
      <c r="P913">
        <f t="shared" si="58"/>
        <v>6</v>
      </c>
      <c r="Q913" t="str">
        <f>VLOOKUP(K913,employees!A:H,5, FALSE)</f>
        <v>Consulting</v>
      </c>
      <c r="R913">
        <f>VLOOKUP(K913,employees!A:H,6, FALSE)</f>
        <v>2</v>
      </c>
      <c r="S913">
        <f>VLOOKUP(R913,Allowance!A:B,2,FALSE)</f>
        <v>6</v>
      </c>
      <c r="T913" t="str">
        <f t="shared" si="59"/>
        <v>Violation</v>
      </c>
      <c r="U913" t="str">
        <f>VLOOKUP(B913,IATA[],3,FALSE)</f>
        <v>USA</v>
      </c>
      <c r="V913" t="str">
        <f>VLOOKUP(C913,IATA[],3,FALSE)</f>
        <v>China</v>
      </c>
      <c r="W913" t="str">
        <f>VLOOKUP(U913,Regions!A:B,2,FALSE)</f>
        <v>Americas</v>
      </c>
      <c r="X913" t="str">
        <f>VLOOKUP(V913,Regions!A:B,2,FALSE)</f>
        <v>Asia Pacific</v>
      </c>
    </row>
    <row r="914" spans="1:24" x14ac:dyDescent="0.3">
      <c r="A914" t="s">
        <v>217</v>
      </c>
      <c r="B914" t="s">
        <v>1161</v>
      </c>
      <c r="C914" t="s">
        <v>1175</v>
      </c>
      <c r="D914" s="1">
        <v>43722</v>
      </c>
      <c r="E914" s="1">
        <v>43736</v>
      </c>
      <c r="F914" s="1">
        <v>43749</v>
      </c>
      <c r="G914">
        <v>11022</v>
      </c>
      <c r="H914">
        <v>13.5</v>
      </c>
      <c r="I914">
        <v>10591.71</v>
      </c>
      <c r="J914" s="2" t="s">
        <v>1218</v>
      </c>
      <c r="K914">
        <v>197</v>
      </c>
      <c r="L914" s="15" t="s">
        <v>1576</v>
      </c>
      <c r="M914">
        <f>IF(J914="Business", G914*imputed!$B$4+imputed!$C$4,flights_c!G914*imputed!$B$5+imputed!$C$5)</f>
        <v>8182.1170000000002</v>
      </c>
      <c r="N914">
        <f t="shared" si="56"/>
        <v>14</v>
      </c>
      <c r="O914">
        <f t="shared" si="57"/>
        <v>0.9609608056614044</v>
      </c>
      <c r="P914">
        <f t="shared" si="58"/>
        <v>13</v>
      </c>
      <c r="Q914" t="str">
        <f>VLOOKUP(K914,employees!A:H,5, FALSE)</f>
        <v>Consulting</v>
      </c>
      <c r="R914">
        <f>VLOOKUP(K914,employees!A:H,6, FALSE)</f>
        <v>4</v>
      </c>
      <c r="S914">
        <f>VLOOKUP(R914,Allowance!A:B,2,FALSE)</f>
        <v>10</v>
      </c>
      <c r="T914" t="str">
        <f t="shared" si="59"/>
        <v>Violation</v>
      </c>
      <c r="U914" t="str">
        <f>VLOOKUP(B914,IATA[],3,FALSE)</f>
        <v>USA</v>
      </c>
      <c r="V914" t="str">
        <f>VLOOKUP(C914,IATA[],3,FALSE)</f>
        <v>United Arab Emirates</v>
      </c>
      <c r="W914" t="str">
        <f>VLOOKUP(U914,Regions!A:B,2,FALSE)</f>
        <v>Americas</v>
      </c>
      <c r="X914" t="str">
        <f>VLOOKUP(V914,Regions!A:B,2,FALSE)</f>
        <v>Europe &amp; Middle East</v>
      </c>
    </row>
    <row r="915" spans="1:24" x14ac:dyDescent="0.3">
      <c r="A915" t="s">
        <v>216</v>
      </c>
      <c r="B915" t="s">
        <v>1161</v>
      </c>
      <c r="C915" t="s">
        <v>1160</v>
      </c>
      <c r="D915" s="1">
        <v>43807</v>
      </c>
      <c r="E915" s="1">
        <v>43815</v>
      </c>
      <c r="F915" s="1">
        <v>43820</v>
      </c>
      <c r="G915">
        <v>15349</v>
      </c>
      <c r="H915">
        <v>18.5</v>
      </c>
      <c r="I915">
        <v>10598.36</v>
      </c>
      <c r="J915" s="2" t="s">
        <v>1218</v>
      </c>
      <c r="K915">
        <v>792</v>
      </c>
      <c r="L915" s="15" t="s">
        <v>1576</v>
      </c>
      <c r="M915">
        <f>IF(J915="Business", G915*imputed!$B$4+imputed!$C$4,flights_c!G915*imputed!$B$5+imputed!$C$5)</f>
        <v>10663.6515</v>
      </c>
      <c r="N915">
        <f t="shared" si="56"/>
        <v>8</v>
      </c>
      <c r="O915">
        <f t="shared" si="57"/>
        <v>0.69049188872239242</v>
      </c>
      <c r="P915">
        <f t="shared" si="58"/>
        <v>5</v>
      </c>
      <c r="Q915" t="str">
        <f>VLOOKUP(K915,employees!A:H,5, FALSE)</f>
        <v>Finance</v>
      </c>
      <c r="R915">
        <f>VLOOKUP(K915,employees!A:H,6, FALSE)</f>
        <v>4</v>
      </c>
      <c r="S915">
        <f>VLOOKUP(R915,Allowance!A:B,2,FALSE)</f>
        <v>10</v>
      </c>
      <c r="T915" t="str">
        <f t="shared" si="59"/>
        <v>Violation</v>
      </c>
      <c r="U915" t="str">
        <f>VLOOKUP(B915,IATA[],3,FALSE)</f>
        <v>USA</v>
      </c>
      <c r="V915" t="str">
        <f>VLOOKUP(C915,IATA[],3,FALSE)</f>
        <v>Singapore</v>
      </c>
      <c r="W915" t="str">
        <f>VLOOKUP(U915,Regions!A:B,2,FALSE)</f>
        <v>Americas</v>
      </c>
      <c r="X915" t="str">
        <f>VLOOKUP(V915,Regions!A:B,2,FALSE)</f>
        <v>Asia Pacific</v>
      </c>
    </row>
    <row r="916" spans="1:24" x14ac:dyDescent="0.3">
      <c r="A916" t="s">
        <v>215</v>
      </c>
      <c r="B916" t="s">
        <v>1167</v>
      </c>
      <c r="C916" t="s">
        <v>1168</v>
      </c>
      <c r="D916" s="1">
        <v>43571</v>
      </c>
      <c r="E916" s="1">
        <v>43579</v>
      </c>
      <c r="F916" s="1">
        <v>43592</v>
      </c>
      <c r="G916">
        <v>9636</v>
      </c>
      <c r="H916">
        <v>11.9</v>
      </c>
      <c r="I916">
        <v>10601.74</v>
      </c>
      <c r="J916" s="2" t="s">
        <v>1218</v>
      </c>
      <c r="K916">
        <v>494</v>
      </c>
      <c r="L916" s="15" t="s">
        <v>1576</v>
      </c>
      <c r="M916">
        <f>IF(J916="Business", G916*imputed!$B$4+imputed!$C$4,flights_c!G916*imputed!$B$5+imputed!$C$5)</f>
        <v>7387.2460000000001</v>
      </c>
      <c r="N916">
        <f t="shared" si="56"/>
        <v>8</v>
      </c>
      <c r="O916">
        <f t="shared" si="57"/>
        <v>1.1002220838522208</v>
      </c>
      <c r="P916">
        <f t="shared" si="58"/>
        <v>13</v>
      </c>
      <c r="Q916" t="str">
        <f>VLOOKUP(K916,employees!A:H,5, FALSE)</f>
        <v>Consulting</v>
      </c>
      <c r="R916">
        <f>VLOOKUP(K916,employees!A:H,6, FALSE)</f>
        <v>3</v>
      </c>
      <c r="S916">
        <f>VLOOKUP(R916,Allowance!A:B,2,FALSE)</f>
        <v>8</v>
      </c>
      <c r="T916" t="str">
        <f t="shared" si="59"/>
        <v>Violation</v>
      </c>
      <c r="U916" t="str">
        <f>VLOOKUP(B916,IATA[],3,FALSE)</f>
        <v>England</v>
      </c>
      <c r="V916" t="str">
        <f>VLOOKUP(C916,IATA[],3,FALSE)</f>
        <v>Japan</v>
      </c>
      <c r="W916" t="str">
        <f>VLOOKUP(U916,Regions!A:B,2,FALSE)</f>
        <v>Europe &amp; Middle East</v>
      </c>
      <c r="X916" t="str">
        <f>VLOOKUP(V916,Regions!A:B,2,FALSE)</f>
        <v>Asia Pacific</v>
      </c>
    </row>
    <row r="917" spans="1:24" x14ac:dyDescent="0.3">
      <c r="A917" t="s">
        <v>213</v>
      </c>
      <c r="B917" t="s">
        <v>1162</v>
      </c>
      <c r="C917" t="s">
        <v>1160</v>
      </c>
      <c r="D917" s="1">
        <v>43328</v>
      </c>
      <c r="E917" s="1">
        <v>43335</v>
      </c>
      <c r="F917" s="1">
        <v>43342</v>
      </c>
      <c r="G917">
        <v>10883</v>
      </c>
      <c r="H917">
        <v>12.8</v>
      </c>
      <c r="I917">
        <v>10617.25</v>
      </c>
      <c r="J917" s="2" t="s">
        <v>1218</v>
      </c>
      <c r="K917">
        <v>41</v>
      </c>
      <c r="L917" s="15" t="s">
        <v>1576</v>
      </c>
      <c r="M917">
        <f>IF(J917="Business", G917*imputed!$B$4+imputed!$C$4,flights_c!G917*imputed!$B$5+imputed!$C$5)</f>
        <v>8102.4004999999997</v>
      </c>
      <c r="N917">
        <f t="shared" si="56"/>
        <v>7</v>
      </c>
      <c r="O917">
        <f t="shared" si="57"/>
        <v>0.97558118165946894</v>
      </c>
      <c r="P917">
        <f t="shared" si="58"/>
        <v>7</v>
      </c>
      <c r="Q917" t="str">
        <f>VLOOKUP(K917,employees!A:H,5, FALSE)</f>
        <v>HR</v>
      </c>
      <c r="R917">
        <f>VLOOKUP(K917,employees!A:H,6, FALSE)</f>
        <v>4</v>
      </c>
      <c r="S917">
        <f>VLOOKUP(R917,Allowance!A:B,2,FALSE)</f>
        <v>10</v>
      </c>
      <c r="T917" t="str">
        <f t="shared" si="59"/>
        <v>Violation</v>
      </c>
      <c r="U917" t="str">
        <f>VLOOKUP(B917,IATA[],3,FALSE)</f>
        <v>England</v>
      </c>
      <c r="V917" t="str">
        <f>VLOOKUP(C917,IATA[],3,FALSE)</f>
        <v>Singapore</v>
      </c>
      <c r="W917" t="str">
        <f>VLOOKUP(U917,Regions!A:B,2,FALSE)</f>
        <v>Europe &amp; Middle East</v>
      </c>
      <c r="X917" t="str">
        <f>VLOOKUP(V917,Regions!A:B,2,FALSE)</f>
        <v>Asia Pacific</v>
      </c>
    </row>
    <row r="918" spans="1:24" x14ac:dyDescent="0.3">
      <c r="A918" t="s">
        <v>214</v>
      </c>
      <c r="B918" t="s">
        <v>1161</v>
      </c>
      <c r="C918" t="s">
        <v>1171</v>
      </c>
      <c r="D918" s="1">
        <v>43814</v>
      </c>
      <c r="E918" s="1">
        <v>43816</v>
      </c>
      <c r="F918" s="1">
        <v>43822</v>
      </c>
      <c r="G918">
        <v>11004</v>
      </c>
      <c r="H918">
        <v>13.5</v>
      </c>
      <c r="I918">
        <v>10617.78</v>
      </c>
      <c r="J918" s="2" t="s">
        <v>1218</v>
      </c>
      <c r="K918">
        <v>213</v>
      </c>
      <c r="L918" s="15" t="s">
        <v>1576</v>
      </c>
      <c r="M918">
        <f>IF(J918="Business", G918*imputed!$B$4+imputed!$C$4,flights_c!G918*imputed!$B$5+imputed!$C$5)</f>
        <v>8171.7939999999999</v>
      </c>
      <c r="N918">
        <f t="shared" si="56"/>
        <v>2</v>
      </c>
      <c r="O918">
        <f t="shared" si="57"/>
        <v>0.96490185387131955</v>
      </c>
      <c r="P918">
        <f t="shared" si="58"/>
        <v>6</v>
      </c>
      <c r="Q918" t="str">
        <f>VLOOKUP(K918,employees!A:H,5, FALSE)</f>
        <v>Consulting</v>
      </c>
      <c r="R918">
        <f>VLOOKUP(K918,employees!A:H,6, FALSE)</f>
        <v>3</v>
      </c>
      <c r="S918">
        <f>VLOOKUP(R918,Allowance!A:B,2,FALSE)</f>
        <v>8</v>
      </c>
      <c r="T918" t="str">
        <f t="shared" si="59"/>
        <v>Violation</v>
      </c>
      <c r="U918" t="str">
        <f>VLOOKUP(B918,IATA[],3,FALSE)</f>
        <v>USA</v>
      </c>
      <c r="V918" t="str">
        <f>VLOOKUP(C918,IATA[],3,FALSE)</f>
        <v>China</v>
      </c>
      <c r="W918" t="str">
        <f>VLOOKUP(U918,Regions!A:B,2,FALSE)</f>
        <v>Americas</v>
      </c>
      <c r="X918" t="str">
        <f>VLOOKUP(V918,Regions!A:B,2,FALSE)</f>
        <v>Asia Pacific</v>
      </c>
    </row>
    <row r="919" spans="1:24" x14ac:dyDescent="0.3">
      <c r="A919" t="s">
        <v>212</v>
      </c>
      <c r="B919" t="s">
        <v>1161</v>
      </c>
      <c r="C919" t="s">
        <v>1171</v>
      </c>
      <c r="D919" s="1">
        <v>42984</v>
      </c>
      <c r="E919" s="1">
        <v>42996</v>
      </c>
      <c r="F919" s="1">
        <v>43003</v>
      </c>
      <c r="G919">
        <v>11004</v>
      </c>
      <c r="H919">
        <v>13.5</v>
      </c>
      <c r="I919">
        <v>10622.12</v>
      </c>
      <c r="J919" s="2" t="s">
        <v>1218</v>
      </c>
      <c r="K919">
        <v>666</v>
      </c>
      <c r="L919" s="15" t="s">
        <v>1576</v>
      </c>
      <c r="M919">
        <f>IF(J919="Business", G919*imputed!$B$4+imputed!$C$4,flights_c!G919*imputed!$B$5+imputed!$C$5)</f>
        <v>8171.7939999999999</v>
      </c>
      <c r="N919">
        <f t="shared" si="56"/>
        <v>12</v>
      </c>
      <c r="O919">
        <f t="shared" si="57"/>
        <v>0.96529625590694301</v>
      </c>
      <c r="P919">
        <f t="shared" si="58"/>
        <v>7</v>
      </c>
      <c r="Q919" t="str">
        <f>VLOOKUP(K919,employees!A:H,5, FALSE)</f>
        <v>Consulting</v>
      </c>
      <c r="R919">
        <f>VLOOKUP(K919,employees!A:H,6, FALSE)</f>
        <v>4</v>
      </c>
      <c r="S919">
        <f>VLOOKUP(R919,Allowance!A:B,2,FALSE)</f>
        <v>10</v>
      </c>
      <c r="T919" t="str">
        <f t="shared" si="59"/>
        <v>Violation</v>
      </c>
      <c r="U919" t="str">
        <f>VLOOKUP(B919,IATA[],3,FALSE)</f>
        <v>USA</v>
      </c>
      <c r="V919" t="str">
        <f>VLOOKUP(C919,IATA[],3,FALSE)</f>
        <v>China</v>
      </c>
      <c r="W919" t="str">
        <f>VLOOKUP(U919,Regions!A:B,2,FALSE)</f>
        <v>Americas</v>
      </c>
      <c r="X919" t="str">
        <f>VLOOKUP(V919,Regions!A:B,2,FALSE)</f>
        <v>Asia Pacific</v>
      </c>
    </row>
    <row r="920" spans="1:24" x14ac:dyDescent="0.3">
      <c r="A920" t="s">
        <v>211</v>
      </c>
      <c r="B920" t="s">
        <v>1161</v>
      </c>
      <c r="C920" t="s">
        <v>1176</v>
      </c>
      <c r="D920" s="1">
        <v>42839</v>
      </c>
      <c r="E920" s="1">
        <v>42848</v>
      </c>
      <c r="F920" s="1">
        <v>42853</v>
      </c>
      <c r="G920">
        <v>11115</v>
      </c>
      <c r="H920">
        <v>13.5</v>
      </c>
      <c r="I920">
        <v>10641.48</v>
      </c>
      <c r="J920" s="2" t="s">
        <v>1218</v>
      </c>
      <c r="K920">
        <v>962</v>
      </c>
      <c r="L920" s="15" t="s">
        <v>1576</v>
      </c>
      <c r="M920">
        <f>IF(J920="Business", G920*imputed!$B$4+imputed!$C$4,flights_c!G920*imputed!$B$5+imputed!$C$5)</f>
        <v>8235.4524999999994</v>
      </c>
      <c r="N920">
        <f t="shared" si="56"/>
        <v>9</v>
      </c>
      <c r="O920">
        <f t="shared" si="57"/>
        <v>0.95739811066126856</v>
      </c>
      <c r="P920">
        <f t="shared" si="58"/>
        <v>5</v>
      </c>
      <c r="Q920" t="str">
        <f>VLOOKUP(K920,employees!A:H,5, FALSE)</f>
        <v>Consulting</v>
      </c>
      <c r="R920">
        <f>VLOOKUP(K920,employees!A:H,6, FALSE)</f>
        <v>4</v>
      </c>
      <c r="S920">
        <f>VLOOKUP(R920,Allowance!A:B,2,FALSE)</f>
        <v>10</v>
      </c>
      <c r="T920" t="str">
        <f t="shared" si="59"/>
        <v>Violation</v>
      </c>
      <c r="U920" t="str">
        <f>VLOOKUP(B920,IATA[],3,FALSE)</f>
        <v>USA</v>
      </c>
      <c r="V920" t="str">
        <f>VLOOKUP(C920,IATA[],3,FALSE)</f>
        <v>Republic of Korea</v>
      </c>
      <c r="W920" t="str">
        <f>VLOOKUP(U920,Regions!A:B,2,FALSE)</f>
        <v>Americas</v>
      </c>
      <c r="X920" t="str">
        <f>VLOOKUP(V920,Regions!A:B,2,FALSE)</f>
        <v>Asia Pacific</v>
      </c>
    </row>
    <row r="921" spans="1:24" x14ac:dyDescent="0.3">
      <c r="A921" t="s">
        <v>210</v>
      </c>
      <c r="B921" t="s">
        <v>1161</v>
      </c>
      <c r="C921" t="s">
        <v>1164</v>
      </c>
      <c r="D921" s="1">
        <v>43003</v>
      </c>
      <c r="E921" s="1">
        <v>43028</v>
      </c>
      <c r="F921" s="1">
        <v>43035</v>
      </c>
      <c r="G921">
        <v>12551</v>
      </c>
      <c r="H921">
        <v>15.3</v>
      </c>
      <c r="I921">
        <v>10665.37</v>
      </c>
      <c r="J921" s="2" t="s">
        <v>1218</v>
      </c>
      <c r="K921">
        <v>808</v>
      </c>
      <c r="L921" s="15" t="s">
        <v>1576</v>
      </c>
      <c r="M921">
        <f>IF(J921="Business", G921*imputed!$B$4+imputed!$C$4,flights_c!G921*imputed!$B$5+imputed!$C$5)</f>
        <v>9058.9984999999997</v>
      </c>
      <c r="N921">
        <f t="shared" si="56"/>
        <v>25</v>
      </c>
      <c r="O921">
        <f t="shared" si="57"/>
        <v>0.84976256871962397</v>
      </c>
      <c r="P921">
        <f t="shared" si="58"/>
        <v>7</v>
      </c>
      <c r="Q921" t="str">
        <f>VLOOKUP(K921,employees!A:H,5, FALSE)</f>
        <v>Consulting</v>
      </c>
      <c r="R921">
        <f>VLOOKUP(K921,employees!A:H,6, FALSE)</f>
        <v>2</v>
      </c>
      <c r="S921">
        <f>VLOOKUP(R921,Allowance!A:B,2,FALSE)</f>
        <v>6</v>
      </c>
      <c r="T921" t="str">
        <f t="shared" si="59"/>
        <v>Violation</v>
      </c>
      <c r="U921" t="str">
        <f>VLOOKUP(B921,IATA[],3,FALSE)</f>
        <v>USA</v>
      </c>
      <c r="V921" t="str">
        <f>VLOOKUP(C921,IATA[],3,FALSE)</f>
        <v>India</v>
      </c>
      <c r="W921" t="str">
        <f>VLOOKUP(U921,Regions!A:B,2,FALSE)</f>
        <v>Americas</v>
      </c>
      <c r="X921" t="str">
        <f>VLOOKUP(V921,Regions!A:B,2,FALSE)</f>
        <v>Asia Pacific</v>
      </c>
    </row>
    <row r="922" spans="1:24" x14ac:dyDescent="0.3">
      <c r="A922" t="s">
        <v>209</v>
      </c>
      <c r="B922" t="s">
        <v>1167</v>
      </c>
      <c r="C922" t="s">
        <v>1202</v>
      </c>
      <c r="D922" s="1">
        <v>43284</v>
      </c>
      <c r="E922" s="1">
        <v>43297</v>
      </c>
      <c r="F922" s="1">
        <v>43309</v>
      </c>
      <c r="G922">
        <v>9499</v>
      </c>
      <c r="H922">
        <v>15.6</v>
      </c>
      <c r="I922">
        <v>10673.67</v>
      </c>
      <c r="J922" s="2" t="s">
        <v>1218</v>
      </c>
      <c r="K922">
        <v>280</v>
      </c>
      <c r="L922" s="15" t="s">
        <v>1576</v>
      </c>
      <c r="M922">
        <f>IF(J922="Business", G922*imputed!$B$4+imputed!$C$4,flights_c!G922*imputed!$B$5+imputed!$C$5)</f>
        <v>7308.6765000000005</v>
      </c>
      <c r="N922">
        <f t="shared" si="56"/>
        <v>13</v>
      </c>
      <c r="O922">
        <f t="shared" si="57"/>
        <v>1.123662490788504</v>
      </c>
      <c r="P922">
        <f t="shared" si="58"/>
        <v>12</v>
      </c>
      <c r="Q922" t="str">
        <f>VLOOKUP(K922,employees!A:H,5, FALSE)</f>
        <v>Consulting</v>
      </c>
      <c r="R922">
        <f>VLOOKUP(K922,employees!A:H,6, FALSE)</f>
        <v>4</v>
      </c>
      <c r="S922">
        <f>VLOOKUP(R922,Allowance!A:B,2,FALSE)</f>
        <v>10</v>
      </c>
      <c r="T922" t="str">
        <f t="shared" si="59"/>
        <v>Violation</v>
      </c>
      <c r="U922" t="str">
        <f>VLOOKUP(B922,IATA[],3,FALSE)</f>
        <v>England</v>
      </c>
      <c r="V922" t="str">
        <f>VLOOKUP(C922,IATA[],3,FALSE)</f>
        <v>China</v>
      </c>
      <c r="W922" t="str">
        <f>VLOOKUP(U922,Regions!A:B,2,FALSE)</f>
        <v>Europe &amp; Middle East</v>
      </c>
      <c r="X922" t="str">
        <f>VLOOKUP(V922,Regions!A:B,2,FALSE)</f>
        <v>Asia Pacific</v>
      </c>
    </row>
    <row r="923" spans="1:24" x14ac:dyDescent="0.3">
      <c r="A923" t="s">
        <v>208</v>
      </c>
      <c r="B923" t="s">
        <v>1167</v>
      </c>
      <c r="C923" t="s">
        <v>1163</v>
      </c>
      <c r="D923" s="1">
        <v>43693</v>
      </c>
      <c r="E923" s="1">
        <v>43697</v>
      </c>
      <c r="F923" s="1">
        <v>43703</v>
      </c>
      <c r="G923">
        <v>8432</v>
      </c>
      <c r="H923">
        <v>9.6</v>
      </c>
      <c r="I923">
        <v>10680.48</v>
      </c>
      <c r="J923" s="2" t="s">
        <v>1218</v>
      </c>
      <c r="K923">
        <v>884</v>
      </c>
      <c r="L923" s="15" t="s">
        <v>1576</v>
      </c>
      <c r="M923">
        <f>IF(J923="Business", G923*imputed!$B$4+imputed!$C$4,flights_c!G923*imputed!$B$5+imputed!$C$5)</f>
        <v>6696.7520000000004</v>
      </c>
      <c r="N923">
        <f t="shared" si="56"/>
        <v>4</v>
      </c>
      <c r="O923">
        <f t="shared" si="57"/>
        <v>1.2666603415559772</v>
      </c>
      <c r="P923">
        <f t="shared" si="58"/>
        <v>6</v>
      </c>
      <c r="Q923" t="str">
        <f>VLOOKUP(K923,employees!A:H,5, FALSE)</f>
        <v>Consulting</v>
      </c>
      <c r="R923">
        <f>VLOOKUP(K923,employees!A:H,6, FALSE)</f>
        <v>3</v>
      </c>
      <c r="S923">
        <f>VLOOKUP(R923,Allowance!A:B,2,FALSE)</f>
        <v>8</v>
      </c>
      <c r="T923" t="str">
        <f t="shared" si="59"/>
        <v>Violation</v>
      </c>
      <c r="U923" t="str">
        <f>VLOOKUP(B923,IATA[],3,FALSE)</f>
        <v>England</v>
      </c>
      <c r="V923" t="str">
        <f>VLOOKUP(C923,IATA[],3,FALSE)</f>
        <v>USA</v>
      </c>
      <c r="W923" t="str">
        <f>VLOOKUP(U923,Regions!A:B,2,FALSE)</f>
        <v>Europe &amp; Middle East</v>
      </c>
      <c r="X923" t="str">
        <f>VLOOKUP(V923,Regions!A:B,2,FALSE)</f>
        <v>Americas</v>
      </c>
    </row>
    <row r="924" spans="1:24" x14ac:dyDescent="0.3">
      <c r="A924" t="s">
        <v>207</v>
      </c>
      <c r="B924" t="s">
        <v>1162</v>
      </c>
      <c r="C924" t="s">
        <v>1161</v>
      </c>
      <c r="D924" s="1">
        <v>43364</v>
      </c>
      <c r="E924" s="1">
        <v>43375</v>
      </c>
      <c r="F924" s="1">
        <v>43383</v>
      </c>
      <c r="G924">
        <v>5539</v>
      </c>
      <c r="H924">
        <v>6.7</v>
      </c>
      <c r="I924">
        <v>10681.57</v>
      </c>
      <c r="J924" s="2" t="s">
        <v>1218</v>
      </c>
      <c r="K924">
        <v>41</v>
      </c>
      <c r="L924" s="15" t="s">
        <v>1576</v>
      </c>
      <c r="M924">
        <f>IF(J924="Business", G924*imputed!$B$4+imputed!$C$4,flights_c!G924*imputed!$B$5+imputed!$C$5)</f>
        <v>5037.6165000000001</v>
      </c>
      <c r="N924">
        <f t="shared" si="56"/>
        <v>11</v>
      </c>
      <c r="O924">
        <f t="shared" si="57"/>
        <v>1.9284293193717277</v>
      </c>
      <c r="P924">
        <f t="shared" si="58"/>
        <v>8</v>
      </c>
      <c r="Q924" t="str">
        <f>VLOOKUP(K924,employees!A:H,5, FALSE)</f>
        <v>HR</v>
      </c>
      <c r="R924">
        <f>VLOOKUP(K924,employees!A:H,6, FALSE)</f>
        <v>4</v>
      </c>
      <c r="S924">
        <f>VLOOKUP(R924,Allowance!A:B,2,FALSE)</f>
        <v>10</v>
      </c>
      <c r="T924" t="str">
        <f t="shared" si="59"/>
        <v>No</v>
      </c>
      <c r="U924" t="str">
        <f>VLOOKUP(B924,IATA[],3,FALSE)</f>
        <v>England</v>
      </c>
      <c r="V924" t="str">
        <f>VLOOKUP(C924,IATA[],3,FALSE)</f>
        <v>USA</v>
      </c>
      <c r="W924" t="str">
        <f>VLOOKUP(U924,Regions!A:B,2,FALSE)</f>
        <v>Europe &amp; Middle East</v>
      </c>
      <c r="X924" t="str">
        <f>VLOOKUP(V924,Regions!A:B,2,FALSE)</f>
        <v>Americas</v>
      </c>
    </row>
    <row r="925" spans="1:24" x14ac:dyDescent="0.3">
      <c r="A925" t="s">
        <v>206</v>
      </c>
      <c r="B925" t="s">
        <v>1161</v>
      </c>
      <c r="C925" t="s">
        <v>1187</v>
      </c>
      <c r="D925" s="1">
        <v>43605</v>
      </c>
      <c r="E925" s="1">
        <v>43615</v>
      </c>
      <c r="F925" s="1">
        <v>43628</v>
      </c>
      <c r="G925">
        <v>10789</v>
      </c>
      <c r="H925">
        <v>13.2</v>
      </c>
      <c r="I925">
        <v>10701.72</v>
      </c>
      <c r="J925" s="2" t="s">
        <v>1218</v>
      </c>
      <c r="K925">
        <v>213</v>
      </c>
      <c r="L925" s="15" t="s">
        <v>1576</v>
      </c>
      <c r="M925">
        <f>IF(J925="Business", G925*imputed!$B$4+imputed!$C$4,flights_c!G925*imputed!$B$5+imputed!$C$5)</f>
        <v>8048.4915000000001</v>
      </c>
      <c r="N925">
        <f t="shared" si="56"/>
        <v>10</v>
      </c>
      <c r="O925">
        <f t="shared" si="57"/>
        <v>0.991910278987858</v>
      </c>
      <c r="P925">
        <f t="shared" si="58"/>
        <v>13</v>
      </c>
      <c r="Q925" t="str">
        <f>VLOOKUP(K925,employees!A:H,5, FALSE)</f>
        <v>Consulting</v>
      </c>
      <c r="R925">
        <f>VLOOKUP(K925,employees!A:H,6, FALSE)</f>
        <v>3</v>
      </c>
      <c r="S925">
        <f>VLOOKUP(R925,Allowance!A:B,2,FALSE)</f>
        <v>8</v>
      </c>
      <c r="T925" t="str">
        <f t="shared" si="59"/>
        <v>Violation</v>
      </c>
      <c r="U925" t="str">
        <f>VLOOKUP(B925,IATA[],3,FALSE)</f>
        <v>USA</v>
      </c>
      <c r="V925" t="str">
        <f>VLOOKUP(C925,IATA[],3,FALSE)</f>
        <v>Qatar</v>
      </c>
      <c r="W925" t="str">
        <f>VLOOKUP(U925,Regions!A:B,2,FALSE)</f>
        <v>Americas</v>
      </c>
      <c r="X925" t="str">
        <f>VLOOKUP(V925,Regions!A:B,2,FALSE)</f>
        <v>Europe &amp; Middle East</v>
      </c>
    </row>
    <row r="926" spans="1:24" x14ac:dyDescent="0.3">
      <c r="A926" t="s">
        <v>205</v>
      </c>
      <c r="B926" t="s">
        <v>1167</v>
      </c>
      <c r="C926" t="s">
        <v>1169</v>
      </c>
      <c r="D926" s="1">
        <v>43740</v>
      </c>
      <c r="E926" s="1">
        <v>43752</v>
      </c>
      <c r="F926" s="1">
        <v>43839</v>
      </c>
      <c r="G926">
        <v>10593</v>
      </c>
      <c r="H926">
        <v>17.7</v>
      </c>
      <c r="I926">
        <v>10707.74</v>
      </c>
      <c r="J926" s="2" t="s">
        <v>1218</v>
      </c>
      <c r="K926">
        <v>393</v>
      </c>
      <c r="L926" s="15" t="s">
        <v>1576</v>
      </c>
      <c r="M926">
        <f>IF(J926="Business", G926*imputed!$B$4+imputed!$C$4,flights_c!G926*imputed!$B$5+imputed!$C$5)</f>
        <v>7936.0855000000001</v>
      </c>
      <c r="N926">
        <f t="shared" si="56"/>
        <v>12</v>
      </c>
      <c r="O926">
        <f t="shared" si="57"/>
        <v>1.0108316812989711</v>
      </c>
      <c r="P926">
        <f t="shared" si="58"/>
        <v>87</v>
      </c>
      <c r="Q926" t="str">
        <f>VLOOKUP(K926,employees!A:H,5, FALSE)</f>
        <v>Consulting</v>
      </c>
      <c r="R926">
        <f>VLOOKUP(K926,employees!A:H,6, FALSE)</f>
        <v>4</v>
      </c>
      <c r="S926">
        <f>VLOOKUP(R926,Allowance!A:B,2,FALSE)</f>
        <v>10</v>
      </c>
      <c r="T926" t="str">
        <f t="shared" si="59"/>
        <v>Violation</v>
      </c>
      <c r="U926" t="str">
        <f>VLOOKUP(B926,IATA[],3,FALSE)</f>
        <v>England</v>
      </c>
      <c r="V926" t="str">
        <f>VLOOKUP(C926,IATA[],3,FALSE)</f>
        <v>Malaysia</v>
      </c>
      <c r="W926" t="str">
        <f>VLOOKUP(U926,Regions!A:B,2,FALSE)</f>
        <v>Europe &amp; Middle East</v>
      </c>
      <c r="X926" t="str">
        <f>VLOOKUP(V926,Regions!A:B,2,FALSE)</f>
        <v>Asia Pacific</v>
      </c>
    </row>
    <row r="927" spans="1:24" x14ac:dyDescent="0.3">
      <c r="A927" t="s">
        <v>204</v>
      </c>
      <c r="B927" t="s">
        <v>1161</v>
      </c>
      <c r="C927" t="s">
        <v>1171</v>
      </c>
      <c r="D927" s="1">
        <v>43505</v>
      </c>
      <c r="E927" s="1">
        <v>43518</v>
      </c>
      <c r="F927" s="1">
        <v>43526</v>
      </c>
      <c r="G927">
        <v>11004</v>
      </c>
      <c r="H927">
        <v>13.5</v>
      </c>
      <c r="I927">
        <v>10723.29</v>
      </c>
      <c r="J927" s="2" t="s">
        <v>1218</v>
      </c>
      <c r="K927">
        <v>12</v>
      </c>
      <c r="L927" s="15" t="s">
        <v>1576</v>
      </c>
      <c r="M927">
        <f>IF(J927="Business", G927*imputed!$B$4+imputed!$C$4,flights_c!G927*imputed!$B$5+imputed!$C$5)</f>
        <v>8171.7939999999999</v>
      </c>
      <c r="N927">
        <f t="shared" si="56"/>
        <v>13</v>
      </c>
      <c r="O927">
        <f t="shared" si="57"/>
        <v>0.97449018538713206</v>
      </c>
      <c r="P927">
        <f t="shared" si="58"/>
        <v>8</v>
      </c>
      <c r="Q927" t="str">
        <f>VLOOKUP(K927,employees!A:H,5, FALSE)</f>
        <v>Consulting</v>
      </c>
      <c r="R927">
        <f>VLOOKUP(K927,employees!A:H,6, FALSE)</f>
        <v>2</v>
      </c>
      <c r="S927">
        <f>VLOOKUP(R927,Allowance!A:B,2,FALSE)</f>
        <v>6</v>
      </c>
      <c r="T927" t="str">
        <f t="shared" si="59"/>
        <v>Violation</v>
      </c>
      <c r="U927" t="str">
        <f>VLOOKUP(B927,IATA[],3,FALSE)</f>
        <v>USA</v>
      </c>
      <c r="V927" t="str">
        <f>VLOOKUP(C927,IATA[],3,FALSE)</f>
        <v>China</v>
      </c>
      <c r="W927" t="str">
        <f>VLOOKUP(U927,Regions!A:B,2,FALSE)</f>
        <v>Americas</v>
      </c>
      <c r="X927" t="str">
        <f>VLOOKUP(V927,Regions!A:B,2,FALSE)</f>
        <v>Asia Pacific</v>
      </c>
    </row>
    <row r="928" spans="1:24" x14ac:dyDescent="0.3">
      <c r="A928" t="s">
        <v>203</v>
      </c>
      <c r="B928" t="s">
        <v>1160</v>
      </c>
      <c r="C928" t="s">
        <v>1180</v>
      </c>
      <c r="D928" s="1">
        <v>42734</v>
      </c>
      <c r="E928" s="1">
        <v>42752</v>
      </c>
      <c r="F928" s="1">
        <v>42763</v>
      </c>
      <c r="G928">
        <v>15336</v>
      </c>
      <c r="H928">
        <v>18.5</v>
      </c>
      <c r="I928">
        <v>10739.34</v>
      </c>
      <c r="J928" s="2" t="s">
        <v>1218</v>
      </c>
      <c r="K928">
        <v>423</v>
      </c>
      <c r="L928" s="15" t="s">
        <v>1576</v>
      </c>
      <c r="M928">
        <f>IF(J928="Business", G928*imputed!$B$4+imputed!$C$4,flights_c!G928*imputed!$B$5+imputed!$C$5)</f>
        <v>10656.196</v>
      </c>
      <c r="N928">
        <f t="shared" si="56"/>
        <v>18</v>
      </c>
      <c r="O928">
        <f t="shared" si="57"/>
        <v>0.70026995305164319</v>
      </c>
      <c r="P928">
        <f t="shared" si="58"/>
        <v>11</v>
      </c>
      <c r="Q928" t="str">
        <f>VLOOKUP(K928,employees!A:H,5, FALSE)</f>
        <v>Finance</v>
      </c>
      <c r="R928">
        <f>VLOOKUP(K928,employees!A:H,6, FALSE)</f>
        <v>3</v>
      </c>
      <c r="S928">
        <f>VLOOKUP(R928,Allowance!A:B,2,FALSE)</f>
        <v>8</v>
      </c>
      <c r="T928" t="str">
        <f t="shared" si="59"/>
        <v>Violation</v>
      </c>
      <c r="U928" t="str">
        <f>VLOOKUP(B928,IATA[],3,FALSE)</f>
        <v>Singapore</v>
      </c>
      <c r="V928" t="str">
        <f>VLOOKUP(C928,IATA[],3,FALSE)</f>
        <v>USA</v>
      </c>
      <c r="W928" t="str">
        <f>VLOOKUP(U928,Regions!A:B,2,FALSE)</f>
        <v>Asia Pacific</v>
      </c>
      <c r="X928" t="str">
        <f>VLOOKUP(V928,Regions!A:B,2,FALSE)</f>
        <v>Americas</v>
      </c>
    </row>
    <row r="929" spans="1:24" x14ac:dyDescent="0.3">
      <c r="A929" t="s">
        <v>202</v>
      </c>
      <c r="B929" t="s">
        <v>1161</v>
      </c>
      <c r="C929" t="s">
        <v>1160</v>
      </c>
      <c r="D929" s="1">
        <v>43782</v>
      </c>
      <c r="E929" s="1">
        <v>43792</v>
      </c>
      <c r="F929" s="1">
        <v>43797</v>
      </c>
      <c r="G929">
        <v>15349</v>
      </c>
      <c r="H929">
        <v>18.5</v>
      </c>
      <c r="I929">
        <v>10768.25</v>
      </c>
      <c r="J929" s="2" t="s">
        <v>1218</v>
      </c>
      <c r="K929">
        <v>228</v>
      </c>
      <c r="L929" s="15" t="s">
        <v>1576</v>
      </c>
      <c r="M929">
        <f>IF(J929="Business", G929*imputed!$B$4+imputed!$C$4,flights_c!G929*imputed!$B$5+imputed!$C$5)</f>
        <v>10663.6515</v>
      </c>
      <c r="N929">
        <f t="shared" si="56"/>
        <v>10</v>
      </c>
      <c r="O929">
        <f t="shared" si="57"/>
        <v>0.70156036223858231</v>
      </c>
      <c r="P929">
        <f t="shared" si="58"/>
        <v>5</v>
      </c>
      <c r="Q929" t="str">
        <f>VLOOKUP(K929,employees!A:H,5, FALSE)</f>
        <v>HR</v>
      </c>
      <c r="R929">
        <f>VLOOKUP(K929,employees!A:H,6, FALSE)</f>
        <v>3</v>
      </c>
      <c r="S929">
        <f>VLOOKUP(R929,Allowance!A:B,2,FALSE)</f>
        <v>8</v>
      </c>
      <c r="T929" t="str">
        <f t="shared" si="59"/>
        <v>Violation</v>
      </c>
      <c r="U929" t="str">
        <f>VLOOKUP(B929,IATA[],3,FALSE)</f>
        <v>USA</v>
      </c>
      <c r="V929" t="str">
        <f>VLOOKUP(C929,IATA[],3,FALSE)</f>
        <v>Singapore</v>
      </c>
      <c r="W929" t="str">
        <f>VLOOKUP(U929,Regions!A:B,2,FALSE)</f>
        <v>Americas</v>
      </c>
      <c r="X929" t="str">
        <f>VLOOKUP(V929,Regions!A:B,2,FALSE)</f>
        <v>Asia Pacific</v>
      </c>
    </row>
    <row r="930" spans="1:24" x14ac:dyDescent="0.3">
      <c r="A930" t="s">
        <v>201</v>
      </c>
      <c r="B930" t="s">
        <v>1161</v>
      </c>
      <c r="C930" t="s">
        <v>1169</v>
      </c>
      <c r="D930" s="1">
        <v>43801</v>
      </c>
      <c r="E930" s="1">
        <v>43815</v>
      </c>
      <c r="F930" s="1">
        <v>43822</v>
      </c>
      <c r="G930">
        <v>15178</v>
      </c>
      <c r="H930">
        <v>18.3</v>
      </c>
      <c r="I930">
        <v>10798.46</v>
      </c>
      <c r="J930" s="2" t="s">
        <v>1218</v>
      </c>
      <c r="K930">
        <v>513</v>
      </c>
      <c r="L930" s="15" t="s">
        <v>1576</v>
      </c>
      <c r="M930">
        <f>IF(J930="Business", G930*imputed!$B$4+imputed!$C$4,flights_c!G930*imputed!$B$5+imputed!$C$5)</f>
        <v>10565.583000000001</v>
      </c>
      <c r="N930">
        <f t="shared" si="56"/>
        <v>14</v>
      </c>
      <c r="O930">
        <f t="shared" si="57"/>
        <v>0.71145473711951501</v>
      </c>
      <c r="P930">
        <f t="shared" si="58"/>
        <v>7</v>
      </c>
      <c r="Q930" t="str">
        <f>VLOOKUP(K930,employees!A:H,5, FALSE)</f>
        <v>Consulting</v>
      </c>
      <c r="R930">
        <f>VLOOKUP(K930,employees!A:H,6, FALSE)</f>
        <v>4</v>
      </c>
      <c r="S930">
        <f>VLOOKUP(R930,Allowance!A:B,2,FALSE)</f>
        <v>10</v>
      </c>
      <c r="T930" t="str">
        <f t="shared" si="59"/>
        <v>Violation</v>
      </c>
      <c r="U930" t="str">
        <f>VLOOKUP(B930,IATA[],3,FALSE)</f>
        <v>USA</v>
      </c>
      <c r="V930" t="str">
        <f>VLOOKUP(C930,IATA[],3,FALSE)</f>
        <v>Malaysia</v>
      </c>
      <c r="W930" t="str">
        <f>VLOOKUP(U930,Regions!A:B,2,FALSE)</f>
        <v>Americas</v>
      </c>
      <c r="X930" t="str">
        <f>VLOOKUP(V930,Regions!A:B,2,FALSE)</f>
        <v>Asia Pacific</v>
      </c>
    </row>
    <row r="931" spans="1:24" x14ac:dyDescent="0.3">
      <c r="A931" t="s">
        <v>200</v>
      </c>
      <c r="B931" t="s">
        <v>1161</v>
      </c>
      <c r="C931" t="s">
        <v>1176</v>
      </c>
      <c r="D931" s="1">
        <v>43749</v>
      </c>
      <c r="E931" s="1">
        <v>43758</v>
      </c>
      <c r="F931" s="1">
        <v>43768</v>
      </c>
      <c r="G931">
        <v>11115</v>
      </c>
      <c r="H931">
        <v>13.5</v>
      </c>
      <c r="I931">
        <v>10803.27</v>
      </c>
      <c r="J931" s="2" t="s">
        <v>1218</v>
      </c>
      <c r="K931">
        <v>141</v>
      </c>
      <c r="L931" s="15" t="s">
        <v>1576</v>
      </c>
      <c r="M931">
        <f>IF(J931="Business", G931*imputed!$B$4+imputed!$C$4,flights_c!G931*imputed!$B$5+imputed!$C$5)</f>
        <v>8235.4524999999994</v>
      </c>
      <c r="N931">
        <f t="shared" si="56"/>
        <v>9</v>
      </c>
      <c r="O931">
        <f t="shared" si="57"/>
        <v>0.9719541160593792</v>
      </c>
      <c r="P931">
        <f t="shared" si="58"/>
        <v>10</v>
      </c>
      <c r="Q931" t="str">
        <f>VLOOKUP(K931,employees!A:H,5, FALSE)</f>
        <v>Consulting</v>
      </c>
      <c r="R931">
        <f>VLOOKUP(K931,employees!A:H,6, FALSE)</f>
        <v>2</v>
      </c>
      <c r="S931">
        <f>VLOOKUP(R931,Allowance!A:B,2,FALSE)</f>
        <v>6</v>
      </c>
      <c r="T931" t="str">
        <f t="shared" si="59"/>
        <v>Violation</v>
      </c>
      <c r="U931" t="str">
        <f>VLOOKUP(B931,IATA[],3,FALSE)</f>
        <v>USA</v>
      </c>
      <c r="V931" t="str">
        <f>VLOOKUP(C931,IATA[],3,FALSE)</f>
        <v>Republic of Korea</v>
      </c>
      <c r="W931" t="str">
        <f>VLOOKUP(U931,Regions!A:B,2,FALSE)</f>
        <v>Americas</v>
      </c>
      <c r="X931" t="str">
        <f>VLOOKUP(V931,Regions!A:B,2,FALSE)</f>
        <v>Asia Pacific</v>
      </c>
    </row>
    <row r="932" spans="1:24" x14ac:dyDescent="0.3">
      <c r="A932" t="s">
        <v>199</v>
      </c>
      <c r="B932" t="s">
        <v>1161</v>
      </c>
      <c r="C932" t="s">
        <v>1160</v>
      </c>
      <c r="D932" s="1">
        <v>42823</v>
      </c>
      <c r="E932" s="1">
        <v>42837</v>
      </c>
      <c r="F932" s="1">
        <v>42843</v>
      </c>
      <c r="G932">
        <v>15349</v>
      </c>
      <c r="H932">
        <v>18.5</v>
      </c>
      <c r="I932">
        <v>10805.4</v>
      </c>
      <c r="J932" s="2" t="s">
        <v>1218</v>
      </c>
      <c r="K932">
        <v>301</v>
      </c>
      <c r="L932" s="15" t="s">
        <v>1576</v>
      </c>
      <c r="M932">
        <f>IF(J932="Business", G932*imputed!$B$4+imputed!$C$4,flights_c!G932*imputed!$B$5+imputed!$C$5)</f>
        <v>10663.6515</v>
      </c>
      <c r="N932">
        <f t="shared" si="56"/>
        <v>14</v>
      </c>
      <c r="O932">
        <f t="shared" si="57"/>
        <v>0.70398071535604922</v>
      </c>
      <c r="P932">
        <f t="shared" si="58"/>
        <v>6</v>
      </c>
      <c r="Q932" t="str">
        <f>VLOOKUP(K932,employees!A:H,5, FALSE)</f>
        <v>Marketing</v>
      </c>
      <c r="R932">
        <f>VLOOKUP(K932,employees!A:H,6, FALSE)</f>
        <v>2</v>
      </c>
      <c r="S932">
        <f>VLOOKUP(R932,Allowance!A:B,2,FALSE)</f>
        <v>6</v>
      </c>
      <c r="T932" t="str">
        <f t="shared" si="59"/>
        <v>Violation</v>
      </c>
      <c r="U932" t="str">
        <f>VLOOKUP(B932,IATA[],3,FALSE)</f>
        <v>USA</v>
      </c>
      <c r="V932" t="str">
        <f>VLOOKUP(C932,IATA[],3,FALSE)</f>
        <v>Singapore</v>
      </c>
      <c r="W932" t="str">
        <f>VLOOKUP(U932,Regions!A:B,2,FALSE)</f>
        <v>Americas</v>
      </c>
      <c r="X932" t="str">
        <f>VLOOKUP(V932,Regions!A:B,2,FALSE)</f>
        <v>Asia Pacific</v>
      </c>
    </row>
    <row r="933" spans="1:24" x14ac:dyDescent="0.3">
      <c r="A933" t="s">
        <v>198</v>
      </c>
      <c r="B933" t="s">
        <v>1161</v>
      </c>
      <c r="C933" t="s">
        <v>1160</v>
      </c>
      <c r="D933" s="1">
        <v>43701</v>
      </c>
      <c r="E933" s="1">
        <v>43710</v>
      </c>
      <c r="F933" s="1">
        <v>43719</v>
      </c>
      <c r="G933">
        <v>15349</v>
      </c>
      <c r="H933">
        <v>18.5</v>
      </c>
      <c r="I933">
        <v>10831.58</v>
      </c>
      <c r="J933" s="2" t="s">
        <v>1218</v>
      </c>
      <c r="K933">
        <v>301</v>
      </c>
      <c r="L933" s="15" t="s">
        <v>1576</v>
      </c>
      <c r="M933">
        <f>IF(J933="Business", G933*imputed!$B$4+imputed!$C$4,flights_c!G933*imputed!$B$5+imputed!$C$5)</f>
        <v>10663.6515</v>
      </c>
      <c r="N933">
        <f t="shared" si="56"/>
        <v>9</v>
      </c>
      <c r="O933">
        <f t="shared" si="57"/>
        <v>0.70568636393250372</v>
      </c>
      <c r="P933">
        <f t="shared" si="58"/>
        <v>9</v>
      </c>
      <c r="Q933" t="str">
        <f>VLOOKUP(K933,employees!A:H,5, FALSE)</f>
        <v>Marketing</v>
      </c>
      <c r="R933">
        <f>VLOOKUP(K933,employees!A:H,6, FALSE)</f>
        <v>2</v>
      </c>
      <c r="S933">
        <f>VLOOKUP(R933,Allowance!A:B,2,FALSE)</f>
        <v>6</v>
      </c>
      <c r="T933" t="str">
        <f t="shared" si="59"/>
        <v>Violation</v>
      </c>
      <c r="U933" t="str">
        <f>VLOOKUP(B933,IATA[],3,FALSE)</f>
        <v>USA</v>
      </c>
      <c r="V933" t="str">
        <f>VLOOKUP(C933,IATA[],3,FALSE)</f>
        <v>Singapore</v>
      </c>
      <c r="W933" t="str">
        <f>VLOOKUP(U933,Regions!A:B,2,FALSE)</f>
        <v>Americas</v>
      </c>
      <c r="X933" t="str">
        <f>VLOOKUP(V933,Regions!A:B,2,FALSE)</f>
        <v>Asia Pacific</v>
      </c>
    </row>
    <row r="934" spans="1:24" x14ac:dyDescent="0.3">
      <c r="A934" t="s">
        <v>197</v>
      </c>
      <c r="B934" t="s">
        <v>1167</v>
      </c>
      <c r="C934" t="s">
        <v>1168</v>
      </c>
      <c r="D934" s="1">
        <v>43695</v>
      </c>
      <c r="E934" s="1">
        <v>43703</v>
      </c>
      <c r="F934" s="1">
        <v>43714</v>
      </c>
      <c r="G934">
        <v>9636</v>
      </c>
      <c r="H934">
        <v>11.9</v>
      </c>
      <c r="I934">
        <v>10851.27</v>
      </c>
      <c r="J934" s="2" t="s">
        <v>1218</v>
      </c>
      <c r="K934">
        <v>235</v>
      </c>
      <c r="L934" s="15" t="s">
        <v>1576</v>
      </c>
      <c r="M934">
        <f>IF(J934="Business", G934*imputed!$B$4+imputed!$C$4,flights_c!G934*imputed!$B$5+imputed!$C$5)</f>
        <v>7387.2460000000001</v>
      </c>
      <c r="N934">
        <f t="shared" si="56"/>
        <v>8</v>
      </c>
      <c r="O934">
        <f t="shared" si="57"/>
        <v>1.1261176836861768</v>
      </c>
      <c r="P934">
        <f t="shared" si="58"/>
        <v>11</v>
      </c>
      <c r="Q934" t="str">
        <f>VLOOKUP(K934,employees!A:H,5, FALSE)</f>
        <v>Finance</v>
      </c>
      <c r="R934">
        <f>VLOOKUP(K934,employees!A:H,6, FALSE)</f>
        <v>2</v>
      </c>
      <c r="S934">
        <f>VLOOKUP(R934,Allowance!A:B,2,FALSE)</f>
        <v>6</v>
      </c>
      <c r="T934" t="str">
        <f t="shared" si="59"/>
        <v>Violation</v>
      </c>
      <c r="U934" t="str">
        <f>VLOOKUP(B934,IATA[],3,FALSE)</f>
        <v>England</v>
      </c>
      <c r="V934" t="str">
        <f>VLOOKUP(C934,IATA[],3,FALSE)</f>
        <v>Japan</v>
      </c>
      <c r="W934" t="str">
        <f>VLOOKUP(U934,Regions!A:B,2,FALSE)</f>
        <v>Europe &amp; Middle East</v>
      </c>
      <c r="X934" t="str">
        <f>VLOOKUP(V934,Regions!A:B,2,FALSE)</f>
        <v>Asia Pacific</v>
      </c>
    </row>
    <row r="935" spans="1:24" x14ac:dyDescent="0.3">
      <c r="A935" t="s">
        <v>196</v>
      </c>
      <c r="B935" t="s">
        <v>1160</v>
      </c>
      <c r="C935" t="s">
        <v>1163</v>
      </c>
      <c r="D935" s="1">
        <v>43159</v>
      </c>
      <c r="E935" s="1">
        <v>43167</v>
      </c>
      <c r="F935" s="1">
        <v>43173</v>
      </c>
      <c r="G935">
        <v>14209</v>
      </c>
      <c r="H935">
        <v>18.399999999999999</v>
      </c>
      <c r="I935">
        <v>10858.06</v>
      </c>
      <c r="J935" s="2" t="s">
        <v>1218</v>
      </c>
      <c r="K935">
        <v>958</v>
      </c>
      <c r="L935" s="15" t="s">
        <v>1576</v>
      </c>
      <c r="M935">
        <f>IF(J935="Business", G935*imputed!$B$4+imputed!$C$4,flights_c!G935*imputed!$B$5+imputed!$C$5)</f>
        <v>10009.861499999999</v>
      </c>
      <c r="N935">
        <f t="shared" si="56"/>
        <v>8</v>
      </c>
      <c r="O935">
        <f t="shared" si="57"/>
        <v>0.76416778098388338</v>
      </c>
      <c r="P935">
        <f t="shared" si="58"/>
        <v>6</v>
      </c>
      <c r="Q935" t="str">
        <f>VLOOKUP(K935,employees!A:H,5, FALSE)</f>
        <v>Consulting</v>
      </c>
      <c r="R935">
        <f>VLOOKUP(K935,employees!A:H,6, FALSE)</f>
        <v>4</v>
      </c>
      <c r="S935">
        <f>VLOOKUP(R935,Allowance!A:B,2,FALSE)</f>
        <v>10</v>
      </c>
      <c r="T935" t="str">
        <f t="shared" si="59"/>
        <v>Violation</v>
      </c>
      <c r="U935" t="str">
        <f>VLOOKUP(B935,IATA[],3,FALSE)</f>
        <v>Singapore</v>
      </c>
      <c r="V935" t="str">
        <f>VLOOKUP(C935,IATA[],3,FALSE)</f>
        <v>USA</v>
      </c>
      <c r="W935" t="str">
        <f>VLOOKUP(U935,Regions!A:B,2,FALSE)</f>
        <v>Asia Pacific</v>
      </c>
      <c r="X935" t="str">
        <f>VLOOKUP(V935,Regions!A:B,2,FALSE)</f>
        <v>Americas</v>
      </c>
    </row>
    <row r="936" spans="1:24" x14ac:dyDescent="0.3">
      <c r="A936" t="s">
        <v>195</v>
      </c>
      <c r="B936" t="s">
        <v>1162</v>
      </c>
      <c r="C936" t="s">
        <v>1168</v>
      </c>
      <c r="D936" s="1">
        <v>43482</v>
      </c>
      <c r="E936" s="1">
        <v>43490</v>
      </c>
      <c r="F936" s="1">
        <v>43501</v>
      </c>
      <c r="G936">
        <v>9591</v>
      </c>
      <c r="H936">
        <v>10.7</v>
      </c>
      <c r="I936">
        <v>10888.69</v>
      </c>
      <c r="J936" s="2" t="s">
        <v>1218</v>
      </c>
      <c r="K936">
        <v>467</v>
      </c>
      <c r="L936" s="15" t="s">
        <v>1576</v>
      </c>
      <c r="M936">
        <f>IF(J936="Business", G936*imputed!$B$4+imputed!$C$4,flights_c!G936*imputed!$B$5+imputed!$C$5)</f>
        <v>7361.4385000000002</v>
      </c>
      <c r="N936">
        <f t="shared" si="56"/>
        <v>8</v>
      </c>
      <c r="O936">
        <f t="shared" si="57"/>
        <v>1.1353028881242833</v>
      </c>
      <c r="P936">
        <f t="shared" si="58"/>
        <v>11</v>
      </c>
      <c r="Q936" t="str">
        <f>VLOOKUP(K936,employees!A:H,5, FALSE)</f>
        <v>Consulting</v>
      </c>
      <c r="R936">
        <f>VLOOKUP(K936,employees!A:H,6, FALSE)</f>
        <v>2</v>
      </c>
      <c r="S936">
        <f>VLOOKUP(R936,Allowance!A:B,2,FALSE)</f>
        <v>6</v>
      </c>
      <c r="T936" t="str">
        <f t="shared" si="59"/>
        <v>Violation</v>
      </c>
      <c r="U936" t="str">
        <f>VLOOKUP(B936,IATA[],3,FALSE)</f>
        <v>England</v>
      </c>
      <c r="V936" t="str">
        <f>VLOOKUP(C936,IATA[],3,FALSE)</f>
        <v>Japan</v>
      </c>
      <c r="W936" t="str">
        <f>VLOOKUP(U936,Regions!A:B,2,FALSE)</f>
        <v>Europe &amp; Middle East</v>
      </c>
      <c r="X936" t="str">
        <f>VLOOKUP(V936,Regions!A:B,2,FALSE)</f>
        <v>Asia Pacific</v>
      </c>
    </row>
    <row r="937" spans="1:24" x14ac:dyDescent="0.3">
      <c r="A937" t="s">
        <v>194</v>
      </c>
      <c r="B937" t="s">
        <v>1161</v>
      </c>
      <c r="C937" t="s">
        <v>1164</v>
      </c>
      <c r="D937" s="1">
        <v>42732</v>
      </c>
      <c r="E937" s="1">
        <v>42742</v>
      </c>
      <c r="F937" s="1">
        <v>42747</v>
      </c>
      <c r="G937">
        <v>12551</v>
      </c>
      <c r="H937">
        <v>15.3</v>
      </c>
      <c r="I937">
        <v>10894.13</v>
      </c>
      <c r="J937" s="2" t="s">
        <v>1218</v>
      </c>
      <c r="K937">
        <v>496</v>
      </c>
      <c r="L937" s="15" t="s">
        <v>1576</v>
      </c>
      <c r="M937">
        <f>IF(J937="Business", G937*imputed!$B$4+imputed!$C$4,flights_c!G937*imputed!$B$5+imputed!$C$5)</f>
        <v>9058.9984999999997</v>
      </c>
      <c r="N937">
        <f t="shared" si="56"/>
        <v>10</v>
      </c>
      <c r="O937">
        <f t="shared" si="57"/>
        <v>0.86798900486017039</v>
      </c>
      <c r="P937">
        <f t="shared" si="58"/>
        <v>5</v>
      </c>
      <c r="Q937" t="str">
        <f>VLOOKUP(K937,employees!A:H,5, FALSE)</f>
        <v>Consulting</v>
      </c>
      <c r="R937">
        <f>VLOOKUP(K937,employees!A:H,6, FALSE)</f>
        <v>2</v>
      </c>
      <c r="S937">
        <f>VLOOKUP(R937,Allowance!A:B,2,FALSE)</f>
        <v>6</v>
      </c>
      <c r="T937" t="str">
        <f t="shared" si="59"/>
        <v>Violation</v>
      </c>
      <c r="U937" t="str">
        <f>VLOOKUP(B937,IATA[],3,FALSE)</f>
        <v>USA</v>
      </c>
      <c r="V937" t="str">
        <f>VLOOKUP(C937,IATA[],3,FALSE)</f>
        <v>India</v>
      </c>
      <c r="W937" t="str">
        <f>VLOOKUP(U937,Regions!A:B,2,FALSE)</f>
        <v>Americas</v>
      </c>
      <c r="X937" t="str">
        <f>VLOOKUP(V937,Regions!A:B,2,FALSE)</f>
        <v>Asia Pacific</v>
      </c>
    </row>
    <row r="938" spans="1:24" x14ac:dyDescent="0.3">
      <c r="A938" t="s">
        <v>193</v>
      </c>
      <c r="B938" t="s">
        <v>1162</v>
      </c>
      <c r="C938" t="s">
        <v>1202</v>
      </c>
      <c r="D938" s="1">
        <v>43366</v>
      </c>
      <c r="E938" s="1">
        <v>43371</v>
      </c>
      <c r="F938" s="1">
        <v>43381</v>
      </c>
      <c r="G938">
        <v>9495</v>
      </c>
      <c r="H938">
        <v>10.6</v>
      </c>
      <c r="I938">
        <v>10960.98</v>
      </c>
      <c r="J938" s="2" t="s">
        <v>1218</v>
      </c>
      <c r="K938">
        <v>725</v>
      </c>
      <c r="L938" s="15" t="s">
        <v>1576</v>
      </c>
      <c r="M938">
        <f>IF(J938="Business", G938*imputed!$B$4+imputed!$C$4,flights_c!G938*imputed!$B$5+imputed!$C$5)</f>
        <v>7306.3824999999997</v>
      </c>
      <c r="N938">
        <f t="shared" si="56"/>
        <v>5</v>
      </c>
      <c r="O938">
        <f t="shared" si="57"/>
        <v>1.1543949447077408</v>
      </c>
      <c r="P938">
        <f t="shared" si="58"/>
        <v>10</v>
      </c>
      <c r="Q938" t="str">
        <f>VLOOKUP(K938,employees!A:H,5, FALSE)</f>
        <v>Consulting</v>
      </c>
      <c r="R938">
        <f>VLOOKUP(K938,employees!A:H,6, FALSE)</f>
        <v>4</v>
      </c>
      <c r="S938">
        <f>VLOOKUP(R938,Allowance!A:B,2,FALSE)</f>
        <v>10</v>
      </c>
      <c r="T938" t="str">
        <f t="shared" si="59"/>
        <v>Violation</v>
      </c>
      <c r="U938" t="str">
        <f>VLOOKUP(B938,IATA[],3,FALSE)</f>
        <v>England</v>
      </c>
      <c r="V938" t="str">
        <f>VLOOKUP(C938,IATA[],3,FALSE)</f>
        <v>China</v>
      </c>
      <c r="W938" t="str">
        <f>VLOOKUP(U938,Regions!A:B,2,FALSE)</f>
        <v>Europe &amp; Middle East</v>
      </c>
      <c r="X938" t="str">
        <f>VLOOKUP(V938,Regions!A:B,2,FALSE)</f>
        <v>Asia Pacific</v>
      </c>
    </row>
    <row r="939" spans="1:24" x14ac:dyDescent="0.3">
      <c r="A939" t="s">
        <v>192</v>
      </c>
      <c r="B939" t="s">
        <v>1161</v>
      </c>
      <c r="C939" t="s">
        <v>1175</v>
      </c>
      <c r="D939" s="1">
        <v>43291</v>
      </c>
      <c r="E939" s="1">
        <v>43302</v>
      </c>
      <c r="F939" s="1">
        <v>43310</v>
      </c>
      <c r="G939">
        <v>11022</v>
      </c>
      <c r="H939">
        <v>13.5</v>
      </c>
      <c r="I939">
        <v>10971.05</v>
      </c>
      <c r="J939" s="2" t="s">
        <v>1218</v>
      </c>
      <c r="K939">
        <v>62</v>
      </c>
      <c r="L939" s="15" t="s">
        <v>1576</v>
      </c>
      <c r="M939">
        <f>IF(J939="Business", G939*imputed!$B$4+imputed!$C$4,flights_c!G939*imputed!$B$5+imputed!$C$5)</f>
        <v>8182.1170000000002</v>
      </c>
      <c r="N939">
        <f t="shared" si="56"/>
        <v>11</v>
      </c>
      <c r="O939">
        <f t="shared" si="57"/>
        <v>0.99537742696425324</v>
      </c>
      <c r="P939">
        <f t="shared" si="58"/>
        <v>8</v>
      </c>
      <c r="Q939" t="str">
        <f>VLOOKUP(K939,employees!A:H,5, FALSE)</f>
        <v>Consulting</v>
      </c>
      <c r="R939">
        <f>VLOOKUP(K939,employees!A:H,6, FALSE)</f>
        <v>3</v>
      </c>
      <c r="S939">
        <f>VLOOKUP(R939,Allowance!A:B,2,FALSE)</f>
        <v>8</v>
      </c>
      <c r="T939" t="str">
        <f t="shared" si="59"/>
        <v>Violation</v>
      </c>
      <c r="U939" t="str">
        <f>VLOOKUP(B939,IATA[],3,FALSE)</f>
        <v>USA</v>
      </c>
      <c r="V939" t="str">
        <f>VLOOKUP(C939,IATA[],3,FALSE)</f>
        <v>United Arab Emirates</v>
      </c>
      <c r="W939" t="str">
        <f>VLOOKUP(U939,Regions!A:B,2,FALSE)</f>
        <v>Americas</v>
      </c>
      <c r="X939" t="str">
        <f>VLOOKUP(V939,Regions!A:B,2,FALSE)</f>
        <v>Europe &amp; Middle East</v>
      </c>
    </row>
    <row r="940" spans="1:24" x14ac:dyDescent="0.3">
      <c r="A940" t="s">
        <v>190</v>
      </c>
      <c r="B940" t="s">
        <v>1190</v>
      </c>
      <c r="C940" t="s">
        <v>1162</v>
      </c>
      <c r="D940" s="1">
        <v>43319</v>
      </c>
      <c r="E940" s="1">
        <v>43324</v>
      </c>
      <c r="F940" s="1">
        <v>43330</v>
      </c>
      <c r="G940">
        <v>5536</v>
      </c>
      <c r="H940">
        <v>11.7</v>
      </c>
      <c r="I940">
        <v>10986.45</v>
      </c>
      <c r="J940" s="2" t="s">
        <v>1218</v>
      </c>
      <c r="K940">
        <v>177</v>
      </c>
      <c r="L940" s="15" t="s">
        <v>1576</v>
      </c>
      <c r="M940">
        <f>IF(J940="Business", G940*imputed!$B$4+imputed!$C$4,flights_c!G940*imputed!$B$5+imputed!$C$5)</f>
        <v>5035.8960000000006</v>
      </c>
      <c r="N940">
        <f t="shared" si="56"/>
        <v>5</v>
      </c>
      <c r="O940">
        <f t="shared" si="57"/>
        <v>1.9845466040462429</v>
      </c>
      <c r="P940">
        <f t="shared" si="58"/>
        <v>6</v>
      </c>
      <c r="Q940" t="str">
        <f>VLOOKUP(K940,employees!A:H,5, FALSE)</f>
        <v>Consulting</v>
      </c>
      <c r="R940">
        <f>VLOOKUP(K940,employees!A:H,6, FALSE)</f>
        <v>4</v>
      </c>
      <c r="S940">
        <f>VLOOKUP(R940,Allowance!A:B,2,FALSE)</f>
        <v>10</v>
      </c>
      <c r="T940" t="str">
        <f t="shared" si="59"/>
        <v>Violation</v>
      </c>
      <c r="U940" t="str">
        <f>VLOOKUP(B940,IATA[],3,FALSE)</f>
        <v>USA</v>
      </c>
      <c r="V940" t="str">
        <f>VLOOKUP(C940,IATA[],3,FALSE)</f>
        <v>England</v>
      </c>
      <c r="W940" t="str">
        <f>VLOOKUP(U940,Regions!A:B,2,FALSE)</f>
        <v>Americas</v>
      </c>
      <c r="X940" t="str">
        <f>VLOOKUP(V940,Regions!A:B,2,FALSE)</f>
        <v>Europe &amp; Middle East</v>
      </c>
    </row>
    <row r="941" spans="1:24" x14ac:dyDescent="0.3">
      <c r="A941" t="s">
        <v>189</v>
      </c>
      <c r="B941" t="s">
        <v>1161</v>
      </c>
      <c r="C941" t="s">
        <v>1160</v>
      </c>
      <c r="D941" s="1">
        <v>43603</v>
      </c>
      <c r="E941" s="1">
        <v>43623</v>
      </c>
      <c r="F941" s="1">
        <v>43637</v>
      </c>
      <c r="G941">
        <v>15349</v>
      </c>
      <c r="H941">
        <v>18.5</v>
      </c>
      <c r="I941">
        <v>11040.79</v>
      </c>
      <c r="J941" s="2" t="s">
        <v>1218</v>
      </c>
      <c r="K941">
        <v>448</v>
      </c>
      <c r="L941" s="15" t="s">
        <v>1576</v>
      </c>
      <c r="M941">
        <f>IF(J941="Business", G941*imputed!$B$4+imputed!$C$4,flights_c!G941*imputed!$B$5+imputed!$C$5)</f>
        <v>10663.6515</v>
      </c>
      <c r="N941">
        <f t="shared" si="56"/>
        <v>20</v>
      </c>
      <c r="O941">
        <f t="shared" si="57"/>
        <v>0.71931656785458342</v>
      </c>
      <c r="P941">
        <f t="shared" si="58"/>
        <v>14</v>
      </c>
      <c r="Q941" t="str">
        <f>VLOOKUP(K941,employees!A:H,5, FALSE)</f>
        <v>Finance</v>
      </c>
      <c r="R941">
        <f>VLOOKUP(K941,employees!A:H,6, FALSE)</f>
        <v>4</v>
      </c>
      <c r="S941">
        <f>VLOOKUP(R941,Allowance!A:B,2,FALSE)</f>
        <v>10</v>
      </c>
      <c r="T941" t="str">
        <f t="shared" si="59"/>
        <v>Violation</v>
      </c>
      <c r="U941" t="str">
        <f>VLOOKUP(B941,IATA[],3,FALSE)</f>
        <v>USA</v>
      </c>
      <c r="V941" t="str">
        <f>VLOOKUP(C941,IATA[],3,FALSE)</f>
        <v>Singapore</v>
      </c>
      <c r="W941" t="str">
        <f>VLOOKUP(U941,Regions!A:B,2,FALSE)</f>
        <v>Americas</v>
      </c>
      <c r="X941" t="str">
        <f>VLOOKUP(V941,Regions!A:B,2,FALSE)</f>
        <v>Asia Pacific</v>
      </c>
    </row>
    <row r="942" spans="1:24" x14ac:dyDescent="0.3">
      <c r="A942" t="s">
        <v>188</v>
      </c>
      <c r="B942" t="s">
        <v>1161</v>
      </c>
      <c r="C942" t="s">
        <v>1176</v>
      </c>
      <c r="D942" s="1">
        <v>43381</v>
      </c>
      <c r="E942" s="1">
        <v>43401</v>
      </c>
      <c r="F942" s="1">
        <v>43414</v>
      </c>
      <c r="G942">
        <v>11115</v>
      </c>
      <c r="H942">
        <v>13.5</v>
      </c>
      <c r="I942">
        <v>11057.65</v>
      </c>
      <c r="J942" s="2" t="s">
        <v>1218</v>
      </c>
      <c r="K942">
        <v>252</v>
      </c>
      <c r="L942" s="15" t="s">
        <v>1576</v>
      </c>
      <c r="M942">
        <f>IF(J942="Business", G942*imputed!$B$4+imputed!$C$4,flights_c!G942*imputed!$B$5+imputed!$C$5)</f>
        <v>8235.4524999999994</v>
      </c>
      <c r="N942">
        <f t="shared" si="56"/>
        <v>20</v>
      </c>
      <c r="O942">
        <f t="shared" si="57"/>
        <v>0.99484030589293748</v>
      </c>
      <c r="P942">
        <f t="shared" si="58"/>
        <v>13</v>
      </c>
      <c r="Q942" t="str">
        <f>VLOOKUP(K942,employees!A:H,5, FALSE)</f>
        <v>Consulting</v>
      </c>
      <c r="R942">
        <f>VLOOKUP(K942,employees!A:H,6, FALSE)</f>
        <v>4</v>
      </c>
      <c r="S942">
        <f>VLOOKUP(R942,Allowance!A:B,2,FALSE)</f>
        <v>10</v>
      </c>
      <c r="T942" t="str">
        <f t="shared" si="59"/>
        <v>Violation</v>
      </c>
      <c r="U942" t="str">
        <f>VLOOKUP(B942,IATA[],3,FALSE)</f>
        <v>USA</v>
      </c>
      <c r="V942" t="str">
        <f>VLOOKUP(C942,IATA[],3,FALSE)</f>
        <v>Republic of Korea</v>
      </c>
      <c r="W942" t="str">
        <f>VLOOKUP(U942,Regions!A:B,2,FALSE)</f>
        <v>Americas</v>
      </c>
      <c r="X942" t="str">
        <f>VLOOKUP(V942,Regions!A:B,2,FALSE)</f>
        <v>Asia Pacific</v>
      </c>
    </row>
    <row r="943" spans="1:24" x14ac:dyDescent="0.3">
      <c r="A943" t="s">
        <v>187</v>
      </c>
      <c r="B943" t="s">
        <v>1162</v>
      </c>
      <c r="C943" t="s">
        <v>1198</v>
      </c>
      <c r="D943" s="1">
        <v>43204</v>
      </c>
      <c r="E943" s="1">
        <v>43211</v>
      </c>
      <c r="F943" s="1">
        <v>43225</v>
      </c>
      <c r="G943">
        <v>7627</v>
      </c>
      <c r="H943">
        <v>8.8000000000000007</v>
      </c>
      <c r="I943">
        <v>11063.99</v>
      </c>
      <c r="J943" s="2" t="s">
        <v>1218</v>
      </c>
      <c r="K943">
        <v>586</v>
      </c>
      <c r="L943" s="15" t="s">
        <v>1576</v>
      </c>
      <c r="M943">
        <f>IF(J943="Business", G943*imputed!$B$4+imputed!$C$4,flights_c!G943*imputed!$B$5+imputed!$C$5)</f>
        <v>6235.0844999999999</v>
      </c>
      <c r="N943">
        <f t="shared" si="56"/>
        <v>7</v>
      </c>
      <c r="O943">
        <f t="shared" si="57"/>
        <v>1.4506345876491411</v>
      </c>
      <c r="P943">
        <f t="shared" si="58"/>
        <v>14</v>
      </c>
      <c r="Q943" t="str">
        <f>VLOOKUP(K943,employees!A:H,5, FALSE)</f>
        <v>Consulting</v>
      </c>
      <c r="R943">
        <f>VLOOKUP(K943,employees!A:H,6, FALSE)</f>
        <v>4</v>
      </c>
      <c r="S943">
        <f>VLOOKUP(R943,Allowance!A:B,2,FALSE)</f>
        <v>10</v>
      </c>
      <c r="T943" t="str">
        <f t="shared" si="59"/>
        <v>No</v>
      </c>
      <c r="U943" t="str">
        <f>VLOOKUP(B943,IATA[],3,FALSE)</f>
        <v>England</v>
      </c>
      <c r="V943" t="str">
        <f>VLOOKUP(C943,IATA[],3,FALSE)</f>
        <v>USA</v>
      </c>
      <c r="W943" t="str">
        <f>VLOOKUP(U943,Regions!A:B,2,FALSE)</f>
        <v>Europe &amp; Middle East</v>
      </c>
      <c r="X943" t="str">
        <f>VLOOKUP(V943,Regions!A:B,2,FALSE)</f>
        <v>Americas</v>
      </c>
    </row>
    <row r="944" spans="1:24" x14ac:dyDescent="0.3">
      <c r="A944" t="s">
        <v>186</v>
      </c>
      <c r="B944" t="s">
        <v>1162</v>
      </c>
      <c r="C944" t="s">
        <v>1174</v>
      </c>
      <c r="D944" s="1">
        <v>43770</v>
      </c>
      <c r="E944" s="1">
        <v>43781</v>
      </c>
      <c r="F944" s="1">
        <v>43786</v>
      </c>
      <c r="G944">
        <v>11721</v>
      </c>
      <c r="H944">
        <v>13.9</v>
      </c>
      <c r="I944">
        <v>11087.55</v>
      </c>
      <c r="J944" s="2" t="s">
        <v>1218</v>
      </c>
      <c r="K944">
        <v>705</v>
      </c>
      <c r="L944" s="15" t="s">
        <v>1576</v>
      </c>
      <c r="M944">
        <f>IF(J944="Business", G944*imputed!$B$4+imputed!$C$4,flights_c!G944*imputed!$B$5+imputed!$C$5)</f>
        <v>8582.9935000000005</v>
      </c>
      <c r="N944">
        <f t="shared" si="56"/>
        <v>11</v>
      </c>
      <c r="O944">
        <f t="shared" si="57"/>
        <v>0.94595597645252105</v>
      </c>
      <c r="P944">
        <f t="shared" si="58"/>
        <v>5</v>
      </c>
      <c r="Q944" t="str">
        <f>VLOOKUP(K944,employees!A:H,5, FALSE)</f>
        <v>Consulting</v>
      </c>
      <c r="R944">
        <f>VLOOKUP(K944,employees!A:H,6, FALSE)</f>
        <v>4</v>
      </c>
      <c r="S944">
        <f>VLOOKUP(R944,Allowance!A:B,2,FALSE)</f>
        <v>10</v>
      </c>
      <c r="T944" t="str">
        <f t="shared" si="59"/>
        <v>Violation</v>
      </c>
      <c r="U944" t="str">
        <f>VLOOKUP(B944,IATA[],3,FALSE)</f>
        <v>England</v>
      </c>
      <c r="V944" t="str">
        <f>VLOOKUP(C944,IATA[],3,FALSE)</f>
        <v>Indonesia</v>
      </c>
      <c r="W944" t="str">
        <f>VLOOKUP(U944,Regions!A:B,2,FALSE)</f>
        <v>Europe &amp; Middle East</v>
      </c>
      <c r="X944" t="str">
        <f>VLOOKUP(V944,Regions!A:B,2,FALSE)</f>
        <v>Asia Pacific</v>
      </c>
    </row>
    <row r="945" spans="1:24" x14ac:dyDescent="0.3">
      <c r="A945" t="s">
        <v>185</v>
      </c>
      <c r="B945" t="s">
        <v>1160</v>
      </c>
      <c r="C945" t="s">
        <v>1200</v>
      </c>
      <c r="D945" s="1">
        <v>42961</v>
      </c>
      <c r="E945" s="1">
        <v>42972</v>
      </c>
      <c r="F945" s="1">
        <v>42980</v>
      </c>
      <c r="G945">
        <v>15917</v>
      </c>
      <c r="H945">
        <v>21.1</v>
      </c>
      <c r="I945">
        <v>11088.56</v>
      </c>
      <c r="J945" s="2" t="s">
        <v>1218</v>
      </c>
      <c r="K945">
        <v>77</v>
      </c>
      <c r="L945" s="15" t="s">
        <v>1576</v>
      </c>
      <c r="M945">
        <f>IF(J945="Business", G945*imputed!$B$4+imputed!$C$4,flights_c!G945*imputed!$B$5+imputed!$C$5)</f>
        <v>10989.3995</v>
      </c>
      <c r="N945">
        <f t="shared" si="56"/>
        <v>11</v>
      </c>
      <c r="O945">
        <f t="shared" si="57"/>
        <v>0.69664886599233522</v>
      </c>
      <c r="P945">
        <f t="shared" si="58"/>
        <v>8</v>
      </c>
      <c r="Q945" t="str">
        <f>VLOOKUP(K945,employees!A:H,5, FALSE)</f>
        <v>Consulting</v>
      </c>
      <c r="R945">
        <f>VLOOKUP(K945,employees!A:H,6, FALSE)</f>
        <v>4</v>
      </c>
      <c r="S945">
        <f>VLOOKUP(R945,Allowance!A:B,2,FALSE)</f>
        <v>10</v>
      </c>
      <c r="T945" t="str">
        <f t="shared" si="59"/>
        <v>Violation</v>
      </c>
      <c r="U945" t="str">
        <f>VLOOKUP(B945,IATA[],3,FALSE)</f>
        <v>Singapore</v>
      </c>
      <c r="V945" t="str">
        <f>VLOOKUP(C945,IATA[],3,FALSE)</f>
        <v>USA</v>
      </c>
      <c r="W945" t="str">
        <f>VLOOKUP(U945,Regions!A:B,2,FALSE)</f>
        <v>Asia Pacific</v>
      </c>
      <c r="X945" t="str">
        <f>VLOOKUP(V945,Regions!A:B,2,FALSE)</f>
        <v>Americas</v>
      </c>
    </row>
    <row r="946" spans="1:24" x14ac:dyDescent="0.3">
      <c r="A946" t="s">
        <v>184</v>
      </c>
      <c r="B946" t="s">
        <v>1162</v>
      </c>
      <c r="C946" t="s">
        <v>1164</v>
      </c>
      <c r="D946" s="1">
        <v>43554</v>
      </c>
      <c r="E946" s="1">
        <v>43558</v>
      </c>
      <c r="F946" s="1">
        <v>43572</v>
      </c>
      <c r="G946">
        <v>7213</v>
      </c>
      <c r="H946">
        <v>8.4</v>
      </c>
      <c r="I946">
        <v>11096.83</v>
      </c>
      <c r="J946" s="2" t="s">
        <v>1218</v>
      </c>
      <c r="K946">
        <v>280</v>
      </c>
      <c r="L946" s="15" t="s">
        <v>1576</v>
      </c>
      <c r="M946">
        <f>IF(J946="Business", G946*imputed!$B$4+imputed!$C$4,flights_c!G946*imputed!$B$5+imputed!$C$5)</f>
        <v>5997.6554999999998</v>
      </c>
      <c r="N946">
        <f t="shared" si="56"/>
        <v>4</v>
      </c>
      <c r="O946">
        <f t="shared" si="57"/>
        <v>1.5384486344100929</v>
      </c>
      <c r="P946">
        <f t="shared" si="58"/>
        <v>14</v>
      </c>
      <c r="Q946" t="str">
        <f>VLOOKUP(K946,employees!A:H,5, FALSE)</f>
        <v>Consulting</v>
      </c>
      <c r="R946">
        <f>VLOOKUP(K946,employees!A:H,6, FALSE)</f>
        <v>4</v>
      </c>
      <c r="S946">
        <f>VLOOKUP(R946,Allowance!A:B,2,FALSE)</f>
        <v>10</v>
      </c>
      <c r="T946" t="str">
        <f t="shared" si="59"/>
        <v>No</v>
      </c>
      <c r="U946" t="str">
        <f>VLOOKUP(B946,IATA[],3,FALSE)</f>
        <v>England</v>
      </c>
      <c r="V946" t="str">
        <f>VLOOKUP(C946,IATA[],3,FALSE)</f>
        <v>India</v>
      </c>
      <c r="W946" t="str">
        <f>VLOOKUP(U946,Regions!A:B,2,FALSE)</f>
        <v>Europe &amp; Middle East</v>
      </c>
      <c r="X946" t="str">
        <f>VLOOKUP(V946,Regions!A:B,2,FALSE)</f>
        <v>Asia Pacific</v>
      </c>
    </row>
    <row r="947" spans="1:24" x14ac:dyDescent="0.3">
      <c r="A947" t="s">
        <v>183</v>
      </c>
      <c r="B947" t="s">
        <v>1161</v>
      </c>
      <c r="C947" t="s">
        <v>1173</v>
      </c>
      <c r="D947" s="1">
        <v>43563</v>
      </c>
      <c r="E947" s="1">
        <v>43583</v>
      </c>
      <c r="F947" s="1">
        <v>43597</v>
      </c>
      <c r="G947">
        <v>13964</v>
      </c>
      <c r="H947">
        <v>16.899999999999999</v>
      </c>
      <c r="I947">
        <v>11104.6</v>
      </c>
      <c r="J947" s="2" t="s">
        <v>1218</v>
      </c>
      <c r="K947">
        <v>770</v>
      </c>
      <c r="L947" s="15" t="s">
        <v>1576</v>
      </c>
      <c r="M947">
        <f>IF(J947="Business", G947*imputed!$B$4+imputed!$C$4,flights_c!G947*imputed!$B$5+imputed!$C$5)</f>
        <v>9869.3539999999994</v>
      </c>
      <c r="N947">
        <f t="shared" si="56"/>
        <v>20</v>
      </c>
      <c r="O947">
        <f t="shared" si="57"/>
        <v>0.79523059295330856</v>
      </c>
      <c r="P947">
        <f t="shared" si="58"/>
        <v>14</v>
      </c>
      <c r="Q947" t="str">
        <f>VLOOKUP(K947,employees!A:H,5, FALSE)</f>
        <v>IT</v>
      </c>
      <c r="R947">
        <f>VLOOKUP(K947,employees!A:H,6, FALSE)</f>
        <v>4</v>
      </c>
      <c r="S947">
        <f>VLOOKUP(R947,Allowance!A:B,2,FALSE)</f>
        <v>10</v>
      </c>
      <c r="T947" t="str">
        <f t="shared" si="59"/>
        <v>Violation</v>
      </c>
      <c r="U947" t="str">
        <f>VLOOKUP(B947,IATA[],3,FALSE)</f>
        <v>USA</v>
      </c>
      <c r="V947" t="str">
        <f>VLOOKUP(C947,IATA[],3,FALSE)</f>
        <v>Thailand</v>
      </c>
      <c r="W947" t="str">
        <f>VLOOKUP(U947,Regions!A:B,2,FALSE)</f>
        <v>Americas</v>
      </c>
      <c r="X947" t="str">
        <f>VLOOKUP(V947,Regions!A:B,2,FALSE)</f>
        <v>Asia Pacific</v>
      </c>
    </row>
    <row r="948" spans="1:24" x14ac:dyDescent="0.3">
      <c r="A948" t="s">
        <v>182</v>
      </c>
      <c r="B948" t="s">
        <v>1161</v>
      </c>
      <c r="C948" t="s">
        <v>1176</v>
      </c>
      <c r="D948" s="1">
        <v>43103</v>
      </c>
      <c r="E948" s="1">
        <v>43121</v>
      </c>
      <c r="F948" s="1">
        <v>43137</v>
      </c>
      <c r="G948">
        <v>11115</v>
      </c>
      <c r="H948">
        <v>13.5</v>
      </c>
      <c r="I948">
        <v>11116.78</v>
      </c>
      <c r="J948" s="2" t="s">
        <v>1218</v>
      </c>
      <c r="K948">
        <v>506</v>
      </c>
      <c r="L948" s="15" t="s">
        <v>1576</v>
      </c>
      <c r="M948">
        <f>IF(J948="Business", G948*imputed!$B$4+imputed!$C$4,flights_c!G948*imputed!$B$5+imputed!$C$5)</f>
        <v>8235.4524999999994</v>
      </c>
      <c r="N948">
        <f t="shared" si="56"/>
        <v>18</v>
      </c>
      <c r="O948">
        <f t="shared" si="57"/>
        <v>1.0001601439496177</v>
      </c>
      <c r="P948">
        <f t="shared" si="58"/>
        <v>16</v>
      </c>
      <c r="Q948" t="str">
        <f>VLOOKUP(K948,employees!A:H,5, FALSE)</f>
        <v>Consulting</v>
      </c>
      <c r="R948">
        <f>VLOOKUP(K948,employees!A:H,6, FALSE)</f>
        <v>3</v>
      </c>
      <c r="S948">
        <f>VLOOKUP(R948,Allowance!A:B,2,FALSE)</f>
        <v>8</v>
      </c>
      <c r="T948" t="str">
        <f t="shared" si="59"/>
        <v>Violation</v>
      </c>
      <c r="U948" t="str">
        <f>VLOOKUP(B948,IATA[],3,FALSE)</f>
        <v>USA</v>
      </c>
      <c r="V948" t="str">
        <f>VLOOKUP(C948,IATA[],3,FALSE)</f>
        <v>Republic of Korea</v>
      </c>
      <c r="W948" t="str">
        <f>VLOOKUP(U948,Regions!A:B,2,FALSE)</f>
        <v>Americas</v>
      </c>
      <c r="X948" t="str">
        <f>VLOOKUP(V948,Regions!A:B,2,FALSE)</f>
        <v>Asia Pacific</v>
      </c>
    </row>
    <row r="949" spans="1:24" x14ac:dyDescent="0.3">
      <c r="A949" t="s">
        <v>181</v>
      </c>
      <c r="B949" t="s">
        <v>1162</v>
      </c>
      <c r="C949" t="s">
        <v>1204</v>
      </c>
      <c r="D949" s="1">
        <v>42828</v>
      </c>
      <c r="E949" s="1">
        <v>42836</v>
      </c>
      <c r="F949" s="1">
        <v>42847</v>
      </c>
      <c r="G949">
        <v>8903</v>
      </c>
      <c r="H949">
        <v>10.1</v>
      </c>
      <c r="I949">
        <v>11117.12</v>
      </c>
      <c r="J949" s="2" t="s">
        <v>1218</v>
      </c>
      <c r="K949">
        <v>120</v>
      </c>
      <c r="L949" s="15" t="s">
        <v>1576</v>
      </c>
      <c r="M949">
        <f>IF(J949="Business", G949*imputed!$B$4+imputed!$C$4,flights_c!G949*imputed!$B$5+imputed!$C$5)</f>
        <v>6966.8705</v>
      </c>
      <c r="N949">
        <f t="shared" si="56"/>
        <v>8</v>
      </c>
      <c r="O949">
        <f t="shared" si="57"/>
        <v>1.2486936987532293</v>
      </c>
      <c r="P949">
        <f t="shared" si="58"/>
        <v>11</v>
      </c>
      <c r="Q949" t="str">
        <f>VLOOKUP(K949,employees!A:H,5, FALSE)</f>
        <v>Consulting</v>
      </c>
      <c r="R949">
        <f>VLOOKUP(K949,employees!A:H,6, FALSE)</f>
        <v>2</v>
      </c>
      <c r="S949">
        <f>VLOOKUP(R949,Allowance!A:B,2,FALSE)</f>
        <v>6</v>
      </c>
      <c r="T949" t="str">
        <f t="shared" si="59"/>
        <v>Violation</v>
      </c>
      <c r="U949" t="str">
        <f>VLOOKUP(B949,IATA[],3,FALSE)</f>
        <v>England</v>
      </c>
      <c r="V949" t="str">
        <f>VLOOKUP(C949,IATA[],3,FALSE)</f>
        <v>Mexico</v>
      </c>
      <c r="W949" t="str">
        <f>VLOOKUP(U949,Regions!A:B,2,FALSE)</f>
        <v>Europe &amp; Middle East</v>
      </c>
      <c r="X949" t="str">
        <f>VLOOKUP(V949,Regions!A:B,2,FALSE)</f>
        <v>Americas</v>
      </c>
    </row>
    <row r="950" spans="1:24" x14ac:dyDescent="0.3">
      <c r="A950" t="s">
        <v>180</v>
      </c>
      <c r="B950" t="s">
        <v>1167</v>
      </c>
      <c r="C950" t="s">
        <v>1166</v>
      </c>
      <c r="D950" s="1">
        <v>43681</v>
      </c>
      <c r="E950" s="1">
        <v>43681</v>
      </c>
      <c r="F950" s="1">
        <v>43690</v>
      </c>
      <c r="G950">
        <v>6790</v>
      </c>
      <c r="H950">
        <v>8.9</v>
      </c>
      <c r="I950">
        <v>11117.82</v>
      </c>
      <c r="J950" s="2" t="s">
        <v>1218</v>
      </c>
      <c r="K950">
        <v>135</v>
      </c>
      <c r="L950" s="15" t="s">
        <v>1576</v>
      </c>
      <c r="M950">
        <f>IF(J950="Business", G950*imputed!$B$4+imputed!$C$4,flights_c!G950*imputed!$B$5+imputed!$C$5)</f>
        <v>5755.0650000000005</v>
      </c>
      <c r="N950">
        <f t="shared" si="56"/>
        <v>0</v>
      </c>
      <c r="O950">
        <f t="shared" si="57"/>
        <v>1.6373814432989691</v>
      </c>
      <c r="P950">
        <f t="shared" si="58"/>
        <v>9</v>
      </c>
      <c r="Q950" t="str">
        <f>VLOOKUP(K950,employees!A:H,5, FALSE)</f>
        <v>Finance</v>
      </c>
      <c r="R950">
        <f>VLOOKUP(K950,employees!A:H,6, FALSE)</f>
        <v>2</v>
      </c>
      <c r="S950">
        <f>VLOOKUP(R950,Allowance!A:B,2,FALSE)</f>
        <v>6</v>
      </c>
      <c r="T950" t="str">
        <f t="shared" si="59"/>
        <v>Violation</v>
      </c>
      <c r="U950" t="str">
        <f>VLOOKUP(B950,IATA[],3,FALSE)</f>
        <v>England</v>
      </c>
      <c r="V950" t="str">
        <f>VLOOKUP(C950,IATA[],3,FALSE)</f>
        <v>USA</v>
      </c>
      <c r="W950" t="str">
        <f>VLOOKUP(U950,Regions!A:B,2,FALSE)</f>
        <v>Europe &amp; Middle East</v>
      </c>
      <c r="X950" t="str">
        <f>VLOOKUP(V950,Regions!A:B,2,FALSE)</f>
        <v>Americas</v>
      </c>
    </row>
    <row r="951" spans="1:24" x14ac:dyDescent="0.3">
      <c r="A951" t="s">
        <v>179</v>
      </c>
      <c r="B951" t="s">
        <v>1161</v>
      </c>
      <c r="C951" t="s">
        <v>1169</v>
      </c>
      <c r="D951" s="1">
        <v>43600</v>
      </c>
      <c r="E951" s="1">
        <v>43619</v>
      </c>
      <c r="F951" s="1">
        <v>43627</v>
      </c>
      <c r="G951">
        <v>15178</v>
      </c>
      <c r="H951">
        <v>18.3</v>
      </c>
      <c r="I951">
        <v>11119.59</v>
      </c>
      <c r="J951" s="2" t="s">
        <v>1218</v>
      </c>
      <c r="K951">
        <v>459</v>
      </c>
      <c r="L951" s="15" t="s">
        <v>1576</v>
      </c>
      <c r="M951">
        <f>IF(J951="Business", G951*imputed!$B$4+imputed!$C$4,flights_c!G951*imputed!$B$5+imputed!$C$5)</f>
        <v>10565.583000000001</v>
      </c>
      <c r="N951">
        <f t="shared" si="56"/>
        <v>19</v>
      </c>
      <c r="O951">
        <f t="shared" si="57"/>
        <v>0.73261233364079592</v>
      </c>
      <c r="P951">
        <f t="shared" si="58"/>
        <v>8</v>
      </c>
      <c r="Q951" t="str">
        <f>VLOOKUP(K951,employees!A:H,5, FALSE)</f>
        <v>Consulting</v>
      </c>
      <c r="R951">
        <f>VLOOKUP(K951,employees!A:H,6, FALSE)</f>
        <v>2</v>
      </c>
      <c r="S951">
        <f>VLOOKUP(R951,Allowance!A:B,2,FALSE)</f>
        <v>6</v>
      </c>
      <c r="T951" t="str">
        <f t="shared" si="59"/>
        <v>Violation</v>
      </c>
      <c r="U951" t="str">
        <f>VLOOKUP(B951,IATA[],3,FALSE)</f>
        <v>USA</v>
      </c>
      <c r="V951" t="str">
        <f>VLOOKUP(C951,IATA[],3,FALSE)</f>
        <v>Malaysia</v>
      </c>
      <c r="W951" t="str">
        <f>VLOOKUP(U951,Regions!A:B,2,FALSE)</f>
        <v>Americas</v>
      </c>
      <c r="X951" t="str">
        <f>VLOOKUP(V951,Regions!A:B,2,FALSE)</f>
        <v>Asia Pacific</v>
      </c>
    </row>
    <row r="952" spans="1:24" x14ac:dyDescent="0.3">
      <c r="A952" t="s">
        <v>178</v>
      </c>
      <c r="B952" t="s">
        <v>1160</v>
      </c>
      <c r="C952" t="s">
        <v>1178</v>
      </c>
      <c r="D952" s="1">
        <v>43360</v>
      </c>
      <c r="E952" s="1">
        <v>43363</v>
      </c>
      <c r="F952" s="1">
        <v>43372</v>
      </c>
      <c r="G952">
        <v>15050</v>
      </c>
      <c r="H952">
        <v>19.2</v>
      </c>
      <c r="I952">
        <v>11126.52</v>
      </c>
      <c r="J952" s="2" t="s">
        <v>1218</v>
      </c>
      <c r="K952">
        <v>403</v>
      </c>
      <c r="L952" s="15" t="s">
        <v>1576</v>
      </c>
      <c r="M952">
        <f>IF(J952="Business", G952*imputed!$B$4+imputed!$C$4,flights_c!G952*imputed!$B$5+imputed!$C$5)</f>
        <v>10492.174999999999</v>
      </c>
      <c r="N952">
        <f t="shared" si="56"/>
        <v>3</v>
      </c>
      <c r="O952">
        <f t="shared" si="57"/>
        <v>0.73930365448504987</v>
      </c>
      <c r="P952">
        <f t="shared" si="58"/>
        <v>9</v>
      </c>
      <c r="Q952" t="str">
        <f>VLOOKUP(K952,employees!A:H,5, FALSE)</f>
        <v>Consulting</v>
      </c>
      <c r="R952">
        <f>VLOOKUP(K952,employees!A:H,6, FALSE)</f>
        <v>1</v>
      </c>
      <c r="S952">
        <f>VLOOKUP(R952,Allowance!A:B,2,FALSE)</f>
        <v>4</v>
      </c>
      <c r="T952" t="str">
        <f t="shared" si="59"/>
        <v>Violation</v>
      </c>
      <c r="U952" t="str">
        <f>VLOOKUP(B952,IATA[],3,FALSE)</f>
        <v>Singapore</v>
      </c>
      <c r="V952" t="str">
        <f>VLOOKUP(C952,IATA[],3,FALSE)</f>
        <v>USA</v>
      </c>
      <c r="W952" t="str">
        <f>VLOOKUP(U952,Regions!A:B,2,FALSE)</f>
        <v>Asia Pacific</v>
      </c>
      <c r="X952" t="str">
        <f>VLOOKUP(V952,Regions!A:B,2,FALSE)</f>
        <v>Americas</v>
      </c>
    </row>
    <row r="953" spans="1:24" x14ac:dyDescent="0.3">
      <c r="A953" t="s">
        <v>177</v>
      </c>
      <c r="B953" t="s">
        <v>1161</v>
      </c>
      <c r="C953" t="s">
        <v>1160</v>
      </c>
      <c r="D953" s="1">
        <v>42971</v>
      </c>
      <c r="E953" s="1">
        <v>42985</v>
      </c>
      <c r="F953" s="1">
        <v>42991</v>
      </c>
      <c r="G953">
        <v>15349</v>
      </c>
      <c r="H953">
        <v>18.5</v>
      </c>
      <c r="I953">
        <v>11138.5</v>
      </c>
      <c r="J953" s="2" t="s">
        <v>1218</v>
      </c>
      <c r="K953">
        <v>301</v>
      </c>
      <c r="L953" s="15" t="s">
        <v>1576</v>
      </c>
      <c r="M953">
        <f>IF(J953="Business", G953*imputed!$B$4+imputed!$C$4,flights_c!G953*imputed!$B$5+imputed!$C$5)</f>
        <v>10663.6515</v>
      </c>
      <c r="N953">
        <f t="shared" si="56"/>
        <v>14</v>
      </c>
      <c r="O953">
        <f t="shared" si="57"/>
        <v>0.72568245488305427</v>
      </c>
      <c r="P953">
        <f t="shared" si="58"/>
        <v>6</v>
      </c>
      <c r="Q953" t="str">
        <f>VLOOKUP(K953,employees!A:H,5, FALSE)</f>
        <v>Marketing</v>
      </c>
      <c r="R953">
        <f>VLOOKUP(K953,employees!A:H,6, FALSE)</f>
        <v>2</v>
      </c>
      <c r="S953">
        <f>VLOOKUP(R953,Allowance!A:B,2,FALSE)</f>
        <v>6</v>
      </c>
      <c r="T953" t="str">
        <f t="shared" si="59"/>
        <v>Violation</v>
      </c>
      <c r="U953" t="str">
        <f>VLOOKUP(B953,IATA[],3,FALSE)</f>
        <v>USA</v>
      </c>
      <c r="V953" t="str">
        <f>VLOOKUP(C953,IATA[],3,FALSE)</f>
        <v>Singapore</v>
      </c>
      <c r="W953" t="str">
        <f>VLOOKUP(U953,Regions!A:B,2,FALSE)</f>
        <v>Americas</v>
      </c>
      <c r="X953" t="str">
        <f>VLOOKUP(V953,Regions!A:B,2,FALSE)</f>
        <v>Asia Pacific</v>
      </c>
    </row>
    <row r="954" spans="1:24" x14ac:dyDescent="0.3">
      <c r="A954" t="s">
        <v>176</v>
      </c>
      <c r="B954" t="s">
        <v>1167</v>
      </c>
      <c r="C954" t="s">
        <v>1184</v>
      </c>
      <c r="D954" s="1">
        <v>43633</v>
      </c>
      <c r="E954" s="1">
        <v>43634</v>
      </c>
      <c r="F954" s="1">
        <v>43638</v>
      </c>
      <c r="G954">
        <v>16895</v>
      </c>
      <c r="H954">
        <v>20.3</v>
      </c>
      <c r="I954">
        <v>11149.15</v>
      </c>
      <c r="J954" s="2" t="s">
        <v>1218</v>
      </c>
      <c r="K954">
        <v>139</v>
      </c>
      <c r="L954" s="15" t="s">
        <v>1576</v>
      </c>
      <c r="M954">
        <f>IF(J954="Business", G954*imputed!$B$4+imputed!$C$4,flights_c!G954*imputed!$B$5+imputed!$C$5)</f>
        <v>11550.282499999999</v>
      </c>
      <c r="N954">
        <f t="shared" si="56"/>
        <v>1</v>
      </c>
      <c r="O954">
        <f t="shared" si="57"/>
        <v>0.65990825688073396</v>
      </c>
      <c r="P954">
        <f t="shared" si="58"/>
        <v>4</v>
      </c>
      <c r="Q954" t="str">
        <f>VLOOKUP(K954,employees!A:H,5, FALSE)</f>
        <v>Consulting</v>
      </c>
      <c r="R954">
        <f>VLOOKUP(K954,employees!A:H,6, FALSE)</f>
        <v>4</v>
      </c>
      <c r="S954">
        <f>VLOOKUP(R954,Allowance!A:B,2,FALSE)</f>
        <v>10</v>
      </c>
      <c r="T954" t="str">
        <f t="shared" si="59"/>
        <v>Violation</v>
      </c>
      <c r="U954" t="str">
        <f>VLOOKUP(B954,IATA[],3,FALSE)</f>
        <v>England</v>
      </c>
      <c r="V954" t="str">
        <f>VLOOKUP(C954,IATA[],3,FALSE)</f>
        <v>Australia</v>
      </c>
      <c r="W954" t="str">
        <f>VLOOKUP(U954,Regions!A:B,2,FALSE)</f>
        <v>Europe &amp; Middle East</v>
      </c>
      <c r="X954" t="str">
        <f>VLOOKUP(V954,Regions!A:B,2,FALSE)</f>
        <v>Asia Pacific</v>
      </c>
    </row>
    <row r="955" spans="1:24" x14ac:dyDescent="0.3">
      <c r="A955" t="s">
        <v>175</v>
      </c>
      <c r="B955" t="s">
        <v>1161</v>
      </c>
      <c r="C955" t="s">
        <v>1176</v>
      </c>
      <c r="D955" s="1">
        <v>42941</v>
      </c>
      <c r="E955" s="1">
        <v>42957</v>
      </c>
      <c r="F955" s="1">
        <v>42967</v>
      </c>
      <c r="G955">
        <v>11115</v>
      </c>
      <c r="H955">
        <v>13.5</v>
      </c>
      <c r="I955">
        <v>11186.15</v>
      </c>
      <c r="J955" s="2" t="s">
        <v>1218</v>
      </c>
      <c r="K955">
        <v>226</v>
      </c>
      <c r="L955" s="15" t="s">
        <v>1576</v>
      </c>
      <c r="M955">
        <f>IF(J955="Business", G955*imputed!$B$4+imputed!$C$4,flights_c!G955*imputed!$B$5+imputed!$C$5)</f>
        <v>8235.4524999999994</v>
      </c>
      <c r="N955">
        <f t="shared" si="56"/>
        <v>16</v>
      </c>
      <c r="O955">
        <f t="shared" si="57"/>
        <v>1.0064012595591543</v>
      </c>
      <c r="P955">
        <f t="shared" si="58"/>
        <v>10</v>
      </c>
      <c r="Q955" t="str">
        <f>VLOOKUP(K955,employees!A:H,5, FALSE)</f>
        <v>Consulting</v>
      </c>
      <c r="R955">
        <f>VLOOKUP(K955,employees!A:H,6, FALSE)</f>
        <v>4</v>
      </c>
      <c r="S955">
        <f>VLOOKUP(R955,Allowance!A:B,2,FALSE)</f>
        <v>10</v>
      </c>
      <c r="T955" t="str">
        <f t="shared" si="59"/>
        <v>Violation</v>
      </c>
      <c r="U955" t="str">
        <f>VLOOKUP(B955,IATA[],3,FALSE)</f>
        <v>USA</v>
      </c>
      <c r="V955" t="str">
        <f>VLOOKUP(C955,IATA[],3,FALSE)</f>
        <v>Republic of Korea</v>
      </c>
      <c r="W955" t="str">
        <f>VLOOKUP(U955,Regions!A:B,2,FALSE)</f>
        <v>Americas</v>
      </c>
      <c r="X955" t="str">
        <f>VLOOKUP(V955,Regions!A:B,2,FALSE)</f>
        <v>Asia Pacific</v>
      </c>
    </row>
    <row r="956" spans="1:24" x14ac:dyDescent="0.3">
      <c r="A956" t="s">
        <v>174</v>
      </c>
      <c r="B956" t="s">
        <v>1161</v>
      </c>
      <c r="C956" t="s">
        <v>1183</v>
      </c>
      <c r="D956" s="1">
        <v>42729</v>
      </c>
      <c r="E956" s="1">
        <v>42738</v>
      </c>
      <c r="F956" s="1">
        <v>42744</v>
      </c>
      <c r="G956">
        <v>12116</v>
      </c>
      <c r="H956">
        <v>14.8</v>
      </c>
      <c r="I956">
        <v>11221.17</v>
      </c>
      <c r="J956" s="2" t="s">
        <v>1218</v>
      </c>
      <c r="K956">
        <v>638</v>
      </c>
      <c r="L956" s="15" t="s">
        <v>1576</v>
      </c>
      <c r="M956">
        <f>IF(J956="Business", G956*imputed!$B$4+imputed!$C$4,flights_c!G956*imputed!$B$5+imputed!$C$5)</f>
        <v>8809.5259999999998</v>
      </c>
      <c r="N956">
        <f t="shared" si="56"/>
        <v>9</v>
      </c>
      <c r="O956">
        <f t="shared" si="57"/>
        <v>0.92614476724991746</v>
      </c>
      <c r="P956">
        <f t="shared" si="58"/>
        <v>6</v>
      </c>
      <c r="Q956" t="str">
        <f>VLOOKUP(K956,employees!A:H,5, FALSE)</f>
        <v>Consulting</v>
      </c>
      <c r="R956">
        <f>VLOOKUP(K956,employees!A:H,6, FALSE)</f>
        <v>3</v>
      </c>
      <c r="S956">
        <f>VLOOKUP(R956,Allowance!A:B,2,FALSE)</f>
        <v>8</v>
      </c>
      <c r="T956" t="str">
        <f t="shared" si="59"/>
        <v>Violation</v>
      </c>
      <c r="U956" t="str">
        <f>VLOOKUP(B956,IATA[],3,FALSE)</f>
        <v>USA</v>
      </c>
      <c r="V956" t="str">
        <f>VLOOKUP(C956,IATA[],3,FALSE)</f>
        <v>China</v>
      </c>
      <c r="W956" t="str">
        <f>VLOOKUP(U956,Regions!A:B,2,FALSE)</f>
        <v>Americas</v>
      </c>
      <c r="X956" t="str">
        <f>VLOOKUP(V956,Regions!A:B,2,FALSE)</f>
        <v>Asia Pacific</v>
      </c>
    </row>
    <row r="957" spans="1:24" x14ac:dyDescent="0.3">
      <c r="A957" t="s">
        <v>173</v>
      </c>
      <c r="B957" t="s">
        <v>1161</v>
      </c>
      <c r="C957" t="s">
        <v>1162</v>
      </c>
      <c r="D957" s="1">
        <v>43306</v>
      </c>
      <c r="E957" s="1">
        <v>43316</v>
      </c>
      <c r="F957" s="1">
        <v>43322</v>
      </c>
      <c r="G957">
        <v>5555</v>
      </c>
      <c r="H957">
        <v>7.1</v>
      </c>
      <c r="I957">
        <v>11227.59</v>
      </c>
      <c r="J957" s="2" t="s">
        <v>1218</v>
      </c>
      <c r="K957">
        <v>343</v>
      </c>
      <c r="L957" s="15" t="s">
        <v>1576</v>
      </c>
      <c r="M957">
        <f>IF(J957="Business", G957*imputed!$B$4+imputed!$C$4,flights_c!G957*imputed!$B$5+imputed!$C$5)</f>
        <v>5046.7924999999996</v>
      </c>
      <c r="N957">
        <f t="shared" si="56"/>
        <v>10</v>
      </c>
      <c r="O957">
        <f t="shared" si="57"/>
        <v>2.0211683168316834</v>
      </c>
      <c r="P957">
        <f t="shared" si="58"/>
        <v>6</v>
      </c>
      <c r="Q957" t="str">
        <f>VLOOKUP(K957,employees!A:H,5, FALSE)</f>
        <v>HR</v>
      </c>
      <c r="R957">
        <f>VLOOKUP(K957,employees!A:H,6, FALSE)</f>
        <v>4</v>
      </c>
      <c r="S957">
        <f>VLOOKUP(R957,Allowance!A:B,2,FALSE)</f>
        <v>10</v>
      </c>
      <c r="T957" t="str">
        <f t="shared" si="59"/>
        <v>No</v>
      </c>
      <c r="U957" t="str">
        <f>VLOOKUP(B957,IATA[],3,FALSE)</f>
        <v>USA</v>
      </c>
      <c r="V957" t="str">
        <f>VLOOKUP(C957,IATA[],3,FALSE)</f>
        <v>England</v>
      </c>
      <c r="W957" t="str">
        <f>VLOOKUP(U957,Regions!A:B,2,FALSE)</f>
        <v>Americas</v>
      </c>
      <c r="X957" t="str">
        <f>VLOOKUP(V957,Regions!A:B,2,FALSE)</f>
        <v>Europe &amp; Middle East</v>
      </c>
    </row>
    <row r="958" spans="1:24" x14ac:dyDescent="0.3">
      <c r="A958" t="s">
        <v>172</v>
      </c>
      <c r="B958" t="s">
        <v>1161</v>
      </c>
      <c r="C958" t="s">
        <v>1160</v>
      </c>
      <c r="D958" s="1">
        <v>43144</v>
      </c>
      <c r="E958" s="1">
        <v>43162</v>
      </c>
      <c r="F958" s="1">
        <v>43170</v>
      </c>
      <c r="G958">
        <v>15349</v>
      </c>
      <c r="H958">
        <v>18.5</v>
      </c>
      <c r="I958">
        <v>11229.41</v>
      </c>
      <c r="J958" s="2" t="s">
        <v>1218</v>
      </c>
      <c r="K958">
        <v>301</v>
      </c>
      <c r="L958" s="15" t="s">
        <v>1576</v>
      </c>
      <c r="M958">
        <f>IF(J958="Business", G958*imputed!$B$4+imputed!$C$4,flights_c!G958*imputed!$B$5+imputed!$C$5)</f>
        <v>10663.6515</v>
      </c>
      <c r="N958">
        <f t="shared" si="56"/>
        <v>18</v>
      </c>
      <c r="O958">
        <f t="shared" si="57"/>
        <v>0.73160531630725123</v>
      </c>
      <c r="P958">
        <f t="shared" si="58"/>
        <v>8</v>
      </c>
      <c r="Q958" t="str">
        <f>VLOOKUP(K958,employees!A:H,5, FALSE)</f>
        <v>Marketing</v>
      </c>
      <c r="R958">
        <f>VLOOKUP(K958,employees!A:H,6, FALSE)</f>
        <v>2</v>
      </c>
      <c r="S958">
        <f>VLOOKUP(R958,Allowance!A:B,2,FALSE)</f>
        <v>6</v>
      </c>
      <c r="T958" t="str">
        <f t="shared" si="59"/>
        <v>Violation</v>
      </c>
      <c r="U958" t="str">
        <f>VLOOKUP(B958,IATA[],3,FALSE)</f>
        <v>USA</v>
      </c>
      <c r="V958" t="str">
        <f>VLOOKUP(C958,IATA[],3,FALSE)</f>
        <v>Singapore</v>
      </c>
      <c r="W958" t="str">
        <f>VLOOKUP(U958,Regions!A:B,2,FALSE)</f>
        <v>Americas</v>
      </c>
      <c r="X958" t="str">
        <f>VLOOKUP(V958,Regions!A:B,2,FALSE)</f>
        <v>Asia Pacific</v>
      </c>
    </row>
    <row r="959" spans="1:24" x14ac:dyDescent="0.3">
      <c r="A959" t="s">
        <v>171</v>
      </c>
      <c r="B959" t="s">
        <v>1161</v>
      </c>
      <c r="C959" t="s">
        <v>1160</v>
      </c>
      <c r="D959" s="1">
        <v>43074</v>
      </c>
      <c r="E959" s="1">
        <v>43083</v>
      </c>
      <c r="F959" s="1">
        <v>43088</v>
      </c>
      <c r="G959">
        <v>15349</v>
      </c>
      <c r="H959">
        <v>18.5</v>
      </c>
      <c r="I959">
        <v>11231.82</v>
      </c>
      <c r="J959" s="2" t="s">
        <v>1218</v>
      </c>
      <c r="K959">
        <v>900</v>
      </c>
      <c r="L959" s="15" t="s">
        <v>1576</v>
      </c>
      <c r="M959">
        <f>IF(J959="Business", G959*imputed!$B$4+imputed!$C$4,flights_c!G959*imputed!$B$5+imputed!$C$5)</f>
        <v>10663.6515</v>
      </c>
      <c r="N959">
        <f t="shared" si="56"/>
        <v>9</v>
      </c>
      <c r="O959">
        <f t="shared" si="57"/>
        <v>0.73176232979347189</v>
      </c>
      <c r="P959">
        <f t="shared" si="58"/>
        <v>5</v>
      </c>
      <c r="Q959" t="str">
        <f>VLOOKUP(K959,employees!A:H,5, FALSE)</f>
        <v>Finance</v>
      </c>
      <c r="R959">
        <f>VLOOKUP(K959,employees!A:H,6, FALSE)</f>
        <v>4</v>
      </c>
      <c r="S959">
        <f>VLOOKUP(R959,Allowance!A:B,2,FALSE)</f>
        <v>10</v>
      </c>
      <c r="T959" t="str">
        <f t="shared" si="59"/>
        <v>Violation</v>
      </c>
      <c r="U959" t="str">
        <f>VLOOKUP(B959,IATA[],3,FALSE)</f>
        <v>USA</v>
      </c>
      <c r="V959" t="str">
        <f>VLOOKUP(C959,IATA[],3,FALSE)</f>
        <v>Singapore</v>
      </c>
      <c r="W959" t="str">
        <f>VLOOKUP(U959,Regions!A:B,2,FALSE)</f>
        <v>Americas</v>
      </c>
      <c r="X959" t="str">
        <f>VLOOKUP(V959,Regions!A:B,2,FALSE)</f>
        <v>Asia Pacific</v>
      </c>
    </row>
    <row r="960" spans="1:24" x14ac:dyDescent="0.3">
      <c r="A960" t="s">
        <v>170</v>
      </c>
      <c r="B960" t="s">
        <v>1162</v>
      </c>
      <c r="C960" t="s">
        <v>1169</v>
      </c>
      <c r="D960" s="1">
        <v>43679</v>
      </c>
      <c r="E960" s="1">
        <v>43686</v>
      </c>
      <c r="F960" s="1">
        <v>43695</v>
      </c>
      <c r="G960">
        <v>10605</v>
      </c>
      <c r="H960">
        <v>11.8</v>
      </c>
      <c r="I960">
        <v>11236.8</v>
      </c>
      <c r="J960" s="2" t="s">
        <v>1218</v>
      </c>
      <c r="K960">
        <v>11</v>
      </c>
      <c r="L960" s="15" t="s">
        <v>1576</v>
      </c>
      <c r="M960">
        <f>IF(J960="Business", G960*imputed!$B$4+imputed!$C$4,flights_c!G960*imputed!$B$5+imputed!$C$5)</f>
        <v>7942.9674999999997</v>
      </c>
      <c r="N960">
        <f t="shared" si="56"/>
        <v>7</v>
      </c>
      <c r="O960">
        <f t="shared" si="57"/>
        <v>1.0595756718528995</v>
      </c>
      <c r="P960">
        <f t="shared" si="58"/>
        <v>9</v>
      </c>
      <c r="Q960" t="str">
        <f>VLOOKUP(K960,employees!A:H,5, FALSE)</f>
        <v>Consulting</v>
      </c>
      <c r="R960">
        <f>VLOOKUP(K960,employees!A:H,6, FALSE)</f>
        <v>3</v>
      </c>
      <c r="S960">
        <f>VLOOKUP(R960,Allowance!A:B,2,FALSE)</f>
        <v>8</v>
      </c>
      <c r="T960" t="str">
        <f t="shared" si="59"/>
        <v>Violation</v>
      </c>
      <c r="U960" t="str">
        <f>VLOOKUP(B960,IATA[],3,FALSE)</f>
        <v>England</v>
      </c>
      <c r="V960" t="str">
        <f>VLOOKUP(C960,IATA[],3,FALSE)</f>
        <v>Malaysia</v>
      </c>
      <c r="W960" t="str">
        <f>VLOOKUP(U960,Regions!A:B,2,FALSE)</f>
        <v>Europe &amp; Middle East</v>
      </c>
      <c r="X960" t="str">
        <f>VLOOKUP(V960,Regions!A:B,2,FALSE)</f>
        <v>Asia Pacific</v>
      </c>
    </row>
    <row r="961" spans="1:24" x14ac:dyDescent="0.3">
      <c r="A961" t="s">
        <v>169</v>
      </c>
      <c r="B961" t="s">
        <v>1161</v>
      </c>
      <c r="C961" t="s">
        <v>1183</v>
      </c>
      <c r="D961" s="1">
        <v>43189</v>
      </c>
      <c r="E961" s="1">
        <v>43197</v>
      </c>
      <c r="F961" s="1">
        <v>43205</v>
      </c>
      <c r="G961">
        <v>12116</v>
      </c>
      <c r="H961">
        <v>14.8</v>
      </c>
      <c r="I961">
        <v>11243.64</v>
      </c>
      <c r="J961" s="2" t="s">
        <v>1218</v>
      </c>
      <c r="K961">
        <v>363</v>
      </c>
      <c r="L961" s="15" t="s">
        <v>1576</v>
      </c>
      <c r="M961">
        <f>IF(J961="Business", G961*imputed!$B$4+imputed!$C$4,flights_c!G961*imputed!$B$5+imputed!$C$5)</f>
        <v>8809.5259999999998</v>
      </c>
      <c r="N961">
        <f t="shared" si="56"/>
        <v>8</v>
      </c>
      <c r="O961">
        <f t="shared" si="57"/>
        <v>0.92799933971607784</v>
      </c>
      <c r="P961">
        <f t="shared" si="58"/>
        <v>8</v>
      </c>
      <c r="Q961" t="str">
        <f>VLOOKUP(K961,employees!A:H,5, FALSE)</f>
        <v>Consulting</v>
      </c>
      <c r="R961">
        <f>VLOOKUP(K961,employees!A:H,6, FALSE)</f>
        <v>3</v>
      </c>
      <c r="S961">
        <f>VLOOKUP(R961,Allowance!A:B,2,FALSE)</f>
        <v>8</v>
      </c>
      <c r="T961" t="str">
        <f t="shared" si="59"/>
        <v>Violation</v>
      </c>
      <c r="U961" t="str">
        <f>VLOOKUP(B961,IATA[],3,FALSE)</f>
        <v>USA</v>
      </c>
      <c r="V961" t="str">
        <f>VLOOKUP(C961,IATA[],3,FALSE)</f>
        <v>China</v>
      </c>
      <c r="W961" t="str">
        <f>VLOOKUP(U961,Regions!A:B,2,FALSE)</f>
        <v>Americas</v>
      </c>
      <c r="X961" t="str">
        <f>VLOOKUP(V961,Regions!A:B,2,FALSE)</f>
        <v>Asia Pacific</v>
      </c>
    </row>
    <row r="962" spans="1:24" x14ac:dyDescent="0.3">
      <c r="A962" t="s">
        <v>168</v>
      </c>
      <c r="B962" t="s">
        <v>1161</v>
      </c>
      <c r="C962" t="s">
        <v>1171</v>
      </c>
      <c r="D962" s="1">
        <v>43510</v>
      </c>
      <c r="E962" s="1">
        <v>43521</v>
      </c>
      <c r="F962" s="1">
        <v>43527</v>
      </c>
      <c r="G962">
        <v>11004</v>
      </c>
      <c r="H962">
        <v>13.5</v>
      </c>
      <c r="I962">
        <v>11244.68</v>
      </c>
      <c r="J962" s="2" t="s">
        <v>1218</v>
      </c>
      <c r="K962">
        <v>805</v>
      </c>
      <c r="L962" s="15" t="s">
        <v>1576</v>
      </c>
      <c r="M962">
        <f>IF(J962="Business", G962*imputed!$B$4+imputed!$C$4,flights_c!G962*imputed!$B$5+imputed!$C$5)</f>
        <v>8171.7939999999999</v>
      </c>
      <c r="N962">
        <f t="shared" si="56"/>
        <v>11</v>
      </c>
      <c r="O962">
        <f t="shared" si="57"/>
        <v>1.0218720465285351</v>
      </c>
      <c r="P962">
        <f t="shared" si="58"/>
        <v>6</v>
      </c>
      <c r="Q962" t="str">
        <f>VLOOKUP(K962,employees!A:H,5, FALSE)</f>
        <v>Consulting</v>
      </c>
      <c r="R962">
        <f>VLOOKUP(K962,employees!A:H,6, FALSE)</f>
        <v>3</v>
      </c>
      <c r="S962">
        <f>VLOOKUP(R962,Allowance!A:B,2,FALSE)</f>
        <v>8</v>
      </c>
      <c r="T962" t="str">
        <f t="shared" si="59"/>
        <v>Violation</v>
      </c>
      <c r="U962" t="str">
        <f>VLOOKUP(B962,IATA[],3,FALSE)</f>
        <v>USA</v>
      </c>
      <c r="V962" t="str">
        <f>VLOOKUP(C962,IATA[],3,FALSE)</f>
        <v>China</v>
      </c>
      <c r="W962" t="str">
        <f>VLOOKUP(U962,Regions!A:B,2,FALSE)</f>
        <v>Americas</v>
      </c>
      <c r="X962" t="str">
        <f>VLOOKUP(V962,Regions!A:B,2,FALSE)</f>
        <v>Asia Pacific</v>
      </c>
    </row>
    <row r="963" spans="1:24" x14ac:dyDescent="0.3">
      <c r="A963" t="s">
        <v>167</v>
      </c>
      <c r="B963" t="s">
        <v>1162</v>
      </c>
      <c r="C963" t="s">
        <v>1163</v>
      </c>
      <c r="D963" s="1">
        <v>43600</v>
      </c>
      <c r="E963" s="1">
        <v>43615</v>
      </c>
      <c r="F963" s="1">
        <v>43619</v>
      </c>
      <c r="G963">
        <v>8395</v>
      </c>
      <c r="H963">
        <v>9.5</v>
      </c>
      <c r="I963">
        <v>11260.35</v>
      </c>
      <c r="J963" s="2" t="s">
        <v>1218</v>
      </c>
      <c r="K963">
        <v>707</v>
      </c>
      <c r="L963" s="15" t="s">
        <v>1576</v>
      </c>
      <c r="M963">
        <f>IF(J963="Business", G963*imputed!$B$4+imputed!$C$4,flights_c!G963*imputed!$B$5+imputed!$C$5)</f>
        <v>6675.5325000000003</v>
      </c>
      <c r="N963">
        <f t="shared" ref="N963:N1026" si="60">E963-D963</f>
        <v>15</v>
      </c>
      <c r="O963">
        <f t="shared" ref="O963:O1026" si="61">I963/G963</f>
        <v>1.3413162596783801</v>
      </c>
      <c r="P963">
        <f t="shared" ref="P963:P1026" si="62">F963-E963</f>
        <v>4</v>
      </c>
      <c r="Q963" t="str">
        <f>VLOOKUP(K963,employees!A:H,5, FALSE)</f>
        <v>Finance</v>
      </c>
      <c r="R963">
        <f>VLOOKUP(K963,employees!A:H,6, FALSE)</f>
        <v>2</v>
      </c>
      <c r="S963">
        <f>VLOOKUP(R963,Allowance!A:B,2,FALSE)</f>
        <v>6</v>
      </c>
      <c r="T963" t="str">
        <f t="shared" ref="T963:T1026" si="63">IF(J963="Economy", "Economy", IF(H963&lt;=S963, "No", "Violation"))</f>
        <v>Violation</v>
      </c>
      <c r="U963" t="str">
        <f>VLOOKUP(B963,IATA[],3,FALSE)</f>
        <v>England</v>
      </c>
      <c r="V963" t="str">
        <f>VLOOKUP(C963,IATA[],3,FALSE)</f>
        <v>USA</v>
      </c>
      <c r="W963" t="str">
        <f>VLOOKUP(U963,Regions!A:B,2,FALSE)</f>
        <v>Europe &amp; Middle East</v>
      </c>
      <c r="X963" t="str">
        <f>VLOOKUP(V963,Regions!A:B,2,FALSE)</f>
        <v>Americas</v>
      </c>
    </row>
    <row r="964" spans="1:24" x14ac:dyDescent="0.3">
      <c r="A964" t="s">
        <v>166</v>
      </c>
      <c r="B964" t="s">
        <v>1161</v>
      </c>
      <c r="C964" t="s">
        <v>1168</v>
      </c>
      <c r="D964" s="1">
        <v>43611</v>
      </c>
      <c r="E964" s="1">
        <v>43629</v>
      </c>
      <c r="F964" s="1">
        <v>43650</v>
      </c>
      <c r="G964">
        <v>10899</v>
      </c>
      <c r="H964">
        <v>13.3</v>
      </c>
      <c r="I964">
        <v>11266.72</v>
      </c>
      <c r="J964" s="2" t="s">
        <v>1218</v>
      </c>
      <c r="K964">
        <v>325</v>
      </c>
      <c r="L964" s="15" t="s">
        <v>1576</v>
      </c>
      <c r="M964">
        <f>IF(J964="Business", G964*imputed!$B$4+imputed!$C$4,flights_c!G964*imputed!$B$5+imputed!$C$5)</f>
        <v>8111.5765000000001</v>
      </c>
      <c r="N964">
        <f t="shared" si="60"/>
        <v>18</v>
      </c>
      <c r="O964">
        <f t="shared" si="61"/>
        <v>1.0337388751261583</v>
      </c>
      <c r="P964">
        <f t="shared" si="62"/>
        <v>21</v>
      </c>
      <c r="Q964" t="str">
        <f>VLOOKUP(K964,employees!A:H,5, FALSE)</f>
        <v>Consulting</v>
      </c>
      <c r="R964">
        <f>VLOOKUP(K964,employees!A:H,6, FALSE)</f>
        <v>4</v>
      </c>
      <c r="S964">
        <f>VLOOKUP(R964,Allowance!A:B,2,FALSE)</f>
        <v>10</v>
      </c>
      <c r="T964" t="str">
        <f t="shared" si="63"/>
        <v>Violation</v>
      </c>
      <c r="U964" t="str">
        <f>VLOOKUP(B964,IATA[],3,FALSE)</f>
        <v>USA</v>
      </c>
      <c r="V964" t="str">
        <f>VLOOKUP(C964,IATA[],3,FALSE)</f>
        <v>Japan</v>
      </c>
      <c r="W964" t="str">
        <f>VLOOKUP(U964,Regions!A:B,2,FALSE)</f>
        <v>Americas</v>
      </c>
      <c r="X964" t="str">
        <f>VLOOKUP(V964,Regions!A:B,2,FALSE)</f>
        <v>Asia Pacific</v>
      </c>
    </row>
    <row r="965" spans="1:24" x14ac:dyDescent="0.3">
      <c r="A965" t="s">
        <v>165</v>
      </c>
      <c r="B965" t="s">
        <v>1161</v>
      </c>
      <c r="C965" t="s">
        <v>1171</v>
      </c>
      <c r="D965" s="1">
        <v>43541</v>
      </c>
      <c r="E965" s="1">
        <v>43555</v>
      </c>
      <c r="F965" s="1">
        <v>43563</v>
      </c>
      <c r="G965">
        <v>11004</v>
      </c>
      <c r="H965">
        <v>13.5</v>
      </c>
      <c r="I965">
        <v>11269.6</v>
      </c>
      <c r="J965" s="2" t="s">
        <v>1218</v>
      </c>
      <c r="K965">
        <v>770</v>
      </c>
      <c r="L965" s="15" t="s">
        <v>1576</v>
      </c>
      <c r="M965">
        <f>IF(J965="Business", G965*imputed!$B$4+imputed!$C$4,flights_c!G965*imputed!$B$5+imputed!$C$5)</f>
        <v>8171.7939999999999</v>
      </c>
      <c r="N965">
        <f t="shared" si="60"/>
        <v>14</v>
      </c>
      <c r="O965">
        <f t="shared" si="61"/>
        <v>1.0241366775717922</v>
      </c>
      <c r="P965">
        <f t="shared" si="62"/>
        <v>8</v>
      </c>
      <c r="Q965" t="str">
        <f>VLOOKUP(K965,employees!A:H,5, FALSE)</f>
        <v>IT</v>
      </c>
      <c r="R965">
        <f>VLOOKUP(K965,employees!A:H,6, FALSE)</f>
        <v>4</v>
      </c>
      <c r="S965">
        <f>VLOOKUP(R965,Allowance!A:B,2,FALSE)</f>
        <v>10</v>
      </c>
      <c r="T965" t="str">
        <f t="shared" si="63"/>
        <v>Violation</v>
      </c>
      <c r="U965" t="str">
        <f>VLOOKUP(B965,IATA[],3,FALSE)</f>
        <v>USA</v>
      </c>
      <c r="V965" t="str">
        <f>VLOOKUP(C965,IATA[],3,FALSE)</f>
        <v>China</v>
      </c>
      <c r="W965" t="str">
        <f>VLOOKUP(U965,Regions!A:B,2,FALSE)</f>
        <v>Americas</v>
      </c>
      <c r="X965" t="str">
        <f>VLOOKUP(V965,Regions!A:B,2,FALSE)</f>
        <v>Asia Pacific</v>
      </c>
    </row>
    <row r="966" spans="1:24" x14ac:dyDescent="0.3">
      <c r="A966" t="s">
        <v>164</v>
      </c>
      <c r="B966" t="s">
        <v>1161</v>
      </c>
      <c r="C966" t="s">
        <v>1177</v>
      </c>
      <c r="D966" s="1">
        <v>43151</v>
      </c>
      <c r="E966" s="1">
        <v>43168</v>
      </c>
      <c r="F966" s="1">
        <v>43179</v>
      </c>
      <c r="G966">
        <v>16013</v>
      </c>
      <c r="H966">
        <v>19.3</v>
      </c>
      <c r="I966">
        <v>11273.02</v>
      </c>
      <c r="J966" s="2" t="s">
        <v>1218</v>
      </c>
      <c r="K966">
        <v>63</v>
      </c>
      <c r="L966" s="15" t="s">
        <v>1576</v>
      </c>
      <c r="M966">
        <f>IF(J966="Business", G966*imputed!$B$4+imputed!$C$4,flights_c!G966*imputed!$B$5+imputed!$C$5)</f>
        <v>11044.4555</v>
      </c>
      <c r="N966">
        <f t="shared" si="60"/>
        <v>17</v>
      </c>
      <c r="O966">
        <f t="shared" si="61"/>
        <v>0.70399175669768321</v>
      </c>
      <c r="P966">
        <f t="shared" si="62"/>
        <v>11</v>
      </c>
      <c r="Q966" t="str">
        <f>VLOOKUP(K966,employees!A:H,5, FALSE)</f>
        <v>Consulting</v>
      </c>
      <c r="R966">
        <f>VLOOKUP(K966,employees!A:H,6, FALSE)</f>
        <v>3</v>
      </c>
      <c r="S966">
        <f>VLOOKUP(R966,Allowance!A:B,2,FALSE)</f>
        <v>8</v>
      </c>
      <c r="T966" t="str">
        <f t="shared" si="63"/>
        <v>Violation</v>
      </c>
      <c r="U966" t="str">
        <f>VLOOKUP(B966,IATA[],3,FALSE)</f>
        <v>USA</v>
      </c>
      <c r="V966" t="str">
        <f>VLOOKUP(C966,IATA[],3,FALSE)</f>
        <v>Australia</v>
      </c>
      <c r="W966" t="str">
        <f>VLOOKUP(U966,Regions!A:B,2,FALSE)</f>
        <v>Americas</v>
      </c>
      <c r="X966" t="str">
        <f>VLOOKUP(V966,Regions!A:B,2,FALSE)</f>
        <v>Asia Pacific</v>
      </c>
    </row>
    <row r="967" spans="1:24" x14ac:dyDescent="0.3">
      <c r="A967" t="s">
        <v>163</v>
      </c>
      <c r="B967" t="s">
        <v>1161</v>
      </c>
      <c r="C967" t="s">
        <v>1171</v>
      </c>
      <c r="D967" s="1">
        <v>43485</v>
      </c>
      <c r="E967" s="1">
        <v>43496</v>
      </c>
      <c r="F967" s="1">
        <v>43509</v>
      </c>
      <c r="G967">
        <v>11004</v>
      </c>
      <c r="H967">
        <v>13.5</v>
      </c>
      <c r="I967">
        <v>11274.62</v>
      </c>
      <c r="J967" s="2" t="s">
        <v>1218</v>
      </c>
      <c r="K967">
        <v>479</v>
      </c>
      <c r="L967" s="15" t="s">
        <v>1576</v>
      </c>
      <c r="M967">
        <f>IF(J967="Business", G967*imputed!$B$4+imputed!$C$4,flights_c!G967*imputed!$B$5+imputed!$C$5)</f>
        <v>8171.7939999999999</v>
      </c>
      <c r="N967">
        <f t="shared" si="60"/>
        <v>11</v>
      </c>
      <c r="O967">
        <f t="shared" si="61"/>
        <v>1.0245928753180662</v>
      </c>
      <c r="P967">
        <f t="shared" si="62"/>
        <v>13</v>
      </c>
      <c r="Q967" t="str">
        <f>VLOOKUP(K967,employees!A:H,5, FALSE)</f>
        <v>Consulting</v>
      </c>
      <c r="R967">
        <f>VLOOKUP(K967,employees!A:H,6, FALSE)</f>
        <v>4</v>
      </c>
      <c r="S967">
        <f>VLOOKUP(R967,Allowance!A:B,2,FALSE)</f>
        <v>10</v>
      </c>
      <c r="T967" t="str">
        <f t="shared" si="63"/>
        <v>Violation</v>
      </c>
      <c r="U967" t="str">
        <f>VLOOKUP(B967,IATA[],3,FALSE)</f>
        <v>USA</v>
      </c>
      <c r="V967" t="str">
        <f>VLOOKUP(C967,IATA[],3,FALSE)</f>
        <v>China</v>
      </c>
      <c r="W967" t="str">
        <f>VLOOKUP(U967,Regions!A:B,2,FALSE)</f>
        <v>Americas</v>
      </c>
      <c r="X967" t="str">
        <f>VLOOKUP(V967,Regions!A:B,2,FALSE)</f>
        <v>Asia Pacific</v>
      </c>
    </row>
    <row r="968" spans="1:24" x14ac:dyDescent="0.3">
      <c r="A968" t="s">
        <v>162</v>
      </c>
      <c r="B968" t="s">
        <v>1161</v>
      </c>
      <c r="C968" t="s">
        <v>1168</v>
      </c>
      <c r="D968" s="1">
        <v>43594</v>
      </c>
      <c r="E968" s="1">
        <v>43605</v>
      </c>
      <c r="F968" s="1">
        <v>43613</v>
      </c>
      <c r="G968">
        <v>10899</v>
      </c>
      <c r="H968">
        <v>13.3</v>
      </c>
      <c r="I968">
        <v>11295.07</v>
      </c>
      <c r="J968" s="2" t="s">
        <v>1218</v>
      </c>
      <c r="K968">
        <v>213</v>
      </c>
      <c r="L968" s="15" t="s">
        <v>1576</v>
      </c>
      <c r="M968">
        <f>IF(J968="Business", G968*imputed!$B$4+imputed!$C$4,flights_c!G968*imputed!$B$5+imputed!$C$5)</f>
        <v>8111.5765000000001</v>
      </c>
      <c r="N968">
        <f t="shared" si="60"/>
        <v>11</v>
      </c>
      <c r="O968">
        <f t="shared" si="61"/>
        <v>1.0363400311955224</v>
      </c>
      <c r="P968">
        <f t="shared" si="62"/>
        <v>8</v>
      </c>
      <c r="Q968" t="str">
        <f>VLOOKUP(K968,employees!A:H,5, FALSE)</f>
        <v>Consulting</v>
      </c>
      <c r="R968">
        <f>VLOOKUP(K968,employees!A:H,6, FALSE)</f>
        <v>3</v>
      </c>
      <c r="S968">
        <f>VLOOKUP(R968,Allowance!A:B,2,FALSE)</f>
        <v>8</v>
      </c>
      <c r="T968" t="str">
        <f t="shared" si="63"/>
        <v>Violation</v>
      </c>
      <c r="U968" t="str">
        <f>VLOOKUP(B968,IATA[],3,FALSE)</f>
        <v>USA</v>
      </c>
      <c r="V968" t="str">
        <f>VLOOKUP(C968,IATA[],3,FALSE)</f>
        <v>Japan</v>
      </c>
      <c r="W968" t="str">
        <f>VLOOKUP(U968,Regions!A:B,2,FALSE)</f>
        <v>Americas</v>
      </c>
      <c r="X968" t="str">
        <f>VLOOKUP(V968,Regions!A:B,2,FALSE)</f>
        <v>Asia Pacific</v>
      </c>
    </row>
    <row r="969" spans="1:24" x14ac:dyDescent="0.3">
      <c r="A969" t="s">
        <v>161</v>
      </c>
      <c r="B969" t="s">
        <v>1162</v>
      </c>
      <c r="C969" t="s">
        <v>1201</v>
      </c>
      <c r="D969" s="1">
        <v>43353</v>
      </c>
      <c r="E969" s="1">
        <v>43360</v>
      </c>
      <c r="F969" s="1">
        <v>43371</v>
      </c>
      <c r="G969">
        <v>9630</v>
      </c>
      <c r="H969">
        <v>10.8</v>
      </c>
      <c r="I969">
        <v>11309.09</v>
      </c>
      <c r="J969" s="2" t="s">
        <v>1218</v>
      </c>
      <c r="K969">
        <v>269</v>
      </c>
      <c r="L969" s="15" t="s">
        <v>1576</v>
      </c>
      <c r="M969">
        <f>IF(J969="Business", G969*imputed!$B$4+imputed!$C$4,flights_c!G969*imputed!$B$5+imputed!$C$5)</f>
        <v>7383.8050000000003</v>
      </c>
      <c r="N969">
        <f t="shared" si="60"/>
        <v>7</v>
      </c>
      <c r="O969">
        <f t="shared" si="61"/>
        <v>1.1743603322949117</v>
      </c>
      <c r="P969">
        <f t="shared" si="62"/>
        <v>11</v>
      </c>
      <c r="Q969" t="str">
        <f>VLOOKUP(K969,employees!A:H,5, FALSE)</f>
        <v>Consulting</v>
      </c>
      <c r="R969">
        <f>VLOOKUP(K969,employees!A:H,6, FALSE)</f>
        <v>4</v>
      </c>
      <c r="S969">
        <f>VLOOKUP(R969,Allowance!A:B,2,FALSE)</f>
        <v>10</v>
      </c>
      <c r="T969" t="str">
        <f t="shared" si="63"/>
        <v>Violation</v>
      </c>
      <c r="U969" t="str">
        <f>VLOOKUP(B969,IATA[],3,FALSE)</f>
        <v>England</v>
      </c>
      <c r="V969" t="str">
        <f>VLOOKUP(C969,IATA[],3,FALSE)</f>
        <v>China</v>
      </c>
      <c r="W969" t="str">
        <f>VLOOKUP(U969,Regions!A:B,2,FALSE)</f>
        <v>Europe &amp; Middle East</v>
      </c>
      <c r="X969" t="str">
        <f>VLOOKUP(V969,Regions!A:B,2,FALSE)</f>
        <v>Asia Pacific</v>
      </c>
    </row>
    <row r="970" spans="1:24" x14ac:dyDescent="0.3">
      <c r="A970" t="s">
        <v>160</v>
      </c>
      <c r="B970" t="s">
        <v>1161</v>
      </c>
      <c r="C970" t="s">
        <v>1176</v>
      </c>
      <c r="D970" s="1">
        <v>43604</v>
      </c>
      <c r="E970" s="1">
        <v>43616</v>
      </c>
      <c r="F970" s="1">
        <v>43621</v>
      </c>
      <c r="G970">
        <v>11115</v>
      </c>
      <c r="H970">
        <v>13.5</v>
      </c>
      <c r="I970">
        <v>11327.45</v>
      </c>
      <c r="J970" s="2" t="s">
        <v>1218</v>
      </c>
      <c r="K970">
        <v>39</v>
      </c>
      <c r="L970" s="15" t="s">
        <v>1576</v>
      </c>
      <c r="M970">
        <f>IF(J970="Business", G970*imputed!$B$4+imputed!$C$4,flights_c!G970*imputed!$B$5+imputed!$C$5)</f>
        <v>8235.4524999999994</v>
      </c>
      <c r="N970">
        <f t="shared" si="60"/>
        <v>12</v>
      </c>
      <c r="O970">
        <f t="shared" si="61"/>
        <v>1.0191138101664419</v>
      </c>
      <c r="P970">
        <f t="shared" si="62"/>
        <v>5</v>
      </c>
      <c r="Q970" t="str">
        <f>VLOOKUP(K970,employees!A:H,5, FALSE)</f>
        <v>Consulting</v>
      </c>
      <c r="R970">
        <f>VLOOKUP(K970,employees!A:H,6, FALSE)</f>
        <v>4</v>
      </c>
      <c r="S970">
        <f>VLOOKUP(R970,Allowance!A:B,2,FALSE)</f>
        <v>10</v>
      </c>
      <c r="T970" t="str">
        <f t="shared" si="63"/>
        <v>Violation</v>
      </c>
      <c r="U970" t="str">
        <f>VLOOKUP(B970,IATA[],3,FALSE)</f>
        <v>USA</v>
      </c>
      <c r="V970" t="str">
        <f>VLOOKUP(C970,IATA[],3,FALSE)</f>
        <v>Republic of Korea</v>
      </c>
      <c r="W970" t="str">
        <f>VLOOKUP(U970,Regions!A:B,2,FALSE)</f>
        <v>Americas</v>
      </c>
      <c r="X970" t="str">
        <f>VLOOKUP(V970,Regions!A:B,2,FALSE)</f>
        <v>Asia Pacific</v>
      </c>
    </row>
    <row r="971" spans="1:24" x14ac:dyDescent="0.3">
      <c r="A971" t="s">
        <v>159</v>
      </c>
      <c r="B971" t="s">
        <v>1167</v>
      </c>
      <c r="C971" t="s">
        <v>1181</v>
      </c>
      <c r="D971" s="1">
        <v>43545</v>
      </c>
      <c r="E971" s="1">
        <v>43551</v>
      </c>
      <c r="F971" s="1">
        <v>43558</v>
      </c>
      <c r="G971">
        <v>9223</v>
      </c>
      <c r="H971">
        <v>18.399999999999999</v>
      </c>
      <c r="I971">
        <v>11351.97</v>
      </c>
      <c r="J971" s="2" t="s">
        <v>1218</v>
      </c>
      <c r="K971">
        <v>15</v>
      </c>
      <c r="L971" s="15" t="s">
        <v>1576</v>
      </c>
      <c r="M971">
        <f>IF(J971="Business", G971*imputed!$B$4+imputed!$C$4,flights_c!G971*imputed!$B$5+imputed!$C$5)</f>
        <v>7150.3905000000004</v>
      </c>
      <c r="N971">
        <f t="shared" si="60"/>
        <v>6</v>
      </c>
      <c r="O971">
        <f t="shared" si="61"/>
        <v>1.2308327008565543</v>
      </c>
      <c r="P971">
        <f t="shared" si="62"/>
        <v>7</v>
      </c>
      <c r="Q971" t="str">
        <f>VLOOKUP(K971,employees!A:H,5, FALSE)</f>
        <v>Consulting</v>
      </c>
      <c r="R971">
        <f>VLOOKUP(K971,employees!A:H,6, FALSE)</f>
        <v>4</v>
      </c>
      <c r="S971">
        <f>VLOOKUP(R971,Allowance!A:B,2,FALSE)</f>
        <v>10</v>
      </c>
      <c r="T971" t="str">
        <f t="shared" si="63"/>
        <v>Violation</v>
      </c>
      <c r="U971" t="str">
        <f>VLOOKUP(B971,IATA[],3,FALSE)</f>
        <v>England</v>
      </c>
      <c r="V971" t="str">
        <f>VLOOKUP(C971,IATA[],3,FALSE)</f>
        <v>China</v>
      </c>
      <c r="W971" t="str">
        <f>VLOOKUP(U971,Regions!A:B,2,FALSE)</f>
        <v>Europe &amp; Middle East</v>
      </c>
      <c r="X971" t="str">
        <f>VLOOKUP(V971,Regions!A:B,2,FALSE)</f>
        <v>Asia Pacific</v>
      </c>
    </row>
    <row r="972" spans="1:24" x14ac:dyDescent="0.3">
      <c r="A972" t="s">
        <v>158</v>
      </c>
      <c r="B972" t="s">
        <v>1162</v>
      </c>
      <c r="C972" t="s">
        <v>1202</v>
      </c>
      <c r="D972" s="1">
        <v>43537</v>
      </c>
      <c r="E972" s="1">
        <v>43551</v>
      </c>
      <c r="F972" s="1">
        <v>43562</v>
      </c>
      <c r="G972">
        <v>9495</v>
      </c>
      <c r="H972">
        <v>10.6</v>
      </c>
      <c r="I972">
        <v>11356.79</v>
      </c>
      <c r="J972" s="2" t="s">
        <v>1218</v>
      </c>
      <c r="K972">
        <v>884</v>
      </c>
      <c r="L972" s="15" t="s">
        <v>1576</v>
      </c>
      <c r="M972">
        <f>IF(J972="Business", G972*imputed!$B$4+imputed!$C$4,flights_c!G972*imputed!$B$5+imputed!$C$5)</f>
        <v>7306.3824999999997</v>
      </c>
      <c r="N972">
        <f t="shared" si="60"/>
        <v>14</v>
      </c>
      <c r="O972">
        <f t="shared" si="61"/>
        <v>1.196081095313323</v>
      </c>
      <c r="P972">
        <f t="shared" si="62"/>
        <v>11</v>
      </c>
      <c r="Q972" t="str">
        <f>VLOOKUP(K972,employees!A:H,5, FALSE)</f>
        <v>Consulting</v>
      </c>
      <c r="R972">
        <f>VLOOKUP(K972,employees!A:H,6, FALSE)</f>
        <v>3</v>
      </c>
      <c r="S972">
        <f>VLOOKUP(R972,Allowance!A:B,2,FALSE)</f>
        <v>8</v>
      </c>
      <c r="T972" t="str">
        <f t="shared" si="63"/>
        <v>Violation</v>
      </c>
      <c r="U972" t="str">
        <f>VLOOKUP(B972,IATA[],3,FALSE)</f>
        <v>England</v>
      </c>
      <c r="V972" t="str">
        <f>VLOOKUP(C972,IATA[],3,FALSE)</f>
        <v>China</v>
      </c>
      <c r="W972" t="str">
        <f>VLOOKUP(U972,Regions!A:B,2,FALSE)</f>
        <v>Europe &amp; Middle East</v>
      </c>
      <c r="X972" t="str">
        <f>VLOOKUP(V972,Regions!A:B,2,FALSE)</f>
        <v>Asia Pacific</v>
      </c>
    </row>
    <row r="973" spans="1:24" x14ac:dyDescent="0.3">
      <c r="A973" t="s">
        <v>157</v>
      </c>
      <c r="B973" t="s">
        <v>1161</v>
      </c>
      <c r="C973" t="s">
        <v>1183</v>
      </c>
      <c r="D973" s="1">
        <v>43715</v>
      </c>
      <c r="E973" s="1">
        <v>43716</v>
      </c>
      <c r="F973" s="1">
        <v>43722</v>
      </c>
      <c r="G973">
        <v>12116</v>
      </c>
      <c r="H973">
        <v>14.8</v>
      </c>
      <c r="I973">
        <v>11366.2</v>
      </c>
      <c r="J973" s="2" t="s">
        <v>1218</v>
      </c>
      <c r="K973">
        <v>855</v>
      </c>
      <c r="L973" s="15" t="s">
        <v>1576</v>
      </c>
      <c r="M973">
        <f>IF(J973="Business", G973*imputed!$B$4+imputed!$C$4,flights_c!G973*imputed!$B$5+imputed!$C$5)</f>
        <v>8809.5259999999998</v>
      </c>
      <c r="N973">
        <f t="shared" si="60"/>
        <v>1</v>
      </c>
      <c r="O973">
        <f t="shared" si="61"/>
        <v>0.93811488940244314</v>
      </c>
      <c r="P973">
        <f t="shared" si="62"/>
        <v>6</v>
      </c>
      <c r="Q973" t="str">
        <f>VLOOKUP(K973,employees!A:H,5, FALSE)</f>
        <v>Consulting</v>
      </c>
      <c r="R973">
        <f>VLOOKUP(K973,employees!A:H,6, FALSE)</f>
        <v>1</v>
      </c>
      <c r="S973">
        <f>VLOOKUP(R973,Allowance!A:B,2,FALSE)</f>
        <v>4</v>
      </c>
      <c r="T973" t="str">
        <f t="shared" si="63"/>
        <v>Violation</v>
      </c>
      <c r="U973" t="str">
        <f>VLOOKUP(B973,IATA[],3,FALSE)</f>
        <v>USA</v>
      </c>
      <c r="V973" t="str">
        <f>VLOOKUP(C973,IATA[],3,FALSE)</f>
        <v>China</v>
      </c>
      <c r="W973" t="str">
        <f>VLOOKUP(U973,Regions!A:B,2,FALSE)</f>
        <v>Americas</v>
      </c>
      <c r="X973" t="str">
        <f>VLOOKUP(V973,Regions!A:B,2,FALSE)</f>
        <v>Asia Pacific</v>
      </c>
    </row>
    <row r="974" spans="1:24" x14ac:dyDescent="0.3">
      <c r="A974" t="s">
        <v>156</v>
      </c>
      <c r="B974" t="s">
        <v>1167</v>
      </c>
      <c r="C974" t="s">
        <v>1183</v>
      </c>
      <c r="D974" s="1">
        <v>43138</v>
      </c>
      <c r="E974" s="1">
        <v>43153</v>
      </c>
      <c r="F974" s="1">
        <v>43166</v>
      </c>
      <c r="G974">
        <v>8303</v>
      </c>
      <c r="H974">
        <v>14.5</v>
      </c>
      <c r="I974">
        <v>11378.57</v>
      </c>
      <c r="J974" s="2" t="s">
        <v>1218</v>
      </c>
      <c r="K974">
        <v>11</v>
      </c>
      <c r="L974" s="15" t="s">
        <v>1576</v>
      </c>
      <c r="M974">
        <f>IF(J974="Business", G974*imputed!$B$4+imputed!$C$4,flights_c!G974*imputed!$B$5+imputed!$C$5)</f>
        <v>6622.7704999999996</v>
      </c>
      <c r="N974">
        <f t="shared" si="60"/>
        <v>15</v>
      </c>
      <c r="O974">
        <f t="shared" si="61"/>
        <v>1.3704167168493315</v>
      </c>
      <c r="P974">
        <f t="shared" si="62"/>
        <v>13</v>
      </c>
      <c r="Q974" t="str">
        <f>VLOOKUP(K974,employees!A:H,5, FALSE)</f>
        <v>Consulting</v>
      </c>
      <c r="R974">
        <f>VLOOKUP(K974,employees!A:H,6, FALSE)</f>
        <v>3</v>
      </c>
      <c r="S974">
        <f>VLOOKUP(R974,Allowance!A:B,2,FALSE)</f>
        <v>8</v>
      </c>
      <c r="T974" t="str">
        <f t="shared" si="63"/>
        <v>Violation</v>
      </c>
      <c r="U974" t="str">
        <f>VLOOKUP(B974,IATA[],3,FALSE)</f>
        <v>England</v>
      </c>
      <c r="V974" t="str">
        <f>VLOOKUP(C974,IATA[],3,FALSE)</f>
        <v>China</v>
      </c>
      <c r="W974" t="str">
        <f>VLOOKUP(U974,Regions!A:B,2,FALSE)</f>
        <v>Europe &amp; Middle East</v>
      </c>
      <c r="X974" t="str">
        <f>VLOOKUP(V974,Regions!A:B,2,FALSE)</f>
        <v>Asia Pacific</v>
      </c>
    </row>
    <row r="975" spans="1:24" x14ac:dyDescent="0.3">
      <c r="A975" t="s">
        <v>155</v>
      </c>
      <c r="B975" t="s">
        <v>1162</v>
      </c>
      <c r="C975" t="s">
        <v>1176</v>
      </c>
      <c r="D975" s="1">
        <v>43482</v>
      </c>
      <c r="E975" s="1">
        <v>43488</v>
      </c>
      <c r="F975" s="1">
        <v>43497</v>
      </c>
      <c r="G975">
        <v>8861</v>
      </c>
      <c r="H975">
        <v>10.6</v>
      </c>
      <c r="I975">
        <v>11392.22</v>
      </c>
      <c r="J975" s="2" t="s">
        <v>1218</v>
      </c>
      <c r="K975">
        <v>101</v>
      </c>
      <c r="L975" s="15" t="s">
        <v>1576</v>
      </c>
      <c r="M975">
        <f>IF(J975="Business", G975*imputed!$B$4+imputed!$C$4,flights_c!G975*imputed!$B$5+imputed!$C$5)</f>
        <v>6942.7835000000005</v>
      </c>
      <c r="N975">
        <f t="shared" si="60"/>
        <v>6</v>
      </c>
      <c r="O975">
        <f t="shared" si="61"/>
        <v>1.2856585035549035</v>
      </c>
      <c r="P975">
        <f t="shared" si="62"/>
        <v>9</v>
      </c>
      <c r="Q975" t="str">
        <f>VLOOKUP(K975,employees!A:H,5, FALSE)</f>
        <v>Consulting</v>
      </c>
      <c r="R975">
        <f>VLOOKUP(K975,employees!A:H,6, FALSE)</f>
        <v>4</v>
      </c>
      <c r="S975">
        <f>VLOOKUP(R975,Allowance!A:B,2,FALSE)</f>
        <v>10</v>
      </c>
      <c r="T975" t="str">
        <f t="shared" si="63"/>
        <v>Violation</v>
      </c>
      <c r="U975" t="str">
        <f>VLOOKUP(B975,IATA[],3,FALSE)</f>
        <v>England</v>
      </c>
      <c r="V975" t="str">
        <f>VLOOKUP(C975,IATA[],3,FALSE)</f>
        <v>Republic of Korea</v>
      </c>
      <c r="W975" t="str">
        <f>VLOOKUP(U975,Regions!A:B,2,FALSE)</f>
        <v>Europe &amp; Middle East</v>
      </c>
      <c r="X975" t="str">
        <f>VLOOKUP(V975,Regions!A:B,2,FALSE)</f>
        <v>Asia Pacific</v>
      </c>
    </row>
    <row r="976" spans="1:24" x14ac:dyDescent="0.3">
      <c r="A976" t="s">
        <v>154</v>
      </c>
      <c r="B976" t="s">
        <v>1161</v>
      </c>
      <c r="C976" t="s">
        <v>1176</v>
      </c>
      <c r="D976" s="1">
        <v>43001</v>
      </c>
      <c r="E976" s="1">
        <v>43009</v>
      </c>
      <c r="F976" s="1">
        <v>43015</v>
      </c>
      <c r="G976">
        <v>11115</v>
      </c>
      <c r="H976">
        <v>13.5</v>
      </c>
      <c r="I976">
        <v>11408.18</v>
      </c>
      <c r="J976" s="2" t="s">
        <v>1218</v>
      </c>
      <c r="K976">
        <v>451</v>
      </c>
      <c r="L976" s="15" t="s">
        <v>1576</v>
      </c>
      <c r="M976">
        <f>IF(J976="Business", G976*imputed!$B$4+imputed!$C$4,flights_c!G976*imputed!$B$5+imputed!$C$5)</f>
        <v>8235.4524999999994</v>
      </c>
      <c r="N976">
        <f t="shared" si="60"/>
        <v>8</v>
      </c>
      <c r="O976">
        <f t="shared" si="61"/>
        <v>1.0263769680611785</v>
      </c>
      <c r="P976">
        <f t="shared" si="62"/>
        <v>6</v>
      </c>
      <c r="Q976" t="str">
        <f>VLOOKUP(K976,employees!A:H,5, FALSE)</f>
        <v>Consulting</v>
      </c>
      <c r="R976">
        <f>VLOOKUP(K976,employees!A:H,6, FALSE)</f>
        <v>2</v>
      </c>
      <c r="S976">
        <f>VLOOKUP(R976,Allowance!A:B,2,FALSE)</f>
        <v>6</v>
      </c>
      <c r="T976" t="str">
        <f t="shared" si="63"/>
        <v>Violation</v>
      </c>
      <c r="U976" t="str">
        <f>VLOOKUP(B976,IATA[],3,FALSE)</f>
        <v>USA</v>
      </c>
      <c r="V976" t="str">
        <f>VLOOKUP(C976,IATA[],3,FALSE)</f>
        <v>Republic of Korea</v>
      </c>
      <c r="W976" t="str">
        <f>VLOOKUP(U976,Regions!A:B,2,FALSE)</f>
        <v>Americas</v>
      </c>
      <c r="X976" t="str">
        <f>VLOOKUP(V976,Regions!A:B,2,FALSE)</f>
        <v>Asia Pacific</v>
      </c>
    </row>
    <row r="977" spans="1:24" x14ac:dyDescent="0.3">
      <c r="A977" t="s">
        <v>153</v>
      </c>
      <c r="B977" t="s">
        <v>1190</v>
      </c>
      <c r="C977" t="s">
        <v>1162</v>
      </c>
      <c r="D977" s="1">
        <v>43168</v>
      </c>
      <c r="E977" s="1">
        <v>43181</v>
      </c>
      <c r="F977" s="1">
        <v>43190</v>
      </c>
      <c r="G977">
        <v>5536</v>
      </c>
      <c r="H977">
        <v>11.7</v>
      </c>
      <c r="I977">
        <v>11409.74</v>
      </c>
      <c r="J977" s="2" t="s">
        <v>1218</v>
      </c>
      <c r="K977">
        <v>506</v>
      </c>
      <c r="L977" s="15" t="s">
        <v>1576</v>
      </c>
      <c r="M977">
        <f>IF(J977="Business", G977*imputed!$B$4+imputed!$C$4,flights_c!G977*imputed!$B$5+imputed!$C$5)</f>
        <v>5035.8960000000006</v>
      </c>
      <c r="N977">
        <f t="shared" si="60"/>
        <v>13</v>
      </c>
      <c r="O977">
        <f t="shared" si="61"/>
        <v>2.0610079479768784</v>
      </c>
      <c r="P977">
        <f t="shared" si="62"/>
        <v>9</v>
      </c>
      <c r="Q977" t="str">
        <f>VLOOKUP(K977,employees!A:H,5, FALSE)</f>
        <v>Consulting</v>
      </c>
      <c r="R977">
        <f>VLOOKUP(K977,employees!A:H,6, FALSE)</f>
        <v>3</v>
      </c>
      <c r="S977">
        <f>VLOOKUP(R977,Allowance!A:B,2,FALSE)</f>
        <v>8</v>
      </c>
      <c r="T977" t="str">
        <f t="shared" si="63"/>
        <v>Violation</v>
      </c>
      <c r="U977" t="str">
        <f>VLOOKUP(B977,IATA[],3,FALSE)</f>
        <v>USA</v>
      </c>
      <c r="V977" t="str">
        <f>VLOOKUP(C977,IATA[],3,FALSE)</f>
        <v>England</v>
      </c>
      <c r="W977" t="str">
        <f>VLOOKUP(U977,Regions!A:B,2,FALSE)</f>
        <v>Americas</v>
      </c>
      <c r="X977" t="str">
        <f>VLOOKUP(V977,Regions!A:B,2,FALSE)</f>
        <v>Europe &amp; Middle East</v>
      </c>
    </row>
    <row r="978" spans="1:24" x14ac:dyDescent="0.3">
      <c r="A978" t="s">
        <v>152</v>
      </c>
      <c r="B978" t="s">
        <v>1160</v>
      </c>
      <c r="C978" t="s">
        <v>1162</v>
      </c>
      <c r="D978" s="1">
        <v>43026</v>
      </c>
      <c r="E978" s="1">
        <v>43045</v>
      </c>
      <c r="F978" s="1">
        <v>43058</v>
      </c>
      <c r="G978">
        <v>10883</v>
      </c>
      <c r="H978">
        <v>12.8</v>
      </c>
      <c r="I978">
        <v>11483.67</v>
      </c>
      <c r="J978" s="2" t="s">
        <v>1218</v>
      </c>
      <c r="K978">
        <v>473</v>
      </c>
      <c r="L978" s="15" t="s">
        <v>1576</v>
      </c>
      <c r="M978">
        <f>IF(J978="Business", G978*imputed!$B$4+imputed!$C$4,flights_c!G978*imputed!$B$5+imputed!$C$5)</f>
        <v>8102.4004999999997</v>
      </c>
      <c r="N978">
        <f t="shared" si="60"/>
        <v>19</v>
      </c>
      <c r="O978">
        <f t="shared" si="61"/>
        <v>1.0551934209317284</v>
      </c>
      <c r="P978">
        <f t="shared" si="62"/>
        <v>13</v>
      </c>
      <c r="Q978" t="str">
        <f>VLOOKUP(K978,employees!A:H,5, FALSE)</f>
        <v>Marketing</v>
      </c>
      <c r="R978">
        <f>VLOOKUP(K978,employees!A:H,6, FALSE)</f>
        <v>1</v>
      </c>
      <c r="S978">
        <f>VLOOKUP(R978,Allowance!A:B,2,FALSE)</f>
        <v>4</v>
      </c>
      <c r="T978" t="str">
        <f t="shared" si="63"/>
        <v>Violation</v>
      </c>
      <c r="U978" t="str">
        <f>VLOOKUP(B978,IATA[],3,FALSE)</f>
        <v>Singapore</v>
      </c>
      <c r="V978" t="str">
        <f>VLOOKUP(C978,IATA[],3,FALSE)</f>
        <v>England</v>
      </c>
      <c r="W978" t="str">
        <f>VLOOKUP(U978,Regions!A:B,2,FALSE)</f>
        <v>Asia Pacific</v>
      </c>
      <c r="X978" t="str">
        <f>VLOOKUP(V978,Regions!A:B,2,FALSE)</f>
        <v>Europe &amp; Middle East</v>
      </c>
    </row>
    <row r="979" spans="1:24" x14ac:dyDescent="0.3">
      <c r="A979" t="s">
        <v>151</v>
      </c>
      <c r="B979" t="s">
        <v>1167</v>
      </c>
      <c r="C979" t="s">
        <v>1160</v>
      </c>
      <c r="D979" s="1">
        <v>43797</v>
      </c>
      <c r="E979" s="1">
        <v>43804</v>
      </c>
      <c r="F979" s="1">
        <v>43809</v>
      </c>
      <c r="G979">
        <v>10877</v>
      </c>
      <c r="H979">
        <v>13.3</v>
      </c>
      <c r="I979">
        <v>11503.12</v>
      </c>
      <c r="J979" s="2" t="s">
        <v>1218</v>
      </c>
      <c r="K979">
        <v>225</v>
      </c>
      <c r="L979" s="15" t="s">
        <v>1576</v>
      </c>
      <c r="M979">
        <f>IF(J979="Business", G979*imputed!$B$4+imputed!$C$4,flights_c!G979*imputed!$B$5+imputed!$C$5)</f>
        <v>8098.9594999999999</v>
      </c>
      <c r="N979">
        <f t="shared" si="60"/>
        <v>7</v>
      </c>
      <c r="O979">
        <f t="shared" si="61"/>
        <v>1.0575636664521468</v>
      </c>
      <c r="P979">
        <f t="shared" si="62"/>
        <v>5</v>
      </c>
      <c r="Q979" t="str">
        <f>VLOOKUP(K979,employees!A:H,5, FALSE)</f>
        <v>HR</v>
      </c>
      <c r="R979">
        <f>VLOOKUP(K979,employees!A:H,6, FALSE)</f>
        <v>1</v>
      </c>
      <c r="S979">
        <f>VLOOKUP(R979,Allowance!A:B,2,FALSE)</f>
        <v>4</v>
      </c>
      <c r="T979" t="str">
        <f t="shared" si="63"/>
        <v>Violation</v>
      </c>
      <c r="U979" t="str">
        <f>VLOOKUP(B979,IATA[],3,FALSE)</f>
        <v>England</v>
      </c>
      <c r="V979" t="str">
        <f>VLOOKUP(C979,IATA[],3,FALSE)</f>
        <v>Singapore</v>
      </c>
      <c r="W979" t="str">
        <f>VLOOKUP(U979,Regions!A:B,2,FALSE)</f>
        <v>Europe &amp; Middle East</v>
      </c>
      <c r="X979" t="str">
        <f>VLOOKUP(V979,Regions!A:B,2,FALSE)</f>
        <v>Asia Pacific</v>
      </c>
    </row>
    <row r="980" spans="1:24" x14ac:dyDescent="0.3">
      <c r="A980" t="s">
        <v>150</v>
      </c>
      <c r="B980" t="s">
        <v>1161</v>
      </c>
      <c r="C980" t="s">
        <v>1173</v>
      </c>
      <c r="D980" s="1">
        <v>43570</v>
      </c>
      <c r="E980" s="1">
        <v>43583</v>
      </c>
      <c r="F980" s="1">
        <v>43590</v>
      </c>
      <c r="G980">
        <v>13964</v>
      </c>
      <c r="H980">
        <v>16.899999999999999</v>
      </c>
      <c r="I980">
        <v>11521.45</v>
      </c>
      <c r="J980" s="2" t="s">
        <v>1218</v>
      </c>
      <c r="K980">
        <v>352</v>
      </c>
      <c r="L980" s="15" t="s">
        <v>1576</v>
      </c>
      <c r="M980">
        <f>IF(J980="Business", G980*imputed!$B$4+imputed!$C$4,flights_c!G980*imputed!$B$5+imputed!$C$5)</f>
        <v>9869.3539999999994</v>
      </c>
      <c r="N980">
        <f t="shared" si="60"/>
        <v>13</v>
      </c>
      <c r="O980">
        <f t="shared" si="61"/>
        <v>0.82508235462618162</v>
      </c>
      <c r="P980">
        <f t="shared" si="62"/>
        <v>7</v>
      </c>
      <c r="Q980" t="str">
        <f>VLOOKUP(K980,employees!A:H,5, FALSE)</f>
        <v>Consulting</v>
      </c>
      <c r="R980">
        <f>VLOOKUP(K980,employees!A:H,6, FALSE)</f>
        <v>2</v>
      </c>
      <c r="S980">
        <f>VLOOKUP(R980,Allowance!A:B,2,FALSE)</f>
        <v>6</v>
      </c>
      <c r="T980" t="str">
        <f t="shared" si="63"/>
        <v>Violation</v>
      </c>
      <c r="U980" t="str">
        <f>VLOOKUP(B980,IATA[],3,FALSE)</f>
        <v>USA</v>
      </c>
      <c r="V980" t="str">
        <f>VLOOKUP(C980,IATA[],3,FALSE)</f>
        <v>Thailand</v>
      </c>
      <c r="W980" t="str">
        <f>VLOOKUP(U980,Regions!A:B,2,FALSE)</f>
        <v>Americas</v>
      </c>
      <c r="X980" t="str">
        <f>VLOOKUP(V980,Regions!A:B,2,FALSE)</f>
        <v>Asia Pacific</v>
      </c>
    </row>
    <row r="981" spans="1:24" x14ac:dyDescent="0.3">
      <c r="A981" t="s">
        <v>149</v>
      </c>
      <c r="B981" t="s">
        <v>1161</v>
      </c>
      <c r="C981" t="s">
        <v>1177</v>
      </c>
      <c r="D981" s="1">
        <v>43803</v>
      </c>
      <c r="E981" s="1">
        <v>43815</v>
      </c>
      <c r="F981" s="1">
        <v>43820</v>
      </c>
      <c r="G981">
        <v>16013</v>
      </c>
      <c r="H981">
        <v>19.3</v>
      </c>
      <c r="I981">
        <v>11532.62</v>
      </c>
      <c r="J981" s="2" t="s">
        <v>1218</v>
      </c>
      <c r="K981">
        <v>596</v>
      </c>
      <c r="L981" s="15" t="s">
        <v>1576</v>
      </c>
      <c r="M981">
        <f>IF(J981="Business", G981*imputed!$B$4+imputed!$C$4,flights_c!G981*imputed!$B$5+imputed!$C$5)</f>
        <v>11044.4555</v>
      </c>
      <c r="N981">
        <f t="shared" si="60"/>
        <v>12</v>
      </c>
      <c r="O981">
        <f t="shared" si="61"/>
        <v>0.72020358458752265</v>
      </c>
      <c r="P981">
        <f t="shared" si="62"/>
        <v>5</v>
      </c>
      <c r="Q981" t="str">
        <f>VLOOKUP(K981,employees!A:H,5, FALSE)</f>
        <v>Consulting</v>
      </c>
      <c r="R981">
        <f>VLOOKUP(K981,employees!A:H,6, FALSE)</f>
        <v>2</v>
      </c>
      <c r="S981">
        <f>VLOOKUP(R981,Allowance!A:B,2,FALSE)</f>
        <v>6</v>
      </c>
      <c r="T981" t="str">
        <f t="shared" si="63"/>
        <v>Violation</v>
      </c>
      <c r="U981" t="str">
        <f>VLOOKUP(B981,IATA[],3,FALSE)</f>
        <v>USA</v>
      </c>
      <c r="V981" t="str">
        <f>VLOOKUP(C981,IATA[],3,FALSE)</f>
        <v>Australia</v>
      </c>
      <c r="W981" t="str">
        <f>VLOOKUP(U981,Regions!A:B,2,FALSE)</f>
        <v>Americas</v>
      </c>
      <c r="X981" t="str">
        <f>VLOOKUP(V981,Regions!A:B,2,FALSE)</f>
        <v>Asia Pacific</v>
      </c>
    </row>
    <row r="982" spans="1:24" x14ac:dyDescent="0.3">
      <c r="A982" t="s">
        <v>148</v>
      </c>
      <c r="B982" t="s">
        <v>1162</v>
      </c>
      <c r="C982" t="s">
        <v>1173</v>
      </c>
      <c r="D982" s="1">
        <v>43733</v>
      </c>
      <c r="E982" s="1">
        <v>43739</v>
      </c>
      <c r="F982" s="1">
        <v>43745</v>
      </c>
      <c r="G982">
        <v>9577</v>
      </c>
      <c r="H982">
        <v>10.7</v>
      </c>
      <c r="I982">
        <v>11536.06</v>
      </c>
      <c r="J982" s="2" t="s">
        <v>1218</v>
      </c>
      <c r="K982">
        <v>188</v>
      </c>
      <c r="L982" s="15" t="s">
        <v>1576</v>
      </c>
      <c r="M982">
        <f>IF(J982="Business", G982*imputed!$B$4+imputed!$C$4,flights_c!G982*imputed!$B$5+imputed!$C$5)</f>
        <v>7353.4094999999998</v>
      </c>
      <c r="N982">
        <f t="shared" si="60"/>
        <v>6</v>
      </c>
      <c r="O982">
        <f t="shared" si="61"/>
        <v>1.2045588388848283</v>
      </c>
      <c r="P982">
        <f t="shared" si="62"/>
        <v>6</v>
      </c>
      <c r="Q982" t="str">
        <f>VLOOKUP(K982,employees!A:H,5, FALSE)</f>
        <v>Consulting</v>
      </c>
      <c r="R982">
        <f>VLOOKUP(K982,employees!A:H,6, FALSE)</f>
        <v>2</v>
      </c>
      <c r="S982">
        <f>VLOOKUP(R982,Allowance!A:B,2,FALSE)</f>
        <v>6</v>
      </c>
      <c r="T982" t="str">
        <f t="shared" si="63"/>
        <v>Violation</v>
      </c>
      <c r="U982" t="str">
        <f>VLOOKUP(B982,IATA[],3,FALSE)</f>
        <v>England</v>
      </c>
      <c r="V982" t="str">
        <f>VLOOKUP(C982,IATA[],3,FALSE)</f>
        <v>Thailand</v>
      </c>
      <c r="W982" t="str">
        <f>VLOOKUP(U982,Regions!A:B,2,FALSE)</f>
        <v>Europe &amp; Middle East</v>
      </c>
      <c r="X982" t="str">
        <f>VLOOKUP(V982,Regions!A:B,2,FALSE)</f>
        <v>Asia Pacific</v>
      </c>
    </row>
    <row r="983" spans="1:24" x14ac:dyDescent="0.3">
      <c r="A983" t="s">
        <v>147</v>
      </c>
      <c r="B983" t="s">
        <v>1161</v>
      </c>
      <c r="C983" t="s">
        <v>1173</v>
      </c>
      <c r="D983" s="1">
        <v>43284</v>
      </c>
      <c r="E983" s="1">
        <v>43292</v>
      </c>
      <c r="F983" s="1">
        <v>43303</v>
      </c>
      <c r="G983">
        <v>13964</v>
      </c>
      <c r="H983">
        <v>16.899999999999999</v>
      </c>
      <c r="I983">
        <v>11579.68</v>
      </c>
      <c r="J983" s="2" t="s">
        <v>1218</v>
      </c>
      <c r="K983">
        <v>459</v>
      </c>
      <c r="L983" s="15" t="s">
        <v>1576</v>
      </c>
      <c r="M983">
        <f>IF(J983="Business", G983*imputed!$B$4+imputed!$C$4,flights_c!G983*imputed!$B$5+imputed!$C$5)</f>
        <v>9869.3539999999994</v>
      </c>
      <c r="N983">
        <f t="shared" si="60"/>
        <v>8</v>
      </c>
      <c r="O983">
        <f t="shared" si="61"/>
        <v>0.82925236321970786</v>
      </c>
      <c r="P983">
        <f t="shared" si="62"/>
        <v>11</v>
      </c>
      <c r="Q983" t="str">
        <f>VLOOKUP(K983,employees!A:H,5, FALSE)</f>
        <v>Consulting</v>
      </c>
      <c r="R983">
        <f>VLOOKUP(K983,employees!A:H,6, FALSE)</f>
        <v>2</v>
      </c>
      <c r="S983">
        <f>VLOOKUP(R983,Allowance!A:B,2,FALSE)</f>
        <v>6</v>
      </c>
      <c r="T983" t="str">
        <f t="shared" si="63"/>
        <v>Violation</v>
      </c>
      <c r="U983" t="str">
        <f>VLOOKUP(B983,IATA[],3,FALSE)</f>
        <v>USA</v>
      </c>
      <c r="V983" t="str">
        <f>VLOOKUP(C983,IATA[],3,FALSE)</f>
        <v>Thailand</v>
      </c>
      <c r="W983" t="str">
        <f>VLOOKUP(U983,Regions!A:B,2,FALSE)</f>
        <v>Americas</v>
      </c>
      <c r="X983" t="str">
        <f>VLOOKUP(V983,Regions!A:B,2,FALSE)</f>
        <v>Asia Pacific</v>
      </c>
    </row>
    <row r="984" spans="1:24" x14ac:dyDescent="0.3">
      <c r="A984" t="s">
        <v>146</v>
      </c>
      <c r="B984" t="s">
        <v>1161</v>
      </c>
      <c r="C984" t="s">
        <v>1176</v>
      </c>
      <c r="D984" s="1">
        <v>43686</v>
      </c>
      <c r="E984" s="1">
        <v>43705</v>
      </c>
      <c r="F984" s="1">
        <v>43712</v>
      </c>
      <c r="G984">
        <v>11115</v>
      </c>
      <c r="H984">
        <v>13.5</v>
      </c>
      <c r="I984">
        <v>11590.62</v>
      </c>
      <c r="J984" s="2" t="s">
        <v>1218</v>
      </c>
      <c r="K984">
        <v>384</v>
      </c>
      <c r="L984" s="15" t="s">
        <v>1576</v>
      </c>
      <c r="M984">
        <f>IF(J984="Business", G984*imputed!$B$4+imputed!$C$4,flights_c!G984*imputed!$B$5+imputed!$C$5)</f>
        <v>8235.4524999999994</v>
      </c>
      <c r="N984">
        <f t="shared" si="60"/>
        <v>19</v>
      </c>
      <c r="O984">
        <f t="shared" si="61"/>
        <v>1.0427908232118759</v>
      </c>
      <c r="P984">
        <f t="shared" si="62"/>
        <v>7</v>
      </c>
      <c r="Q984" t="str">
        <f>VLOOKUP(K984,employees!A:H,5, FALSE)</f>
        <v>IT</v>
      </c>
      <c r="R984">
        <f>VLOOKUP(K984,employees!A:H,6, FALSE)</f>
        <v>4</v>
      </c>
      <c r="S984">
        <f>VLOOKUP(R984,Allowance!A:B,2,FALSE)</f>
        <v>10</v>
      </c>
      <c r="T984" t="str">
        <f t="shared" si="63"/>
        <v>Violation</v>
      </c>
      <c r="U984" t="str">
        <f>VLOOKUP(B984,IATA[],3,FALSE)</f>
        <v>USA</v>
      </c>
      <c r="V984" t="str">
        <f>VLOOKUP(C984,IATA[],3,FALSE)</f>
        <v>Republic of Korea</v>
      </c>
      <c r="W984" t="str">
        <f>VLOOKUP(U984,Regions!A:B,2,FALSE)</f>
        <v>Americas</v>
      </c>
      <c r="X984" t="str">
        <f>VLOOKUP(V984,Regions!A:B,2,FALSE)</f>
        <v>Asia Pacific</v>
      </c>
    </row>
    <row r="985" spans="1:24" x14ac:dyDescent="0.3">
      <c r="A985" t="s">
        <v>145</v>
      </c>
      <c r="B985" t="s">
        <v>1161</v>
      </c>
      <c r="C985" t="s">
        <v>1171</v>
      </c>
      <c r="D985" s="1">
        <v>43399</v>
      </c>
      <c r="E985" s="1">
        <v>43410</v>
      </c>
      <c r="F985" s="1">
        <v>43416</v>
      </c>
      <c r="G985">
        <v>11004</v>
      </c>
      <c r="H985">
        <v>13.5</v>
      </c>
      <c r="I985">
        <v>11600.62</v>
      </c>
      <c r="J985" s="2" t="s">
        <v>1218</v>
      </c>
      <c r="K985">
        <v>917</v>
      </c>
      <c r="L985" s="15" t="s">
        <v>1576</v>
      </c>
      <c r="M985">
        <f>IF(J985="Business", G985*imputed!$B$4+imputed!$C$4,flights_c!G985*imputed!$B$5+imputed!$C$5)</f>
        <v>8171.7939999999999</v>
      </c>
      <c r="N985">
        <f t="shared" si="60"/>
        <v>11</v>
      </c>
      <c r="O985">
        <f t="shared" si="61"/>
        <v>1.0542184660123592</v>
      </c>
      <c r="P985">
        <f t="shared" si="62"/>
        <v>6</v>
      </c>
      <c r="Q985" t="str">
        <f>VLOOKUP(K985,employees!A:H,5, FALSE)</f>
        <v>Consulting</v>
      </c>
      <c r="R985">
        <f>VLOOKUP(K985,employees!A:H,6, FALSE)</f>
        <v>4</v>
      </c>
      <c r="S985">
        <f>VLOOKUP(R985,Allowance!A:B,2,FALSE)</f>
        <v>10</v>
      </c>
      <c r="T985" t="str">
        <f t="shared" si="63"/>
        <v>Violation</v>
      </c>
      <c r="U985" t="str">
        <f>VLOOKUP(B985,IATA[],3,FALSE)</f>
        <v>USA</v>
      </c>
      <c r="V985" t="str">
        <f>VLOOKUP(C985,IATA[],3,FALSE)</f>
        <v>China</v>
      </c>
      <c r="W985" t="str">
        <f>VLOOKUP(U985,Regions!A:B,2,FALSE)</f>
        <v>Americas</v>
      </c>
      <c r="X985" t="str">
        <f>VLOOKUP(V985,Regions!A:B,2,FALSE)</f>
        <v>Asia Pacific</v>
      </c>
    </row>
    <row r="986" spans="1:24" x14ac:dyDescent="0.3">
      <c r="A986" t="s">
        <v>144</v>
      </c>
      <c r="B986" t="s">
        <v>1167</v>
      </c>
      <c r="C986" t="s">
        <v>1177</v>
      </c>
      <c r="D986" s="1">
        <v>43583</v>
      </c>
      <c r="E986" s="1">
        <v>43596</v>
      </c>
      <c r="F986" s="1">
        <v>43604</v>
      </c>
      <c r="G986">
        <v>17017</v>
      </c>
      <c r="H986">
        <v>20.5</v>
      </c>
      <c r="I986">
        <v>11603.52</v>
      </c>
      <c r="J986" s="2" t="s">
        <v>1218</v>
      </c>
      <c r="K986">
        <v>705</v>
      </c>
      <c r="L986" s="15" t="s">
        <v>1576</v>
      </c>
      <c r="M986">
        <f>IF(J986="Business", G986*imputed!$B$4+imputed!$C$4,flights_c!G986*imputed!$B$5+imputed!$C$5)</f>
        <v>11620.2495</v>
      </c>
      <c r="N986">
        <f t="shared" si="60"/>
        <v>13</v>
      </c>
      <c r="O986">
        <f t="shared" si="61"/>
        <v>0.68187812187812191</v>
      </c>
      <c r="P986">
        <f t="shared" si="62"/>
        <v>8</v>
      </c>
      <c r="Q986" t="str">
        <f>VLOOKUP(K986,employees!A:H,5, FALSE)</f>
        <v>Consulting</v>
      </c>
      <c r="R986">
        <f>VLOOKUP(K986,employees!A:H,6, FALSE)</f>
        <v>4</v>
      </c>
      <c r="S986">
        <f>VLOOKUP(R986,Allowance!A:B,2,FALSE)</f>
        <v>10</v>
      </c>
      <c r="T986" t="str">
        <f t="shared" si="63"/>
        <v>Violation</v>
      </c>
      <c r="U986" t="str">
        <f>VLOOKUP(B986,IATA[],3,FALSE)</f>
        <v>England</v>
      </c>
      <c r="V986" t="str">
        <f>VLOOKUP(C986,IATA[],3,FALSE)</f>
        <v>Australia</v>
      </c>
      <c r="W986" t="str">
        <f>VLOOKUP(U986,Regions!A:B,2,FALSE)</f>
        <v>Europe &amp; Middle East</v>
      </c>
      <c r="X986" t="str">
        <f>VLOOKUP(V986,Regions!A:B,2,FALSE)</f>
        <v>Asia Pacific</v>
      </c>
    </row>
    <row r="987" spans="1:24" x14ac:dyDescent="0.3">
      <c r="A987" t="s">
        <v>143</v>
      </c>
      <c r="B987" t="s">
        <v>1161</v>
      </c>
      <c r="C987" t="s">
        <v>1173</v>
      </c>
      <c r="D987" s="1">
        <v>43762</v>
      </c>
      <c r="E987" s="1">
        <v>43773</v>
      </c>
      <c r="F987" s="1">
        <v>43780</v>
      </c>
      <c r="G987">
        <v>13964</v>
      </c>
      <c r="H987">
        <v>16.899999999999999</v>
      </c>
      <c r="I987">
        <v>11615.02</v>
      </c>
      <c r="J987" s="2" t="s">
        <v>1218</v>
      </c>
      <c r="K987">
        <v>325</v>
      </c>
      <c r="L987" s="15" t="s">
        <v>1576</v>
      </c>
      <c r="M987">
        <f>IF(J987="Business", G987*imputed!$B$4+imputed!$C$4,flights_c!G987*imputed!$B$5+imputed!$C$5)</f>
        <v>9869.3539999999994</v>
      </c>
      <c r="N987">
        <f t="shared" si="60"/>
        <v>11</v>
      </c>
      <c r="O987">
        <f t="shared" si="61"/>
        <v>0.8317831566886279</v>
      </c>
      <c r="P987">
        <f t="shared" si="62"/>
        <v>7</v>
      </c>
      <c r="Q987" t="str">
        <f>VLOOKUP(K987,employees!A:H,5, FALSE)</f>
        <v>Consulting</v>
      </c>
      <c r="R987">
        <f>VLOOKUP(K987,employees!A:H,6, FALSE)</f>
        <v>4</v>
      </c>
      <c r="S987">
        <f>VLOOKUP(R987,Allowance!A:B,2,FALSE)</f>
        <v>10</v>
      </c>
      <c r="T987" t="str">
        <f t="shared" si="63"/>
        <v>Violation</v>
      </c>
      <c r="U987" t="str">
        <f>VLOOKUP(B987,IATA[],3,FALSE)</f>
        <v>USA</v>
      </c>
      <c r="V987" t="str">
        <f>VLOOKUP(C987,IATA[],3,FALSE)</f>
        <v>Thailand</v>
      </c>
      <c r="W987" t="str">
        <f>VLOOKUP(U987,Regions!A:B,2,FALSE)</f>
        <v>Americas</v>
      </c>
      <c r="X987" t="str">
        <f>VLOOKUP(V987,Regions!A:B,2,FALSE)</f>
        <v>Asia Pacific</v>
      </c>
    </row>
    <row r="988" spans="1:24" x14ac:dyDescent="0.3">
      <c r="A988" t="s">
        <v>142</v>
      </c>
      <c r="B988" t="s">
        <v>1161</v>
      </c>
      <c r="C988" t="s">
        <v>1171</v>
      </c>
      <c r="D988" s="1">
        <v>43563</v>
      </c>
      <c r="E988" s="1">
        <v>43564</v>
      </c>
      <c r="F988" s="1">
        <v>43569</v>
      </c>
      <c r="G988">
        <v>11004</v>
      </c>
      <c r="H988">
        <v>13.5</v>
      </c>
      <c r="I988">
        <v>11621.16</v>
      </c>
      <c r="J988" s="2" t="s">
        <v>1218</v>
      </c>
      <c r="K988">
        <v>62</v>
      </c>
      <c r="L988" s="15" t="s">
        <v>1576</v>
      </c>
      <c r="M988">
        <f>IF(J988="Business", G988*imputed!$B$4+imputed!$C$4,flights_c!G988*imputed!$B$5+imputed!$C$5)</f>
        <v>8171.7939999999999</v>
      </c>
      <c r="N988">
        <f t="shared" si="60"/>
        <v>1</v>
      </c>
      <c r="O988">
        <f t="shared" si="61"/>
        <v>1.0560850599781897</v>
      </c>
      <c r="P988">
        <f t="shared" si="62"/>
        <v>5</v>
      </c>
      <c r="Q988" t="str">
        <f>VLOOKUP(K988,employees!A:H,5, FALSE)</f>
        <v>Consulting</v>
      </c>
      <c r="R988">
        <f>VLOOKUP(K988,employees!A:H,6, FALSE)</f>
        <v>3</v>
      </c>
      <c r="S988">
        <f>VLOOKUP(R988,Allowance!A:B,2,FALSE)</f>
        <v>8</v>
      </c>
      <c r="T988" t="str">
        <f t="shared" si="63"/>
        <v>Violation</v>
      </c>
      <c r="U988" t="str">
        <f>VLOOKUP(B988,IATA[],3,FALSE)</f>
        <v>USA</v>
      </c>
      <c r="V988" t="str">
        <f>VLOOKUP(C988,IATA[],3,FALSE)</f>
        <v>China</v>
      </c>
      <c r="W988" t="str">
        <f>VLOOKUP(U988,Regions!A:B,2,FALSE)</f>
        <v>Americas</v>
      </c>
      <c r="X988" t="str">
        <f>VLOOKUP(V988,Regions!A:B,2,FALSE)</f>
        <v>Asia Pacific</v>
      </c>
    </row>
    <row r="989" spans="1:24" x14ac:dyDescent="0.3">
      <c r="A989" t="s">
        <v>141</v>
      </c>
      <c r="B989" t="s">
        <v>1167</v>
      </c>
      <c r="C989" t="s">
        <v>1173</v>
      </c>
      <c r="D989" s="1">
        <v>43497</v>
      </c>
      <c r="E989" s="1">
        <v>43507</v>
      </c>
      <c r="F989" s="1">
        <v>43515</v>
      </c>
      <c r="G989">
        <v>9570</v>
      </c>
      <c r="H989">
        <v>18.7</v>
      </c>
      <c r="I989">
        <v>11661.86</v>
      </c>
      <c r="J989" s="2" t="s">
        <v>1218</v>
      </c>
      <c r="K989">
        <v>566</v>
      </c>
      <c r="L989" s="15" t="s">
        <v>1576</v>
      </c>
      <c r="M989">
        <f>IF(J989="Business", G989*imputed!$B$4+imputed!$C$4,flights_c!G989*imputed!$B$5+imputed!$C$5)</f>
        <v>7349.3950000000004</v>
      </c>
      <c r="N989">
        <f t="shared" si="60"/>
        <v>10</v>
      </c>
      <c r="O989">
        <f t="shared" si="61"/>
        <v>1.2185851619644723</v>
      </c>
      <c r="P989">
        <f t="shared" si="62"/>
        <v>8</v>
      </c>
      <c r="Q989" t="str">
        <f>VLOOKUP(K989,employees!A:H,5, FALSE)</f>
        <v>Consulting</v>
      </c>
      <c r="R989">
        <f>VLOOKUP(K989,employees!A:H,6, FALSE)</f>
        <v>4</v>
      </c>
      <c r="S989">
        <f>VLOOKUP(R989,Allowance!A:B,2,FALSE)</f>
        <v>10</v>
      </c>
      <c r="T989" t="str">
        <f t="shared" si="63"/>
        <v>Violation</v>
      </c>
      <c r="U989" t="str">
        <f>VLOOKUP(B989,IATA[],3,FALSE)</f>
        <v>England</v>
      </c>
      <c r="V989" t="str">
        <f>VLOOKUP(C989,IATA[],3,FALSE)</f>
        <v>Thailand</v>
      </c>
      <c r="W989" t="str">
        <f>VLOOKUP(U989,Regions!A:B,2,FALSE)</f>
        <v>Europe &amp; Middle East</v>
      </c>
      <c r="X989" t="str">
        <f>VLOOKUP(V989,Regions!A:B,2,FALSE)</f>
        <v>Asia Pacific</v>
      </c>
    </row>
    <row r="990" spans="1:24" x14ac:dyDescent="0.3">
      <c r="A990" t="s">
        <v>140</v>
      </c>
      <c r="B990" t="s">
        <v>1161</v>
      </c>
      <c r="C990" t="s">
        <v>1183</v>
      </c>
      <c r="D990" s="1">
        <v>43630</v>
      </c>
      <c r="E990" s="1">
        <v>43641</v>
      </c>
      <c r="F990" s="1">
        <v>43652</v>
      </c>
      <c r="G990">
        <v>12116</v>
      </c>
      <c r="H990">
        <v>14.8</v>
      </c>
      <c r="I990">
        <v>11674.11</v>
      </c>
      <c r="J990" s="2" t="s">
        <v>1218</v>
      </c>
      <c r="K990">
        <v>885</v>
      </c>
      <c r="L990" s="15" t="s">
        <v>1576</v>
      </c>
      <c r="M990">
        <f>IF(J990="Business", G990*imputed!$B$4+imputed!$C$4,flights_c!G990*imputed!$B$5+imputed!$C$5)</f>
        <v>8809.5259999999998</v>
      </c>
      <c r="N990">
        <f t="shared" si="60"/>
        <v>11</v>
      </c>
      <c r="O990">
        <f t="shared" si="61"/>
        <v>0.96352839220864972</v>
      </c>
      <c r="P990">
        <f t="shared" si="62"/>
        <v>11</v>
      </c>
      <c r="Q990" t="str">
        <f>VLOOKUP(K990,employees!A:H,5, FALSE)</f>
        <v>IT</v>
      </c>
      <c r="R990">
        <f>VLOOKUP(K990,employees!A:H,6, FALSE)</f>
        <v>4</v>
      </c>
      <c r="S990">
        <f>VLOOKUP(R990,Allowance!A:B,2,FALSE)</f>
        <v>10</v>
      </c>
      <c r="T990" t="str">
        <f t="shared" si="63"/>
        <v>Violation</v>
      </c>
      <c r="U990" t="str">
        <f>VLOOKUP(B990,IATA[],3,FALSE)</f>
        <v>USA</v>
      </c>
      <c r="V990" t="str">
        <f>VLOOKUP(C990,IATA[],3,FALSE)</f>
        <v>China</v>
      </c>
      <c r="W990" t="str">
        <f>VLOOKUP(U990,Regions!A:B,2,FALSE)</f>
        <v>Americas</v>
      </c>
      <c r="X990" t="str">
        <f>VLOOKUP(V990,Regions!A:B,2,FALSE)</f>
        <v>Asia Pacific</v>
      </c>
    </row>
    <row r="991" spans="1:24" x14ac:dyDescent="0.3">
      <c r="A991" t="s">
        <v>139</v>
      </c>
      <c r="B991" t="s">
        <v>1162</v>
      </c>
      <c r="C991" t="s">
        <v>1203</v>
      </c>
      <c r="D991" s="1">
        <v>43377</v>
      </c>
      <c r="E991" s="1">
        <v>43387</v>
      </c>
      <c r="F991" s="1">
        <v>43401</v>
      </c>
      <c r="G991">
        <v>8615</v>
      </c>
      <c r="H991">
        <v>9.8000000000000007</v>
      </c>
      <c r="I991">
        <v>11710.63</v>
      </c>
      <c r="J991" s="2" t="s">
        <v>1218</v>
      </c>
      <c r="K991">
        <v>89</v>
      </c>
      <c r="L991" s="15" t="s">
        <v>1576</v>
      </c>
      <c r="M991">
        <f>IF(J991="Business", G991*imputed!$B$4+imputed!$C$4,flights_c!G991*imputed!$B$5+imputed!$C$5)</f>
        <v>6801.7025000000003</v>
      </c>
      <c r="N991">
        <f t="shared" si="60"/>
        <v>10</v>
      </c>
      <c r="O991">
        <f t="shared" si="61"/>
        <v>1.3593302379570515</v>
      </c>
      <c r="P991">
        <f t="shared" si="62"/>
        <v>14</v>
      </c>
      <c r="Q991" t="str">
        <f>VLOOKUP(K991,employees!A:H,5, FALSE)</f>
        <v>Consulting</v>
      </c>
      <c r="R991">
        <f>VLOOKUP(K991,employees!A:H,6, FALSE)</f>
        <v>4</v>
      </c>
      <c r="S991">
        <f>VLOOKUP(R991,Allowance!A:B,2,FALSE)</f>
        <v>10</v>
      </c>
      <c r="T991" t="str">
        <f t="shared" si="63"/>
        <v>No</v>
      </c>
      <c r="U991" t="str">
        <f>VLOOKUP(B991,IATA[],3,FALSE)</f>
        <v>England</v>
      </c>
      <c r="V991" t="str">
        <f>VLOOKUP(C991,IATA[],3,FALSE)</f>
        <v>USA</v>
      </c>
      <c r="W991" t="str">
        <f>VLOOKUP(U991,Regions!A:B,2,FALSE)</f>
        <v>Europe &amp; Middle East</v>
      </c>
      <c r="X991" t="str">
        <f>VLOOKUP(V991,Regions!A:B,2,FALSE)</f>
        <v>Americas</v>
      </c>
    </row>
    <row r="992" spans="1:24" x14ac:dyDescent="0.3">
      <c r="A992" t="s">
        <v>138</v>
      </c>
      <c r="B992" t="s">
        <v>1167</v>
      </c>
      <c r="C992" t="s">
        <v>1160</v>
      </c>
      <c r="D992" s="1">
        <v>43613</v>
      </c>
      <c r="E992" s="1">
        <v>43620</v>
      </c>
      <c r="F992" s="1">
        <v>43628</v>
      </c>
      <c r="G992">
        <v>10877</v>
      </c>
      <c r="H992">
        <v>13.3</v>
      </c>
      <c r="I992">
        <v>11726.06</v>
      </c>
      <c r="J992" s="2" t="s">
        <v>1218</v>
      </c>
      <c r="K992">
        <v>165</v>
      </c>
      <c r="L992" s="15" t="s">
        <v>1576</v>
      </c>
      <c r="M992">
        <f>IF(J992="Business", G992*imputed!$B$4+imputed!$C$4,flights_c!G992*imputed!$B$5+imputed!$C$5)</f>
        <v>8098.9594999999999</v>
      </c>
      <c r="N992">
        <f t="shared" si="60"/>
        <v>7</v>
      </c>
      <c r="O992">
        <f t="shared" si="61"/>
        <v>1.0780601268732186</v>
      </c>
      <c r="P992">
        <f t="shared" si="62"/>
        <v>8</v>
      </c>
      <c r="Q992" t="str">
        <f>VLOOKUP(K992,employees!A:H,5, FALSE)</f>
        <v>HR</v>
      </c>
      <c r="R992">
        <f>VLOOKUP(K992,employees!A:H,6, FALSE)</f>
        <v>2</v>
      </c>
      <c r="S992">
        <f>VLOOKUP(R992,Allowance!A:B,2,FALSE)</f>
        <v>6</v>
      </c>
      <c r="T992" t="str">
        <f t="shared" si="63"/>
        <v>Violation</v>
      </c>
      <c r="U992" t="str">
        <f>VLOOKUP(B992,IATA[],3,FALSE)</f>
        <v>England</v>
      </c>
      <c r="V992" t="str">
        <f>VLOOKUP(C992,IATA[],3,FALSE)</f>
        <v>Singapore</v>
      </c>
      <c r="W992" t="str">
        <f>VLOOKUP(U992,Regions!A:B,2,FALSE)</f>
        <v>Europe &amp; Middle East</v>
      </c>
      <c r="X992" t="str">
        <f>VLOOKUP(V992,Regions!A:B,2,FALSE)</f>
        <v>Asia Pacific</v>
      </c>
    </row>
    <row r="993" spans="1:24" x14ac:dyDescent="0.3">
      <c r="A993" t="s">
        <v>137</v>
      </c>
      <c r="B993" t="s">
        <v>1162</v>
      </c>
      <c r="C993" t="s">
        <v>1202</v>
      </c>
      <c r="D993" s="1">
        <v>43457</v>
      </c>
      <c r="E993" s="1">
        <v>43468</v>
      </c>
      <c r="F993" s="1">
        <v>43475</v>
      </c>
      <c r="G993">
        <v>9495</v>
      </c>
      <c r="H993">
        <v>10.6</v>
      </c>
      <c r="I993">
        <v>11731.56</v>
      </c>
      <c r="J993" s="2" t="s">
        <v>1218</v>
      </c>
      <c r="K993">
        <v>845</v>
      </c>
      <c r="L993" s="15" t="s">
        <v>1576</v>
      </c>
      <c r="M993">
        <f>IF(J993="Business", G993*imputed!$B$4+imputed!$C$4,flights_c!G993*imputed!$B$5+imputed!$C$5)</f>
        <v>7306.3824999999997</v>
      </c>
      <c r="N993">
        <f t="shared" si="60"/>
        <v>11</v>
      </c>
      <c r="O993">
        <f t="shared" si="61"/>
        <v>1.2355513428120062</v>
      </c>
      <c r="P993">
        <f t="shared" si="62"/>
        <v>7</v>
      </c>
      <c r="Q993" t="str">
        <f>VLOOKUP(K993,employees!A:H,5, FALSE)</f>
        <v>Consulting</v>
      </c>
      <c r="R993">
        <f>VLOOKUP(K993,employees!A:H,6, FALSE)</f>
        <v>4</v>
      </c>
      <c r="S993">
        <f>VLOOKUP(R993,Allowance!A:B,2,FALSE)</f>
        <v>10</v>
      </c>
      <c r="T993" t="str">
        <f t="shared" si="63"/>
        <v>Violation</v>
      </c>
      <c r="U993" t="str">
        <f>VLOOKUP(B993,IATA[],3,FALSE)</f>
        <v>England</v>
      </c>
      <c r="V993" t="str">
        <f>VLOOKUP(C993,IATA[],3,FALSE)</f>
        <v>China</v>
      </c>
      <c r="W993" t="str">
        <f>VLOOKUP(U993,Regions!A:B,2,FALSE)</f>
        <v>Europe &amp; Middle East</v>
      </c>
      <c r="X993" t="str">
        <f>VLOOKUP(V993,Regions!A:B,2,FALSE)</f>
        <v>Asia Pacific</v>
      </c>
    </row>
    <row r="994" spans="1:24" x14ac:dyDescent="0.3">
      <c r="A994" t="s">
        <v>136</v>
      </c>
      <c r="B994" t="s">
        <v>1167</v>
      </c>
      <c r="C994" t="s">
        <v>1186</v>
      </c>
      <c r="D994" s="1">
        <v>43501</v>
      </c>
      <c r="E994" s="1">
        <v>43507</v>
      </c>
      <c r="F994" s="1">
        <v>43515</v>
      </c>
      <c r="G994">
        <v>9597</v>
      </c>
      <c r="H994">
        <v>17.7</v>
      </c>
      <c r="I994">
        <v>11776.54</v>
      </c>
      <c r="J994" s="2" t="s">
        <v>1218</v>
      </c>
      <c r="K994">
        <v>566</v>
      </c>
      <c r="L994" s="15" t="s">
        <v>1576</v>
      </c>
      <c r="M994">
        <f>IF(J994="Business", G994*imputed!$B$4+imputed!$C$4,flights_c!G994*imputed!$B$5+imputed!$C$5)</f>
        <v>7364.8795</v>
      </c>
      <c r="N994">
        <f t="shared" si="60"/>
        <v>6</v>
      </c>
      <c r="O994">
        <f t="shared" si="61"/>
        <v>1.2271063874127333</v>
      </c>
      <c r="P994">
        <f t="shared" si="62"/>
        <v>8</v>
      </c>
      <c r="Q994" t="str">
        <f>VLOOKUP(K994,employees!A:H,5, FALSE)</f>
        <v>Consulting</v>
      </c>
      <c r="R994">
        <f>VLOOKUP(K994,employees!A:H,6, FALSE)</f>
        <v>4</v>
      </c>
      <c r="S994">
        <f>VLOOKUP(R994,Allowance!A:B,2,FALSE)</f>
        <v>10</v>
      </c>
      <c r="T994" t="str">
        <f t="shared" si="63"/>
        <v>Violation</v>
      </c>
      <c r="U994" t="str">
        <f>VLOOKUP(B994,IATA[],3,FALSE)</f>
        <v>England</v>
      </c>
      <c r="V994" t="str">
        <f>VLOOKUP(C994,IATA[],3,FALSE)</f>
        <v>China</v>
      </c>
      <c r="W994" t="str">
        <f>VLOOKUP(U994,Regions!A:B,2,FALSE)</f>
        <v>Europe &amp; Middle East</v>
      </c>
      <c r="X994" t="str">
        <f>VLOOKUP(V994,Regions!A:B,2,FALSE)</f>
        <v>Asia Pacific</v>
      </c>
    </row>
    <row r="995" spans="1:24" x14ac:dyDescent="0.3">
      <c r="A995" t="s">
        <v>135</v>
      </c>
      <c r="B995" t="s">
        <v>1167</v>
      </c>
      <c r="C995" t="s">
        <v>1201</v>
      </c>
      <c r="D995" s="1">
        <v>43645</v>
      </c>
      <c r="E995" s="1">
        <v>43657</v>
      </c>
      <c r="F995" s="1">
        <v>43666</v>
      </c>
      <c r="G995">
        <v>9634</v>
      </c>
      <c r="H995">
        <v>11.8</v>
      </c>
      <c r="I995">
        <v>11779.21</v>
      </c>
      <c r="J995" s="2" t="s">
        <v>1218</v>
      </c>
      <c r="K995">
        <v>707</v>
      </c>
      <c r="L995" s="15" t="s">
        <v>1576</v>
      </c>
      <c r="M995">
        <f>IF(J995="Business", G995*imputed!$B$4+imputed!$C$4,flights_c!G995*imputed!$B$5+imputed!$C$5)</f>
        <v>7386.0990000000002</v>
      </c>
      <c r="N995">
        <f t="shared" si="60"/>
        <v>12</v>
      </c>
      <c r="O995">
        <f t="shared" si="61"/>
        <v>1.2226707494291051</v>
      </c>
      <c r="P995">
        <f t="shared" si="62"/>
        <v>9</v>
      </c>
      <c r="Q995" t="str">
        <f>VLOOKUP(K995,employees!A:H,5, FALSE)</f>
        <v>Finance</v>
      </c>
      <c r="R995">
        <f>VLOOKUP(K995,employees!A:H,6, FALSE)</f>
        <v>2</v>
      </c>
      <c r="S995">
        <f>VLOOKUP(R995,Allowance!A:B,2,FALSE)</f>
        <v>6</v>
      </c>
      <c r="T995" t="str">
        <f t="shared" si="63"/>
        <v>Violation</v>
      </c>
      <c r="U995" t="str">
        <f>VLOOKUP(B995,IATA[],3,FALSE)</f>
        <v>England</v>
      </c>
      <c r="V995" t="str">
        <f>VLOOKUP(C995,IATA[],3,FALSE)</f>
        <v>China</v>
      </c>
      <c r="W995" t="str">
        <f>VLOOKUP(U995,Regions!A:B,2,FALSE)</f>
        <v>Europe &amp; Middle East</v>
      </c>
      <c r="X995" t="str">
        <f>VLOOKUP(V995,Regions!A:B,2,FALSE)</f>
        <v>Asia Pacific</v>
      </c>
    </row>
    <row r="996" spans="1:24" x14ac:dyDescent="0.3">
      <c r="A996" t="s">
        <v>134</v>
      </c>
      <c r="B996" t="s">
        <v>1162</v>
      </c>
      <c r="C996" t="s">
        <v>1198</v>
      </c>
      <c r="D996" s="1">
        <v>43441</v>
      </c>
      <c r="E996" s="1">
        <v>43453</v>
      </c>
      <c r="F996" s="1">
        <v>43469</v>
      </c>
      <c r="G996">
        <v>7627</v>
      </c>
      <c r="H996">
        <v>8.8000000000000007</v>
      </c>
      <c r="I996">
        <v>11788.79</v>
      </c>
      <c r="J996" s="2" t="s">
        <v>1218</v>
      </c>
      <c r="K996">
        <v>393</v>
      </c>
      <c r="L996" s="15" t="s">
        <v>1576</v>
      </c>
      <c r="M996">
        <f>IF(J996="Business", G996*imputed!$B$4+imputed!$C$4,flights_c!G996*imputed!$B$5+imputed!$C$5)</f>
        <v>6235.0844999999999</v>
      </c>
      <c r="N996">
        <f t="shared" si="60"/>
        <v>12</v>
      </c>
      <c r="O996">
        <f t="shared" si="61"/>
        <v>1.5456653992395439</v>
      </c>
      <c r="P996">
        <f t="shared" si="62"/>
        <v>16</v>
      </c>
      <c r="Q996" t="str">
        <f>VLOOKUP(K996,employees!A:H,5, FALSE)</f>
        <v>Consulting</v>
      </c>
      <c r="R996">
        <f>VLOOKUP(K996,employees!A:H,6, FALSE)</f>
        <v>4</v>
      </c>
      <c r="S996">
        <f>VLOOKUP(R996,Allowance!A:B,2,FALSE)</f>
        <v>10</v>
      </c>
      <c r="T996" t="str">
        <f t="shared" si="63"/>
        <v>No</v>
      </c>
      <c r="U996" t="str">
        <f>VLOOKUP(B996,IATA[],3,FALSE)</f>
        <v>England</v>
      </c>
      <c r="V996" t="str">
        <f>VLOOKUP(C996,IATA[],3,FALSE)</f>
        <v>USA</v>
      </c>
      <c r="W996" t="str">
        <f>VLOOKUP(U996,Regions!A:B,2,FALSE)</f>
        <v>Europe &amp; Middle East</v>
      </c>
      <c r="X996" t="str">
        <f>VLOOKUP(V996,Regions!A:B,2,FALSE)</f>
        <v>Americas</v>
      </c>
    </row>
    <row r="997" spans="1:24" x14ac:dyDescent="0.3">
      <c r="A997" t="s">
        <v>133</v>
      </c>
      <c r="B997" t="s">
        <v>1161</v>
      </c>
      <c r="C997" t="s">
        <v>1169</v>
      </c>
      <c r="D997" s="1">
        <v>43132</v>
      </c>
      <c r="E997" s="1">
        <v>43139</v>
      </c>
      <c r="F997" s="1">
        <v>43144</v>
      </c>
      <c r="G997">
        <v>15178</v>
      </c>
      <c r="H997">
        <v>18.3</v>
      </c>
      <c r="I997">
        <v>11817.95</v>
      </c>
      <c r="J997" s="2" t="s">
        <v>1218</v>
      </c>
      <c r="K997">
        <v>885</v>
      </c>
      <c r="L997" s="15" t="s">
        <v>1576</v>
      </c>
      <c r="M997">
        <f>IF(J997="Business", G997*imputed!$B$4+imputed!$C$4,flights_c!G997*imputed!$B$5+imputed!$C$5)</f>
        <v>10565.583000000001</v>
      </c>
      <c r="N997">
        <f t="shared" si="60"/>
        <v>7</v>
      </c>
      <c r="O997">
        <f t="shared" si="61"/>
        <v>0.7786236658321255</v>
      </c>
      <c r="P997">
        <f t="shared" si="62"/>
        <v>5</v>
      </c>
      <c r="Q997" t="str">
        <f>VLOOKUP(K997,employees!A:H,5, FALSE)</f>
        <v>IT</v>
      </c>
      <c r="R997">
        <f>VLOOKUP(K997,employees!A:H,6, FALSE)</f>
        <v>4</v>
      </c>
      <c r="S997">
        <f>VLOOKUP(R997,Allowance!A:B,2,FALSE)</f>
        <v>10</v>
      </c>
      <c r="T997" t="str">
        <f t="shared" si="63"/>
        <v>Violation</v>
      </c>
      <c r="U997" t="str">
        <f>VLOOKUP(B997,IATA[],3,FALSE)</f>
        <v>USA</v>
      </c>
      <c r="V997" t="str">
        <f>VLOOKUP(C997,IATA[],3,FALSE)</f>
        <v>Malaysia</v>
      </c>
      <c r="W997" t="str">
        <f>VLOOKUP(U997,Regions!A:B,2,FALSE)</f>
        <v>Americas</v>
      </c>
      <c r="X997" t="str">
        <f>VLOOKUP(V997,Regions!A:B,2,FALSE)</f>
        <v>Asia Pacific</v>
      </c>
    </row>
    <row r="998" spans="1:24" x14ac:dyDescent="0.3">
      <c r="A998" t="s">
        <v>132</v>
      </c>
      <c r="B998" t="s">
        <v>1160</v>
      </c>
      <c r="C998" t="s">
        <v>1185</v>
      </c>
      <c r="D998" s="1">
        <v>43583</v>
      </c>
      <c r="E998" s="1">
        <v>43588</v>
      </c>
      <c r="F998" s="1">
        <v>43595</v>
      </c>
      <c r="G998">
        <v>15971</v>
      </c>
      <c r="H998">
        <v>18.100000000000001</v>
      </c>
      <c r="I998">
        <v>11834.66</v>
      </c>
      <c r="J998" s="2" t="s">
        <v>1218</v>
      </c>
      <c r="K998">
        <v>912</v>
      </c>
      <c r="L998" s="15" t="s">
        <v>1576</v>
      </c>
      <c r="M998">
        <f>IF(J998="Business", G998*imputed!$B$4+imputed!$C$4,flights_c!G998*imputed!$B$5+imputed!$C$5)</f>
        <v>11020.3685</v>
      </c>
      <c r="N998">
        <f t="shared" si="60"/>
        <v>5</v>
      </c>
      <c r="O998">
        <f t="shared" si="61"/>
        <v>0.74100932940955477</v>
      </c>
      <c r="P998">
        <f t="shared" si="62"/>
        <v>7</v>
      </c>
      <c r="Q998" t="str">
        <f>VLOOKUP(K998,employees!A:H,5, FALSE)</f>
        <v>Consulting</v>
      </c>
      <c r="R998">
        <f>VLOOKUP(K998,employees!A:H,6, FALSE)</f>
        <v>3</v>
      </c>
      <c r="S998">
        <f>VLOOKUP(R998,Allowance!A:B,2,FALSE)</f>
        <v>8</v>
      </c>
      <c r="T998" t="str">
        <f t="shared" si="63"/>
        <v>Violation</v>
      </c>
      <c r="U998" t="str">
        <f>VLOOKUP(B998,IATA[],3,FALSE)</f>
        <v>Singapore</v>
      </c>
      <c r="V998" t="str">
        <f>VLOOKUP(C998,IATA[],3,FALSE)</f>
        <v>USA</v>
      </c>
      <c r="W998" t="str">
        <f>VLOOKUP(U998,Regions!A:B,2,FALSE)</f>
        <v>Asia Pacific</v>
      </c>
      <c r="X998" t="str">
        <f>VLOOKUP(V998,Regions!A:B,2,FALSE)</f>
        <v>Americas</v>
      </c>
    </row>
    <row r="999" spans="1:24" x14ac:dyDescent="0.3">
      <c r="A999" t="s">
        <v>131</v>
      </c>
      <c r="B999" t="s">
        <v>1167</v>
      </c>
      <c r="C999" t="s">
        <v>1188</v>
      </c>
      <c r="D999" s="1">
        <v>43751</v>
      </c>
      <c r="E999" s="1">
        <v>43759</v>
      </c>
      <c r="F999" s="1">
        <v>43768</v>
      </c>
      <c r="G999">
        <v>7005</v>
      </c>
      <c r="H999">
        <v>8.8000000000000007</v>
      </c>
      <c r="I999">
        <v>11856.21</v>
      </c>
      <c r="J999" s="2" t="s">
        <v>1218</v>
      </c>
      <c r="K999">
        <v>950</v>
      </c>
      <c r="L999" s="15" t="s">
        <v>1576</v>
      </c>
      <c r="M999">
        <f>IF(J999="Business", G999*imputed!$B$4+imputed!$C$4,flights_c!G999*imputed!$B$5+imputed!$C$5)</f>
        <v>5878.3675000000003</v>
      </c>
      <c r="N999">
        <f t="shared" si="60"/>
        <v>8</v>
      </c>
      <c r="O999">
        <f t="shared" si="61"/>
        <v>1.6925353319057814</v>
      </c>
      <c r="P999">
        <f t="shared" si="62"/>
        <v>9</v>
      </c>
      <c r="Q999" t="str">
        <f>VLOOKUP(K999,employees!A:H,5, FALSE)</f>
        <v>Consulting</v>
      </c>
      <c r="R999">
        <f>VLOOKUP(K999,employees!A:H,6, FALSE)</f>
        <v>3</v>
      </c>
      <c r="S999">
        <f>VLOOKUP(R999,Allowance!A:B,2,FALSE)</f>
        <v>8</v>
      </c>
      <c r="T999" t="str">
        <f t="shared" si="63"/>
        <v>Violation</v>
      </c>
      <c r="U999" t="str">
        <f>VLOOKUP(B999,IATA[],3,FALSE)</f>
        <v>England</v>
      </c>
      <c r="V999" t="str">
        <f>VLOOKUP(C999,IATA[],3,FALSE)</f>
        <v>USA</v>
      </c>
      <c r="W999" t="str">
        <f>VLOOKUP(U999,Regions!A:B,2,FALSE)</f>
        <v>Europe &amp; Middle East</v>
      </c>
      <c r="X999" t="str">
        <f>VLOOKUP(V999,Regions!A:B,2,FALSE)</f>
        <v>Americas</v>
      </c>
    </row>
    <row r="1000" spans="1:24" x14ac:dyDescent="0.3">
      <c r="A1000" t="s">
        <v>130</v>
      </c>
      <c r="B1000" t="s">
        <v>1161</v>
      </c>
      <c r="C1000" t="s">
        <v>1169</v>
      </c>
      <c r="D1000" s="1">
        <v>42924</v>
      </c>
      <c r="E1000" s="1">
        <v>42936</v>
      </c>
      <c r="F1000" s="1">
        <v>42941</v>
      </c>
      <c r="G1000">
        <v>15178</v>
      </c>
      <c r="H1000">
        <v>18.3</v>
      </c>
      <c r="I1000">
        <v>11858.34</v>
      </c>
      <c r="J1000" s="2" t="s">
        <v>1218</v>
      </c>
      <c r="K1000">
        <v>711</v>
      </c>
      <c r="L1000" s="15" t="s">
        <v>1576</v>
      </c>
      <c r="M1000">
        <f>IF(J1000="Business", G1000*imputed!$B$4+imputed!$C$4,flights_c!G1000*imputed!$B$5+imputed!$C$5)</f>
        <v>10565.583000000001</v>
      </c>
      <c r="N1000">
        <f t="shared" si="60"/>
        <v>12</v>
      </c>
      <c r="O1000">
        <f t="shared" si="61"/>
        <v>0.78128475424957178</v>
      </c>
      <c r="P1000">
        <f t="shared" si="62"/>
        <v>5</v>
      </c>
      <c r="Q1000" t="str">
        <f>VLOOKUP(K1000,employees!A:H,5, FALSE)</f>
        <v>Consulting</v>
      </c>
      <c r="R1000">
        <f>VLOOKUP(K1000,employees!A:H,6, FALSE)</f>
        <v>4</v>
      </c>
      <c r="S1000">
        <f>VLOOKUP(R1000,Allowance!A:B,2,FALSE)</f>
        <v>10</v>
      </c>
      <c r="T1000" t="str">
        <f t="shared" si="63"/>
        <v>Violation</v>
      </c>
      <c r="U1000" t="str">
        <f>VLOOKUP(B1000,IATA[],3,FALSE)</f>
        <v>USA</v>
      </c>
      <c r="V1000" t="str">
        <f>VLOOKUP(C1000,IATA[],3,FALSE)</f>
        <v>Malaysia</v>
      </c>
      <c r="W1000" t="str">
        <f>VLOOKUP(U1000,Regions!A:B,2,FALSE)</f>
        <v>Americas</v>
      </c>
      <c r="X1000" t="str">
        <f>VLOOKUP(V1000,Regions!A:B,2,FALSE)</f>
        <v>Asia Pacific</v>
      </c>
    </row>
    <row r="1001" spans="1:24" x14ac:dyDescent="0.3">
      <c r="A1001" t="s">
        <v>129</v>
      </c>
      <c r="B1001" t="s">
        <v>1161</v>
      </c>
      <c r="C1001" t="s">
        <v>1171</v>
      </c>
      <c r="D1001" s="1">
        <v>43718</v>
      </c>
      <c r="E1001" s="1">
        <v>43729</v>
      </c>
      <c r="F1001" s="1">
        <v>43736</v>
      </c>
      <c r="G1001">
        <v>11004</v>
      </c>
      <c r="H1001">
        <v>13.5</v>
      </c>
      <c r="I1001">
        <v>11895.65</v>
      </c>
      <c r="J1001" s="2" t="s">
        <v>1218</v>
      </c>
      <c r="K1001">
        <v>352</v>
      </c>
      <c r="L1001" s="15" t="s">
        <v>1576</v>
      </c>
      <c r="M1001">
        <f>IF(J1001="Business", G1001*imputed!$B$4+imputed!$C$4,flights_c!G1001*imputed!$B$5+imputed!$C$5)</f>
        <v>8171.7939999999999</v>
      </c>
      <c r="N1001">
        <f t="shared" si="60"/>
        <v>11</v>
      </c>
      <c r="O1001">
        <f t="shared" si="61"/>
        <v>1.0810296255906942</v>
      </c>
      <c r="P1001">
        <f t="shared" si="62"/>
        <v>7</v>
      </c>
      <c r="Q1001" t="str">
        <f>VLOOKUP(K1001,employees!A:H,5, FALSE)</f>
        <v>Consulting</v>
      </c>
      <c r="R1001">
        <f>VLOOKUP(K1001,employees!A:H,6, FALSE)</f>
        <v>2</v>
      </c>
      <c r="S1001">
        <f>VLOOKUP(R1001,Allowance!A:B,2,FALSE)</f>
        <v>6</v>
      </c>
      <c r="T1001" t="str">
        <f t="shared" si="63"/>
        <v>Violation</v>
      </c>
      <c r="U1001" t="str">
        <f>VLOOKUP(B1001,IATA[],3,FALSE)</f>
        <v>USA</v>
      </c>
      <c r="V1001" t="str">
        <f>VLOOKUP(C1001,IATA[],3,FALSE)</f>
        <v>China</v>
      </c>
      <c r="W1001" t="str">
        <f>VLOOKUP(U1001,Regions!A:B,2,FALSE)</f>
        <v>Americas</v>
      </c>
      <c r="X1001" t="str">
        <f>VLOOKUP(V1001,Regions!A:B,2,FALSE)</f>
        <v>Asia Pacific</v>
      </c>
    </row>
    <row r="1002" spans="1:24" x14ac:dyDescent="0.3">
      <c r="A1002" t="s">
        <v>128</v>
      </c>
      <c r="B1002" t="s">
        <v>1160</v>
      </c>
      <c r="C1002" t="s">
        <v>1166</v>
      </c>
      <c r="D1002" s="1">
        <v>43561</v>
      </c>
      <c r="E1002" s="1">
        <v>43573</v>
      </c>
      <c r="F1002" s="1">
        <v>43581</v>
      </c>
      <c r="G1002">
        <v>16026</v>
      </c>
      <c r="H1002">
        <v>24.2</v>
      </c>
      <c r="I1002">
        <v>11906.6</v>
      </c>
      <c r="J1002" s="2" t="s">
        <v>1218</v>
      </c>
      <c r="K1002">
        <v>874</v>
      </c>
      <c r="L1002" s="15" t="s">
        <v>1576</v>
      </c>
      <c r="M1002">
        <f>IF(J1002="Business", G1002*imputed!$B$4+imputed!$C$4,flights_c!G1002*imputed!$B$5+imputed!$C$5)</f>
        <v>11051.911</v>
      </c>
      <c r="N1002">
        <f t="shared" si="60"/>
        <v>12</v>
      </c>
      <c r="O1002">
        <f t="shared" si="61"/>
        <v>0.74295519780356922</v>
      </c>
      <c r="P1002">
        <f t="shared" si="62"/>
        <v>8</v>
      </c>
      <c r="Q1002" t="str">
        <f>VLOOKUP(K1002,employees!A:H,5, FALSE)</f>
        <v>Consulting</v>
      </c>
      <c r="R1002">
        <f>VLOOKUP(K1002,employees!A:H,6, FALSE)</f>
        <v>4</v>
      </c>
      <c r="S1002">
        <f>VLOOKUP(R1002,Allowance!A:B,2,FALSE)</f>
        <v>10</v>
      </c>
      <c r="T1002" t="str">
        <f t="shared" si="63"/>
        <v>Violation</v>
      </c>
      <c r="U1002" t="str">
        <f>VLOOKUP(B1002,IATA[],3,FALSE)</f>
        <v>Singapore</v>
      </c>
      <c r="V1002" t="str">
        <f>VLOOKUP(C1002,IATA[],3,FALSE)</f>
        <v>USA</v>
      </c>
      <c r="W1002" t="str">
        <f>VLOOKUP(U1002,Regions!A:B,2,FALSE)</f>
        <v>Asia Pacific</v>
      </c>
      <c r="X1002" t="str">
        <f>VLOOKUP(V1002,Regions!A:B,2,FALSE)</f>
        <v>Americas</v>
      </c>
    </row>
    <row r="1003" spans="1:24" x14ac:dyDescent="0.3">
      <c r="A1003" t="s">
        <v>127</v>
      </c>
      <c r="B1003" t="s">
        <v>1162</v>
      </c>
      <c r="C1003" t="s">
        <v>1200</v>
      </c>
      <c r="D1003" s="1">
        <v>43487</v>
      </c>
      <c r="E1003" s="1">
        <v>43499</v>
      </c>
      <c r="F1003" s="1">
        <v>43507</v>
      </c>
      <c r="G1003">
        <v>6409</v>
      </c>
      <c r="H1003">
        <v>7.6</v>
      </c>
      <c r="I1003">
        <v>11911.94</v>
      </c>
      <c r="J1003" s="2" t="s">
        <v>1218</v>
      </c>
      <c r="K1003">
        <v>188</v>
      </c>
      <c r="L1003" s="15" t="s">
        <v>1576</v>
      </c>
      <c r="M1003">
        <f>IF(J1003="Business", G1003*imputed!$B$4+imputed!$C$4,flights_c!G1003*imputed!$B$5+imputed!$C$5)</f>
        <v>5536.5614999999998</v>
      </c>
      <c r="N1003">
        <f t="shared" si="60"/>
        <v>12</v>
      </c>
      <c r="O1003">
        <f t="shared" si="61"/>
        <v>1.8586269308784522</v>
      </c>
      <c r="P1003">
        <f t="shared" si="62"/>
        <v>8</v>
      </c>
      <c r="Q1003" t="str">
        <f>VLOOKUP(K1003,employees!A:H,5, FALSE)</f>
        <v>Consulting</v>
      </c>
      <c r="R1003">
        <f>VLOOKUP(K1003,employees!A:H,6, FALSE)</f>
        <v>2</v>
      </c>
      <c r="S1003">
        <f>VLOOKUP(R1003,Allowance!A:B,2,FALSE)</f>
        <v>6</v>
      </c>
      <c r="T1003" t="str">
        <f t="shared" si="63"/>
        <v>Violation</v>
      </c>
      <c r="U1003" t="str">
        <f>VLOOKUP(B1003,IATA[],3,FALSE)</f>
        <v>England</v>
      </c>
      <c r="V1003" t="str">
        <f>VLOOKUP(C1003,IATA[],3,FALSE)</f>
        <v>USA</v>
      </c>
      <c r="W1003" t="str">
        <f>VLOOKUP(U1003,Regions!A:B,2,FALSE)</f>
        <v>Europe &amp; Middle East</v>
      </c>
      <c r="X1003" t="str">
        <f>VLOOKUP(V1003,Regions!A:B,2,FALSE)</f>
        <v>Americas</v>
      </c>
    </row>
    <row r="1004" spans="1:24" x14ac:dyDescent="0.3">
      <c r="A1004" t="s">
        <v>126</v>
      </c>
      <c r="B1004" t="s">
        <v>1162</v>
      </c>
      <c r="C1004" t="s">
        <v>1169</v>
      </c>
      <c r="D1004" s="1">
        <v>43528</v>
      </c>
      <c r="E1004" s="1">
        <v>43529</v>
      </c>
      <c r="F1004" s="1">
        <v>43535</v>
      </c>
      <c r="G1004">
        <v>10605</v>
      </c>
      <c r="H1004">
        <v>11.8</v>
      </c>
      <c r="I1004">
        <v>11915.12</v>
      </c>
      <c r="J1004" s="2" t="s">
        <v>1218</v>
      </c>
      <c r="K1004">
        <v>713</v>
      </c>
      <c r="L1004" s="15" t="s">
        <v>1576</v>
      </c>
      <c r="M1004">
        <f>IF(J1004="Business", G1004*imputed!$B$4+imputed!$C$4,flights_c!G1004*imputed!$B$5+imputed!$C$5)</f>
        <v>7942.9674999999997</v>
      </c>
      <c r="N1004">
        <f t="shared" si="60"/>
        <v>1</v>
      </c>
      <c r="O1004">
        <f t="shared" si="61"/>
        <v>1.1235379537953796</v>
      </c>
      <c r="P1004">
        <f t="shared" si="62"/>
        <v>6</v>
      </c>
      <c r="Q1004" t="str">
        <f>VLOOKUP(K1004,employees!A:H,5, FALSE)</f>
        <v>Consulting</v>
      </c>
      <c r="R1004">
        <f>VLOOKUP(K1004,employees!A:H,6, FALSE)</f>
        <v>1</v>
      </c>
      <c r="S1004">
        <f>VLOOKUP(R1004,Allowance!A:B,2,FALSE)</f>
        <v>4</v>
      </c>
      <c r="T1004" t="str">
        <f t="shared" si="63"/>
        <v>Violation</v>
      </c>
      <c r="U1004" t="str">
        <f>VLOOKUP(B1004,IATA[],3,FALSE)</f>
        <v>England</v>
      </c>
      <c r="V1004" t="str">
        <f>VLOOKUP(C1004,IATA[],3,FALSE)</f>
        <v>Malaysia</v>
      </c>
      <c r="W1004" t="str">
        <f>VLOOKUP(U1004,Regions!A:B,2,FALSE)</f>
        <v>Europe &amp; Middle East</v>
      </c>
      <c r="X1004" t="str">
        <f>VLOOKUP(V1004,Regions!A:B,2,FALSE)</f>
        <v>Asia Pacific</v>
      </c>
    </row>
    <row r="1005" spans="1:24" x14ac:dyDescent="0.3">
      <c r="A1005" t="s">
        <v>125</v>
      </c>
      <c r="B1005" t="s">
        <v>1190</v>
      </c>
      <c r="C1005" t="s">
        <v>1199</v>
      </c>
      <c r="D1005" s="1">
        <v>43301</v>
      </c>
      <c r="E1005" s="1">
        <v>43303</v>
      </c>
      <c r="F1005" s="1">
        <v>43313</v>
      </c>
      <c r="G1005">
        <v>7681</v>
      </c>
      <c r="H1005">
        <v>9.8000000000000007</v>
      </c>
      <c r="I1005">
        <v>11949.97</v>
      </c>
      <c r="J1005" s="2" t="s">
        <v>1218</v>
      </c>
      <c r="K1005">
        <v>197</v>
      </c>
      <c r="L1005" s="15" t="s">
        <v>1576</v>
      </c>
      <c r="M1005">
        <f>IF(J1005="Business", G1005*imputed!$B$4+imputed!$C$4,flights_c!G1005*imputed!$B$5+imputed!$C$5)</f>
        <v>6266.0535</v>
      </c>
      <c r="N1005">
        <f t="shared" si="60"/>
        <v>2</v>
      </c>
      <c r="O1005">
        <f t="shared" si="61"/>
        <v>1.5557831011587031</v>
      </c>
      <c r="P1005">
        <f t="shared" si="62"/>
        <v>10</v>
      </c>
      <c r="Q1005" t="str">
        <f>VLOOKUP(K1005,employees!A:H,5, FALSE)</f>
        <v>Consulting</v>
      </c>
      <c r="R1005">
        <f>VLOOKUP(K1005,employees!A:H,6, FALSE)</f>
        <v>4</v>
      </c>
      <c r="S1005">
        <f>VLOOKUP(R1005,Allowance!A:B,2,FALSE)</f>
        <v>10</v>
      </c>
      <c r="T1005" t="str">
        <f t="shared" si="63"/>
        <v>No</v>
      </c>
      <c r="U1005" t="str">
        <f>VLOOKUP(B1005,IATA[],3,FALSE)</f>
        <v>USA</v>
      </c>
      <c r="V1005" t="str">
        <f>VLOOKUP(C1005,IATA[],3,FALSE)</f>
        <v>Brazil</v>
      </c>
      <c r="W1005" t="str">
        <f>VLOOKUP(U1005,Regions!A:B,2,FALSE)</f>
        <v>Americas</v>
      </c>
      <c r="X1005" t="str">
        <f>VLOOKUP(V1005,Regions!A:B,2,FALSE)</f>
        <v>Americas</v>
      </c>
    </row>
    <row r="1006" spans="1:24" x14ac:dyDescent="0.3">
      <c r="A1006" t="s">
        <v>124</v>
      </c>
      <c r="B1006" t="s">
        <v>1167</v>
      </c>
      <c r="C1006" t="s">
        <v>1193</v>
      </c>
      <c r="D1006" s="1">
        <v>43762</v>
      </c>
      <c r="E1006" s="1">
        <v>43771</v>
      </c>
      <c r="F1006" s="1">
        <v>43779</v>
      </c>
      <c r="G1006">
        <v>6732</v>
      </c>
      <c r="H1006">
        <v>8.5</v>
      </c>
      <c r="I1006">
        <v>11979.54</v>
      </c>
      <c r="J1006" s="2" t="s">
        <v>1218</v>
      </c>
      <c r="K1006">
        <v>467</v>
      </c>
      <c r="L1006" s="15" t="s">
        <v>1576</v>
      </c>
      <c r="M1006">
        <f>IF(J1006="Business", G1006*imputed!$B$4+imputed!$C$4,flights_c!G1006*imputed!$B$5+imputed!$C$5)</f>
        <v>5721.8019999999997</v>
      </c>
      <c r="N1006">
        <f t="shared" si="60"/>
        <v>9</v>
      </c>
      <c r="O1006">
        <f t="shared" si="61"/>
        <v>1.7794919786096257</v>
      </c>
      <c r="P1006">
        <f t="shared" si="62"/>
        <v>8</v>
      </c>
      <c r="Q1006" t="str">
        <f>VLOOKUP(K1006,employees!A:H,5, FALSE)</f>
        <v>Consulting</v>
      </c>
      <c r="R1006">
        <f>VLOOKUP(K1006,employees!A:H,6, FALSE)</f>
        <v>2</v>
      </c>
      <c r="S1006">
        <f>VLOOKUP(R1006,Allowance!A:B,2,FALSE)</f>
        <v>6</v>
      </c>
      <c r="T1006" t="str">
        <f t="shared" si="63"/>
        <v>Violation</v>
      </c>
      <c r="U1006" t="str">
        <f>VLOOKUP(B1006,IATA[],3,FALSE)</f>
        <v>England</v>
      </c>
      <c r="V1006" t="str">
        <f>VLOOKUP(C1006,IATA[],3,FALSE)</f>
        <v>India</v>
      </c>
      <c r="W1006" t="str">
        <f>VLOOKUP(U1006,Regions!A:B,2,FALSE)</f>
        <v>Europe &amp; Middle East</v>
      </c>
      <c r="X1006" t="str">
        <f>VLOOKUP(V1006,Regions!A:B,2,FALSE)</f>
        <v>Asia Pacific</v>
      </c>
    </row>
    <row r="1007" spans="1:24" x14ac:dyDescent="0.3">
      <c r="A1007" t="s">
        <v>123</v>
      </c>
      <c r="B1007" t="s">
        <v>1167</v>
      </c>
      <c r="C1007" t="s">
        <v>1176</v>
      </c>
      <c r="D1007" s="1">
        <v>43227</v>
      </c>
      <c r="E1007" s="1">
        <v>43235</v>
      </c>
      <c r="F1007" s="1">
        <v>43247</v>
      </c>
      <c r="G1007">
        <v>8900</v>
      </c>
      <c r="H1007">
        <v>11</v>
      </c>
      <c r="I1007">
        <v>11995.34</v>
      </c>
      <c r="J1007" s="2" t="s">
        <v>1218</v>
      </c>
      <c r="K1007">
        <v>636</v>
      </c>
      <c r="L1007" s="15" t="s">
        <v>1576</v>
      </c>
      <c r="M1007">
        <f>IF(J1007="Business", G1007*imputed!$B$4+imputed!$C$4,flights_c!G1007*imputed!$B$5+imputed!$C$5)</f>
        <v>6965.15</v>
      </c>
      <c r="N1007">
        <f t="shared" si="60"/>
        <v>8</v>
      </c>
      <c r="O1007">
        <f t="shared" si="61"/>
        <v>1.347791011235955</v>
      </c>
      <c r="P1007">
        <f t="shared" si="62"/>
        <v>12</v>
      </c>
      <c r="Q1007" t="str">
        <f>VLOOKUP(K1007,employees!A:H,5, FALSE)</f>
        <v>IT</v>
      </c>
      <c r="R1007">
        <f>VLOOKUP(K1007,employees!A:H,6, FALSE)</f>
        <v>2</v>
      </c>
      <c r="S1007">
        <f>VLOOKUP(R1007,Allowance!A:B,2,FALSE)</f>
        <v>6</v>
      </c>
      <c r="T1007" t="str">
        <f t="shared" si="63"/>
        <v>Violation</v>
      </c>
      <c r="U1007" t="str">
        <f>VLOOKUP(B1007,IATA[],3,FALSE)</f>
        <v>England</v>
      </c>
      <c r="V1007" t="str">
        <f>VLOOKUP(C1007,IATA[],3,FALSE)</f>
        <v>Republic of Korea</v>
      </c>
      <c r="W1007" t="str">
        <f>VLOOKUP(U1007,Regions!A:B,2,FALSE)</f>
        <v>Europe &amp; Middle East</v>
      </c>
      <c r="X1007" t="str">
        <f>VLOOKUP(V1007,Regions!A:B,2,FALSE)</f>
        <v>Asia Pacific</v>
      </c>
    </row>
    <row r="1008" spans="1:24" x14ac:dyDescent="0.3">
      <c r="A1008" t="s">
        <v>120</v>
      </c>
      <c r="B1008" t="s">
        <v>1167</v>
      </c>
      <c r="C1008" t="s">
        <v>1184</v>
      </c>
      <c r="D1008" s="1">
        <v>43603</v>
      </c>
      <c r="E1008" s="1">
        <v>43609</v>
      </c>
      <c r="F1008" s="1">
        <v>43616</v>
      </c>
      <c r="G1008">
        <v>16895</v>
      </c>
      <c r="H1008">
        <v>20.3</v>
      </c>
      <c r="I1008">
        <v>12002.63</v>
      </c>
      <c r="J1008" s="2" t="s">
        <v>1218</v>
      </c>
      <c r="K1008">
        <v>884</v>
      </c>
      <c r="L1008" s="15" t="s">
        <v>1576</v>
      </c>
      <c r="M1008">
        <f>IF(J1008="Business", G1008*imputed!$B$4+imputed!$C$4,flights_c!G1008*imputed!$B$5+imputed!$C$5)</f>
        <v>11550.282499999999</v>
      </c>
      <c r="N1008">
        <f t="shared" si="60"/>
        <v>6</v>
      </c>
      <c r="O1008">
        <f t="shared" si="61"/>
        <v>0.71042497780408398</v>
      </c>
      <c r="P1008">
        <f t="shared" si="62"/>
        <v>7</v>
      </c>
      <c r="Q1008" t="str">
        <f>VLOOKUP(K1008,employees!A:H,5, FALSE)</f>
        <v>Consulting</v>
      </c>
      <c r="R1008">
        <f>VLOOKUP(K1008,employees!A:H,6, FALSE)</f>
        <v>3</v>
      </c>
      <c r="S1008">
        <f>VLOOKUP(R1008,Allowance!A:B,2,FALSE)</f>
        <v>8</v>
      </c>
      <c r="T1008" t="str">
        <f t="shared" si="63"/>
        <v>Violation</v>
      </c>
      <c r="U1008" t="str">
        <f>VLOOKUP(B1008,IATA[],3,FALSE)</f>
        <v>England</v>
      </c>
      <c r="V1008" t="str">
        <f>VLOOKUP(C1008,IATA[],3,FALSE)</f>
        <v>Australia</v>
      </c>
      <c r="W1008" t="str">
        <f>VLOOKUP(U1008,Regions!A:B,2,FALSE)</f>
        <v>Europe &amp; Middle East</v>
      </c>
      <c r="X1008" t="str">
        <f>VLOOKUP(V1008,Regions!A:B,2,FALSE)</f>
        <v>Asia Pacific</v>
      </c>
    </row>
    <row r="1009" spans="1:24" x14ac:dyDescent="0.3">
      <c r="A1009" t="s">
        <v>121</v>
      </c>
      <c r="B1009" t="s">
        <v>1162</v>
      </c>
      <c r="C1009" t="s">
        <v>1198</v>
      </c>
      <c r="D1009" s="1">
        <v>43629</v>
      </c>
      <c r="E1009" s="1">
        <v>43635</v>
      </c>
      <c r="F1009" s="1">
        <v>43645</v>
      </c>
      <c r="G1009">
        <v>7627</v>
      </c>
      <c r="H1009">
        <v>8.8000000000000007</v>
      </c>
      <c r="I1009">
        <v>12002.65</v>
      </c>
      <c r="J1009" s="2" t="s">
        <v>1218</v>
      </c>
      <c r="K1009">
        <v>102</v>
      </c>
      <c r="L1009" s="15" t="s">
        <v>1576</v>
      </c>
      <c r="M1009">
        <f>IF(J1009="Business", G1009*imputed!$B$4+imputed!$C$4,flights_c!G1009*imputed!$B$5+imputed!$C$5)</f>
        <v>6235.0844999999999</v>
      </c>
      <c r="N1009">
        <f t="shared" si="60"/>
        <v>6</v>
      </c>
      <c r="O1009">
        <f t="shared" si="61"/>
        <v>1.5737052576373409</v>
      </c>
      <c r="P1009">
        <f t="shared" si="62"/>
        <v>10</v>
      </c>
      <c r="Q1009" t="str">
        <f>VLOOKUP(K1009,employees!A:H,5, FALSE)</f>
        <v>Consulting</v>
      </c>
      <c r="R1009">
        <f>VLOOKUP(K1009,employees!A:H,6, FALSE)</f>
        <v>4</v>
      </c>
      <c r="S1009">
        <f>VLOOKUP(R1009,Allowance!A:B,2,FALSE)</f>
        <v>10</v>
      </c>
      <c r="T1009" t="str">
        <f t="shared" si="63"/>
        <v>No</v>
      </c>
      <c r="U1009" t="str">
        <f>VLOOKUP(B1009,IATA[],3,FALSE)</f>
        <v>England</v>
      </c>
      <c r="V1009" t="str">
        <f>VLOOKUP(C1009,IATA[],3,FALSE)</f>
        <v>USA</v>
      </c>
      <c r="W1009" t="str">
        <f>VLOOKUP(U1009,Regions!A:B,2,FALSE)</f>
        <v>Europe &amp; Middle East</v>
      </c>
      <c r="X1009" t="str">
        <f>VLOOKUP(V1009,Regions!A:B,2,FALSE)</f>
        <v>Americas</v>
      </c>
    </row>
    <row r="1010" spans="1:24" x14ac:dyDescent="0.3">
      <c r="A1010" t="s">
        <v>122</v>
      </c>
      <c r="B1010" t="s">
        <v>1162</v>
      </c>
      <c r="C1010" t="s">
        <v>1177</v>
      </c>
      <c r="D1010" s="1">
        <v>43585</v>
      </c>
      <c r="E1010" s="1">
        <v>43592</v>
      </c>
      <c r="F1010" s="1">
        <v>43600</v>
      </c>
      <c r="G1010">
        <v>17020</v>
      </c>
      <c r="H1010">
        <v>22.2</v>
      </c>
      <c r="I1010">
        <v>12002.72</v>
      </c>
      <c r="J1010" s="2" t="s">
        <v>1218</v>
      </c>
      <c r="K1010">
        <v>636</v>
      </c>
      <c r="L1010" s="15" t="s">
        <v>1576</v>
      </c>
      <c r="M1010">
        <f>IF(J1010="Business", G1010*imputed!$B$4+imputed!$C$4,flights_c!G1010*imputed!$B$5+imputed!$C$5)</f>
        <v>11621.97</v>
      </c>
      <c r="N1010">
        <f t="shared" si="60"/>
        <v>7</v>
      </c>
      <c r="O1010">
        <f t="shared" si="61"/>
        <v>0.70521269095182137</v>
      </c>
      <c r="P1010">
        <f t="shared" si="62"/>
        <v>8</v>
      </c>
      <c r="Q1010" t="str">
        <f>VLOOKUP(K1010,employees!A:H,5, FALSE)</f>
        <v>IT</v>
      </c>
      <c r="R1010">
        <f>VLOOKUP(K1010,employees!A:H,6, FALSE)</f>
        <v>2</v>
      </c>
      <c r="S1010">
        <f>VLOOKUP(R1010,Allowance!A:B,2,FALSE)</f>
        <v>6</v>
      </c>
      <c r="T1010" t="str">
        <f t="shared" si="63"/>
        <v>Violation</v>
      </c>
      <c r="U1010" t="str">
        <f>VLOOKUP(B1010,IATA[],3,FALSE)</f>
        <v>England</v>
      </c>
      <c r="V1010" t="str">
        <f>VLOOKUP(C1010,IATA[],3,FALSE)</f>
        <v>Australia</v>
      </c>
      <c r="W1010" t="str">
        <f>VLOOKUP(U1010,Regions!A:B,2,FALSE)</f>
        <v>Europe &amp; Middle East</v>
      </c>
      <c r="X1010" t="str">
        <f>VLOOKUP(V1010,Regions!A:B,2,FALSE)</f>
        <v>Asia Pacific</v>
      </c>
    </row>
    <row r="1011" spans="1:24" x14ac:dyDescent="0.3">
      <c r="A1011" t="s">
        <v>119</v>
      </c>
      <c r="B1011" t="s">
        <v>1161</v>
      </c>
      <c r="C1011" t="s">
        <v>1175</v>
      </c>
      <c r="D1011" s="1">
        <v>43677</v>
      </c>
      <c r="E1011" s="1">
        <v>43679</v>
      </c>
      <c r="F1011" s="1">
        <v>43684</v>
      </c>
      <c r="G1011">
        <v>11022</v>
      </c>
      <c r="H1011">
        <v>13.5</v>
      </c>
      <c r="I1011">
        <v>12015.3</v>
      </c>
      <c r="J1011" s="2" t="s">
        <v>1218</v>
      </c>
      <c r="K1011">
        <v>272</v>
      </c>
      <c r="L1011" s="15" t="s">
        <v>1576</v>
      </c>
      <c r="M1011">
        <f>IF(J1011="Business", G1011*imputed!$B$4+imputed!$C$4,flights_c!G1011*imputed!$B$5+imputed!$C$5)</f>
        <v>8182.1170000000002</v>
      </c>
      <c r="N1011">
        <f t="shared" si="60"/>
        <v>2</v>
      </c>
      <c r="O1011">
        <f t="shared" si="61"/>
        <v>1.0901197604790418</v>
      </c>
      <c r="P1011">
        <f t="shared" si="62"/>
        <v>5</v>
      </c>
      <c r="Q1011" t="str">
        <f>VLOOKUP(K1011,employees!A:H,5, FALSE)</f>
        <v>Consulting</v>
      </c>
      <c r="R1011">
        <f>VLOOKUP(K1011,employees!A:H,6, FALSE)</f>
        <v>4</v>
      </c>
      <c r="S1011">
        <f>VLOOKUP(R1011,Allowance!A:B,2,FALSE)</f>
        <v>10</v>
      </c>
      <c r="T1011" t="str">
        <f t="shared" si="63"/>
        <v>Violation</v>
      </c>
      <c r="U1011" t="str">
        <f>VLOOKUP(B1011,IATA[],3,FALSE)</f>
        <v>USA</v>
      </c>
      <c r="V1011" t="str">
        <f>VLOOKUP(C1011,IATA[],3,FALSE)</f>
        <v>United Arab Emirates</v>
      </c>
      <c r="W1011" t="str">
        <f>VLOOKUP(U1011,Regions!A:B,2,FALSE)</f>
        <v>Americas</v>
      </c>
      <c r="X1011" t="str">
        <f>VLOOKUP(V1011,Regions!A:B,2,FALSE)</f>
        <v>Europe &amp; Middle East</v>
      </c>
    </row>
    <row r="1012" spans="1:24" x14ac:dyDescent="0.3">
      <c r="A1012" t="s">
        <v>117</v>
      </c>
      <c r="B1012" t="s">
        <v>1160</v>
      </c>
      <c r="C1012" t="s">
        <v>1197</v>
      </c>
      <c r="D1012" s="1">
        <v>43794</v>
      </c>
      <c r="E1012" s="1">
        <v>43795</v>
      </c>
      <c r="F1012" s="1">
        <v>43803</v>
      </c>
      <c r="G1012">
        <v>10899</v>
      </c>
      <c r="H1012">
        <v>12.9</v>
      </c>
      <c r="I1012">
        <v>12033.62</v>
      </c>
      <c r="J1012" s="2" t="s">
        <v>1218</v>
      </c>
      <c r="K1012">
        <v>403</v>
      </c>
      <c r="L1012" s="15" t="s">
        <v>1576</v>
      </c>
      <c r="M1012">
        <f>IF(J1012="Business", G1012*imputed!$B$4+imputed!$C$4,flights_c!G1012*imputed!$B$5+imputed!$C$5)</f>
        <v>8111.5765000000001</v>
      </c>
      <c r="N1012">
        <f t="shared" si="60"/>
        <v>1</v>
      </c>
      <c r="O1012">
        <f t="shared" si="61"/>
        <v>1.1041031287274063</v>
      </c>
      <c r="P1012">
        <f t="shared" si="62"/>
        <v>8</v>
      </c>
      <c r="Q1012" t="str">
        <f>VLOOKUP(K1012,employees!A:H,5, FALSE)</f>
        <v>Consulting</v>
      </c>
      <c r="R1012">
        <f>VLOOKUP(K1012,employees!A:H,6, FALSE)</f>
        <v>1</v>
      </c>
      <c r="S1012">
        <f>VLOOKUP(R1012,Allowance!A:B,2,FALSE)</f>
        <v>4</v>
      </c>
      <c r="T1012" t="str">
        <f t="shared" si="63"/>
        <v>Violation</v>
      </c>
      <c r="U1012" t="str">
        <f>VLOOKUP(B1012,IATA[],3,FALSE)</f>
        <v>Singapore</v>
      </c>
      <c r="V1012" t="str">
        <f>VLOOKUP(C1012,IATA[],3,FALSE)</f>
        <v>Spain</v>
      </c>
      <c r="W1012" t="str">
        <f>VLOOKUP(U1012,Regions!A:B,2,FALSE)</f>
        <v>Asia Pacific</v>
      </c>
      <c r="X1012" t="str">
        <f>VLOOKUP(V1012,Regions!A:B,2,FALSE)</f>
        <v>Europe &amp; Middle East</v>
      </c>
    </row>
    <row r="1013" spans="1:24" x14ac:dyDescent="0.3">
      <c r="A1013" t="s">
        <v>116</v>
      </c>
      <c r="B1013" t="s">
        <v>1161</v>
      </c>
      <c r="C1013" t="s">
        <v>1171</v>
      </c>
      <c r="D1013" s="1">
        <v>43771</v>
      </c>
      <c r="E1013" s="1">
        <v>43781</v>
      </c>
      <c r="F1013" s="1">
        <v>43792</v>
      </c>
      <c r="G1013">
        <v>11004</v>
      </c>
      <c r="H1013">
        <v>13.5</v>
      </c>
      <c r="I1013">
        <v>12057.42</v>
      </c>
      <c r="J1013" s="2" t="s">
        <v>1218</v>
      </c>
      <c r="K1013">
        <v>760</v>
      </c>
      <c r="L1013" s="15" t="s">
        <v>1576</v>
      </c>
      <c r="M1013">
        <f>IF(J1013="Business", G1013*imputed!$B$4+imputed!$C$4,flights_c!G1013*imputed!$B$5+imputed!$C$5)</f>
        <v>8171.7939999999999</v>
      </c>
      <c r="N1013">
        <f t="shared" si="60"/>
        <v>10</v>
      </c>
      <c r="O1013">
        <f t="shared" si="61"/>
        <v>1.0957306434023992</v>
      </c>
      <c r="P1013">
        <f t="shared" si="62"/>
        <v>11</v>
      </c>
      <c r="Q1013" t="str">
        <f>VLOOKUP(K1013,employees!A:H,5, FALSE)</f>
        <v>Consulting</v>
      </c>
      <c r="R1013">
        <f>VLOOKUP(K1013,employees!A:H,6, FALSE)</f>
        <v>4</v>
      </c>
      <c r="S1013">
        <f>VLOOKUP(R1013,Allowance!A:B,2,FALSE)</f>
        <v>10</v>
      </c>
      <c r="T1013" t="str">
        <f t="shared" si="63"/>
        <v>Violation</v>
      </c>
      <c r="U1013" t="str">
        <f>VLOOKUP(B1013,IATA[],3,FALSE)</f>
        <v>USA</v>
      </c>
      <c r="V1013" t="str">
        <f>VLOOKUP(C1013,IATA[],3,FALSE)</f>
        <v>China</v>
      </c>
      <c r="W1013" t="str">
        <f>VLOOKUP(U1013,Regions!A:B,2,FALSE)</f>
        <v>Americas</v>
      </c>
      <c r="X1013" t="str">
        <f>VLOOKUP(V1013,Regions!A:B,2,FALSE)</f>
        <v>Asia Pacific</v>
      </c>
    </row>
    <row r="1014" spans="1:24" x14ac:dyDescent="0.3">
      <c r="A1014" t="s">
        <v>115</v>
      </c>
      <c r="B1014" t="s">
        <v>1160</v>
      </c>
      <c r="C1014" t="s">
        <v>1162</v>
      </c>
      <c r="D1014" s="1">
        <v>42900</v>
      </c>
      <c r="E1014" s="1">
        <v>42906</v>
      </c>
      <c r="F1014" s="1">
        <v>42915</v>
      </c>
      <c r="G1014">
        <v>10883</v>
      </c>
      <c r="H1014">
        <v>12.8</v>
      </c>
      <c r="I1014">
        <v>12073.53</v>
      </c>
      <c r="J1014" s="2" t="s">
        <v>1218</v>
      </c>
      <c r="K1014">
        <v>659</v>
      </c>
      <c r="L1014" s="15" t="s">
        <v>1576</v>
      </c>
      <c r="M1014">
        <f>IF(J1014="Business", G1014*imputed!$B$4+imputed!$C$4,flights_c!G1014*imputed!$B$5+imputed!$C$5)</f>
        <v>8102.4004999999997</v>
      </c>
      <c r="N1014">
        <f t="shared" si="60"/>
        <v>6</v>
      </c>
      <c r="O1014">
        <f t="shared" si="61"/>
        <v>1.1093935495727281</v>
      </c>
      <c r="P1014">
        <f t="shared" si="62"/>
        <v>9</v>
      </c>
      <c r="Q1014" t="str">
        <f>VLOOKUP(K1014,employees!A:H,5, FALSE)</f>
        <v>Consulting</v>
      </c>
      <c r="R1014">
        <f>VLOOKUP(K1014,employees!A:H,6, FALSE)</f>
        <v>3</v>
      </c>
      <c r="S1014">
        <f>VLOOKUP(R1014,Allowance!A:B,2,FALSE)</f>
        <v>8</v>
      </c>
      <c r="T1014" t="str">
        <f t="shared" si="63"/>
        <v>Violation</v>
      </c>
      <c r="U1014" t="str">
        <f>VLOOKUP(B1014,IATA[],3,FALSE)</f>
        <v>Singapore</v>
      </c>
      <c r="V1014" t="str">
        <f>VLOOKUP(C1014,IATA[],3,FALSE)</f>
        <v>England</v>
      </c>
      <c r="W1014" t="str">
        <f>VLOOKUP(U1014,Regions!A:B,2,FALSE)</f>
        <v>Asia Pacific</v>
      </c>
      <c r="X1014" t="str">
        <f>VLOOKUP(V1014,Regions!A:B,2,FALSE)</f>
        <v>Europe &amp; Middle East</v>
      </c>
    </row>
    <row r="1015" spans="1:24" x14ac:dyDescent="0.3">
      <c r="A1015" t="s">
        <v>114</v>
      </c>
      <c r="B1015" t="s">
        <v>1161</v>
      </c>
      <c r="C1015" t="s">
        <v>1169</v>
      </c>
      <c r="D1015" s="1">
        <v>43205</v>
      </c>
      <c r="E1015" s="1">
        <v>43216</v>
      </c>
      <c r="F1015" s="1">
        <v>43235</v>
      </c>
      <c r="G1015">
        <v>15178</v>
      </c>
      <c r="H1015">
        <v>18.3</v>
      </c>
      <c r="I1015">
        <v>12113.53</v>
      </c>
      <c r="J1015" s="2" t="s">
        <v>1218</v>
      </c>
      <c r="K1015">
        <v>161</v>
      </c>
      <c r="L1015" s="15" t="s">
        <v>1576</v>
      </c>
      <c r="M1015">
        <f>IF(J1015="Business", G1015*imputed!$B$4+imputed!$C$4,flights_c!G1015*imputed!$B$5+imputed!$C$5)</f>
        <v>10565.583000000001</v>
      </c>
      <c r="N1015">
        <f t="shared" si="60"/>
        <v>11</v>
      </c>
      <c r="O1015">
        <f t="shared" si="61"/>
        <v>0.7980979048623007</v>
      </c>
      <c r="P1015">
        <f t="shared" si="62"/>
        <v>19</v>
      </c>
      <c r="Q1015" t="str">
        <f>VLOOKUP(K1015,employees!A:H,5, FALSE)</f>
        <v>Consulting</v>
      </c>
      <c r="R1015">
        <f>VLOOKUP(K1015,employees!A:H,6, FALSE)</f>
        <v>4</v>
      </c>
      <c r="S1015">
        <f>VLOOKUP(R1015,Allowance!A:B,2,FALSE)</f>
        <v>10</v>
      </c>
      <c r="T1015" t="str">
        <f t="shared" si="63"/>
        <v>Violation</v>
      </c>
      <c r="U1015" t="str">
        <f>VLOOKUP(B1015,IATA[],3,FALSE)</f>
        <v>USA</v>
      </c>
      <c r="V1015" t="str">
        <f>VLOOKUP(C1015,IATA[],3,FALSE)</f>
        <v>Malaysia</v>
      </c>
      <c r="W1015" t="str">
        <f>VLOOKUP(U1015,Regions!A:B,2,FALSE)</f>
        <v>Americas</v>
      </c>
      <c r="X1015" t="str">
        <f>VLOOKUP(V1015,Regions!A:B,2,FALSE)</f>
        <v>Asia Pacific</v>
      </c>
    </row>
    <row r="1016" spans="1:24" x14ac:dyDescent="0.3">
      <c r="A1016" t="s">
        <v>113</v>
      </c>
      <c r="B1016" t="s">
        <v>1162</v>
      </c>
      <c r="C1016" t="s">
        <v>1196</v>
      </c>
      <c r="D1016" s="1">
        <v>43124</v>
      </c>
      <c r="E1016" s="1">
        <v>43134</v>
      </c>
      <c r="F1016" s="1">
        <v>43146</v>
      </c>
      <c r="G1016">
        <v>8759</v>
      </c>
      <c r="H1016">
        <v>9.9</v>
      </c>
      <c r="I1016">
        <v>12157.87</v>
      </c>
      <c r="J1016" s="2" t="s">
        <v>1218</v>
      </c>
      <c r="K1016">
        <v>31</v>
      </c>
      <c r="L1016" s="15" t="s">
        <v>1576</v>
      </c>
      <c r="M1016">
        <f>IF(J1016="Business", G1016*imputed!$B$4+imputed!$C$4,flights_c!G1016*imputed!$B$5+imputed!$C$5)</f>
        <v>6884.2865000000002</v>
      </c>
      <c r="N1016">
        <f t="shared" si="60"/>
        <v>10</v>
      </c>
      <c r="O1016">
        <f t="shared" si="61"/>
        <v>1.3880431556113713</v>
      </c>
      <c r="P1016">
        <f t="shared" si="62"/>
        <v>12</v>
      </c>
      <c r="Q1016" t="str">
        <f>VLOOKUP(K1016,employees!A:H,5, FALSE)</f>
        <v>IT</v>
      </c>
      <c r="R1016">
        <f>VLOOKUP(K1016,employees!A:H,6, FALSE)</f>
        <v>4</v>
      </c>
      <c r="S1016">
        <f>VLOOKUP(R1016,Allowance!A:B,2,FALSE)</f>
        <v>10</v>
      </c>
      <c r="T1016" t="str">
        <f t="shared" si="63"/>
        <v>No</v>
      </c>
      <c r="U1016" t="str">
        <f>VLOOKUP(B1016,IATA[],3,FALSE)</f>
        <v>England</v>
      </c>
      <c r="V1016" t="str">
        <f>VLOOKUP(C1016,IATA[],3,FALSE)</f>
        <v>USA</v>
      </c>
      <c r="W1016" t="str">
        <f>VLOOKUP(U1016,Regions!A:B,2,FALSE)</f>
        <v>Europe &amp; Middle East</v>
      </c>
      <c r="X1016" t="str">
        <f>VLOOKUP(V1016,Regions!A:B,2,FALSE)</f>
        <v>Americas</v>
      </c>
    </row>
    <row r="1017" spans="1:24" x14ac:dyDescent="0.3">
      <c r="A1017" t="s">
        <v>112</v>
      </c>
      <c r="B1017" t="s">
        <v>1161</v>
      </c>
      <c r="C1017" t="s">
        <v>1160</v>
      </c>
      <c r="D1017" s="1">
        <v>43601</v>
      </c>
      <c r="E1017" s="1">
        <v>43612</v>
      </c>
      <c r="F1017" s="1">
        <v>43620</v>
      </c>
      <c r="G1017">
        <v>15349</v>
      </c>
      <c r="H1017">
        <v>18.5</v>
      </c>
      <c r="I1017">
        <v>12159.17</v>
      </c>
      <c r="J1017" s="2" t="s">
        <v>1218</v>
      </c>
      <c r="K1017">
        <v>792</v>
      </c>
      <c r="L1017" s="15" t="s">
        <v>1576</v>
      </c>
      <c r="M1017">
        <f>IF(J1017="Business", G1017*imputed!$B$4+imputed!$C$4,flights_c!G1017*imputed!$B$5+imputed!$C$5)</f>
        <v>10663.6515</v>
      </c>
      <c r="N1017">
        <f t="shared" si="60"/>
        <v>11</v>
      </c>
      <c r="O1017">
        <f t="shared" si="61"/>
        <v>0.79217994657632418</v>
      </c>
      <c r="P1017">
        <f t="shared" si="62"/>
        <v>8</v>
      </c>
      <c r="Q1017" t="str">
        <f>VLOOKUP(K1017,employees!A:H,5, FALSE)</f>
        <v>Finance</v>
      </c>
      <c r="R1017">
        <f>VLOOKUP(K1017,employees!A:H,6, FALSE)</f>
        <v>4</v>
      </c>
      <c r="S1017">
        <f>VLOOKUP(R1017,Allowance!A:B,2,FALSE)</f>
        <v>10</v>
      </c>
      <c r="T1017" t="str">
        <f t="shared" si="63"/>
        <v>Violation</v>
      </c>
      <c r="U1017" t="str">
        <f>VLOOKUP(B1017,IATA[],3,FALSE)</f>
        <v>USA</v>
      </c>
      <c r="V1017" t="str">
        <f>VLOOKUP(C1017,IATA[],3,FALSE)</f>
        <v>Singapore</v>
      </c>
      <c r="W1017" t="str">
        <f>VLOOKUP(U1017,Regions!A:B,2,FALSE)</f>
        <v>Americas</v>
      </c>
      <c r="X1017" t="str">
        <f>VLOOKUP(V1017,Regions!A:B,2,FALSE)</f>
        <v>Asia Pacific</v>
      </c>
    </row>
    <row r="1018" spans="1:24" x14ac:dyDescent="0.3">
      <c r="A1018" t="s">
        <v>111</v>
      </c>
      <c r="B1018" t="s">
        <v>1167</v>
      </c>
      <c r="C1018" t="s">
        <v>1169</v>
      </c>
      <c r="D1018" s="1">
        <v>43586</v>
      </c>
      <c r="E1018" s="1">
        <v>43589</v>
      </c>
      <c r="F1018" s="1">
        <v>43595</v>
      </c>
      <c r="G1018">
        <v>10593</v>
      </c>
      <c r="H1018">
        <v>17.7</v>
      </c>
      <c r="I1018">
        <v>12180.88</v>
      </c>
      <c r="J1018" s="2" t="s">
        <v>1218</v>
      </c>
      <c r="K1018">
        <v>707</v>
      </c>
      <c r="L1018" s="15" t="s">
        <v>1576</v>
      </c>
      <c r="M1018">
        <f>IF(J1018="Business", G1018*imputed!$B$4+imputed!$C$4,flights_c!G1018*imputed!$B$5+imputed!$C$5)</f>
        <v>7936.0855000000001</v>
      </c>
      <c r="N1018">
        <f t="shared" si="60"/>
        <v>3</v>
      </c>
      <c r="O1018">
        <f t="shared" si="61"/>
        <v>1.1498989898989898</v>
      </c>
      <c r="P1018">
        <f t="shared" si="62"/>
        <v>6</v>
      </c>
      <c r="Q1018" t="str">
        <f>VLOOKUP(K1018,employees!A:H,5, FALSE)</f>
        <v>Finance</v>
      </c>
      <c r="R1018">
        <f>VLOOKUP(K1018,employees!A:H,6, FALSE)</f>
        <v>2</v>
      </c>
      <c r="S1018">
        <f>VLOOKUP(R1018,Allowance!A:B,2,FALSE)</f>
        <v>6</v>
      </c>
      <c r="T1018" t="str">
        <f t="shared" si="63"/>
        <v>Violation</v>
      </c>
      <c r="U1018" t="str">
        <f>VLOOKUP(B1018,IATA[],3,FALSE)</f>
        <v>England</v>
      </c>
      <c r="V1018" t="str">
        <f>VLOOKUP(C1018,IATA[],3,FALSE)</f>
        <v>Malaysia</v>
      </c>
      <c r="W1018" t="str">
        <f>VLOOKUP(U1018,Regions!A:B,2,FALSE)</f>
        <v>Europe &amp; Middle East</v>
      </c>
      <c r="X1018" t="str">
        <f>VLOOKUP(V1018,Regions!A:B,2,FALSE)</f>
        <v>Asia Pacific</v>
      </c>
    </row>
    <row r="1019" spans="1:24" x14ac:dyDescent="0.3">
      <c r="A1019" t="s">
        <v>110</v>
      </c>
      <c r="B1019" t="s">
        <v>1162</v>
      </c>
      <c r="C1019" t="s">
        <v>1195</v>
      </c>
      <c r="D1019" s="1">
        <v>43189</v>
      </c>
      <c r="E1019" s="1">
        <v>43197</v>
      </c>
      <c r="F1019" s="1">
        <v>43211</v>
      </c>
      <c r="G1019">
        <v>7496</v>
      </c>
      <c r="H1019">
        <v>8.6</v>
      </c>
      <c r="I1019">
        <v>12187.32</v>
      </c>
      <c r="J1019" s="2" t="s">
        <v>1218</v>
      </c>
      <c r="K1019">
        <v>561</v>
      </c>
      <c r="L1019" s="15" t="s">
        <v>1576</v>
      </c>
      <c r="M1019">
        <f>IF(J1019="Business", G1019*imputed!$B$4+imputed!$C$4,flights_c!G1019*imputed!$B$5+imputed!$C$5)</f>
        <v>6159.9560000000001</v>
      </c>
      <c r="N1019">
        <f t="shared" si="60"/>
        <v>8</v>
      </c>
      <c r="O1019">
        <f t="shared" si="61"/>
        <v>1.6258431163287086</v>
      </c>
      <c r="P1019">
        <f t="shared" si="62"/>
        <v>14</v>
      </c>
      <c r="Q1019" t="str">
        <f>VLOOKUP(K1019,employees!A:H,5, FALSE)</f>
        <v>Consulting</v>
      </c>
      <c r="R1019">
        <f>VLOOKUP(K1019,employees!A:H,6, FALSE)</f>
        <v>4</v>
      </c>
      <c r="S1019">
        <f>VLOOKUP(R1019,Allowance!A:B,2,FALSE)</f>
        <v>10</v>
      </c>
      <c r="T1019" t="str">
        <f t="shared" si="63"/>
        <v>No</v>
      </c>
      <c r="U1019" t="str">
        <f>VLOOKUP(B1019,IATA[],3,FALSE)</f>
        <v>England</v>
      </c>
      <c r="V1019" t="str">
        <f>VLOOKUP(C1019,IATA[],3,FALSE)</f>
        <v>USA</v>
      </c>
      <c r="W1019" t="str">
        <f>VLOOKUP(U1019,Regions!A:B,2,FALSE)</f>
        <v>Europe &amp; Middle East</v>
      </c>
      <c r="X1019" t="str">
        <f>VLOOKUP(V1019,Regions!A:B,2,FALSE)</f>
        <v>Americas</v>
      </c>
    </row>
    <row r="1020" spans="1:24" x14ac:dyDescent="0.3">
      <c r="A1020" t="s">
        <v>109</v>
      </c>
      <c r="B1020" t="s">
        <v>1161</v>
      </c>
      <c r="C1020" t="s">
        <v>1169</v>
      </c>
      <c r="D1020" s="1">
        <v>43497</v>
      </c>
      <c r="E1020" s="1">
        <v>43508</v>
      </c>
      <c r="F1020" s="1">
        <v>43515</v>
      </c>
      <c r="G1020">
        <v>15178</v>
      </c>
      <c r="H1020">
        <v>18.3</v>
      </c>
      <c r="I1020">
        <v>12196.02</v>
      </c>
      <c r="J1020" s="2" t="s">
        <v>1218</v>
      </c>
      <c r="K1020">
        <v>871</v>
      </c>
      <c r="L1020" s="15" t="s">
        <v>1576</v>
      </c>
      <c r="M1020">
        <f>IF(J1020="Business", G1020*imputed!$B$4+imputed!$C$4,flights_c!G1020*imputed!$B$5+imputed!$C$5)</f>
        <v>10565.583000000001</v>
      </c>
      <c r="N1020">
        <f t="shared" si="60"/>
        <v>11</v>
      </c>
      <c r="O1020">
        <f t="shared" si="61"/>
        <v>0.80353274476215575</v>
      </c>
      <c r="P1020">
        <f t="shared" si="62"/>
        <v>7</v>
      </c>
      <c r="Q1020" t="str">
        <f>VLOOKUP(K1020,employees!A:H,5, FALSE)</f>
        <v>Consulting</v>
      </c>
      <c r="R1020">
        <f>VLOOKUP(K1020,employees!A:H,6, FALSE)</f>
        <v>3</v>
      </c>
      <c r="S1020">
        <f>VLOOKUP(R1020,Allowance!A:B,2,FALSE)</f>
        <v>8</v>
      </c>
      <c r="T1020" t="str">
        <f t="shared" si="63"/>
        <v>Violation</v>
      </c>
      <c r="U1020" t="str">
        <f>VLOOKUP(B1020,IATA[],3,FALSE)</f>
        <v>USA</v>
      </c>
      <c r="V1020" t="str">
        <f>VLOOKUP(C1020,IATA[],3,FALSE)</f>
        <v>Malaysia</v>
      </c>
      <c r="W1020" t="str">
        <f>VLOOKUP(U1020,Regions!A:B,2,FALSE)</f>
        <v>Americas</v>
      </c>
      <c r="X1020" t="str">
        <f>VLOOKUP(V1020,Regions!A:B,2,FALSE)</f>
        <v>Asia Pacific</v>
      </c>
    </row>
    <row r="1021" spans="1:24" x14ac:dyDescent="0.3">
      <c r="A1021" t="s">
        <v>108</v>
      </c>
      <c r="B1021" t="s">
        <v>1161</v>
      </c>
      <c r="C1021" t="s">
        <v>1173</v>
      </c>
      <c r="D1021" s="1">
        <v>43477</v>
      </c>
      <c r="E1021" s="1">
        <v>43490</v>
      </c>
      <c r="F1021" s="1">
        <v>43496</v>
      </c>
      <c r="G1021">
        <v>13964</v>
      </c>
      <c r="H1021">
        <v>16.899999999999999</v>
      </c>
      <c r="I1021">
        <v>12207.86</v>
      </c>
      <c r="J1021" s="2" t="s">
        <v>1218</v>
      </c>
      <c r="K1021">
        <v>871</v>
      </c>
      <c r="L1021" s="15" t="s">
        <v>1576</v>
      </c>
      <c r="M1021">
        <f>IF(J1021="Business", G1021*imputed!$B$4+imputed!$C$4,flights_c!G1021*imputed!$B$5+imputed!$C$5)</f>
        <v>9869.3539999999994</v>
      </c>
      <c r="N1021">
        <f t="shared" si="60"/>
        <v>13</v>
      </c>
      <c r="O1021">
        <f t="shared" si="61"/>
        <v>0.87423804067602406</v>
      </c>
      <c r="P1021">
        <f t="shared" si="62"/>
        <v>6</v>
      </c>
      <c r="Q1021" t="str">
        <f>VLOOKUP(K1021,employees!A:H,5, FALSE)</f>
        <v>Consulting</v>
      </c>
      <c r="R1021">
        <f>VLOOKUP(K1021,employees!A:H,6, FALSE)</f>
        <v>3</v>
      </c>
      <c r="S1021">
        <f>VLOOKUP(R1021,Allowance!A:B,2,FALSE)</f>
        <v>8</v>
      </c>
      <c r="T1021" t="str">
        <f t="shared" si="63"/>
        <v>Violation</v>
      </c>
      <c r="U1021" t="str">
        <f>VLOOKUP(B1021,IATA[],3,FALSE)</f>
        <v>USA</v>
      </c>
      <c r="V1021" t="str">
        <f>VLOOKUP(C1021,IATA[],3,FALSE)</f>
        <v>Thailand</v>
      </c>
      <c r="W1021" t="str">
        <f>VLOOKUP(U1021,Regions!A:B,2,FALSE)</f>
        <v>Americas</v>
      </c>
      <c r="X1021" t="str">
        <f>VLOOKUP(V1021,Regions!A:B,2,FALSE)</f>
        <v>Asia Pacific</v>
      </c>
    </row>
    <row r="1022" spans="1:24" x14ac:dyDescent="0.3">
      <c r="A1022" t="s">
        <v>107</v>
      </c>
      <c r="B1022" t="s">
        <v>1167</v>
      </c>
      <c r="C1022" t="s">
        <v>1171</v>
      </c>
      <c r="D1022" s="1">
        <v>43669</v>
      </c>
      <c r="E1022" s="1">
        <v>43682</v>
      </c>
      <c r="F1022" s="1">
        <v>43685</v>
      </c>
      <c r="G1022">
        <v>8187</v>
      </c>
      <c r="H1022">
        <v>10.1</v>
      </c>
      <c r="I1022">
        <v>12221.37</v>
      </c>
      <c r="J1022" s="2" t="s">
        <v>1218</v>
      </c>
      <c r="K1022">
        <v>15</v>
      </c>
      <c r="L1022" s="15" t="s">
        <v>1576</v>
      </c>
      <c r="M1022">
        <f>IF(J1022="Business", G1022*imputed!$B$4+imputed!$C$4,flights_c!G1022*imputed!$B$5+imputed!$C$5)</f>
        <v>6556.2444999999998</v>
      </c>
      <c r="N1022">
        <f t="shared" si="60"/>
        <v>13</v>
      </c>
      <c r="O1022">
        <f t="shared" si="61"/>
        <v>1.4927775742030049</v>
      </c>
      <c r="P1022">
        <f t="shared" si="62"/>
        <v>3</v>
      </c>
      <c r="Q1022" t="str">
        <f>VLOOKUP(K1022,employees!A:H,5, FALSE)</f>
        <v>Consulting</v>
      </c>
      <c r="R1022">
        <f>VLOOKUP(K1022,employees!A:H,6, FALSE)</f>
        <v>4</v>
      </c>
      <c r="S1022">
        <f>VLOOKUP(R1022,Allowance!A:B,2,FALSE)</f>
        <v>10</v>
      </c>
      <c r="T1022" t="str">
        <f t="shared" si="63"/>
        <v>Violation</v>
      </c>
      <c r="U1022" t="str">
        <f>VLOOKUP(B1022,IATA[],3,FALSE)</f>
        <v>England</v>
      </c>
      <c r="V1022" t="str">
        <f>VLOOKUP(C1022,IATA[],3,FALSE)</f>
        <v>China</v>
      </c>
      <c r="W1022" t="str">
        <f>VLOOKUP(U1022,Regions!A:B,2,FALSE)</f>
        <v>Europe &amp; Middle East</v>
      </c>
      <c r="X1022" t="str">
        <f>VLOOKUP(V1022,Regions!A:B,2,FALSE)</f>
        <v>Asia Pacific</v>
      </c>
    </row>
    <row r="1023" spans="1:24" x14ac:dyDescent="0.3">
      <c r="A1023" t="s">
        <v>106</v>
      </c>
      <c r="B1023" t="s">
        <v>1161</v>
      </c>
      <c r="C1023" t="s">
        <v>1175</v>
      </c>
      <c r="D1023" s="1">
        <v>43619</v>
      </c>
      <c r="E1023" s="1">
        <v>43629</v>
      </c>
      <c r="F1023" s="1">
        <v>43641</v>
      </c>
      <c r="G1023">
        <v>11022</v>
      </c>
      <c r="H1023">
        <v>13.5</v>
      </c>
      <c r="I1023">
        <v>12244.48</v>
      </c>
      <c r="J1023" s="2" t="s">
        <v>1218</v>
      </c>
      <c r="K1023">
        <v>739</v>
      </c>
      <c r="L1023" s="15" t="s">
        <v>1576</v>
      </c>
      <c r="M1023">
        <f>IF(J1023="Business", G1023*imputed!$B$4+imputed!$C$4,flights_c!G1023*imputed!$B$5+imputed!$C$5)</f>
        <v>8182.1170000000002</v>
      </c>
      <c r="N1023">
        <f t="shared" si="60"/>
        <v>10</v>
      </c>
      <c r="O1023">
        <f t="shared" si="61"/>
        <v>1.1109127200145164</v>
      </c>
      <c r="P1023">
        <f t="shared" si="62"/>
        <v>12</v>
      </c>
      <c r="Q1023" t="str">
        <f>VLOOKUP(K1023,employees!A:H,5, FALSE)</f>
        <v>Consulting</v>
      </c>
      <c r="R1023">
        <f>VLOOKUP(K1023,employees!A:H,6, FALSE)</f>
        <v>4</v>
      </c>
      <c r="S1023">
        <f>VLOOKUP(R1023,Allowance!A:B,2,FALSE)</f>
        <v>10</v>
      </c>
      <c r="T1023" t="str">
        <f t="shared" si="63"/>
        <v>Violation</v>
      </c>
      <c r="U1023" t="str">
        <f>VLOOKUP(B1023,IATA[],3,FALSE)</f>
        <v>USA</v>
      </c>
      <c r="V1023" t="str">
        <f>VLOOKUP(C1023,IATA[],3,FALSE)</f>
        <v>United Arab Emirates</v>
      </c>
      <c r="W1023" t="str">
        <f>VLOOKUP(U1023,Regions!A:B,2,FALSE)</f>
        <v>Americas</v>
      </c>
      <c r="X1023" t="str">
        <f>VLOOKUP(V1023,Regions!A:B,2,FALSE)</f>
        <v>Europe &amp; Middle East</v>
      </c>
    </row>
    <row r="1024" spans="1:24" x14ac:dyDescent="0.3">
      <c r="A1024" t="s">
        <v>105</v>
      </c>
      <c r="B1024" t="s">
        <v>1161</v>
      </c>
      <c r="C1024" t="s">
        <v>1176</v>
      </c>
      <c r="D1024" s="1">
        <v>43773</v>
      </c>
      <c r="E1024" s="1">
        <v>43785</v>
      </c>
      <c r="F1024" s="1">
        <v>43795</v>
      </c>
      <c r="G1024">
        <v>11115</v>
      </c>
      <c r="H1024">
        <v>13.5</v>
      </c>
      <c r="I1024">
        <v>12266.59</v>
      </c>
      <c r="J1024" s="2" t="s">
        <v>1218</v>
      </c>
      <c r="K1024">
        <v>202</v>
      </c>
      <c r="L1024" s="15" t="s">
        <v>1576</v>
      </c>
      <c r="M1024">
        <f>IF(J1024="Business", G1024*imputed!$B$4+imputed!$C$4,flights_c!G1024*imputed!$B$5+imputed!$C$5)</f>
        <v>8235.4524999999994</v>
      </c>
      <c r="N1024">
        <f t="shared" si="60"/>
        <v>12</v>
      </c>
      <c r="O1024">
        <f t="shared" si="61"/>
        <v>1.1036068376068375</v>
      </c>
      <c r="P1024">
        <f t="shared" si="62"/>
        <v>10</v>
      </c>
      <c r="Q1024" t="str">
        <f>VLOOKUP(K1024,employees!A:H,5, FALSE)</f>
        <v>Consulting</v>
      </c>
      <c r="R1024">
        <f>VLOOKUP(K1024,employees!A:H,6, FALSE)</f>
        <v>2</v>
      </c>
      <c r="S1024">
        <f>VLOOKUP(R1024,Allowance!A:B,2,FALSE)</f>
        <v>6</v>
      </c>
      <c r="T1024" t="str">
        <f t="shared" si="63"/>
        <v>Violation</v>
      </c>
      <c r="U1024" t="str">
        <f>VLOOKUP(B1024,IATA[],3,FALSE)</f>
        <v>USA</v>
      </c>
      <c r="V1024" t="str">
        <f>VLOOKUP(C1024,IATA[],3,FALSE)</f>
        <v>Republic of Korea</v>
      </c>
      <c r="W1024" t="str">
        <f>VLOOKUP(U1024,Regions!A:B,2,FALSE)</f>
        <v>Americas</v>
      </c>
      <c r="X1024" t="str">
        <f>VLOOKUP(V1024,Regions!A:B,2,FALSE)</f>
        <v>Asia Pacific</v>
      </c>
    </row>
    <row r="1025" spans="1:24" x14ac:dyDescent="0.3">
      <c r="A1025" t="s">
        <v>104</v>
      </c>
      <c r="B1025" t="s">
        <v>1161</v>
      </c>
      <c r="C1025" t="s">
        <v>1176</v>
      </c>
      <c r="D1025" s="1">
        <v>43665</v>
      </c>
      <c r="E1025" s="1">
        <v>43675</v>
      </c>
      <c r="F1025" s="1">
        <v>43682</v>
      </c>
      <c r="G1025">
        <v>11115</v>
      </c>
      <c r="H1025">
        <v>13.5</v>
      </c>
      <c r="I1025">
        <v>12367.68</v>
      </c>
      <c r="J1025" s="2" t="s">
        <v>1218</v>
      </c>
      <c r="K1025">
        <v>916</v>
      </c>
      <c r="L1025" s="15" t="s">
        <v>1576</v>
      </c>
      <c r="M1025">
        <f>IF(J1025="Business", G1025*imputed!$B$4+imputed!$C$4,flights_c!G1025*imputed!$B$5+imputed!$C$5)</f>
        <v>8235.4524999999994</v>
      </c>
      <c r="N1025">
        <f t="shared" si="60"/>
        <v>10</v>
      </c>
      <c r="O1025">
        <f t="shared" si="61"/>
        <v>1.112701754385965</v>
      </c>
      <c r="P1025">
        <f t="shared" si="62"/>
        <v>7</v>
      </c>
      <c r="Q1025" t="str">
        <f>VLOOKUP(K1025,employees!A:H,5, FALSE)</f>
        <v>Consulting</v>
      </c>
      <c r="R1025">
        <f>VLOOKUP(K1025,employees!A:H,6, FALSE)</f>
        <v>4</v>
      </c>
      <c r="S1025">
        <f>VLOOKUP(R1025,Allowance!A:B,2,FALSE)</f>
        <v>10</v>
      </c>
      <c r="T1025" t="str">
        <f t="shared" si="63"/>
        <v>Violation</v>
      </c>
      <c r="U1025" t="str">
        <f>VLOOKUP(B1025,IATA[],3,FALSE)</f>
        <v>USA</v>
      </c>
      <c r="V1025" t="str">
        <f>VLOOKUP(C1025,IATA[],3,FALSE)</f>
        <v>Republic of Korea</v>
      </c>
      <c r="W1025" t="str">
        <f>VLOOKUP(U1025,Regions!A:B,2,FALSE)</f>
        <v>Americas</v>
      </c>
      <c r="X1025" t="str">
        <f>VLOOKUP(V1025,Regions!A:B,2,FALSE)</f>
        <v>Asia Pacific</v>
      </c>
    </row>
    <row r="1026" spans="1:24" x14ac:dyDescent="0.3">
      <c r="A1026" t="s">
        <v>103</v>
      </c>
      <c r="B1026" t="s">
        <v>1167</v>
      </c>
      <c r="C1026" t="s">
        <v>1195</v>
      </c>
      <c r="D1026" s="1">
        <v>43753</v>
      </c>
      <c r="E1026" s="1">
        <v>43765</v>
      </c>
      <c r="F1026" s="1">
        <v>43768</v>
      </c>
      <c r="G1026">
        <v>7553</v>
      </c>
      <c r="H1026">
        <v>9.4</v>
      </c>
      <c r="I1026">
        <v>12394.6</v>
      </c>
      <c r="J1026" s="2" t="s">
        <v>1218</v>
      </c>
      <c r="K1026">
        <v>280</v>
      </c>
      <c r="L1026" s="15" t="s">
        <v>1576</v>
      </c>
      <c r="M1026">
        <f>IF(J1026="Business", G1026*imputed!$B$4+imputed!$C$4,flights_c!G1026*imputed!$B$5+imputed!$C$5)</f>
        <v>6192.6454999999996</v>
      </c>
      <c r="N1026">
        <f t="shared" si="60"/>
        <v>12</v>
      </c>
      <c r="O1026">
        <f t="shared" si="61"/>
        <v>1.6410168145107904</v>
      </c>
      <c r="P1026">
        <f t="shared" si="62"/>
        <v>3</v>
      </c>
      <c r="Q1026" t="str">
        <f>VLOOKUP(K1026,employees!A:H,5, FALSE)</f>
        <v>Consulting</v>
      </c>
      <c r="R1026">
        <f>VLOOKUP(K1026,employees!A:H,6, FALSE)</f>
        <v>4</v>
      </c>
      <c r="S1026">
        <f>VLOOKUP(R1026,Allowance!A:B,2,FALSE)</f>
        <v>10</v>
      </c>
      <c r="T1026" t="str">
        <f t="shared" si="63"/>
        <v>No</v>
      </c>
      <c r="U1026" t="str">
        <f>VLOOKUP(B1026,IATA[],3,FALSE)</f>
        <v>England</v>
      </c>
      <c r="V1026" t="str">
        <f>VLOOKUP(C1026,IATA[],3,FALSE)</f>
        <v>USA</v>
      </c>
      <c r="W1026" t="str">
        <f>VLOOKUP(U1026,Regions!A:B,2,FALSE)</f>
        <v>Europe &amp; Middle East</v>
      </c>
      <c r="X1026" t="str">
        <f>VLOOKUP(V1026,Regions!A:B,2,FALSE)</f>
        <v>Americas</v>
      </c>
    </row>
    <row r="1027" spans="1:24" x14ac:dyDescent="0.3">
      <c r="A1027" t="s">
        <v>102</v>
      </c>
      <c r="B1027" t="s">
        <v>1161</v>
      </c>
      <c r="C1027" t="s">
        <v>1176</v>
      </c>
      <c r="D1027" s="1">
        <v>43331</v>
      </c>
      <c r="E1027" s="1">
        <v>43340</v>
      </c>
      <c r="F1027" s="1">
        <v>43346</v>
      </c>
      <c r="G1027">
        <v>11115</v>
      </c>
      <c r="H1027">
        <v>13.5</v>
      </c>
      <c r="I1027">
        <v>12396.04</v>
      </c>
      <c r="J1027" s="2" t="s">
        <v>1218</v>
      </c>
      <c r="K1027">
        <v>420</v>
      </c>
      <c r="L1027" s="15" t="s">
        <v>1576</v>
      </c>
      <c r="M1027">
        <f>IF(J1027="Business", G1027*imputed!$B$4+imputed!$C$4,flights_c!G1027*imputed!$B$5+imputed!$C$5)</f>
        <v>8235.4524999999994</v>
      </c>
      <c r="N1027">
        <f t="shared" ref="N1027:N1090" si="64">E1027-D1027</f>
        <v>9</v>
      </c>
      <c r="O1027">
        <f t="shared" ref="O1027:O1090" si="65">I1027/G1027</f>
        <v>1.1152532613585247</v>
      </c>
      <c r="P1027">
        <f t="shared" ref="P1027:P1090" si="66">F1027-E1027</f>
        <v>6</v>
      </c>
      <c r="Q1027" t="str">
        <f>VLOOKUP(K1027,employees!A:H,5, FALSE)</f>
        <v>Consulting</v>
      </c>
      <c r="R1027">
        <f>VLOOKUP(K1027,employees!A:H,6, FALSE)</f>
        <v>2</v>
      </c>
      <c r="S1027">
        <f>VLOOKUP(R1027,Allowance!A:B,2,FALSE)</f>
        <v>6</v>
      </c>
      <c r="T1027" t="str">
        <f t="shared" ref="T1027:T1090" si="67">IF(J1027="Economy", "Economy", IF(H1027&lt;=S1027, "No", "Violation"))</f>
        <v>Violation</v>
      </c>
      <c r="U1027" t="str">
        <f>VLOOKUP(B1027,IATA[],3,FALSE)</f>
        <v>USA</v>
      </c>
      <c r="V1027" t="str">
        <f>VLOOKUP(C1027,IATA[],3,FALSE)</f>
        <v>Republic of Korea</v>
      </c>
      <c r="W1027" t="str">
        <f>VLOOKUP(U1027,Regions!A:B,2,FALSE)</f>
        <v>Americas</v>
      </c>
      <c r="X1027" t="str">
        <f>VLOOKUP(V1027,Regions!A:B,2,FALSE)</f>
        <v>Asia Pacific</v>
      </c>
    </row>
    <row r="1028" spans="1:24" x14ac:dyDescent="0.3">
      <c r="A1028" t="s">
        <v>101</v>
      </c>
      <c r="B1028" t="s">
        <v>1161</v>
      </c>
      <c r="C1028" t="s">
        <v>1171</v>
      </c>
      <c r="D1028" s="1">
        <v>43591</v>
      </c>
      <c r="E1028" s="1">
        <v>43595</v>
      </c>
      <c r="F1028" s="1">
        <v>43600</v>
      </c>
      <c r="G1028">
        <v>11004</v>
      </c>
      <c r="H1028">
        <v>13.5</v>
      </c>
      <c r="I1028">
        <v>12451.79</v>
      </c>
      <c r="J1028" s="2" t="s">
        <v>1218</v>
      </c>
      <c r="K1028">
        <v>677</v>
      </c>
      <c r="L1028" s="15" t="s">
        <v>1576</v>
      </c>
      <c r="M1028">
        <f>IF(J1028="Business", G1028*imputed!$B$4+imputed!$C$4,flights_c!G1028*imputed!$B$5+imputed!$C$5)</f>
        <v>8171.7939999999999</v>
      </c>
      <c r="N1028">
        <f t="shared" si="64"/>
        <v>4</v>
      </c>
      <c r="O1028">
        <f t="shared" si="65"/>
        <v>1.1315694292984371</v>
      </c>
      <c r="P1028">
        <f t="shared" si="66"/>
        <v>5</v>
      </c>
      <c r="Q1028" t="str">
        <f>VLOOKUP(K1028,employees!A:H,5, FALSE)</f>
        <v>Consulting</v>
      </c>
      <c r="R1028">
        <f>VLOOKUP(K1028,employees!A:H,6, FALSE)</f>
        <v>4</v>
      </c>
      <c r="S1028">
        <f>VLOOKUP(R1028,Allowance!A:B,2,FALSE)</f>
        <v>10</v>
      </c>
      <c r="T1028" t="str">
        <f t="shared" si="67"/>
        <v>Violation</v>
      </c>
      <c r="U1028" t="str">
        <f>VLOOKUP(B1028,IATA[],3,FALSE)</f>
        <v>USA</v>
      </c>
      <c r="V1028" t="str">
        <f>VLOOKUP(C1028,IATA[],3,FALSE)</f>
        <v>China</v>
      </c>
      <c r="W1028" t="str">
        <f>VLOOKUP(U1028,Regions!A:B,2,FALSE)</f>
        <v>Americas</v>
      </c>
      <c r="X1028" t="str">
        <f>VLOOKUP(V1028,Regions!A:B,2,FALSE)</f>
        <v>Asia Pacific</v>
      </c>
    </row>
    <row r="1029" spans="1:24" x14ac:dyDescent="0.3">
      <c r="A1029" t="s">
        <v>100</v>
      </c>
      <c r="B1029" t="s">
        <v>1161</v>
      </c>
      <c r="C1029" t="s">
        <v>1164</v>
      </c>
      <c r="D1029" s="1">
        <v>43533</v>
      </c>
      <c r="E1029" s="1">
        <v>43537</v>
      </c>
      <c r="F1029" s="1">
        <v>43542</v>
      </c>
      <c r="G1029">
        <v>12551</v>
      </c>
      <c r="H1029">
        <v>15.3</v>
      </c>
      <c r="I1029">
        <v>12460.06</v>
      </c>
      <c r="J1029" s="2" t="s">
        <v>1218</v>
      </c>
      <c r="K1029">
        <v>479</v>
      </c>
      <c r="L1029" s="15" t="s">
        <v>1576</v>
      </c>
      <c r="M1029">
        <f>IF(J1029="Business", G1029*imputed!$B$4+imputed!$C$4,flights_c!G1029*imputed!$B$5+imputed!$C$5)</f>
        <v>9058.9984999999997</v>
      </c>
      <c r="N1029">
        <f t="shared" si="64"/>
        <v>4</v>
      </c>
      <c r="O1029">
        <f t="shared" si="65"/>
        <v>0.99275436220221491</v>
      </c>
      <c r="P1029">
        <f t="shared" si="66"/>
        <v>5</v>
      </c>
      <c r="Q1029" t="str">
        <f>VLOOKUP(K1029,employees!A:H,5, FALSE)</f>
        <v>Consulting</v>
      </c>
      <c r="R1029">
        <f>VLOOKUP(K1029,employees!A:H,6, FALSE)</f>
        <v>4</v>
      </c>
      <c r="S1029">
        <f>VLOOKUP(R1029,Allowance!A:B,2,FALSE)</f>
        <v>10</v>
      </c>
      <c r="T1029" t="str">
        <f t="shared" si="67"/>
        <v>Violation</v>
      </c>
      <c r="U1029" t="str">
        <f>VLOOKUP(B1029,IATA[],3,FALSE)</f>
        <v>USA</v>
      </c>
      <c r="V1029" t="str">
        <f>VLOOKUP(C1029,IATA[],3,FALSE)</f>
        <v>India</v>
      </c>
      <c r="W1029" t="str">
        <f>VLOOKUP(U1029,Regions!A:B,2,FALSE)</f>
        <v>Americas</v>
      </c>
      <c r="X1029" t="str">
        <f>VLOOKUP(V1029,Regions!A:B,2,FALSE)</f>
        <v>Asia Pacific</v>
      </c>
    </row>
    <row r="1030" spans="1:24" x14ac:dyDescent="0.3">
      <c r="A1030" t="s">
        <v>99</v>
      </c>
      <c r="B1030" t="s">
        <v>1161</v>
      </c>
      <c r="C1030" t="s">
        <v>1164</v>
      </c>
      <c r="D1030" s="1">
        <v>43763</v>
      </c>
      <c r="E1030" s="1">
        <v>43770</v>
      </c>
      <c r="F1030" s="1">
        <v>43775</v>
      </c>
      <c r="G1030">
        <v>12551</v>
      </c>
      <c r="H1030">
        <v>15.3</v>
      </c>
      <c r="I1030">
        <v>12474.58</v>
      </c>
      <c r="J1030" s="2" t="s">
        <v>1218</v>
      </c>
      <c r="K1030">
        <v>942</v>
      </c>
      <c r="L1030" s="15" t="s">
        <v>1576</v>
      </c>
      <c r="M1030">
        <f>IF(J1030="Business", G1030*imputed!$B$4+imputed!$C$4,flights_c!G1030*imputed!$B$5+imputed!$C$5)</f>
        <v>9058.9984999999997</v>
      </c>
      <c r="N1030">
        <f t="shared" si="64"/>
        <v>7</v>
      </c>
      <c r="O1030">
        <f t="shared" si="65"/>
        <v>0.99391124213210102</v>
      </c>
      <c r="P1030">
        <f t="shared" si="66"/>
        <v>5</v>
      </c>
      <c r="Q1030" t="str">
        <f>VLOOKUP(K1030,employees!A:H,5, FALSE)</f>
        <v>Consulting</v>
      </c>
      <c r="R1030">
        <f>VLOOKUP(K1030,employees!A:H,6, FALSE)</f>
        <v>3</v>
      </c>
      <c r="S1030">
        <f>VLOOKUP(R1030,Allowance!A:B,2,FALSE)</f>
        <v>8</v>
      </c>
      <c r="T1030" t="str">
        <f t="shared" si="67"/>
        <v>Violation</v>
      </c>
      <c r="U1030" t="str">
        <f>VLOOKUP(B1030,IATA[],3,FALSE)</f>
        <v>USA</v>
      </c>
      <c r="V1030" t="str">
        <f>VLOOKUP(C1030,IATA[],3,FALSE)</f>
        <v>India</v>
      </c>
      <c r="W1030" t="str">
        <f>VLOOKUP(U1030,Regions!A:B,2,FALSE)</f>
        <v>Americas</v>
      </c>
      <c r="X1030" t="str">
        <f>VLOOKUP(V1030,Regions!A:B,2,FALSE)</f>
        <v>Asia Pacific</v>
      </c>
    </row>
    <row r="1031" spans="1:24" x14ac:dyDescent="0.3">
      <c r="A1031" t="s">
        <v>98</v>
      </c>
      <c r="B1031" t="s">
        <v>1162</v>
      </c>
      <c r="C1031" t="s">
        <v>1177</v>
      </c>
      <c r="D1031" s="1">
        <v>43781</v>
      </c>
      <c r="E1031" s="1">
        <v>43793</v>
      </c>
      <c r="F1031" s="1">
        <v>43805</v>
      </c>
      <c r="G1031">
        <v>17020</v>
      </c>
      <c r="H1031">
        <v>22.2</v>
      </c>
      <c r="I1031">
        <v>12492.99</v>
      </c>
      <c r="J1031" s="2" t="s">
        <v>1218</v>
      </c>
      <c r="K1031">
        <v>845</v>
      </c>
      <c r="L1031" s="15" t="s">
        <v>1576</v>
      </c>
      <c r="M1031">
        <f>IF(J1031="Business", G1031*imputed!$B$4+imputed!$C$4,flights_c!G1031*imputed!$B$5+imputed!$C$5)</f>
        <v>11621.97</v>
      </c>
      <c r="N1031">
        <f t="shared" si="64"/>
        <v>12</v>
      </c>
      <c r="O1031">
        <f t="shared" si="65"/>
        <v>0.73401821386603994</v>
      </c>
      <c r="P1031">
        <f t="shared" si="66"/>
        <v>12</v>
      </c>
      <c r="Q1031" t="str">
        <f>VLOOKUP(K1031,employees!A:H,5, FALSE)</f>
        <v>Consulting</v>
      </c>
      <c r="R1031">
        <f>VLOOKUP(K1031,employees!A:H,6, FALSE)</f>
        <v>4</v>
      </c>
      <c r="S1031">
        <f>VLOOKUP(R1031,Allowance!A:B,2,FALSE)</f>
        <v>10</v>
      </c>
      <c r="T1031" t="str">
        <f t="shared" si="67"/>
        <v>Violation</v>
      </c>
      <c r="U1031" t="str">
        <f>VLOOKUP(B1031,IATA[],3,FALSE)</f>
        <v>England</v>
      </c>
      <c r="V1031" t="str">
        <f>VLOOKUP(C1031,IATA[],3,FALSE)</f>
        <v>Australia</v>
      </c>
      <c r="W1031" t="str">
        <f>VLOOKUP(U1031,Regions!A:B,2,FALSE)</f>
        <v>Europe &amp; Middle East</v>
      </c>
      <c r="X1031" t="str">
        <f>VLOOKUP(V1031,Regions!A:B,2,FALSE)</f>
        <v>Asia Pacific</v>
      </c>
    </row>
    <row r="1032" spans="1:24" x14ac:dyDescent="0.3">
      <c r="A1032" t="s">
        <v>97</v>
      </c>
      <c r="B1032" t="s">
        <v>1161</v>
      </c>
      <c r="C1032" t="s">
        <v>1173</v>
      </c>
      <c r="D1032" s="1">
        <v>42793</v>
      </c>
      <c r="E1032" s="1">
        <v>42799</v>
      </c>
      <c r="F1032" s="1">
        <v>42809</v>
      </c>
      <c r="G1032">
        <v>13964</v>
      </c>
      <c r="H1032">
        <v>16.899999999999999</v>
      </c>
      <c r="I1032">
        <v>12509.09</v>
      </c>
      <c r="J1032" s="2" t="s">
        <v>1218</v>
      </c>
      <c r="K1032">
        <v>297</v>
      </c>
      <c r="L1032" s="15" t="s">
        <v>1576</v>
      </c>
      <c r="M1032">
        <f>IF(J1032="Business", G1032*imputed!$B$4+imputed!$C$4,flights_c!G1032*imputed!$B$5+imputed!$C$5)</f>
        <v>9869.3539999999994</v>
      </c>
      <c r="N1032">
        <f t="shared" si="64"/>
        <v>6</v>
      </c>
      <c r="O1032">
        <f t="shared" si="65"/>
        <v>0.89580993984531654</v>
      </c>
      <c r="P1032">
        <f t="shared" si="66"/>
        <v>10</v>
      </c>
      <c r="Q1032" t="str">
        <f>VLOOKUP(K1032,employees!A:H,5, FALSE)</f>
        <v>Consulting</v>
      </c>
      <c r="R1032">
        <f>VLOOKUP(K1032,employees!A:H,6, FALSE)</f>
        <v>4</v>
      </c>
      <c r="S1032">
        <f>VLOOKUP(R1032,Allowance!A:B,2,FALSE)</f>
        <v>10</v>
      </c>
      <c r="T1032" t="str">
        <f t="shared" si="67"/>
        <v>Violation</v>
      </c>
      <c r="U1032" t="str">
        <f>VLOOKUP(B1032,IATA[],3,FALSE)</f>
        <v>USA</v>
      </c>
      <c r="V1032" t="str">
        <f>VLOOKUP(C1032,IATA[],3,FALSE)</f>
        <v>Thailand</v>
      </c>
      <c r="W1032" t="str">
        <f>VLOOKUP(U1032,Regions!A:B,2,FALSE)</f>
        <v>Americas</v>
      </c>
      <c r="X1032" t="str">
        <f>VLOOKUP(V1032,Regions!A:B,2,FALSE)</f>
        <v>Asia Pacific</v>
      </c>
    </row>
    <row r="1033" spans="1:24" x14ac:dyDescent="0.3">
      <c r="A1033" t="s">
        <v>96</v>
      </c>
      <c r="B1033" t="s">
        <v>1161</v>
      </c>
      <c r="C1033" t="s">
        <v>1194</v>
      </c>
      <c r="D1033" s="1">
        <v>43501</v>
      </c>
      <c r="E1033" s="1">
        <v>43509</v>
      </c>
      <c r="F1033" s="1">
        <v>43519</v>
      </c>
      <c r="G1033">
        <v>6205</v>
      </c>
      <c r="H1033">
        <v>7.8</v>
      </c>
      <c r="I1033">
        <v>12524.17</v>
      </c>
      <c r="J1033" s="2" t="s">
        <v>1218</v>
      </c>
      <c r="K1033">
        <v>18</v>
      </c>
      <c r="L1033" s="15" t="s">
        <v>1576</v>
      </c>
      <c r="M1033">
        <f>IF(J1033="Business", G1033*imputed!$B$4+imputed!$C$4,flights_c!G1033*imputed!$B$5+imputed!$C$5)</f>
        <v>5419.5675000000001</v>
      </c>
      <c r="N1033">
        <f t="shared" si="64"/>
        <v>8</v>
      </c>
      <c r="O1033">
        <f t="shared" si="65"/>
        <v>2.018399677679291</v>
      </c>
      <c r="P1033">
        <f t="shared" si="66"/>
        <v>10</v>
      </c>
      <c r="Q1033" t="str">
        <f>VLOOKUP(K1033,employees!A:H,5, FALSE)</f>
        <v>Consulting</v>
      </c>
      <c r="R1033">
        <f>VLOOKUP(K1033,employees!A:H,6, FALSE)</f>
        <v>2</v>
      </c>
      <c r="S1033">
        <f>VLOOKUP(R1033,Allowance!A:B,2,FALSE)</f>
        <v>6</v>
      </c>
      <c r="T1033" t="str">
        <f t="shared" si="67"/>
        <v>Violation</v>
      </c>
      <c r="U1033" t="str">
        <f>VLOOKUP(B1033,IATA[],3,FALSE)</f>
        <v>USA</v>
      </c>
      <c r="V1033" t="str">
        <f>VLOOKUP(C1033,IATA[],3,FALSE)</f>
        <v>Germany</v>
      </c>
      <c r="W1033" t="str">
        <f>VLOOKUP(U1033,Regions!A:B,2,FALSE)</f>
        <v>Americas</v>
      </c>
      <c r="X1033" t="str">
        <f>VLOOKUP(V1033,Regions!A:B,2,FALSE)</f>
        <v>Europe &amp; Middle East</v>
      </c>
    </row>
    <row r="1034" spans="1:24" x14ac:dyDescent="0.3">
      <c r="A1034" t="s">
        <v>95</v>
      </c>
      <c r="B1034" t="s">
        <v>1161</v>
      </c>
      <c r="C1034" t="s">
        <v>1177</v>
      </c>
      <c r="D1034" s="1">
        <v>43444</v>
      </c>
      <c r="E1034" s="1">
        <v>43456</v>
      </c>
      <c r="F1034" s="1">
        <v>43467</v>
      </c>
      <c r="G1034">
        <v>16013</v>
      </c>
      <c r="H1034">
        <v>19.3</v>
      </c>
      <c r="I1034">
        <v>12525.05</v>
      </c>
      <c r="J1034" s="2" t="s">
        <v>1218</v>
      </c>
      <c r="K1034">
        <v>161</v>
      </c>
      <c r="L1034" s="15" t="s">
        <v>1576</v>
      </c>
      <c r="M1034">
        <f>IF(J1034="Business", G1034*imputed!$B$4+imputed!$C$4,flights_c!G1034*imputed!$B$5+imputed!$C$5)</f>
        <v>11044.4555</v>
      </c>
      <c r="N1034">
        <f t="shared" si="64"/>
        <v>12</v>
      </c>
      <c r="O1034">
        <f t="shared" si="65"/>
        <v>0.78218010366577151</v>
      </c>
      <c r="P1034">
        <f t="shared" si="66"/>
        <v>11</v>
      </c>
      <c r="Q1034" t="str">
        <f>VLOOKUP(K1034,employees!A:H,5, FALSE)</f>
        <v>Consulting</v>
      </c>
      <c r="R1034">
        <f>VLOOKUP(K1034,employees!A:H,6, FALSE)</f>
        <v>4</v>
      </c>
      <c r="S1034">
        <f>VLOOKUP(R1034,Allowance!A:B,2,FALSE)</f>
        <v>10</v>
      </c>
      <c r="T1034" t="str">
        <f t="shared" si="67"/>
        <v>Violation</v>
      </c>
      <c r="U1034" t="str">
        <f>VLOOKUP(B1034,IATA[],3,FALSE)</f>
        <v>USA</v>
      </c>
      <c r="V1034" t="str">
        <f>VLOOKUP(C1034,IATA[],3,FALSE)</f>
        <v>Australia</v>
      </c>
      <c r="W1034" t="str">
        <f>VLOOKUP(U1034,Regions!A:B,2,FALSE)</f>
        <v>Americas</v>
      </c>
      <c r="X1034" t="str">
        <f>VLOOKUP(V1034,Regions!A:B,2,FALSE)</f>
        <v>Asia Pacific</v>
      </c>
    </row>
    <row r="1035" spans="1:24" x14ac:dyDescent="0.3">
      <c r="A1035" t="s">
        <v>94</v>
      </c>
      <c r="B1035" t="s">
        <v>1161</v>
      </c>
      <c r="C1035" t="s">
        <v>1187</v>
      </c>
      <c r="D1035" s="1">
        <v>42907</v>
      </c>
      <c r="E1035" s="1">
        <v>42914</v>
      </c>
      <c r="F1035" s="1">
        <v>42920</v>
      </c>
      <c r="G1035">
        <v>10789</v>
      </c>
      <c r="H1035">
        <v>13.2</v>
      </c>
      <c r="I1035">
        <v>12555.86</v>
      </c>
      <c r="J1035" s="2" t="s">
        <v>1218</v>
      </c>
      <c r="K1035">
        <v>325</v>
      </c>
      <c r="L1035" s="15" t="s">
        <v>1576</v>
      </c>
      <c r="M1035">
        <f>IF(J1035="Business", G1035*imputed!$B$4+imputed!$C$4,flights_c!G1035*imputed!$B$5+imputed!$C$5)</f>
        <v>8048.4915000000001</v>
      </c>
      <c r="N1035">
        <f t="shared" si="64"/>
        <v>7</v>
      </c>
      <c r="O1035">
        <f t="shared" si="65"/>
        <v>1.1637649457781074</v>
      </c>
      <c r="P1035">
        <f t="shared" si="66"/>
        <v>6</v>
      </c>
      <c r="Q1035" t="str">
        <f>VLOOKUP(K1035,employees!A:H,5, FALSE)</f>
        <v>Consulting</v>
      </c>
      <c r="R1035">
        <f>VLOOKUP(K1035,employees!A:H,6, FALSE)</f>
        <v>4</v>
      </c>
      <c r="S1035">
        <f>VLOOKUP(R1035,Allowance!A:B,2,FALSE)</f>
        <v>10</v>
      </c>
      <c r="T1035" t="str">
        <f t="shared" si="67"/>
        <v>Violation</v>
      </c>
      <c r="U1035" t="str">
        <f>VLOOKUP(B1035,IATA[],3,FALSE)</f>
        <v>USA</v>
      </c>
      <c r="V1035" t="str">
        <f>VLOOKUP(C1035,IATA[],3,FALSE)</f>
        <v>Qatar</v>
      </c>
      <c r="W1035" t="str">
        <f>VLOOKUP(U1035,Regions!A:B,2,FALSE)</f>
        <v>Americas</v>
      </c>
      <c r="X1035" t="str">
        <f>VLOOKUP(V1035,Regions!A:B,2,FALSE)</f>
        <v>Europe &amp; Middle East</v>
      </c>
    </row>
    <row r="1036" spans="1:24" x14ac:dyDescent="0.3">
      <c r="A1036" t="s">
        <v>93</v>
      </c>
      <c r="B1036" t="s">
        <v>1161</v>
      </c>
      <c r="C1036" t="s">
        <v>1187</v>
      </c>
      <c r="D1036" s="1">
        <v>43659</v>
      </c>
      <c r="E1036" s="1">
        <v>43666</v>
      </c>
      <c r="F1036" s="1">
        <v>43677</v>
      </c>
      <c r="G1036">
        <v>10789</v>
      </c>
      <c r="H1036">
        <v>13.2</v>
      </c>
      <c r="I1036">
        <v>12556.99</v>
      </c>
      <c r="J1036" s="2" t="s">
        <v>1218</v>
      </c>
      <c r="K1036">
        <v>252</v>
      </c>
      <c r="L1036" s="15" t="s">
        <v>1576</v>
      </c>
      <c r="M1036">
        <f>IF(J1036="Business", G1036*imputed!$B$4+imputed!$C$4,flights_c!G1036*imputed!$B$5+imputed!$C$5)</f>
        <v>8048.4915000000001</v>
      </c>
      <c r="N1036">
        <f t="shared" si="64"/>
        <v>7</v>
      </c>
      <c r="O1036">
        <f t="shared" si="65"/>
        <v>1.1638696820836036</v>
      </c>
      <c r="P1036">
        <f t="shared" si="66"/>
        <v>11</v>
      </c>
      <c r="Q1036" t="str">
        <f>VLOOKUP(K1036,employees!A:H,5, FALSE)</f>
        <v>Consulting</v>
      </c>
      <c r="R1036">
        <f>VLOOKUP(K1036,employees!A:H,6, FALSE)</f>
        <v>4</v>
      </c>
      <c r="S1036">
        <f>VLOOKUP(R1036,Allowance!A:B,2,FALSE)</f>
        <v>10</v>
      </c>
      <c r="T1036" t="str">
        <f t="shared" si="67"/>
        <v>Violation</v>
      </c>
      <c r="U1036" t="str">
        <f>VLOOKUP(B1036,IATA[],3,FALSE)</f>
        <v>USA</v>
      </c>
      <c r="V1036" t="str">
        <f>VLOOKUP(C1036,IATA[],3,FALSE)</f>
        <v>Qatar</v>
      </c>
      <c r="W1036" t="str">
        <f>VLOOKUP(U1036,Regions!A:B,2,FALSE)</f>
        <v>Americas</v>
      </c>
      <c r="X1036" t="str">
        <f>VLOOKUP(V1036,Regions!A:B,2,FALSE)</f>
        <v>Europe &amp; Middle East</v>
      </c>
    </row>
    <row r="1037" spans="1:24" x14ac:dyDescent="0.3">
      <c r="A1037" t="s">
        <v>92</v>
      </c>
      <c r="B1037" t="s">
        <v>1161</v>
      </c>
      <c r="C1037" t="s">
        <v>1187</v>
      </c>
      <c r="D1037" s="1">
        <v>43758</v>
      </c>
      <c r="E1037" s="1">
        <v>43766</v>
      </c>
      <c r="F1037" s="1">
        <v>43774</v>
      </c>
      <c r="G1037">
        <v>10789</v>
      </c>
      <c r="H1037">
        <v>13.2</v>
      </c>
      <c r="I1037">
        <v>12565.82</v>
      </c>
      <c r="J1037" s="2" t="s">
        <v>1218</v>
      </c>
      <c r="K1037">
        <v>638</v>
      </c>
      <c r="L1037" s="15" t="s">
        <v>1576</v>
      </c>
      <c r="M1037">
        <f>IF(J1037="Business", G1037*imputed!$B$4+imputed!$C$4,flights_c!G1037*imputed!$B$5+imputed!$C$5)</f>
        <v>8048.4915000000001</v>
      </c>
      <c r="N1037">
        <f t="shared" si="64"/>
        <v>8</v>
      </c>
      <c r="O1037">
        <f t="shared" si="65"/>
        <v>1.1646881082584113</v>
      </c>
      <c r="P1037">
        <f t="shared" si="66"/>
        <v>8</v>
      </c>
      <c r="Q1037" t="str">
        <f>VLOOKUP(K1037,employees!A:H,5, FALSE)</f>
        <v>Consulting</v>
      </c>
      <c r="R1037">
        <f>VLOOKUP(K1037,employees!A:H,6, FALSE)</f>
        <v>3</v>
      </c>
      <c r="S1037">
        <f>VLOOKUP(R1037,Allowance!A:B,2,FALSE)</f>
        <v>8</v>
      </c>
      <c r="T1037" t="str">
        <f t="shared" si="67"/>
        <v>Violation</v>
      </c>
      <c r="U1037" t="str">
        <f>VLOOKUP(B1037,IATA[],3,FALSE)</f>
        <v>USA</v>
      </c>
      <c r="V1037" t="str">
        <f>VLOOKUP(C1037,IATA[],3,FALSE)</f>
        <v>Qatar</v>
      </c>
      <c r="W1037" t="str">
        <f>VLOOKUP(U1037,Regions!A:B,2,FALSE)</f>
        <v>Americas</v>
      </c>
      <c r="X1037" t="str">
        <f>VLOOKUP(V1037,Regions!A:B,2,FALSE)</f>
        <v>Europe &amp; Middle East</v>
      </c>
    </row>
    <row r="1038" spans="1:24" x14ac:dyDescent="0.3">
      <c r="A1038" t="s">
        <v>91</v>
      </c>
      <c r="B1038" t="s">
        <v>1160</v>
      </c>
      <c r="C1038" t="s">
        <v>1161</v>
      </c>
      <c r="D1038" s="1">
        <v>43598</v>
      </c>
      <c r="E1038" s="1">
        <v>43607</v>
      </c>
      <c r="F1038" s="1">
        <v>43614</v>
      </c>
      <c r="G1038">
        <v>15340</v>
      </c>
      <c r="H1038">
        <v>23.5</v>
      </c>
      <c r="I1038">
        <v>12590.36</v>
      </c>
      <c r="J1038" s="2" t="s">
        <v>1218</v>
      </c>
      <c r="K1038">
        <v>473</v>
      </c>
      <c r="L1038" s="15" t="s">
        <v>1576</v>
      </c>
      <c r="M1038">
        <f>IF(J1038="Business", G1038*imputed!$B$4+imputed!$C$4,flights_c!G1038*imputed!$B$5+imputed!$C$5)</f>
        <v>10658.49</v>
      </c>
      <c r="N1038">
        <f t="shared" si="64"/>
        <v>9</v>
      </c>
      <c r="O1038">
        <f t="shared" si="65"/>
        <v>0.8207535853976532</v>
      </c>
      <c r="P1038">
        <f t="shared" si="66"/>
        <v>7</v>
      </c>
      <c r="Q1038" t="str">
        <f>VLOOKUP(K1038,employees!A:H,5, FALSE)</f>
        <v>Marketing</v>
      </c>
      <c r="R1038">
        <f>VLOOKUP(K1038,employees!A:H,6, FALSE)</f>
        <v>1</v>
      </c>
      <c r="S1038">
        <f>VLOOKUP(R1038,Allowance!A:B,2,FALSE)</f>
        <v>4</v>
      </c>
      <c r="T1038" t="str">
        <f t="shared" si="67"/>
        <v>Violation</v>
      </c>
      <c r="U1038" t="str">
        <f>VLOOKUP(B1038,IATA[],3,FALSE)</f>
        <v>Singapore</v>
      </c>
      <c r="V1038" t="str">
        <f>VLOOKUP(C1038,IATA[],3,FALSE)</f>
        <v>USA</v>
      </c>
      <c r="W1038" t="str">
        <f>VLOOKUP(U1038,Regions!A:B,2,FALSE)</f>
        <v>Asia Pacific</v>
      </c>
      <c r="X1038" t="str">
        <f>VLOOKUP(V1038,Regions!A:B,2,FALSE)</f>
        <v>Americas</v>
      </c>
    </row>
    <row r="1039" spans="1:24" x14ac:dyDescent="0.3">
      <c r="A1039" t="s">
        <v>90</v>
      </c>
      <c r="B1039" t="s">
        <v>1160</v>
      </c>
      <c r="C1039" t="s">
        <v>1166</v>
      </c>
      <c r="D1039" s="1">
        <v>43129</v>
      </c>
      <c r="E1039" s="1">
        <v>43139</v>
      </c>
      <c r="F1039" s="1">
        <v>43150</v>
      </c>
      <c r="G1039">
        <v>16026</v>
      </c>
      <c r="H1039">
        <v>24.2</v>
      </c>
      <c r="I1039">
        <v>12610.32</v>
      </c>
      <c r="J1039" s="2" t="s">
        <v>1218</v>
      </c>
      <c r="K1039">
        <v>77</v>
      </c>
      <c r="L1039" s="15" t="s">
        <v>1576</v>
      </c>
      <c r="M1039">
        <f>IF(J1039="Business", G1039*imputed!$B$4+imputed!$C$4,flights_c!G1039*imputed!$B$5+imputed!$C$5)</f>
        <v>11051.911</v>
      </c>
      <c r="N1039">
        <f t="shared" si="64"/>
        <v>10</v>
      </c>
      <c r="O1039">
        <f t="shared" si="65"/>
        <v>0.78686634219393481</v>
      </c>
      <c r="P1039">
        <f t="shared" si="66"/>
        <v>11</v>
      </c>
      <c r="Q1039" t="str">
        <f>VLOOKUP(K1039,employees!A:H,5, FALSE)</f>
        <v>Consulting</v>
      </c>
      <c r="R1039">
        <f>VLOOKUP(K1039,employees!A:H,6, FALSE)</f>
        <v>4</v>
      </c>
      <c r="S1039">
        <f>VLOOKUP(R1039,Allowance!A:B,2,FALSE)</f>
        <v>10</v>
      </c>
      <c r="T1039" t="str">
        <f t="shared" si="67"/>
        <v>Violation</v>
      </c>
      <c r="U1039" t="str">
        <f>VLOOKUP(B1039,IATA[],3,FALSE)</f>
        <v>Singapore</v>
      </c>
      <c r="V1039" t="str">
        <f>VLOOKUP(C1039,IATA[],3,FALSE)</f>
        <v>USA</v>
      </c>
      <c r="W1039" t="str">
        <f>VLOOKUP(U1039,Regions!A:B,2,FALSE)</f>
        <v>Asia Pacific</v>
      </c>
      <c r="X1039" t="str">
        <f>VLOOKUP(V1039,Regions!A:B,2,FALSE)</f>
        <v>Americas</v>
      </c>
    </row>
    <row r="1040" spans="1:24" x14ac:dyDescent="0.3">
      <c r="A1040" t="s">
        <v>89</v>
      </c>
      <c r="B1040" t="s">
        <v>1162</v>
      </c>
      <c r="C1040" t="s">
        <v>1181</v>
      </c>
      <c r="D1040" s="1">
        <v>43281</v>
      </c>
      <c r="E1040" s="1">
        <v>43281</v>
      </c>
      <c r="F1040" s="1">
        <v>43292</v>
      </c>
      <c r="G1040">
        <v>9212</v>
      </c>
      <c r="H1040">
        <v>12.4</v>
      </c>
      <c r="I1040">
        <v>12616.83</v>
      </c>
      <c r="J1040" s="2" t="s">
        <v>1218</v>
      </c>
      <c r="K1040">
        <v>566</v>
      </c>
      <c r="L1040" s="15" t="s">
        <v>1576</v>
      </c>
      <c r="M1040">
        <f>IF(J1040="Business", G1040*imputed!$B$4+imputed!$C$4,flights_c!G1040*imputed!$B$5+imputed!$C$5)</f>
        <v>7144.0820000000003</v>
      </c>
      <c r="N1040">
        <f t="shared" si="64"/>
        <v>0</v>
      </c>
      <c r="O1040">
        <f t="shared" si="65"/>
        <v>1.3696081198436822</v>
      </c>
      <c r="P1040">
        <f t="shared" si="66"/>
        <v>11</v>
      </c>
      <c r="Q1040" t="str">
        <f>VLOOKUP(K1040,employees!A:H,5, FALSE)</f>
        <v>Consulting</v>
      </c>
      <c r="R1040">
        <f>VLOOKUP(K1040,employees!A:H,6, FALSE)</f>
        <v>4</v>
      </c>
      <c r="S1040">
        <f>VLOOKUP(R1040,Allowance!A:B,2,FALSE)</f>
        <v>10</v>
      </c>
      <c r="T1040" t="str">
        <f t="shared" si="67"/>
        <v>Violation</v>
      </c>
      <c r="U1040" t="str">
        <f>VLOOKUP(B1040,IATA[],3,FALSE)</f>
        <v>England</v>
      </c>
      <c r="V1040" t="str">
        <f>VLOOKUP(C1040,IATA[],3,FALSE)</f>
        <v>China</v>
      </c>
      <c r="W1040" t="str">
        <f>VLOOKUP(U1040,Regions!A:B,2,FALSE)</f>
        <v>Europe &amp; Middle East</v>
      </c>
      <c r="X1040" t="str">
        <f>VLOOKUP(V1040,Regions!A:B,2,FALSE)</f>
        <v>Asia Pacific</v>
      </c>
    </row>
    <row r="1041" spans="1:24" x14ac:dyDescent="0.3">
      <c r="A1041" t="s">
        <v>88</v>
      </c>
      <c r="B1041" t="s">
        <v>1167</v>
      </c>
      <c r="C1041" t="s">
        <v>1193</v>
      </c>
      <c r="D1041" s="1">
        <v>43803</v>
      </c>
      <c r="E1041" s="1">
        <v>43812</v>
      </c>
      <c r="F1041" s="1">
        <v>43821</v>
      </c>
      <c r="G1041">
        <v>6732</v>
      </c>
      <c r="H1041">
        <v>8.5</v>
      </c>
      <c r="I1041">
        <v>12629.26</v>
      </c>
      <c r="J1041" s="2" t="s">
        <v>1218</v>
      </c>
      <c r="K1041">
        <v>102</v>
      </c>
      <c r="L1041" s="15" t="s">
        <v>1576</v>
      </c>
      <c r="M1041">
        <f>IF(J1041="Business", G1041*imputed!$B$4+imputed!$C$4,flights_c!G1041*imputed!$B$5+imputed!$C$5)</f>
        <v>5721.8019999999997</v>
      </c>
      <c r="N1041">
        <f t="shared" si="64"/>
        <v>9</v>
      </c>
      <c r="O1041">
        <f t="shared" si="65"/>
        <v>1.8760041592394534</v>
      </c>
      <c r="P1041">
        <f t="shared" si="66"/>
        <v>9</v>
      </c>
      <c r="Q1041" t="str">
        <f>VLOOKUP(K1041,employees!A:H,5, FALSE)</f>
        <v>Consulting</v>
      </c>
      <c r="R1041">
        <f>VLOOKUP(K1041,employees!A:H,6, FALSE)</f>
        <v>4</v>
      </c>
      <c r="S1041">
        <f>VLOOKUP(R1041,Allowance!A:B,2,FALSE)</f>
        <v>10</v>
      </c>
      <c r="T1041" t="str">
        <f t="shared" si="67"/>
        <v>No</v>
      </c>
      <c r="U1041" t="str">
        <f>VLOOKUP(B1041,IATA[],3,FALSE)</f>
        <v>England</v>
      </c>
      <c r="V1041" t="str">
        <f>VLOOKUP(C1041,IATA[],3,FALSE)</f>
        <v>India</v>
      </c>
      <c r="W1041" t="str">
        <f>VLOOKUP(U1041,Regions!A:B,2,FALSE)</f>
        <v>Europe &amp; Middle East</v>
      </c>
      <c r="X1041" t="str">
        <f>VLOOKUP(V1041,Regions!A:B,2,FALSE)</f>
        <v>Asia Pacific</v>
      </c>
    </row>
    <row r="1042" spans="1:24" x14ac:dyDescent="0.3">
      <c r="A1042" t="s">
        <v>87</v>
      </c>
      <c r="B1042" t="s">
        <v>1161</v>
      </c>
      <c r="C1042" t="s">
        <v>1173</v>
      </c>
      <c r="D1042" s="1">
        <v>43380</v>
      </c>
      <c r="E1042" s="1">
        <v>43393</v>
      </c>
      <c r="F1042" s="1">
        <v>43398</v>
      </c>
      <c r="G1042">
        <v>13964</v>
      </c>
      <c r="H1042">
        <v>16.899999999999999</v>
      </c>
      <c r="I1042">
        <v>12630.24</v>
      </c>
      <c r="J1042" s="2" t="s">
        <v>1218</v>
      </c>
      <c r="K1042">
        <v>12</v>
      </c>
      <c r="L1042" s="15" t="s">
        <v>1576</v>
      </c>
      <c r="M1042">
        <f>IF(J1042="Business", G1042*imputed!$B$4+imputed!$C$4,flights_c!G1042*imputed!$B$5+imputed!$C$5)</f>
        <v>9869.3539999999994</v>
      </c>
      <c r="N1042">
        <f t="shared" si="64"/>
        <v>13</v>
      </c>
      <c r="O1042">
        <f t="shared" si="65"/>
        <v>0.90448582068175309</v>
      </c>
      <c r="P1042">
        <f t="shared" si="66"/>
        <v>5</v>
      </c>
      <c r="Q1042" t="str">
        <f>VLOOKUP(K1042,employees!A:H,5, FALSE)</f>
        <v>Consulting</v>
      </c>
      <c r="R1042">
        <f>VLOOKUP(K1042,employees!A:H,6, FALSE)</f>
        <v>2</v>
      </c>
      <c r="S1042">
        <f>VLOOKUP(R1042,Allowance!A:B,2,FALSE)</f>
        <v>6</v>
      </c>
      <c r="T1042" t="str">
        <f t="shared" si="67"/>
        <v>Violation</v>
      </c>
      <c r="U1042" t="str">
        <f>VLOOKUP(B1042,IATA[],3,FALSE)</f>
        <v>USA</v>
      </c>
      <c r="V1042" t="str">
        <f>VLOOKUP(C1042,IATA[],3,FALSE)</f>
        <v>Thailand</v>
      </c>
      <c r="W1042" t="str">
        <f>VLOOKUP(U1042,Regions!A:B,2,FALSE)</f>
        <v>Americas</v>
      </c>
      <c r="X1042" t="str">
        <f>VLOOKUP(V1042,Regions!A:B,2,FALSE)</f>
        <v>Asia Pacific</v>
      </c>
    </row>
    <row r="1043" spans="1:24" x14ac:dyDescent="0.3">
      <c r="A1043" t="s">
        <v>86</v>
      </c>
      <c r="B1043" t="s">
        <v>1161</v>
      </c>
      <c r="C1043" t="s">
        <v>1184</v>
      </c>
      <c r="D1043" s="1">
        <v>43465</v>
      </c>
      <c r="E1043" s="1">
        <v>43476</v>
      </c>
      <c r="F1043" s="1">
        <v>43485</v>
      </c>
      <c r="G1043">
        <v>16695</v>
      </c>
      <c r="H1043">
        <v>20.100000000000001</v>
      </c>
      <c r="I1043">
        <v>12630.5</v>
      </c>
      <c r="J1043" s="2" t="s">
        <v>1218</v>
      </c>
      <c r="K1043">
        <v>204</v>
      </c>
      <c r="L1043" s="15" t="s">
        <v>1576</v>
      </c>
      <c r="M1043">
        <f>IF(J1043="Business", G1043*imputed!$B$4+imputed!$C$4,flights_c!G1043*imputed!$B$5+imputed!$C$5)</f>
        <v>11435.5825</v>
      </c>
      <c r="N1043">
        <f t="shared" si="64"/>
        <v>11</v>
      </c>
      <c r="O1043">
        <f t="shared" si="65"/>
        <v>0.7565438754117999</v>
      </c>
      <c r="P1043">
        <f t="shared" si="66"/>
        <v>9</v>
      </c>
      <c r="Q1043" t="str">
        <f>VLOOKUP(K1043,employees!A:H,5, FALSE)</f>
        <v>Consulting</v>
      </c>
      <c r="R1043">
        <f>VLOOKUP(K1043,employees!A:H,6, FALSE)</f>
        <v>4</v>
      </c>
      <c r="S1043">
        <f>VLOOKUP(R1043,Allowance!A:B,2,FALSE)</f>
        <v>10</v>
      </c>
      <c r="T1043" t="str">
        <f t="shared" si="67"/>
        <v>Violation</v>
      </c>
      <c r="U1043" t="str">
        <f>VLOOKUP(B1043,IATA[],3,FALSE)</f>
        <v>USA</v>
      </c>
      <c r="V1043" t="str">
        <f>VLOOKUP(C1043,IATA[],3,FALSE)</f>
        <v>Australia</v>
      </c>
      <c r="W1043" t="str">
        <f>VLOOKUP(U1043,Regions!A:B,2,FALSE)</f>
        <v>Americas</v>
      </c>
      <c r="X1043" t="str">
        <f>VLOOKUP(V1043,Regions!A:B,2,FALSE)</f>
        <v>Asia Pacific</v>
      </c>
    </row>
    <row r="1044" spans="1:24" x14ac:dyDescent="0.3">
      <c r="A1044" t="s">
        <v>85</v>
      </c>
      <c r="B1044" t="s">
        <v>1161</v>
      </c>
      <c r="C1044" t="s">
        <v>1168</v>
      </c>
      <c r="D1044" s="1">
        <v>43263</v>
      </c>
      <c r="E1044" s="1">
        <v>43266</v>
      </c>
      <c r="F1044" s="1">
        <v>43276</v>
      </c>
      <c r="G1044">
        <v>10899</v>
      </c>
      <c r="H1044">
        <v>13.3</v>
      </c>
      <c r="I1044">
        <v>12642.55</v>
      </c>
      <c r="J1044" s="2" t="s">
        <v>1218</v>
      </c>
      <c r="K1044">
        <v>13</v>
      </c>
      <c r="L1044" s="15" t="s">
        <v>1576</v>
      </c>
      <c r="M1044">
        <f>IF(J1044="Business", G1044*imputed!$B$4+imputed!$C$4,flights_c!G1044*imputed!$B$5+imputed!$C$5)</f>
        <v>8111.5765000000001</v>
      </c>
      <c r="N1044">
        <f t="shared" si="64"/>
        <v>3</v>
      </c>
      <c r="O1044">
        <f t="shared" si="65"/>
        <v>1.1599733920543169</v>
      </c>
      <c r="P1044">
        <f t="shared" si="66"/>
        <v>10</v>
      </c>
      <c r="Q1044" t="str">
        <f>VLOOKUP(K1044,employees!A:H,5, FALSE)</f>
        <v>Consulting</v>
      </c>
      <c r="R1044">
        <f>VLOOKUP(K1044,employees!A:H,6, FALSE)</f>
        <v>2</v>
      </c>
      <c r="S1044">
        <f>VLOOKUP(R1044,Allowance!A:B,2,FALSE)</f>
        <v>6</v>
      </c>
      <c r="T1044" t="str">
        <f t="shared" si="67"/>
        <v>Violation</v>
      </c>
      <c r="U1044" t="str">
        <f>VLOOKUP(B1044,IATA[],3,FALSE)</f>
        <v>USA</v>
      </c>
      <c r="V1044" t="str">
        <f>VLOOKUP(C1044,IATA[],3,FALSE)</f>
        <v>Japan</v>
      </c>
      <c r="W1044" t="str">
        <f>VLOOKUP(U1044,Regions!A:B,2,FALSE)</f>
        <v>Americas</v>
      </c>
      <c r="X1044" t="str">
        <f>VLOOKUP(V1044,Regions!A:B,2,FALSE)</f>
        <v>Asia Pacific</v>
      </c>
    </row>
    <row r="1045" spans="1:24" x14ac:dyDescent="0.3">
      <c r="A1045" t="s">
        <v>84</v>
      </c>
      <c r="B1045" t="s">
        <v>1161</v>
      </c>
      <c r="C1045" t="s">
        <v>1173</v>
      </c>
      <c r="D1045" s="1">
        <v>43050</v>
      </c>
      <c r="E1045" s="1">
        <v>43062</v>
      </c>
      <c r="F1045" s="1">
        <v>43070</v>
      </c>
      <c r="G1045">
        <v>13964</v>
      </c>
      <c r="H1045">
        <v>16.899999999999999</v>
      </c>
      <c r="I1045">
        <v>12649.05</v>
      </c>
      <c r="J1045" s="2" t="s">
        <v>1218</v>
      </c>
      <c r="K1045">
        <v>239</v>
      </c>
      <c r="L1045" s="15" t="s">
        <v>1576</v>
      </c>
      <c r="M1045">
        <f>IF(J1045="Business", G1045*imputed!$B$4+imputed!$C$4,flights_c!G1045*imputed!$B$5+imputed!$C$5)</f>
        <v>9869.3539999999994</v>
      </c>
      <c r="N1045">
        <f t="shared" si="64"/>
        <v>12</v>
      </c>
      <c r="O1045">
        <f t="shared" si="65"/>
        <v>0.90583285591521046</v>
      </c>
      <c r="P1045">
        <f t="shared" si="66"/>
        <v>8</v>
      </c>
      <c r="Q1045" t="str">
        <f>VLOOKUP(K1045,employees!A:H,5, FALSE)</f>
        <v>Consulting</v>
      </c>
      <c r="R1045">
        <f>VLOOKUP(K1045,employees!A:H,6, FALSE)</f>
        <v>2</v>
      </c>
      <c r="S1045">
        <f>VLOOKUP(R1045,Allowance!A:B,2,FALSE)</f>
        <v>6</v>
      </c>
      <c r="T1045" t="str">
        <f t="shared" si="67"/>
        <v>Violation</v>
      </c>
      <c r="U1045" t="str">
        <f>VLOOKUP(B1045,IATA[],3,FALSE)</f>
        <v>USA</v>
      </c>
      <c r="V1045" t="str">
        <f>VLOOKUP(C1045,IATA[],3,FALSE)</f>
        <v>Thailand</v>
      </c>
      <c r="W1045" t="str">
        <f>VLOOKUP(U1045,Regions!A:B,2,FALSE)</f>
        <v>Americas</v>
      </c>
      <c r="X1045" t="str">
        <f>VLOOKUP(V1045,Regions!A:B,2,FALSE)</f>
        <v>Asia Pacific</v>
      </c>
    </row>
    <row r="1046" spans="1:24" x14ac:dyDescent="0.3">
      <c r="A1046" t="s">
        <v>83</v>
      </c>
      <c r="B1046" t="s">
        <v>1160</v>
      </c>
      <c r="C1046" t="s">
        <v>1161</v>
      </c>
      <c r="D1046" s="1">
        <v>42993</v>
      </c>
      <c r="E1046" s="1">
        <v>43003</v>
      </c>
      <c r="F1046" s="1">
        <v>43013</v>
      </c>
      <c r="G1046">
        <v>15340</v>
      </c>
      <c r="H1046">
        <v>23.5</v>
      </c>
      <c r="I1046">
        <v>12676.7</v>
      </c>
      <c r="J1046" s="2" t="s">
        <v>1218</v>
      </c>
      <c r="K1046">
        <v>952</v>
      </c>
      <c r="L1046" s="15" t="s">
        <v>1576</v>
      </c>
      <c r="M1046">
        <f>IF(J1046="Business", G1046*imputed!$B$4+imputed!$C$4,flights_c!G1046*imputed!$B$5+imputed!$C$5)</f>
        <v>10658.49</v>
      </c>
      <c r="N1046">
        <f t="shared" si="64"/>
        <v>10</v>
      </c>
      <c r="O1046">
        <f t="shared" si="65"/>
        <v>0.82638200782268578</v>
      </c>
      <c r="P1046">
        <f t="shared" si="66"/>
        <v>10</v>
      </c>
      <c r="Q1046" t="str">
        <f>VLOOKUP(K1046,employees!A:H,5, FALSE)</f>
        <v>Consulting</v>
      </c>
      <c r="R1046">
        <f>VLOOKUP(K1046,employees!A:H,6, FALSE)</f>
        <v>4</v>
      </c>
      <c r="S1046">
        <f>VLOOKUP(R1046,Allowance!A:B,2,FALSE)</f>
        <v>10</v>
      </c>
      <c r="T1046" t="str">
        <f t="shared" si="67"/>
        <v>Violation</v>
      </c>
      <c r="U1046" t="str">
        <f>VLOOKUP(B1046,IATA[],3,FALSE)</f>
        <v>Singapore</v>
      </c>
      <c r="V1046" t="str">
        <f>VLOOKUP(C1046,IATA[],3,FALSE)</f>
        <v>USA</v>
      </c>
      <c r="W1046" t="str">
        <f>VLOOKUP(U1046,Regions!A:B,2,FALSE)</f>
        <v>Asia Pacific</v>
      </c>
      <c r="X1046" t="str">
        <f>VLOOKUP(V1046,Regions!A:B,2,FALSE)</f>
        <v>Americas</v>
      </c>
    </row>
    <row r="1047" spans="1:24" x14ac:dyDescent="0.3">
      <c r="A1047" t="s">
        <v>82</v>
      </c>
      <c r="B1047" t="s">
        <v>1161</v>
      </c>
      <c r="C1047" t="s">
        <v>1171</v>
      </c>
      <c r="D1047" s="1">
        <v>43794</v>
      </c>
      <c r="E1047" s="1">
        <v>43803</v>
      </c>
      <c r="F1047" s="1">
        <v>43814</v>
      </c>
      <c r="G1047">
        <v>11004</v>
      </c>
      <c r="H1047">
        <v>13.5</v>
      </c>
      <c r="I1047">
        <v>12690.67</v>
      </c>
      <c r="J1047" s="2" t="s">
        <v>1218</v>
      </c>
      <c r="K1047">
        <v>161</v>
      </c>
      <c r="L1047" s="15" t="s">
        <v>1576</v>
      </c>
      <c r="M1047">
        <f>IF(J1047="Business", G1047*imputed!$B$4+imputed!$C$4,flights_c!G1047*imputed!$B$5+imputed!$C$5)</f>
        <v>8171.7939999999999</v>
      </c>
      <c r="N1047">
        <f t="shared" si="64"/>
        <v>9</v>
      </c>
      <c r="O1047">
        <f t="shared" si="65"/>
        <v>1.1532778989458379</v>
      </c>
      <c r="P1047">
        <f t="shared" si="66"/>
        <v>11</v>
      </c>
      <c r="Q1047" t="str">
        <f>VLOOKUP(K1047,employees!A:H,5, FALSE)</f>
        <v>Consulting</v>
      </c>
      <c r="R1047">
        <f>VLOOKUP(K1047,employees!A:H,6, FALSE)</f>
        <v>4</v>
      </c>
      <c r="S1047">
        <f>VLOOKUP(R1047,Allowance!A:B,2,FALSE)</f>
        <v>10</v>
      </c>
      <c r="T1047" t="str">
        <f t="shared" si="67"/>
        <v>Violation</v>
      </c>
      <c r="U1047" t="str">
        <f>VLOOKUP(B1047,IATA[],3,FALSE)</f>
        <v>USA</v>
      </c>
      <c r="V1047" t="str">
        <f>VLOOKUP(C1047,IATA[],3,FALSE)</f>
        <v>China</v>
      </c>
      <c r="W1047" t="str">
        <f>VLOOKUP(U1047,Regions!A:B,2,FALSE)</f>
        <v>Americas</v>
      </c>
      <c r="X1047" t="str">
        <f>VLOOKUP(V1047,Regions!A:B,2,FALSE)</f>
        <v>Asia Pacific</v>
      </c>
    </row>
    <row r="1048" spans="1:24" x14ac:dyDescent="0.3">
      <c r="A1048" t="s">
        <v>81</v>
      </c>
      <c r="B1048" t="s">
        <v>1161</v>
      </c>
      <c r="C1048" t="s">
        <v>1160</v>
      </c>
      <c r="D1048" s="1">
        <v>43207</v>
      </c>
      <c r="E1048" s="1">
        <v>43215</v>
      </c>
      <c r="F1048" s="1">
        <v>43221</v>
      </c>
      <c r="G1048">
        <v>15349</v>
      </c>
      <c r="H1048">
        <v>18.5</v>
      </c>
      <c r="I1048">
        <v>12711.48</v>
      </c>
      <c r="J1048" s="2" t="s">
        <v>1218</v>
      </c>
      <c r="K1048">
        <v>228</v>
      </c>
      <c r="L1048" s="15" t="s">
        <v>1576</v>
      </c>
      <c r="M1048">
        <f>IF(J1048="Business", G1048*imputed!$B$4+imputed!$C$4,flights_c!G1048*imputed!$B$5+imputed!$C$5)</f>
        <v>10663.6515</v>
      </c>
      <c r="N1048">
        <f t="shared" si="64"/>
        <v>8</v>
      </c>
      <c r="O1048">
        <f t="shared" si="65"/>
        <v>0.82816339826698804</v>
      </c>
      <c r="P1048">
        <f t="shared" si="66"/>
        <v>6</v>
      </c>
      <c r="Q1048" t="str">
        <f>VLOOKUP(K1048,employees!A:H,5, FALSE)</f>
        <v>HR</v>
      </c>
      <c r="R1048">
        <f>VLOOKUP(K1048,employees!A:H,6, FALSE)</f>
        <v>3</v>
      </c>
      <c r="S1048">
        <f>VLOOKUP(R1048,Allowance!A:B,2,FALSE)</f>
        <v>8</v>
      </c>
      <c r="T1048" t="str">
        <f t="shared" si="67"/>
        <v>Violation</v>
      </c>
      <c r="U1048" t="str">
        <f>VLOOKUP(B1048,IATA[],3,FALSE)</f>
        <v>USA</v>
      </c>
      <c r="V1048" t="str">
        <f>VLOOKUP(C1048,IATA[],3,FALSE)</f>
        <v>Singapore</v>
      </c>
      <c r="W1048" t="str">
        <f>VLOOKUP(U1048,Regions!A:B,2,FALSE)</f>
        <v>Americas</v>
      </c>
      <c r="X1048" t="str">
        <f>VLOOKUP(V1048,Regions!A:B,2,FALSE)</f>
        <v>Asia Pacific</v>
      </c>
    </row>
    <row r="1049" spans="1:24" x14ac:dyDescent="0.3">
      <c r="A1049" t="s">
        <v>80</v>
      </c>
      <c r="B1049" t="s">
        <v>1161</v>
      </c>
      <c r="C1049" t="s">
        <v>1175</v>
      </c>
      <c r="D1049" s="1">
        <v>43510</v>
      </c>
      <c r="E1049" s="1">
        <v>43514</v>
      </c>
      <c r="F1049" s="1">
        <v>43520</v>
      </c>
      <c r="G1049">
        <v>11022</v>
      </c>
      <c r="H1049">
        <v>13.5</v>
      </c>
      <c r="I1049">
        <v>12721.34</v>
      </c>
      <c r="J1049" s="2" t="s">
        <v>1218</v>
      </c>
      <c r="K1049">
        <v>499</v>
      </c>
      <c r="L1049" s="15" t="s">
        <v>1576</v>
      </c>
      <c r="M1049">
        <f>IF(J1049="Business", G1049*imputed!$B$4+imputed!$C$4,flights_c!G1049*imputed!$B$5+imputed!$C$5)</f>
        <v>8182.1170000000002</v>
      </c>
      <c r="N1049">
        <f t="shared" si="64"/>
        <v>4</v>
      </c>
      <c r="O1049">
        <f t="shared" si="65"/>
        <v>1.154177100344765</v>
      </c>
      <c r="P1049">
        <f t="shared" si="66"/>
        <v>6</v>
      </c>
      <c r="Q1049" t="str">
        <f>VLOOKUP(K1049,employees!A:H,5, FALSE)</f>
        <v>IT</v>
      </c>
      <c r="R1049">
        <f>VLOOKUP(K1049,employees!A:H,6, FALSE)</f>
        <v>4</v>
      </c>
      <c r="S1049">
        <f>VLOOKUP(R1049,Allowance!A:B,2,FALSE)</f>
        <v>10</v>
      </c>
      <c r="T1049" t="str">
        <f t="shared" si="67"/>
        <v>Violation</v>
      </c>
      <c r="U1049" t="str">
        <f>VLOOKUP(B1049,IATA[],3,FALSE)</f>
        <v>USA</v>
      </c>
      <c r="V1049" t="str">
        <f>VLOOKUP(C1049,IATA[],3,FALSE)</f>
        <v>United Arab Emirates</v>
      </c>
      <c r="W1049" t="str">
        <f>VLOOKUP(U1049,Regions!A:B,2,FALSE)</f>
        <v>Americas</v>
      </c>
      <c r="X1049" t="str">
        <f>VLOOKUP(V1049,Regions!A:B,2,FALSE)</f>
        <v>Europe &amp; Middle East</v>
      </c>
    </row>
    <row r="1050" spans="1:24" x14ac:dyDescent="0.3">
      <c r="A1050" t="s">
        <v>79</v>
      </c>
      <c r="B1050" t="s">
        <v>1161</v>
      </c>
      <c r="C1050" t="s">
        <v>1160</v>
      </c>
      <c r="D1050" s="1">
        <v>43142</v>
      </c>
      <c r="E1050" s="1">
        <v>43153</v>
      </c>
      <c r="F1050" s="1">
        <v>43158</v>
      </c>
      <c r="G1050">
        <v>15349</v>
      </c>
      <c r="H1050">
        <v>18.5</v>
      </c>
      <c r="I1050">
        <v>12792.56</v>
      </c>
      <c r="J1050" s="2" t="s">
        <v>1218</v>
      </c>
      <c r="K1050">
        <v>195</v>
      </c>
      <c r="L1050" s="15" t="s">
        <v>1576</v>
      </c>
      <c r="M1050">
        <f>IF(J1050="Business", G1050*imputed!$B$4+imputed!$C$4,flights_c!G1050*imputed!$B$5+imputed!$C$5)</f>
        <v>10663.6515</v>
      </c>
      <c r="N1050">
        <f t="shared" si="64"/>
        <v>11</v>
      </c>
      <c r="O1050">
        <f t="shared" si="65"/>
        <v>0.8334458270897126</v>
      </c>
      <c r="P1050">
        <f t="shared" si="66"/>
        <v>5</v>
      </c>
      <c r="Q1050" t="str">
        <f>VLOOKUP(K1050,employees!A:H,5, FALSE)</f>
        <v>Marketing</v>
      </c>
      <c r="R1050">
        <f>VLOOKUP(K1050,employees!A:H,6, FALSE)</f>
        <v>4</v>
      </c>
      <c r="S1050">
        <f>VLOOKUP(R1050,Allowance!A:B,2,FALSE)</f>
        <v>10</v>
      </c>
      <c r="T1050" t="str">
        <f t="shared" si="67"/>
        <v>Violation</v>
      </c>
      <c r="U1050" t="str">
        <f>VLOOKUP(B1050,IATA[],3,FALSE)</f>
        <v>USA</v>
      </c>
      <c r="V1050" t="str">
        <f>VLOOKUP(C1050,IATA[],3,FALSE)</f>
        <v>Singapore</v>
      </c>
      <c r="W1050" t="str">
        <f>VLOOKUP(U1050,Regions!A:B,2,FALSE)</f>
        <v>Americas</v>
      </c>
      <c r="X1050" t="str">
        <f>VLOOKUP(V1050,Regions!A:B,2,FALSE)</f>
        <v>Asia Pacific</v>
      </c>
    </row>
    <row r="1051" spans="1:24" x14ac:dyDescent="0.3">
      <c r="A1051" t="s">
        <v>78</v>
      </c>
      <c r="B1051" t="s">
        <v>1162</v>
      </c>
      <c r="C1051" t="s">
        <v>1174</v>
      </c>
      <c r="D1051" s="1">
        <v>43699</v>
      </c>
      <c r="E1051" s="1">
        <v>43708</v>
      </c>
      <c r="F1051" s="1">
        <v>43714</v>
      </c>
      <c r="G1051">
        <v>11721</v>
      </c>
      <c r="H1051">
        <v>13.9</v>
      </c>
      <c r="I1051">
        <v>12816.98</v>
      </c>
      <c r="J1051" s="2" t="s">
        <v>1218</v>
      </c>
      <c r="K1051">
        <v>601</v>
      </c>
      <c r="L1051" s="15" t="s">
        <v>1576</v>
      </c>
      <c r="M1051">
        <f>IF(J1051="Business", G1051*imputed!$B$4+imputed!$C$4,flights_c!G1051*imputed!$B$5+imputed!$C$5)</f>
        <v>8582.9935000000005</v>
      </c>
      <c r="N1051">
        <f t="shared" si="64"/>
        <v>9</v>
      </c>
      <c r="O1051">
        <f t="shared" si="65"/>
        <v>1.0935056735773399</v>
      </c>
      <c r="P1051">
        <f t="shared" si="66"/>
        <v>6</v>
      </c>
      <c r="Q1051" t="str">
        <f>VLOOKUP(K1051,employees!A:H,5, FALSE)</f>
        <v>Consulting</v>
      </c>
      <c r="R1051">
        <f>VLOOKUP(K1051,employees!A:H,6, FALSE)</f>
        <v>2</v>
      </c>
      <c r="S1051">
        <f>VLOOKUP(R1051,Allowance!A:B,2,FALSE)</f>
        <v>6</v>
      </c>
      <c r="T1051" t="str">
        <f t="shared" si="67"/>
        <v>Violation</v>
      </c>
      <c r="U1051" t="str">
        <f>VLOOKUP(B1051,IATA[],3,FALSE)</f>
        <v>England</v>
      </c>
      <c r="V1051" t="str">
        <f>VLOOKUP(C1051,IATA[],3,FALSE)</f>
        <v>Indonesia</v>
      </c>
      <c r="W1051" t="str">
        <f>VLOOKUP(U1051,Regions!A:B,2,FALSE)</f>
        <v>Europe &amp; Middle East</v>
      </c>
      <c r="X1051" t="str">
        <f>VLOOKUP(V1051,Regions!A:B,2,FALSE)</f>
        <v>Asia Pacific</v>
      </c>
    </row>
    <row r="1052" spans="1:24" x14ac:dyDescent="0.3">
      <c r="A1052" t="s">
        <v>77</v>
      </c>
      <c r="B1052" t="s">
        <v>1161</v>
      </c>
      <c r="C1052" t="s">
        <v>1176</v>
      </c>
      <c r="D1052" s="1">
        <v>43649</v>
      </c>
      <c r="E1052" s="1">
        <v>43660</v>
      </c>
      <c r="F1052" s="1">
        <v>43672</v>
      </c>
      <c r="G1052">
        <v>11115</v>
      </c>
      <c r="H1052">
        <v>13.5</v>
      </c>
      <c r="I1052">
        <v>12839.82</v>
      </c>
      <c r="J1052" s="2" t="s">
        <v>1218</v>
      </c>
      <c r="K1052">
        <v>663</v>
      </c>
      <c r="L1052" s="15" t="s">
        <v>1576</v>
      </c>
      <c r="M1052">
        <f>IF(J1052="Business", G1052*imputed!$B$4+imputed!$C$4,flights_c!G1052*imputed!$B$5+imputed!$C$5)</f>
        <v>8235.4524999999994</v>
      </c>
      <c r="N1052">
        <f t="shared" si="64"/>
        <v>11</v>
      </c>
      <c r="O1052">
        <f t="shared" si="65"/>
        <v>1.1551794871794872</v>
      </c>
      <c r="P1052">
        <f t="shared" si="66"/>
        <v>12</v>
      </c>
      <c r="Q1052" t="str">
        <f>VLOOKUP(K1052,employees!A:H,5, FALSE)</f>
        <v>Consulting</v>
      </c>
      <c r="R1052">
        <f>VLOOKUP(K1052,employees!A:H,6, FALSE)</f>
        <v>4</v>
      </c>
      <c r="S1052">
        <f>VLOOKUP(R1052,Allowance!A:B,2,FALSE)</f>
        <v>10</v>
      </c>
      <c r="T1052" t="str">
        <f t="shared" si="67"/>
        <v>Violation</v>
      </c>
      <c r="U1052" t="str">
        <f>VLOOKUP(B1052,IATA[],3,FALSE)</f>
        <v>USA</v>
      </c>
      <c r="V1052" t="str">
        <f>VLOOKUP(C1052,IATA[],3,FALSE)</f>
        <v>Republic of Korea</v>
      </c>
      <c r="W1052" t="str">
        <f>VLOOKUP(U1052,Regions!A:B,2,FALSE)</f>
        <v>Americas</v>
      </c>
      <c r="X1052" t="str">
        <f>VLOOKUP(V1052,Regions!A:B,2,FALSE)</f>
        <v>Asia Pacific</v>
      </c>
    </row>
    <row r="1053" spans="1:24" x14ac:dyDescent="0.3">
      <c r="A1053" t="s">
        <v>76</v>
      </c>
      <c r="B1053" t="s">
        <v>1161</v>
      </c>
      <c r="C1053" t="s">
        <v>1171</v>
      </c>
      <c r="D1053" s="1">
        <v>43619</v>
      </c>
      <c r="E1053" s="1">
        <v>43630</v>
      </c>
      <c r="F1053" s="1">
        <v>43637</v>
      </c>
      <c r="G1053">
        <v>11004</v>
      </c>
      <c r="H1053">
        <v>13.5</v>
      </c>
      <c r="I1053">
        <v>12869.7</v>
      </c>
      <c r="J1053" s="2" t="s">
        <v>1218</v>
      </c>
      <c r="K1053">
        <v>321</v>
      </c>
      <c r="L1053" s="15" t="s">
        <v>1576</v>
      </c>
      <c r="M1053">
        <f>IF(J1053="Business", G1053*imputed!$B$4+imputed!$C$4,flights_c!G1053*imputed!$B$5+imputed!$C$5)</f>
        <v>8171.7939999999999</v>
      </c>
      <c r="N1053">
        <f t="shared" si="64"/>
        <v>11</v>
      </c>
      <c r="O1053">
        <f t="shared" si="65"/>
        <v>1.169547437295529</v>
      </c>
      <c r="P1053">
        <f t="shared" si="66"/>
        <v>7</v>
      </c>
      <c r="Q1053" t="str">
        <f>VLOOKUP(K1053,employees!A:H,5, FALSE)</f>
        <v>IT</v>
      </c>
      <c r="R1053">
        <f>VLOOKUP(K1053,employees!A:H,6, FALSE)</f>
        <v>3</v>
      </c>
      <c r="S1053">
        <f>VLOOKUP(R1053,Allowance!A:B,2,FALSE)</f>
        <v>8</v>
      </c>
      <c r="T1053" t="str">
        <f t="shared" si="67"/>
        <v>Violation</v>
      </c>
      <c r="U1053" t="str">
        <f>VLOOKUP(B1053,IATA[],3,FALSE)</f>
        <v>USA</v>
      </c>
      <c r="V1053" t="str">
        <f>VLOOKUP(C1053,IATA[],3,FALSE)</f>
        <v>China</v>
      </c>
      <c r="W1053" t="str">
        <f>VLOOKUP(U1053,Regions!A:B,2,FALSE)</f>
        <v>Americas</v>
      </c>
      <c r="X1053" t="str">
        <f>VLOOKUP(V1053,Regions!A:B,2,FALSE)</f>
        <v>Asia Pacific</v>
      </c>
    </row>
    <row r="1054" spans="1:24" x14ac:dyDescent="0.3">
      <c r="A1054" t="s">
        <v>75</v>
      </c>
      <c r="B1054" t="s">
        <v>1161</v>
      </c>
      <c r="C1054" t="s">
        <v>1177</v>
      </c>
      <c r="D1054" s="1">
        <v>42988</v>
      </c>
      <c r="E1054" s="1">
        <v>42997</v>
      </c>
      <c r="F1054" s="1">
        <v>43003</v>
      </c>
      <c r="G1054">
        <v>16013</v>
      </c>
      <c r="H1054">
        <v>19.3</v>
      </c>
      <c r="I1054">
        <v>12893.62</v>
      </c>
      <c r="J1054" s="2" t="s">
        <v>1218</v>
      </c>
      <c r="K1054">
        <v>451</v>
      </c>
      <c r="L1054" s="15" t="s">
        <v>1576</v>
      </c>
      <c r="M1054">
        <f>IF(J1054="Business", G1054*imputed!$B$4+imputed!$C$4,flights_c!G1054*imputed!$B$5+imputed!$C$5)</f>
        <v>11044.4555</v>
      </c>
      <c r="N1054">
        <f t="shared" si="64"/>
        <v>9</v>
      </c>
      <c r="O1054">
        <f t="shared" si="65"/>
        <v>0.80519702741522514</v>
      </c>
      <c r="P1054">
        <f t="shared" si="66"/>
        <v>6</v>
      </c>
      <c r="Q1054" t="str">
        <f>VLOOKUP(K1054,employees!A:H,5, FALSE)</f>
        <v>Consulting</v>
      </c>
      <c r="R1054">
        <f>VLOOKUP(K1054,employees!A:H,6, FALSE)</f>
        <v>2</v>
      </c>
      <c r="S1054">
        <f>VLOOKUP(R1054,Allowance!A:B,2,FALSE)</f>
        <v>6</v>
      </c>
      <c r="T1054" t="str">
        <f t="shared" si="67"/>
        <v>Violation</v>
      </c>
      <c r="U1054" t="str">
        <f>VLOOKUP(B1054,IATA[],3,FALSE)</f>
        <v>USA</v>
      </c>
      <c r="V1054" t="str">
        <f>VLOOKUP(C1054,IATA[],3,FALSE)</f>
        <v>Australia</v>
      </c>
      <c r="W1054" t="str">
        <f>VLOOKUP(U1054,Regions!A:B,2,FALSE)</f>
        <v>Americas</v>
      </c>
      <c r="X1054" t="str">
        <f>VLOOKUP(V1054,Regions!A:B,2,FALSE)</f>
        <v>Asia Pacific</v>
      </c>
    </row>
    <row r="1055" spans="1:24" x14ac:dyDescent="0.3">
      <c r="A1055" t="s">
        <v>74</v>
      </c>
      <c r="B1055" t="s">
        <v>1161</v>
      </c>
      <c r="C1055" t="s">
        <v>1187</v>
      </c>
      <c r="D1055" s="1">
        <v>43105</v>
      </c>
      <c r="E1055" s="1">
        <v>43114</v>
      </c>
      <c r="F1055" s="1">
        <v>43120</v>
      </c>
      <c r="G1055">
        <v>10789</v>
      </c>
      <c r="H1055">
        <v>13.2</v>
      </c>
      <c r="I1055">
        <v>12916.22</v>
      </c>
      <c r="J1055" s="2" t="s">
        <v>1218</v>
      </c>
      <c r="K1055">
        <v>297</v>
      </c>
      <c r="L1055" s="15" t="s">
        <v>1576</v>
      </c>
      <c r="M1055">
        <f>IF(J1055="Business", G1055*imputed!$B$4+imputed!$C$4,flights_c!G1055*imputed!$B$5+imputed!$C$5)</f>
        <v>8048.4915000000001</v>
      </c>
      <c r="N1055">
        <f t="shared" si="64"/>
        <v>9</v>
      </c>
      <c r="O1055">
        <f t="shared" si="65"/>
        <v>1.1971656316618777</v>
      </c>
      <c r="P1055">
        <f t="shared" si="66"/>
        <v>6</v>
      </c>
      <c r="Q1055" t="str">
        <f>VLOOKUP(K1055,employees!A:H,5, FALSE)</f>
        <v>Consulting</v>
      </c>
      <c r="R1055">
        <f>VLOOKUP(K1055,employees!A:H,6, FALSE)</f>
        <v>4</v>
      </c>
      <c r="S1055">
        <f>VLOOKUP(R1055,Allowance!A:B,2,FALSE)</f>
        <v>10</v>
      </c>
      <c r="T1055" t="str">
        <f t="shared" si="67"/>
        <v>Violation</v>
      </c>
      <c r="U1055" t="str">
        <f>VLOOKUP(B1055,IATA[],3,FALSE)</f>
        <v>USA</v>
      </c>
      <c r="V1055" t="str">
        <f>VLOOKUP(C1055,IATA[],3,FALSE)</f>
        <v>Qatar</v>
      </c>
      <c r="W1055" t="str">
        <f>VLOOKUP(U1055,Regions!A:B,2,FALSE)</f>
        <v>Americas</v>
      </c>
      <c r="X1055" t="str">
        <f>VLOOKUP(V1055,Regions!A:B,2,FALSE)</f>
        <v>Europe &amp; Middle East</v>
      </c>
    </row>
    <row r="1056" spans="1:24" x14ac:dyDescent="0.3">
      <c r="A1056" t="s">
        <v>73</v>
      </c>
      <c r="B1056" t="s">
        <v>1162</v>
      </c>
      <c r="C1056" t="s">
        <v>1192</v>
      </c>
      <c r="D1056" s="1">
        <v>43758</v>
      </c>
      <c r="E1056" s="1">
        <v>43758</v>
      </c>
      <c r="F1056" s="1">
        <v>43764</v>
      </c>
      <c r="G1056">
        <v>8716</v>
      </c>
      <c r="H1056">
        <v>16.899999999999999</v>
      </c>
      <c r="I1056">
        <v>12934.52</v>
      </c>
      <c r="J1056" s="2" t="s">
        <v>1218</v>
      </c>
      <c r="K1056">
        <v>944</v>
      </c>
      <c r="L1056" s="15" t="s">
        <v>1576</v>
      </c>
      <c r="M1056">
        <f>IF(J1056="Business", G1056*imputed!$B$4+imputed!$C$4,flights_c!G1056*imputed!$B$5+imputed!$C$5)</f>
        <v>6859.6260000000002</v>
      </c>
      <c r="N1056">
        <f t="shared" si="64"/>
        <v>0</v>
      </c>
      <c r="O1056">
        <f t="shared" si="65"/>
        <v>1.4839972464433226</v>
      </c>
      <c r="P1056">
        <f t="shared" si="66"/>
        <v>6</v>
      </c>
      <c r="Q1056" t="str">
        <f>VLOOKUP(K1056,employees!A:H,5, FALSE)</f>
        <v>Consulting</v>
      </c>
      <c r="R1056">
        <f>VLOOKUP(K1056,employees!A:H,6, FALSE)</f>
        <v>3</v>
      </c>
      <c r="S1056">
        <f>VLOOKUP(R1056,Allowance!A:B,2,FALSE)</f>
        <v>8</v>
      </c>
      <c r="T1056" t="str">
        <f t="shared" si="67"/>
        <v>Violation</v>
      </c>
      <c r="U1056" t="str">
        <f>VLOOKUP(B1056,IATA[],3,FALSE)</f>
        <v>England</v>
      </c>
      <c r="V1056" t="str">
        <f>VLOOKUP(C1056,IATA[],3,FALSE)</f>
        <v>China</v>
      </c>
      <c r="W1056" t="str">
        <f>VLOOKUP(U1056,Regions!A:B,2,FALSE)</f>
        <v>Europe &amp; Middle East</v>
      </c>
      <c r="X1056" t="str">
        <f>VLOOKUP(V1056,Regions!A:B,2,FALSE)</f>
        <v>Asia Pacific</v>
      </c>
    </row>
    <row r="1057" spans="1:24" x14ac:dyDescent="0.3">
      <c r="A1057" t="s">
        <v>72</v>
      </c>
      <c r="B1057" t="s">
        <v>1161</v>
      </c>
      <c r="C1057" t="s">
        <v>1173</v>
      </c>
      <c r="D1057" s="1">
        <v>43642</v>
      </c>
      <c r="E1057" s="1">
        <v>43652</v>
      </c>
      <c r="F1057" s="1">
        <v>43659</v>
      </c>
      <c r="G1057">
        <v>13964</v>
      </c>
      <c r="H1057">
        <v>16.899999999999999</v>
      </c>
      <c r="I1057">
        <v>12951.53</v>
      </c>
      <c r="J1057" s="2" t="s">
        <v>1218</v>
      </c>
      <c r="K1057">
        <v>63</v>
      </c>
      <c r="L1057" s="15" t="s">
        <v>1576</v>
      </c>
      <c r="M1057">
        <f>IF(J1057="Business", G1057*imputed!$B$4+imputed!$C$4,flights_c!G1057*imputed!$B$5+imputed!$C$5)</f>
        <v>9869.3539999999994</v>
      </c>
      <c r="N1057">
        <f t="shared" si="64"/>
        <v>10</v>
      </c>
      <c r="O1057">
        <f t="shared" si="65"/>
        <v>0.92749427098252657</v>
      </c>
      <c r="P1057">
        <f t="shared" si="66"/>
        <v>7</v>
      </c>
      <c r="Q1057" t="str">
        <f>VLOOKUP(K1057,employees!A:H,5, FALSE)</f>
        <v>Consulting</v>
      </c>
      <c r="R1057">
        <f>VLOOKUP(K1057,employees!A:H,6, FALSE)</f>
        <v>3</v>
      </c>
      <c r="S1057">
        <f>VLOOKUP(R1057,Allowance!A:B,2,FALSE)</f>
        <v>8</v>
      </c>
      <c r="T1057" t="str">
        <f t="shared" si="67"/>
        <v>Violation</v>
      </c>
      <c r="U1057" t="str">
        <f>VLOOKUP(B1057,IATA[],3,FALSE)</f>
        <v>USA</v>
      </c>
      <c r="V1057" t="str">
        <f>VLOOKUP(C1057,IATA[],3,FALSE)</f>
        <v>Thailand</v>
      </c>
      <c r="W1057" t="str">
        <f>VLOOKUP(U1057,Regions!A:B,2,FALSE)</f>
        <v>Americas</v>
      </c>
      <c r="X1057" t="str">
        <f>VLOOKUP(V1057,Regions!A:B,2,FALSE)</f>
        <v>Asia Pacific</v>
      </c>
    </row>
    <row r="1058" spans="1:24" x14ac:dyDescent="0.3">
      <c r="A1058" t="s">
        <v>71</v>
      </c>
      <c r="B1058" t="s">
        <v>1161</v>
      </c>
      <c r="C1058" t="s">
        <v>1171</v>
      </c>
      <c r="D1058" s="1">
        <v>43032</v>
      </c>
      <c r="E1058" s="1">
        <v>43033</v>
      </c>
      <c r="F1058" s="1">
        <v>43039</v>
      </c>
      <c r="G1058">
        <v>11004</v>
      </c>
      <c r="H1058">
        <v>13.5</v>
      </c>
      <c r="I1058">
        <v>12955.18</v>
      </c>
      <c r="J1058" s="2" t="s">
        <v>1218</v>
      </c>
      <c r="K1058">
        <v>496</v>
      </c>
      <c r="L1058" s="15" t="s">
        <v>1576</v>
      </c>
      <c r="M1058">
        <f>IF(J1058="Business", G1058*imputed!$B$4+imputed!$C$4,flights_c!G1058*imputed!$B$5+imputed!$C$5)</f>
        <v>8171.7939999999999</v>
      </c>
      <c r="N1058">
        <f t="shared" si="64"/>
        <v>1</v>
      </c>
      <c r="O1058">
        <f t="shared" si="65"/>
        <v>1.1773155216284987</v>
      </c>
      <c r="P1058">
        <f t="shared" si="66"/>
        <v>6</v>
      </c>
      <c r="Q1058" t="str">
        <f>VLOOKUP(K1058,employees!A:H,5, FALSE)</f>
        <v>Consulting</v>
      </c>
      <c r="R1058">
        <f>VLOOKUP(K1058,employees!A:H,6, FALSE)</f>
        <v>2</v>
      </c>
      <c r="S1058">
        <f>VLOOKUP(R1058,Allowance!A:B,2,FALSE)</f>
        <v>6</v>
      </c>
      <c r="T1058" t="str">
        <f t="shared" si="67"/>
        <v>Violation</v>
      </c>
      <c r="U1058" t="str">
        <f>VLOOKUP(B1058,IATA[],3,FALSE)</f>
        <v>USA</v>
      </c>
      <c r="V1058" t="str">
        <f>VLOOKUP(C1058,IATA[],3,FALSE)</f>
        <v>China</v>
      </c>
      <c r="W1058" t="str">
        <f>VLOOKUP(U1058,Regions!A:B,2,FALSE)</f>
        <v>Americas</v>
      </c>
      <c r="X1058" t="str">
        <f>VLOOKUP(V1058,Regions!A:B,2,FALSE)</f>
        <v>Asia Pacific</v>
      </c>
    </row>
    <row r="1059" spans="1:24" x14ac:dyDescent="0.3">
      <c r="A1059" t="s">
        <v>70</v>
      </c>
      <c r="B1059" t="s">
        <v>1190</v>
      </c>
      <c r="C1059" t="s">
        <v>1191</v>
      </c>
      <c r="D1059" s="1">
        <v>43383</v>
      </c>
      <c r="E1059" s="1">
        <v>43396</v>
      </c>
      <c r="F1059" s="1">
        <v>43404</v>
      </c>
      <c r="G1059">
        <v>5763</v>
      </c>
      <c r="H1059">
        <v>8.9</v>
      </c>
      <c r="I1059">
        <v>12965.95</v>
      </c>
      <c r="J1059" s="2" t="s">
        <v>1218</v>
      </c>
      <c r="K1059">
        <v>39</v>
      </c>
      <c r="L1059" s="15" t="s">
        <v>1576</v>
      </c>
      <c r="M1059">
        <f>IF(J1059="Business", G1059*imputed!$B$4+imputed!$C$4,flights_c!G1059*imputed!$B$5+imputed!$C$5)</f>
        <v>5166.0805</v>
      </c>
      <c r="N1059">
        <f t="shared" si="64"/>
        <v>13</v>
      </c>
      <c r="O1059">
        <f t="shared" si="65"/>
        <v>2.2498611834114177</v>
      </c>
      <c r="P1059">
        <f t="shared" si="66"/>
        <v>8</v>
      </c>
      <c r="Q1059" t="str">
        <f>VLOOKUP(K1059,employees!A:H,5, FALSE)</f>
        <v>Consulting</v>
      </c>
      <c r="R1059">
        <f>VLOOKUP(K1059,employees!A:H,6, FALSE)</f>
        <v>4</v>
      </c>
      <c r="S1059">
        <f>VLOOKUP(R1059,Allowance!A:B,2,FALSE)</f>
        <v>10</v>
      </c>
      <c r="T1059" t="str">
        <f t="shared" si="67"/>
        <v>No</v>
      </c>
      <c r="U1059" t="str">
        <f>VLOOKUP(B1059,IATA[],3,FALSE)</f>
        <v>USA</v>
      </c>
      <c r="V1059" t="str">
        <f>VLOOKUP(C1059,IATA[],3,FALSE)</f>
        <v>Spain</v>
      </c>
      <c r="W1059" t="str">
        <f>VLOOKUP(U1059,Regions!A:B,2,FALSE)</f>
        <v>Americas</v>
      </c>
      <c r="X1059" t="str">
        <f>VLOOKUP(V1059,Regions!A:B,2,FALSE)</f>
        <v>Europe &amp; Middle East</v>
      </c>
    </row>
    <row r="1060" spans="1:24" x14ac:dyDescent="0.3">
      <c r="A1060" t="s">
        <v>69</v>
      </c>
      <c r="B1060" t="s">
        <v>1161</v>
      </c>
      <c r="C1060" t="s">
        <v>1160</v>
      </c>
      <c r="D1060" s="1">
        <v>43721</v>
      </c>
      <c r="E1060" s="1">
        <v>43732</v>
      </c>
      <c r="F1060" s="1">
        <v>43738</v>
      </c>
      <c r="G1060">
        <v>15349</v>
      </c>
      <c r="H1060">
        <v>18.5</v>
      </c>
      <c r="I1060">
        <v>13015.17</v>
      </c>
      <c r="J1060" s="2" t="s">
        <v>1218</v>
      </c>
      <c r="K1060">
        <v>382</v>
      </c>
      <c r="L1060" s="15" t="s">
        <v>1576</v>
      </c>
      <c r="M1060">
        <f>IF(J1060="Business", G1060*imputed!$B$4+imputed!$C$4,flights_c!G1060*imputed!$B$5+imputed!$C$5)</f>
        <v>10663.6515</v>
      </c>
      <c r="N1060">
        <f t="shared" si="64"/>
        <v>11</v>
      </c>
      <c r="O1060">
        <f t="shared" si="65"/>
        <v>0.84794905205550852</v>
      </c>
      <c r="P1060">
        <f t="shared" si="66"/>
        <v>6</v>
      </c>
      <c r="Q1060" t="str">
        <f>VLOOKUP(K1060,employees!A:H,5, FALSE)</f>
        <v>Finance</v>
      </c>
      <c r="R1060">
        <f>VLOOKUP(K1060,employees!A:H,6, FALSE)</f>
        <v>4</v>
      </c>
      <c r="S1060">
        <f>VLOOKUP(R1060,Allowance!A:B,2,FALSE)</f>
        <v>10</v>
      </c>
      <c r="T1060" t="str">
        <f t="shared" si="67"/>
        <v>Violation</v>
      </c>
      <c r="U1060" t="str">
        <f>VLOOKUP(B1060,IATA[],3,FALSE)</f>
        <v>USA</v>
      </c>
      <c r="V1060" t="str">
        <f>VLOOKUP(C1060,IATA[],3,FALSE)</f>
        <v>Singapore</v>
      </c>
      <c r="W1060" t="str">
        <f>VLOOKUP(U1060,Regions!A:B,2,FALSE)</f>
        <v>Americas</v>
      </c>
      <c r="X1060" t="str">
        <f>VLOOKUP(V1060,Regions!A:B,2,FALSE)</f>
        <v>Asia Pacific</v>
      </c>
    </row>
    <row r="1061" spans="1:24" x14ac:dyDescent="0.3">
      <c r="A1061" t="s">
        <v>68</v>
      </c>
      <c r="B1061" t="s">
        <v>1167</v>
      </c>
      <c r="C1061" t="s">
        <v>1174</v>
      </c>
      <c r="D1061" s="1">
        <v>43811</v>
      </c>
      <c r="E1061" s="1">
        <v>43823</v>
      </c>
      <c r="F1061" s="1">
        <v>43834</v>
      </c>
      <c r="G1061">
        <v>11708</v>
      </c>
      <c r="H1061">
        <v>20.9</v>
      </c>
      <c r="I1061">
        <v>13053.23</v>
      </c>
      <c r="J1061" s="2" t="s">
        <v>1218</v>
      </c>
      <c r="K1061">
        <v>741</v>
      </c>
      <c r="L1061" s="15" t="s">
        <v>1576</v>
      </c>
      <c r="M1061">
        <f>IF(J1061="Business", G1061*imputed!$B$4+imputed!$C$4,flights_c!G1061*imputed!$B$5+imputed!$C$5)</f>
        <v>8575.5380000000005</v>
      </c>
      <c r="N1061">
        <f t="shared" si="64"/>
        <v>12</v>
      </c>
      <c r="O1061">
        <f t="shared" si="65"/>
        <v>1.114898360095661</v>
      </c>
      <c r="P1061">
        <f t="shared" si="66"/>
        <v>11</v>
      </c>
      <c r="Q1061" t="str">
        <f>VLOOKUP(K1061,employees!A:H,5, FALSE)</f>
        <v>Consulting</v>
      </c>
      <c r="R1061">
        <f>VLOOKUP(K1061,employees!A:H,6, FALSE)</f>
        <v>4</v>
      </c>
      <c r="S1061">
        <f>VLOOKUP(R1061,Allowance!A:B,2,FALSE)</f>
        <v>10</v>
      </c>
      <c r="T1061" t="str">
        <f t="shared" si="67"/>
        <v>Violation</v>
      </c>
      <c r="U1061" t="str">
        <f>VLOOKUP(B1061,IATA[],3,FALSE)</f>
        <v>England</v>
      </c>
      <c r="V1061" t="str">
        <f>VLOOKUP(C1061,IATA[],3,FALSE)</f>
        <v>Indonesia</v>
      </c>
      <c r="W1061" t="str">
        <f>VLOOKUP(U1061,Regions!A:B,2,FALSE)</f>
        <v>Europe &amp; Middle East</v>
      </c>
      <c r="X1061" t="str">
        <f>VLOOKUP(V1061,Regions!A:B,2,FALSE)</f>
        <v>Asia Pacific</v>
      </c>
    </row>
    <row r="1062" spans="1:24" x14ac:dyDescent="0.3">
      <c r="A1062" t="s">
        <v>67</v>
      </c>
      <c r="B1062" t="s">
        <v>1161</v>
      </c>
      <c r="C1062" t="s">
        <v>1184</v>
      </c>
      <c r="D1062" s="1">
        <v>43485</v>
      </c>
      <c r="E1062" s="1">
        <v>43498</v>
      </c>
      <c r="F1062" s="1">
        <v>43510</v>
      </c>
      <c r="G1062">
        <v>16695</v>
      </c>
      <c r="H1062">
        <v>20.100000000000001</v>
      </c>
      <c r="I1062">
        <v>13079.81</v>
      </c>
      <c r="J1062" s="2" t="s">
        <v>1218</v>
      </c>
      <c r="K1062">
        <v>708</v>
      </c>
      <c r="L1062" s="15" t="s">
        <v>1576</v>
      </c>
      <c r="M1062">
        <f>IF(J1062="Business", G1062*imputed!$B$4+imputed!$C$4,flights_c!G1062*imputed!$B$5+imputed!$C$5)</f>
        <v>11435.5825</v>
      </c>
      <c r="N1062">
        <f t="shared" si="64"/>
        <v>13</v>
      </c>
      <c r="O1062">
        <f t="shared" si="65"/>
        <v>0.78345672356993112</v>
      </c>
      <c r="P1062">
        <f t="shared" si="66"/>
        <v>12</v>
      </c>
      <c r="Q1062" t="str">
        <f>VLOOKUP(K1062,employees!A:H,5, FALSE)</f>
        <v>Consulting</v>
      </c>
      <c r="R1062">
        <f>VLOOKUP(K1062,employees!A:H,6, FALSE)</f>
        <v>4</v>
      </c>
      <c r="S1062">
        <f>VLOOKUP(R1062,Allowance!A:B,2,FALSE)</f>
        <v>10</v>
      </c>
      <c r="T1062" t="str">
        <f t="shared" si="67"/>
        <v>Violation</v>
      </c>
      <c r="U1062" t="str">
        <f>VLOOKUP(B1062,IATA[],3,FALSE)</f>
        <v>USA</v>
      </c>
      <c r="V1062" t="str">
        <f>VLOOKUP(C1062,IATA[],3,FALSE)</f>
        <v>Australia</v>
      </c>
      <c r="W1062" t="str">
        <f>VLOOKUP(U1062,Regions!A:B,2,FALSE)</f>
        <v>Americas</v>
      </c>
      <c r="X1062" t="str">
        <f>VLOOKUP(V1062,Regions!A:B,2,FALSE)</f>
        <v>Asia Pacific</v>
      </c>
    </row>
    <row r="1063" spans="1:24" x14ac:dyDescent="0.3">
      <c r="A1063" t="s">
        <v>66</v>
      </c>
      <c r="B1063" t="s">
        <v>1167</v>
      </c>
      <c r="C1063" t="s">
        <v>1171</v>
      </c>
      <c r="D1063" s="1">
        <v>43731</v>
      </c>
      <c r="E1063" s="1">
        <v>43738</v>
      </c>
      <c r="F1063" s="1">
        <v>43750</v>
      </c>
      <c r="G1063">
        <v>8187</v>
      </c>
      <c r="H1063">
        <v>10.1</v>
      </c>
      <c r="I1063">
        <v>13083.1</v>
      </c>
      <c r="J1063" s="2" t="s">
        <v>1218</v>
      </c>
      <c r="K1063">
        <v>549</v>
      </c>
      <c r="L1063" s="15" t="s">
        <v>1576</v>
      </c>
      <c r="M1063">
        <f>IF(J1063="Business", G1063*imputed!$B$4+imputed!$C$4,flights_c!G1063*imputed!$B$5+imputed!$C$5)</f>
        <v>6556.2444999999998</v>
      </c>
      <c r="N1063">
        <f t="shared" si="64"/>
        <v>7</v>
      </c>
      <c r="O1063">
        <f t="shared" si="65"/>
        <v>1.5980334676926835</v>
      </c>
      <c r="P1063">
        <f t="shared" si="66"/>
        <v>12</v>
      </c>
      <c r="Q1063" t="str">
        <f>VLOOKUP(K1063,employees!A:H,5, FALSE)</f>
        <v>Consulting</v>
      </c>
      <c r="R1063">
        <f>VLOOKUP(K1063,employees!A:H,6, FALSE)</f>
        <v>4</v>
      </c>
      <c r="S1063">
        <f>VLOOKUP(R1063,Allowance!A:B,2,FALSE)</f>
        <v>10</v>
      </c>
      <c r="T1063" t="str">
        <f t="shared" si="67"/>
        <v>Violation</v>
      </c>
      <c r="U1063" t="str">
        <f>VLOOKUP(B1063,IATA[],3,FALSE)</f>
        <v>England</v>
      </c>
      <c r="V1063" t="str">
        <f>VLOOKUP(C1063,IATA[],3,FALSE)</f>
        <v>China</v>
      </c>
      <c r="W1063" t="str">
        <f>VLOOKUP(U1063,Regions!A:B,2,FALSE)</f>
        <v>Europe &amp; Middle East</v>
      </c>
      <c r="X1063" t="str">
        <f>VLOOKUP(V1063,Regions!A:B,2,FALSE)</f>
        <v>Asia Pacific</v>
      </c>
    </row>
    <row r="1064" spans="1:24" x14ac:dyDescent="0.3">
      <c r="A1064" t="s">
        <v>65</v>
      </c>
      <c r="B1064" t="s">
        <v>1162</v>
      </c>
      <c r="C1064" t="s">
        <v>1161</v>
      </c>
      <c r="D1064" s="1">
        <v>43389</v>
      </c>
      <c r="E1064" s="1">
        <v>43401</v>
      </c>
      <c r="F1064" s="1">
        <v>43409</v>
      </c>
      <c r="G1064">
        <v>5539</v>
      </c>
      <c r="H1064">
        <v>6.7</v>
      </c>
      <c r="I1064">
        <v>13088.52</v>
      </c>
      <c r="J1064" s="2" t="s">
        <v>1218</v>
      </c>
      <c r="K1064">
        <v>751</v>
      </c>
      <c r="L1064" s="15" t="s">
        <v>1576</v>
      </c>
      <c r="M1064">
        <f>IF(J1064="Business", G1064*imputed!$B$4+imputed!$C$4,flights_c!G1064*imputed!$B$5+imputed!$C$5)</f>
        <v>5037.6165000000001</v>
      </c>
      <c r="N1064">
        <f t="shared" si="64"/>
        <v>12</v>
      </c>
      <c r="O1064">
        <f t="shared" si="65"/>
        <v>2.3629752662935548</v>
      </c>
      <c r="P1064">
        <f t="shared" si="66"/>
        <v>8</v>
      </c>
      <c r="Q1064" t="str">
        <f>VLOOKUP(K1064,employees!A:H,5, FALSE)</f>
        <v>Marketing</v>
      </c>
      <c r="R1064">
        <f>VLOOKUP(K1064,employees!A:H,6, FALSE)</f>
        <v>4</v>
      </c>
      <c r="S1064">
        <f>VLOOKUP(R1064,Allowance!A:B,2,FALSE)</f>
        <v>10</v>
      </c>
      <c r="T1064" t="str">
        <f t="shared" si="67"/>
        <v>No</v>
      </c>
      <c r="U1064" t="str">
        <f>VLOOKUP(B1064,IATA[],3,FALSE)</f>
        <v>England</v>
      </c>
      <c r="V1064" t="str">
        <f>VLOOKUP(C1064,IATA[],3,FALSE)</f>
        <v>USA</v>
      </c>
      <c r="W1064" t="str">
        <f>VLOOKUP(U1064,Regions!A:B,2,FALSE)</f>
        <v>Europe &amp; Middle East</v>
      </c>
      <c r="X1064" t="str">
        <f>VLOOKUP(V1064,Regions!A:B,2,FALSE)</f>
        <v>Americas</v>
      </c>
    </row>
    <row r="1065" spans="1:24" x14ac:dyDescent="0.3">
      <c r="A1065" t="s">
        <v>64</v>
      </c>
      <c r="B1065" t="s">
        <v>1161</v>
      </c>
      <c r="C1065" t="s">
        <v>1175</v>
      </c>
      <c r="D1065" s="1">
        <v>43167</v>
      </c>
      <c r="E1065" s="1">
        <v>43168</v>
      </c>
      <c r="F1065" s="1">
        <v>43176</v>
      </c>
      <c r="G1065">
        <v>11022</v>
      </c>
      <c r="H1065">
        <v>13.5</v>
      </c>
      <c r="I1065">
        <v>13116.36</v>
      </c>
      <c r="J1065" s="2" t="s">
        <v>1218</v>
      </c>
      <c r="K1065">
        <v>885</v>
      </c>
      <c r="L1065" s="15" t="s">
        <v>1576</v>
      </c>
      <c r="M1065">
        <f>IF(J1065="Business", G1065*imputed!$B$4+imputed!$C$4,flights_c!G1065*imputed!$B$5+imputed!$C$5)</f>
        <v>8182.1170000000002</v>
      </c>
      <c r="N1065">
        <f t="shared" si="64"/>
        <v>1</v>
      </c>
      <c r="O1065">
        <f t="shared" si="65"/>
        <v>1.1900163309744149</v>
      </c>
      <c r="P1065">
        <f t="shared" si="66"/>
        <v>8</v>
      </c>
      <c r="Q1065" t="str">
        <f>VLOOKUP(K1065,employees!A:H,5, FALSE)</f>
        <v>IT</v>
      </c>
      <c r="R1065">
        <f>VLOOKUP(K1065,employees!A:H,6, FALSE)</f>
        <v>4</v>
      </c>
      <c r="S1065">
        <f>VLOOKUP(R1065,Allowance!A:B,2,FALSE)</f>
        <v>10</v>
      </c>
      <c r="T1065" t="str">
        <f t="shared" si="67"/>
        <v>Violation</v>
      </c>
      <c r="U1065" t="str">
        <f>VLOOKUP(B1065,IATA[],3,FALSE)</f>
        <v>USA</v>
      </c>
      <c r="V1065" t="str">
        <f>VLOOKUP(C1065,IATA[],3,FALSE)</f>
        <v>United Arab Emirates</v>
      </c>
      <c r="W1065" t="str">
        <f>VLOOKUP(U1065,Regions!A:B,2,FALSE)</f>
        <v>Americas</v>
      </c>
      <c r="X1065" t="str">
        <f>VLOOKUP(V1065,Regions!A:B,2,FALSE)</f>
        <v>Europe &amp; Middle East</v>
      </c>
    </row>
    <row r="1066" spans="1:24" x14ac:dyDescent="0.3">
      <c r="A1066" t="s">
        <v>63</v>
      </c>
      <c r="B1066" t="s">
        <v>1161</v>
      </c>
      <c r="C1066" t="s">
        <v>1171</v>
      </c>
      <c r="D1066" s="1">
        <v>43706</v>
      </c>
      <c r="E1066" s="1">
        <v>43715</v>
      </c>
      <c r="F1066" s="1">
        <v>43727</v>
      </c>
      <c r="G1066">
        <v>11004</v>
      </c>
      <c r="H1066">
        <v>13.5</v>
      </c>
      <c r="I1066">
        <v>13142.77</v>
      </c>
      <c r="J1066" s="2" t="s">
        <v>1218</v>
      </c>
      <c r="K1066">
        <v>808</v>
      </c>
      <c r="L1066" s="15" t="s">
        <v>1576</v>
      </c>
      <c r="M1066">
        <f>IF(J1066="Business", G1066*imputed!$B$4+imputed!$C$4,flights_c!G1066*imputed!$B$5+imputed!$C$5)</f>
        <v>8171.7939999999999</v>
      </c>
      <c r="N1066">
        <f t="shared" si="64"/>
        <v>9</v>
      </c>
      <c r="O1066">
        <f t="shared" si="65"/>
        <v>1.1943629589240277</v>
      </c>
      <c r="P1066">
        <f t="shared" si="66"/>
        <v>12</v>
      </c>
      <c r="Q1066" t="str">
        <f>VLOOKUP(K1066,employees!A:H,5, FALSE)</f>
        <v>Consulting</v>
      </c>
      <c r="R1066">
        <f>VLOOKUP(K1066,employees!A:H,6, FALSE)</f>
        <v>2</v>
      </c>
      <c r="S1066">
        <f>VLOOKUP(R1066,Allowance!A:B,2,FALSE)</f>
        <v>6</v>
      </c>
      <c r="T1066" t="str">
        <f t="shared" si="67"/>
        <v>Violation</v>
      </c>
      <c r="U1066" t="str">
        <f>VLOOKUP(B1066,IATA[],3,FALSE)</f>
        <v>USA</v>
      </c>
      <c r="V1066" t="str">
        <f>VLOOKUP(C1066,IATA[],3,FALSE)</f>
        <v>China</v>
      </c>
      <c r="W1066" t="str">
        <f>VLOOKUP(U1066,Regions!A:B,2,FALSE)</f>
        <v>Americas</v>
      </c>
      <c r="X1066" t="str">
        <f>VLOOKUP(V1066,Regions!A:B,2,FALSE)</f>
        <v>Asia Pacific</v>
      </c>
    </row>
    <row r="1067" spans="1:24" x14ac:dyDescent="0.3">
      <c r="A1067" t="s">
        <v>62</v>
      </c>
      <c r="B1067" t="s">
        <v>1162</v>
      </c>
      <c r="C1067" t="s">
        <v>1161</v>
      </c>
      <c r="D1067" s="1">
        <v>42774</v>
      </c>
      <c r="E1067" s="1">
        <v>42784</v>
      </c>
      <c r="F1067" s="1">
        <v>42794</v>
      </c>
      <c r="G1067">
        <v>5539</v>
      </c>
      <c r="H1067">
        <v>6.7</v>
      </c>
      <c r="I1067">
        <v>13143.22</v>
      </c>
      <c r="J1067" s="2" t="s">
        <v>1218</v>
      </c>
      <c r="K1067">
        <v>165</v>
      </c>
      <c r="L1067" s="15" t="s">
        <v>1576</v>
      </c>
      <c r="M1067">
        <f>IF(J1067="Business", G1067*imputed!$B$4+imputed!$C$4,flights_c!G1067*imputed!$B$5+imputed!$C$5)</f>
        <v>5037.6165000000001</v>
      </c>
      <c r="N1067">
        <f t="shared" si="64"/>
        <v>10</v>
      </c>
      <c r="O1067">
        <f t="shared" si="65"/>
        <v>2.3728506950713122</v>
      </c>
      <c r="P1067">
        <f t="shared" si="66"/>
        <v>10</v>
      </c>
      <c r="Q1067" t="str">
        <f>VLOOKUP(K1067,employees!A:H,5, FALSE)</f>
        <v>HR</v>
      </c>
      <c r="R1067">
        <f>VLOOKUP(K1067,employees!A:H,6, FALSE)</f>
        <v>2</v>
      </c>
      <c r="S1067">
        <f>VLOOKUP(R1067,Allowance!A:B,2,FALSE)</f>
        <v>6</v>
      </c>
      <c r="T1067" t="str">
        <f t="shared" si="67"/>
        <v>Violation</v>
      </c>
      <c r="U1067" t="str">
        <f>VLOOKUP(B1067,IATA[],3,FALSE)</f>
        <v>England</v>
      </c>
      <c r="V1067" t="str">
        <f>VLOOKUP(C1067,IATA[],3,FALSE)</f>
        <v>USA</v>
      </c>
      <c r="W1067" t="str">
        <f>VLOOKUP(U1067,Regions!A:B,2,FALSE)</f>
        <v>Europe &amp; Middle East</v>
      </c>
      <c r="X1067" t="str">
        <f>VLOOKUP(V1067,Regions!A:B,2,FALSE)</f>
        <v>Americas</v>
      </c>
    </row>
    <row r="1068" spans="1:24" x14ac:dyDescent="0.3">
      <c r="A1068" t="s">
        <v>61</v>
      </c>
      <c r="B1068" t="s">
        <v>1167</v>
      </c>
      <c r="C1068" t="s">
        <v>1189</v>
      </c>
      <c r="D1068" s="1">
        <v>43796</v>
      </c>
      <c r="E1068" s="1">
        <v>43797</v>
      </c>
      <c r="F1068" s="1">
        <v>43807</v>
      </c>
      <c r="G1068">
        <v>8520</v>
      </c>
      <c r="H1068">
        <v>10.5</v>
      </c>
      <c r="I1068">
        <v>13154.82</v>
      </c>
      <c r="J1068" s="2" t="s">
        <v>1218</v>
      </c>
      <c r="K1068">
        <v>435</v>
      </c>
      <c r="L1068" s="15" t="s">
        <v>1576</v>
      </c>
      <c r="M1068">
        <f>IF(J1068="Business", G1068*imputed!$B$4+imputed!$C$4,flights_c!G1068*imputed!$B$5+imputed!$C$5)</f>
        <v>6747.22</v>
      </c>
      <c r="N1068">
        <f t="shared" si="64"/>
        <v>1</v>
      </c>
      <c r="O1068">
        <f t="shared" si="65"/>
        <v>1.5439929577464788</v>
      </c>
      <c r="P1068">
        <f t="shared" si="66"/>
        <v>10</v>
      </c>
      <c r="Q1068" t="str">
        <f>VLOOKUP(K1068,employees!A:H,5, FALSE)</f>
        <v>Consulting</v>
      </c>
      <c r="R1068">
        <f>VLOOKUP(K1068,employees!A:H,6, FALSE)</f>
        <v>4</v>
      </c>
      <c r="S1068">
        <f>VLOOKUP(R1068,Allowance!A:B,2,FALSE)</f>
        <v>10</v>
      </c>
      <c r="T1068" t="str">
        <f t="shared" si="67"/>
        <v>Violation</v>
      </c>
      <c r="U1068" t="str">
        <f>VLOOKUP(B1068,IATA[],3,FALSE)</f>
        <v>England</v>
      </c>
      <c r="V1068" t="str">
        <f>VLOOKUP(C1068,IATA[],3,FALSE)</f>
        <v>USA</v>
      </c>
      <c r="W1068" t="str">
        <f>VLOOKUP(U1068,Regions!A:B,2,FALSE)</f>
        <v>Europe &amp; Middle East</v>
      </c>
      <c r="X1068" t="str">
        <f>VLOOKUP(V1068,Regions!A:B,2,FALSE)</f>
        <v>Americas</v>
      </c>
    </row>
    <row r="1069" spans="1:24" x14ac:dyDescent="0.3">
      <c r="A1069" t="s">
        <v>60</v>
      </c>
      <c r="B1069" t="s">
        <v>1161</v>
      </c>
      <c r="C1069" t="s">
        <v>1164</v>
      </c>
      <c r="D1069" s="1">
        <v>43340</v>
      </c>
      <c r="E1069" s="1">
        <v>43342</v>
      </c>
      <c r="F1069" s="1">
        <v>43352</v>
      </c>
      <c r="G1069">
        <v>12551</v>
      </c>
      <c r="H1069">
        <v>15.3</v>
      </c>
      <c r="I1069">
        <v>13159.55</v>
      </c>
      <c r="J1069" s="2" t="s">
        <v>1218</v>
      </c>
      <c r="K1069">
        <v>451</v>
      </c>
      <c r="L1069" s="15" t="s">
        <v>1576</v>
      </c>
      <c r="M1069">
        <f>IF(J1069="Business", G1069*imputed!$B$4+imputed!$C$4,flights_c!G1069*imputed!$B$5+imputed!$C$5)</f>
        <v>9058.9984999999997</v>
      </c>
      <c r="N1069">
        <f t="shared" si="64"/>
        <v>2</v>
      </c>
      <c r="O1069">
        <f t="shared" si="65"/>
        <v>1.0484861764002869</v>
      </c>
      <c r="P1069">
        <f t="shared" si="66"/>
        <v>10</v>
      </c>
      <c r="Q1069" t="str">
        <f>VLOOKUP(K1069,employees!A:H,5, FALSE)</f>
        <v>Consulting</v>
      </c>
      <c r="R1069">
        <f>VLOOKUP(K1069,employees!A:H,6, FALSE)</f>
        <v>2</v>
      </c>
      <c r="S1069">
        <f>VLOOKUP(R1069,Allowance!A:B,2,FALSE)</f>
        <v>6</v>
      </c>
      <c r="T1069" t="str">
        <f t="shared" si="67"/>
        <v>Violation</v>
      </c>
      <c r="U1069" t="str">
        <f>VLOOKUP(B1069,IATA[],3,FALSE)</f>
        <v>USA</v>
      </c>
      <c r="V1069" t="str">
        <f>VLOOKUP(C1069,IATA[],3,FALSE)</f>
        <v>India</v>
      </c>
      <c r="W1069" t="str">
        <f>VLOOKUP(U1069,Regions!A:B,2,FALSE)</f>
        <v>Americas</v>
      </c>
      <c r="X1069" t="str">
        <f>VLOOKUP(V1069,Regions!A:B,2,FALSE)</f>
        <v>Asia Pacific</v>
      </c>
    </row>
    <row r="1070" spans="1:24" x14ac:dyDescent="0.3">
      <c r="A1070" t="s">
        <v>59</v>
      </c>
      <c r="B1070" t="s">
        <v>1160</v>
      </c>
      <c r="C1070" t="s">
        <v>1188</v>
      </c>
      <c r="D1070" s="1">
        <v>43297</v>
      </c>
      <c r="E1070" s="1">
        <v>43308</v>
      </c>
      <c r="F1070" s="1">
        <v>43318</v>
      </c>
      <c r="G1070">
        <v>16655</v>
      </c>
      <c r="H1070">
        <v>23.8</v>
      </c>
      <c r="I1070">
        <v>13192.34</v>
      </c>
      <c r="J1070" s="2" t="s">
        <v>1218</v>
      </c>
      <c r="K1070">
        <v>919</v>
      </c>
      <c r="L1070" s="15" t="s">
        <v>1576</v>
      </c>
      <c r="M1070">
        <f>IF(J1070="Business", G1070*imputed!$B$4+imputed!$C$4,flights_c!G1070*imputed!$B$5+imputed!$C$5)</f>
        <v>11412.6425</v>
      </c>
      <c r="N1070">
        <f t="shared" si="64"/>
        <v>11</v>
      </c>
      <c r="O1070">
        <f t="shared" si="65"/>
        <v>0.79209486640648452</v>
      </c>
      <c r="P1070">
        <f t="shared" si="66"/>
        <v>10</v>
      </c>
      <c r="Q1070" t="str">
        <f>VLOOKUP(K1070,employees!A:H,5, FALSE)</f>
        <v>Consulting</v>
      </c>
      <c r="R1070">
        <f>VLOOKUP(K1070,employees!A:H,6, FALSE)</f>
        <v>4</v>
      </c>
      <c r="S1070">
        <f>VLOOKUP(R1070,Allowance!A:B,2,FALSE)</f>
        <v>10</v>
      </c>
      <c r="T1070" t="str">
        <f t="shared" si="67"/>
        <v>Violation</v>
      </c>
      <c r="U1070" t="str">
        <f>VLOOKUP(B1070,IATA[],3,FALSE)</f>
        <v>Singapore</v>
      </c>
      <c r="V1070" t="str">
        <f>VLOOKUP(C1070,IATA[],3,FALSE)</f>
        <v>USA</v>
      </c>
      <c r="W1070" t="str">
        <f>VLOOKUP(U1070,Regions!A:B,2,FALSE)</f>
        <v>Asia Pacific</v>
      </c>
      <c r="X1070" t="str">
        <f>VLOOKUP(V1070,Regions!A:B,2,FALSE)</f>
        <v>Americas</v>
      </c>
    </row>
    <row r="1071" spans="1:24" x14ac:dyDescent="0.3">
      <c r="A1071" t="s">
        <v>58</v>
      </c>
      <c r="B1071" t="s">
        <v>1161</v>
      </c>
      <c r="C1071" t="s">
        <v>1164</v>
      </c>
      <c r="D1071" s="1">
        <v>43051</v>
      </c>
      <c r="E1071" s="1">
        <v>43063</v>
      </c>
      <c r="F1071" s="1">
        <v>43069</v>
      </c>
      <c r="G1071">
        <v>12551</v>
      </c>
      <c r="H1071">
        <v>15.3</v>
      </c>
      <c r="I1071">
        <v>13262.23</v>
      </c>
      <c r="J1071" s="2" t="s">
        <v>1218</v>
      </c>
      <c r="K1071">
        <v>770</v>
      </c>
      <c r="L1071" s="15" t="s">
        <v>1576</v>
      </c>
      <c r="M1071">
        <f>IF(J1071="Business", G1071*imputed!$B$4+imputed!$C$4,flights_c!G1071*imputed!$B$5+imputed!$C$5)</f>
        <v>9058.9984999999997</v>
      </c>
      <c r="N1071">
        <f t="shared" si="64"/>
        <v>12</v>
      </c>
      <c r="O1071">
        <f t="shared" si="65"/>
        <v>1.0566671978328419</v>
      </c>
      <c r="P1071">
        <f t="shared" si="66"/>
        <v>6</v>
      </c>
      <c r="Q1071" t="str">
        <f>VLOOKUP(K1071,employees!A:H,5, FALSE)</f>
        <v>IT</v>
      </c>
      <c r="R1071">
        <f>VLOOKUP(K1071,employees!A:H,6, FALSE)</f>
        <v>4</v>
      </c>
      <c r="S1071">
        <f>VLOOKUP(R1071,Allowance!A:B,2,FALSE)</f>
        <v>10</v>
      </c>
      <c r="T1071" t="str">
        <f t="shared" si="67"/>
        <v>Violation</v>
      </c>
      <c r="U1071" t="str">
        <f>VLOOKUP(B1071,IATA[],3,FALSE)</f>
        <v>USA</v>
      </c>
      <c r="V1071" t="str">
        <f>VLOOKUP(C1071,IATA[],3,FALSE)</f>
        <v>India</v>
      </c>
      <c r="W1071" t="str">
        <f>VLOOKUP(U1071,Regions!A:B,2,FALSE)</f>
        <v>Americas</v>
      </c>
      <c r="X1071" t="str">
        <f>VLOOKUP(V1071,Regions!A:B,2,FALSE)</f>
        <v>Asia Pacific</v>
      </c>
    </row>
    <row r="1072" spans="1:24" x14ac:dyDescent="0.3">
      <c r="A1072" t="s">
        <v>57</v>
      </c>
      <c r="B1072" t="s">
        <v>1161</v>
      </c>
      <c r="C1072" t="s">
        <v>1160</v>
      </c>
      <c r="D1072" s="1">
        <v>42960</v>
      </c>
      <c r="E1072" s="1">
        <v>42968</v>
      </c>
      <c r="F1072" s="1">
        <v>42978</v>
      </c>
      <c r="G1072">
        <v>15349</v>
      </c>
      <c r="H1072">
        <v>18.5</v>
      </c>
      <c r="I1072">
        <v>13273.35</v>
      </c>
      <c r="J1072" s="2" t="s">
        <v>1218</v>
      </c>
      <c r="K1072">
        <v>228</v>
      </c>
      <c r="L1072" s="15" t="s">
        <v>1576</v>
      </c>
      <c r="M1072">
        <f>IF(J1072="Business", G1072*imputed!$B$4+imputed!$C$4,flights_c!G1072*imputed!$B$5+imputed!$C$5)</f>
        <v>10663.6515</v>
      </c>
      <c r="N1072">
        <f t="shared" si="64"/>
        <v>8</v>
      </c>
      <c r="O1072">
        <f t="shared" si="65"/>
        <v>0.86476969183660179</v>
      </c>
      <c r="P1072">
        <f t="shared" si="66"/>
        <v>10</v>
      </c>
      <c r="Q1072" t="str">
        <f>VLOOKUP(K1072,employees!A:H,5, FALSE)</f>
        <v>HR</v>
      </c>
      <c r="R1072">
        <f>VLOOKUP(K1072,employees!A:H,6, FALSE)</f>
        <v>3</v>
      </c>
      <c r="S1072">
        <f>VLOOKUP(R1072,Allowance!A:B,2,FALSE)</f>
        <v>8</v>
      </c>
      <c r="T1072" t="str">
        <f t="shared" si="67"/>
        <v>Violation</v>
      </c>
      <c r="U1072" t="str">
        <f>VLOOKUP(B1072,IATA[],3,FALSE)</f>
        <v>USA</v>
      </c>
      <c r="V1072" t="str">
        <f>VLOOKUP(C1072,IATA[],3,FALSE)</f>
        <v>Singapore</v>
      </c>
      <c r="W1072" t="str">
        <f>VLOOKUP(U1072,Regions!A:B,2,FALSE)</f>
        <v>Americas</v>
      </c>
      <c r="X1072" t="str">
        <f>VLOOKUP(V1072,Regions!A:B,2,FALSE)</f>
        <v>Asia Pacific</v>
      </c>
    </row>
    <row r="1073" spans="1:24" x14ac:dyDescent="0.3">
      <c r="A1073" t="s">
        <v>56</v>
      </c>
      <c r="B1073" t="s">
        <v>1161</v>
      </c>
      <c r="C1073" t="s">
        <v>1168</v>
      </c>
      <c r="D1073" s="1">
        <v>43168</v>
      </c>
      <c r="E1073" s="1">
        <v>43177</v>
      </c>
      <c r="F1073" s="1">
        <v>43184</v>
      </c>
      <c r="G1073">
        <v>10899</v>
      </c>
      <c r="H1073">
        <v>13.3</v>
      </c>
      <c r="I1073">
        <v>13291.91</v>
      </c>
      <c r="J1073" s="2" t="s">
        <v>1218</v>
      </c>
      <c r="K1073">
        <v>16</v>
      </c>
      <c r="L1073" s="15" t="s">
        <v>1576</v>
      </c>
      <c r="M1073">
        <f>IF(J1073="Business", G1073*imputed!$B$4+imputed!$C$4,flights_c!G1073*imputed!$B$5+imputed!$C$5)</f>
        <v>8111.5765000000001</v>
      </c>
      <c r="N1073">
        <f t="shared" si="64"/>
        <v>9</v>
      </c>
      <c r="O1073">
        <f t="shared" si="65"/>
        <v>1.2195531700155977</v>
      </c>
      <c r="P1073">
        <f t="shared" si="66"/>
        <v>7</v>
      </c>
      <c r="Q1073" t="str">
        <f>VLOOKUP(K1073,employees!A:H,5, FALSE)</f>
        <v>Consulting</v>
      </c>
      <c r="R1073">
        <f>VLOOKUP(K1073,employees!A:H,6, FALSE)</f>
        <v>4</v>
      </c>
      <c r="S1073">
        <f>VLOOKUP(R1073,Allowance!A:B,2,FALSE)</f>
        <v>10</v>
      </c>
      <c r="T1073" t="str">
        <f t="shared" si="67"/>
        <v>Violation</v>
      </c>
      <c r="U1073" t="str">
        <f>VLOOKUP(B1073,IATA[],3,FALSE)</f>
        <v>USA</v>
      </c>
      <c r="V1073" t="str">
        <f>VLOOKUP(C1073,IATA[],3,FALSE)</f>
        <v>Japan</v>
      </c>
      <c r="W1073" t="str">
        <f>VLOOKUP(U1073,Regions!A:B,2,FALSE)</f>
        <v>Americas</v>
      </c>
      <c r="X1073" t="str">
        <f>VLOOKUP(V1073,Regions!A:B,2,FALSE)</f>
        <v>Asia Pacific</v>
      </c>
    </row>
    <row r="1074" spans="1:24" x14ac:dyDescent="0.3">
      <c r="A1074" t="s">
        <v>55</v>
      </c>
      <c r="B1074" t="s">
        <v>1161</v>
      </c>
      <c r="C1074" t="s">
        <v>1173</v>
      </c>
      <c r="D1074" s="1">
        <v>43415</v>
      </c>
      <c r="E1074" s="1">
        <v>43426</v>
      </c>
      <c r="F1074" s="1">
        <v>43437</v>
      </c>
      <c r="G1074">
        <v>13964</v>
      </c>
      <c r="H1074">
        <v>16.899999999999999</v>
      </c>
      <c r="I1074">
        <v>13295.86</v>
      </c>
      <c r="J1074" s="2" t="s">
        <v>1218</v>
      </c>
      <c r="K1074">
        <v>297</v>
      </c>
      <c r="L1074" s="15" t="s">
        <v>1576</v>
      </c>
      <c r="M1074">
        <f>IF(J1074="Business", G1074*imputed!$B$4+imputed!$C$4,flights_c!G1074*imputed!$B$5+imputed!$C$5)</f>
        <v>9869.3539999999994</v>
      </c>
      <c r="N1074">
        <f t="shared" si="64"/>
        <v>11</v>
      </c>
      <c r="O1074">
        <f t="shared" si="65"/>
        <v>0.95215267831566885</v>
      </c>
      <c r="P1074">
        <f t="shared" si="66"/>
        <v>11</v>
      </c>
      <c r="Q1074" t="str">
        <f>VLOOKUP(K1074,employees!A:H,5, FALSE)</f>
        <v>Consulting</v>
      </c>
      <c r="R1074">
        <f>VLOOKUP(K1074,employees!A:H,6, FALSE)</f>
        <v>4</v>
      </c>
      <c r="S1074">
        <f>VLOOKUP(R1074,Allowance!A:B,2,FALSE)</f>
        <v>10</v>
      </c>
      <c r="T1074" t="str">
        <f t="shared" si="67"/>
        <v>Violation</v>
      </c>
      <c r="U1074" t="str">
        <f>VLOOKUP(B1074,IATA[],3,FALSE)</f>
        <v>USA</v>
      </c>
      <c r="V1074" t="str">
        <f>VLOOKUP(C1074,IATA[],3,FALSE)</f>
        <v>Thailand</v>
      </c>
      <c r="W1074" t="str">
        <f>VLOOKUP(U1074,Regions!A:B,2,FALSE)</f>
        <v>Americas</v>
      </c>
      <c r="X1074" t="str">
        <f>VLOOKUP(V1074,Regions!A:B,2,FALSE)</f>
        <v>Asia Pacific</v>
      </c>
    </row>
    <row r="1075" spans="1:24" x14ac:dyDescent="0.3">
      <c r="A1075" t="s">
        <v>54</v>
      </c>
      <c r="B1075" t="s">
        <v>1161</v>
      </c>
      <c r="C1075" t="s">
        <v>1164</v>
      </c>
      <c r="D1075" s="1">
        <v>43167</v>
      </c>
      <c r="E1075" s="1">
        <v>43175</v>
      </c>
      <c r="F1075" s="1">
        <v>43182</v>
      </c>
      <c r="G1075">
        <v>12551</v>
      </c>
      <c r="H1075">
        <v>15.3</v>
      </c>
      <c r="I1075">
        <v>13299.59</v>
      </c>
      <c r="J1075" s="2" t="s">
        <v>1218</v>
      </c>
      <c r="K1075">
        <v>677</v>
      </c>
      <c r="L1075" s="15" t="s">
        <v>1576</v>
      </c>
      <c r="M1075">
        <f>IF(J1075="Business", G1075*imputed!$B$4+imputed!$C$4,flights_c!G1075*imputed!$B$5+imputed!$C$5)</f>
        <v>9058.9984999999997</v>
      </c>
      <c r="N1075">
        <f t="shared" si="64"/>
        <v>8</v>
      </c>
      <c r="O1075">
        <f t="shared" si="65"/>
        <v>1.0596438530794359</v>
      </c>
      <c r="P1075">
        <f t="shared" si="66"/>
        <v>7</v>
      </c>
      <c r="Q1075" t="str">
        <f>VLOOKUP(K1075,employees!A:H,5, FALSE)</f>
        <v>Consulting</v>
      </c>
      <c r="R1075">
        <f>VLOOKUP(K1075,employees!A:H,6, FALSE)</f>
        <v>4</v>
      </c>
      <c r="S1075">
        <f>VLOOKUP(R1075,Allowance!A:B,2,FALSE)</f>
        <v>10</v>
      </c>
      <c r="T1075" t="str">
        <f t="shared" si="67"/>
        <v>Violation</v>
      </c>
      <c r="U1075" t="str">
        <f>VLOOKUP(B1075,IATA[],3,FALSE)</f>
        <v>USA</v>
      </c>
      <c r="V1075" t="str">
        <f>VLOOKUP(C1075,IATA[],3,FALSE)</f>
        <v>India</v>
      </c>
      <c r="W1075" t="str">
        <f>VLOOKUP(U1075,Regions!A:B,2,FALSE)</f>
        <v>Americas</v>
      </c>
      <c r="X1075" t="str">
        <f>VLOOKUP(V1075,Regions!A:B,2,FALSE)</f>
        <v>Asia Pacific</v>
      </c>
    </row>
    <row r="1076" spans="1:24" x14ac:dyDescent="0.3">
      <c r="A1076" t="s">
        <v>53</v>
      </c>
      <c r="B1076" t="s">
        <v>1161</v>
      </c>
      <c r="C1076" t="s">
        <v>1171</v>
      </c>
      <c r="D1076" s="1">
        <v>42990</v>
      </c>
      <c r="E1076" s="1">
        <v>43001</v>
      </c>
      <c r="F1076" s="1">
        <v>43010</v>
      </c>
      <c r="G1076">
        <v>11004</v>
      </c>
      <c r="H1076">
        <v>13.5</v>
      </c>
      <c r="I1076">
        <v>13301.97</v>
      </c>
      <c r="J1076" s="2" t="s">
        <v>1218</v>
      </c>
      <c r="K1076">
        <v>530</v>
      </c>
      <c r="L1076" s="15" t="s">
        <v>1576</v>
      </c>
      <c r="M1076">
        <f>IF(J1076="Business", G1076*imputed!$B$4+imputed!$C$4,flights_c!G1076*imputed!$B$5+imputed!$C$5)</f>
        <v>8171.7939999999999</v>
      </c>
      <c r="N1076">
        <f t="shared" si="64"/>
        <v>11</v>
      </c>
      <c r="O1076">
        <f t="shared" si="65"/>
        <v>1.2088304252998909</v>
      </c>
      <c r="P1076">
        <f t="shared" si="66"/>
        <v>9</v>
      </c>
      <c r="Q1076" t="str">
        <f>VLOOKUP(K1076,employees!A:H,5, FALSE)</f>
        <v>Consulting</v>
      </c>
      <c r="R1076">
        <f>VLOOKUP(K1076,employees!A:H,6, FALSE)</f>
        <v>3</v>
      </c>
      <c r="S1076">
        <f>VLOOKUP(R1076,Allowance!A:B,2,FALSE)</f>
        <v>8</v>
      </c>
      <c r="T1076" t="str">
        <f t="shared" si="67"/>
        <v>Violation</v>
      </c>
      <c r="U1076" t="str">
        <f>VLOOKUP(B1076,IATA[],3,FALSE)</f>
        <v>USA</v>
      </c>
      <c r="V1076" t="str">
        <f>VLOOKUP(C1076,IATA[],3,FALSE)</f>
        <v>China</v>
      </c>
      <c r="W1076" t="str">
        <f>VLOOKUP(U1076,Regions!A:B,2,FALSE)</f>
        <v>Americas</v>
      </c>
      <c r="X1076" t="str">
        <f>VLOOKUP(V1076,Regions!A:B,2,FALSE)</f>
        <v>Asia Pacific</v>
      </c>
    </row>
    <row r="1077" spans="1:24" x14ac:dyDescent="0.3">
      <c r="A1077" t="s">
        <v>52</v>
      </c>
      <c r="B1077" t="s">
        <v>1162</v>
      </c>
      <c r="C1077" t="s">
        <v>1169</v>
      </c>
      <c r="D1077" s="1">
        <v>43464</v>
      </c>
      <c r="E1077" s="1">
        <v>43467</v>
      </c>
      <c r="F1077" s="1">
        <v>43477</v>
      </c>
      <c r="G1077">
        <v>10605</v>
      </c>
      <c r="H1077">
        <v>11.8</v>
      </c>
      <c r="I1077">
        <v>13336.96</v>
      </c>
      <c r="J1077" s="2" t="s">
        <v>1218</v>
      </c>
      <c r="K1077">
        <v>707</v>
      </c>
      <c r="L1077" s="15" t="s">
        <v>1576</v>
      </c>
      <c r="M1077">
        <f>IF(J1077="Business", G1077*imputed!$B$4+imputed!$C$4,flights_c!G1077*imputed!$B$5+imputed!$C$5)</f>
        <v>7942.9674999999997</v>
      </c>
      <c r="N1077">
        <f t="shared" si="64"/>
        <v>3</v>
      </c>
      <c r="O1077">
        <f t="shared" si="65"/>
        <v>1.2576105610561055</v>
      </c>
      <c r="P1077">
        <f t="shared" si="66"/>
        <v>10</v>
      </c>
      <c r="Q1077" t="str">
        <f>VLOOKUP(K1077,employees!A:H,5, FALSE)</f>
        <v>Finance</v>
      </c>
      <c r="R1077">
        <f>VLOOKUP(K1077,employees!A:H,6, FALSE)</f>
        <v>2</v>
      </c>
      <c r="S1077">
        <f>VLOOKUP(R1077,Allowance!A:B,2,FALSE)</f>
        <v>6</v>
      </c>
      <c r="T1077" t="str">
        <f t="shared" si="67"/>
        <v>Violation</v>
      </c>
      <c r="U1077" t="str">
        <f>VLOOKUP(B1077,IATA[],3,FALSE)</f>
        <v>England</v>
      </c>
      <c r="V1077" t="str">
        <f>VLOOKUP(C1077,IATA[],3,FALSE)</f>
        <v>Malaysia</v>
      </c>
      <c r="W1077" t="str">
        <f>VLOOKUP(U1077,Regions!A:B,2,FALSE)</f>
        <v>Europe &amp; Middle East</v>
      </c>
      <c r="X1077" t="str">
        <f>VLOOKUP(V1077,Regions!A:B,2,FALSE)</f>
        <v>Asia Pacific</v>
      </c>
    </row>
    <row r="1078" spans="1:24" x14ac:dyDescent="0.3">
      <c r="A1078" t="s">
        <v>51</v>
      </c>
      <c r="B1078" t="s">
        <v>1161</v>
      </c>
      <c r="C1078" t="s">
        <v>1187</v>
      </c>
      <c r="D1078" s="1">
        <v>43437</v>
      </c>
      <c r="E1078" s="1">
        <v>43448</v>
      </c>
      <c r="F1078" s="1">
        <v>43455</v>
      </c>
      <c r="G1078">
        <v>10789</v>
      </c>
      <c r="H1078">
        <v>13.2</v>
      </c>
      <c r="I1078">
        <v>13346.08</v>
      </c>
      <c r="J1078" s="2" t="s">
        <v>1218</v>
      </c>
      <c r="K1078">
        <v>451</v>
      </c>
      <c r="L1078" s="15" t="s">
        <v>1576</v>
      </c>
      <c r="M1078">
        <f>IF(J1078="Business", G1078*imputed!$B$4+imputed!$C$4,flights_c!G1078*imputed!$B$5+imputed!$C$5)</f>
        <v>8048.4915000000001</v>
      </c>
      <c r="N1078">
        <f t="shared" si="64"/>
        <v>11</v>
      </c>
      <c r="O1078">
        <f t="shared" si="65"/>
        <v>1.2370080637686534</v>
      </c>
      <c r="P1078">
        <f t="shared" si="66"/>
        <v>7</v>
      </c>
      <c r="Q1078" t="str">
        <f>VLOOKUP(K1078,employees!A:H,5, FALSE)</f>
        <v>Consulting</v>
      </c>
      <c r="R1078">
        <f>VLOOKUP(K1078,employees!A:H,6, FALSE)</f>
        <v>2</v>
      </c>
      <c r="S1078">
        <f>VLOOKUP(R1078,Allowance!A:B,2,FALSE)</f>
        <v>6</v>
      </c>
      <c r="T1078" t="str">
        <f t="shared" si="67"/>
        <v>Violation</v>
      </c>
      <c r="U1078" t="str">
        <f>VLOOKUP(B1078,IATA[],3,FALSE)</f>
        <v>USA</v>
      </c>
      <c r="V1078" t="str">
        <f>VLOOKUP(C1078,IATA[],3,FALSE)</f>
        <v>Qatar</v>
      </c>
      <c r="W1078" t="str">
        <f>VLOOKUP(U1078,Regions!A:B,2,FALSE)</f>
        <v>Americas</v>
      </c>
      <c r="X1078" t="str">
        <f>VLOOKUP(V1078,Regions!A:B,2,FALSE)</f>
        <v>Europe &amp; Middle East</v>
      </c>
    </row>
    <row r="1079" spans="1:24" x14ac:dyDescent="0.3">
      <c r="A1079" t="s">
        <v>50</v>
      </c>
      <c r="B1079" t="s">
        <v>1162</v>
      </c>
      <c r="C1079" t="s">
        <v>1186</v>
      </c>
      <c r="D1079" s="1">
        <v>43495</v>
      </c>
      <c r="E1079" s="1">
        <v>43504</v>
      </c>
      <c r="F1079" s="1">
        <v>43514</v>
      </c>
      <c r="G1079">
        <v>9594</v>
      </c>
      <c r="H1079">
        <v>16.7</v>
      </c>
      <c r="I1079">
        <v>13355.14</v>
      </c>
      <c r="J1079" s="2" t="s">
        <v>1218</v>
      </c>
      <c r="K1079">
        <v>950</v>
      </c>
      <c r="L1079" s="15" t="s">
        <v>1576</v>
      </c>
      <c r="M1079">
        <f>IF(J1079="Business", G1079*imputed!$B$4+imputed!$C$4,flights_c!G1079*imputed!$B$5+imputed!$C$5)</f>
        <v>7363.1589999999997</v>
      </c>
      <c r="N1079">
        <f t="shared" si="64"/>
        <v>9</v>
      </c>
      <c r="O1079">
        <f t="shared" si="65"/>
        <v>1.3920304356889721</v>
      </c>
      <c r="P1079">
        <f t="shared" si="66"/>
        <v>10</v>
      </c>
      <c r="Q1079" t="str">
        <f>VLOOKUP(K1079,employees!A:H,5, FALSE)</f>
        <v>Consulting</v>
      </c>
      <c r="R1079">
        <f>VLOOKUP(K1079,employees!A:H,6, FALSE)</f>
        <v>3</v>
      </c>
      <c r="S1079">
        <f>VLOOKUP(R1079,Allowance!A:B,2,FALSE)</f>
        <v>8</v>
      </c>
      <c r="T1079" t="str">
        <f t="shared" si="67"/>
        <v>Violation</v>
      </c>
      <c r="U1079" t="str">
        <f>VLOOKUP(B1079,IATA[],3,FALSE)</f>
        <v>England</v>
      </c>
      <c r="V1079" t="str">
        <f>VLOOKUP(C1079,IATA[],3,FALSE)</f>
        <v>China</v>
      </c>
      <c r="W1079" t="str">
        <f>VLOOKUP(U1079,Regions!A:B,2,FALSE)</f>
        <v>Europe &amp; Middle East</v>
      </c>
      <c r="X1079" t="str">
        <f>VLOOKUP(V1079,Regions!A:B,2,FALSE)</f>
        <v>Asia Pacific</v>
      </c>
    </row>
    <row r="1080" spans="1:24" x14ac:dyDescent="0.3">
      <c r="A1080" t="s">
        <v>49</v>
      </c>
      <c r="B1080" t="s">
        <v>1167</v>
      </c>
      <c r="C1080" t="s">
        <v>1185</v>
      </c>
      <c r="D1080" s="1">
        <v>43688</v>
      </c>
      <c r="E1080" s="1">
        <v>43696</v>
      </c>
      <c r="F1080" s="1">
        <v>43704</v>
      </c>
      <c r="G1080">
        <v>7794</v>
      </c>
      <c r="H1080">
        <v>12.9</v>
      </c>
      <c r="I1080">
        <v>13366.17</v>
      </c>
      <c r="J1080" s="2" t="s">
        <v>1218</v>
      </c>
      <c r="K1080">
        <v>884</v>
      </c>
      <c r="L1080" s="15" t="s">
        <v>1576</v>
      </c>
      <c r="M1080">
        <f>IF(J1080="Business", G1080*imputed!$B$4+imputed!$C$4,flights_c!G1080*imputed!$B$5+imputed!$C$5)</f>
        <v>6330.8590000000004</v>
      </c>
      <c r="N1080">
        <f t="shared" si="64"/>
        <v>8</v>
      </c>
      <c r="O1080">
        <f t="shared" si="65"/>
        <v>1.7149307159353349</v>
      </c>
      <c r="P1080">
        <f t="shared" si="66"/>
        <v>8</v>
      </c>
      <c r="Q1080" t="str">
        <f>VLOOKUP(K1080,employees!A:H,5, FALSE)</f>
        <v>Consulting</v>
      </c>
      <c r="R1080">
        <f>VLOOKUP(K1080,employees!A:H,6, FALSE)</f>
        <v>3</v>
      </c>
      <c r="S1080">
        <f>VLOOKUP(R1080,Allowance!A:B,2,FALSE)</f>
        <v>8</v>
      </c>
      <c r="T1080" t="str">
        <f t="shared" si="67"/>
        <v>Violation</v>
      </c>
      <c r="U1080" t="str">
        <f>VLOOKUP(B1080,IATA[],3,FALSE)</f>
        <v>England</v>
      </c>
      <c r="V1080" t="str">
        <f>VLOOKUP(C1080,IATA[],3,FALSE)</f>
        <v>USA</v>
      </c>
      <c r="W1080" t="str">
        <f>VLOOKUP(U1080,Regions!A:B,2,FALSE)</f>
        <v>Europe &amp; Middle East</v>
      </c>
      <c r="X1080" t="str">
        <f>VLOOKUP(V1080,Regions!A:B,2,FALSE)</f>
        <v>Americas</v>
      </c>
    </row>
    <row r="1081" spans="1:24" x14ac:dyDescent="0.3">
      <c r="A1081" t="s">
        <v>48</v>
      </c>
      <c r="B1081" t="s">
        <v>1161</v>
      </c>
      <c r="C1081" t="s">
        <v>1184</v>
      </c>
      <c r="D1081" s="1">
        <v>43175</v>
      </c>
      <c r="E1081" s="1">
        <v>43186</v>
      </c>
      <c r="F1081" s="1">
        <v>43194</v>
      </c>
      <c r="G1081">
        <v>16695</v>
      </c>
      <c r="H1081">
        <v>20.100000000000001</v>
      </c>
      <c r="I1081">
        <v>13436.57</v>
      </c>
      <c r="J1081" s="2" t="s">
        <v>1218</v>
      </c>
      <c r="K1081">
        <v>141</v>
      </c>
      <c r="L1081" s="15" t="s">
        <v>1576</v>
      </c>
      <c r="M1081">
        <f>IF(J1081="Business", G1081*imputed!$B$4+imputed!$C$4,flights_c!G1081*imputed!$B$5+imputed!$C$5)</f>
        <v>11435.5825</v>
      </c>
      <c r="N1081">
        <f t="shared" si="64"/>
        <v>11</v>
      </c>
      <c r="O1081">
        <f t="shared" si="65"/>
        <v>0.80482599580712788</v>
      </c>
      <c r="P1081">
        <f t="shared" si="66"/>
        <v>8</v>
      </c>
      <c r="Q1081" t="str">
        <f>VLOOKUP(K1081,employees!A:H,5, FALSE)</f>
        <v>Consulting</v>
      </c>
      <c r="R1081">
        <f>VLOOKUP(K1081,employees!A:H,6, FALSE)</f>
        <v>2</v>
      </c>
      <c r="S1081">
        <f>VLOOKUP(R1081,Allowance!A:B,2,FALSE)</f>
        <v>6</v>
      </c>
      <c r="T1081" t="str">
        <f t="shared" si="67"/>
        <v>Violation</v>
      </c>
      <c r="U1081" t="str">
        <f>VLOOKUP(B1081,IATA[],3,FALSE)</f>
        <v>USA</v>
      </c>
      <c r="V1081" t="str">
        <f>VLOOKUP(C1081,IATA[],3,FALSE)</f>
        <v>Australia</v>
      </c>
      <c r="W1081" t="str">
        <f>VLOOKUP(U1081,Regions!A:B,2,FALSE)</f>
        <v>Americas</v>
      </c>
      <c r="X1081" t="str">
        <f>VLOOKUP(V1081,Regions!A:B,2,FALSE)</f>
        <v>Asia Pacific</v>
      </c>
    </row>
    <row r="1082" spans="1:24" x14ac:dyDescent="0.3">
      <c r="A1082" t="s">
        <v>47</v>
      </c>
      <c r="B1082" t="s">
        <v>1161</v>
      </c>
      <c r="C1082" t="s">
        <v>1164</v>
      </c>
      <c r="D1082" s="1">
        <v>43601</v>
      </c>
      <c r="E1082" s="1">
        <v>43610</v>
      </c>
      <c r="F1082" s="1">
        <v>43616</v>
      </c>
      <c r="G1082">
        <v>12551</v>
      </c>
      <c r="H1082">
        <v>15.3</v>
      </c>
      <c r="I1082">
        <v>13451.29</v>
      </c>
      <c r="J1082" s="2" t="s">
        <v>1218</v>
      </c>
      <c r="K1082">
        <v>200</v>
      </c>
      <c r="L1082" s="15" t="s">
        <v>1576</v>
      </c>
      <c r="M1082">
        <f>IF(J1082="Business", G1082*imputed!$B$4+imputed!$C$4,flights_c!G1082*imputed!$B$5+imputed!$C$5)</f>
        <v>9058.9984999999997</v>
      </c>
      <c r="N1082">
        <f t="shared" si="64"/>
        <v>9</v>
      </c>
      <c r="O1082">
        <f t="shared" si="65"/>
        <v>1.0717305393992511</v>
      </c>
      <c r="P1082">
        <f t="shared" si="66"/>
        <v>6</v>
      </c>
      <c r="Q1082" t="str">
        <f>VLOOKUP(K1082,employees!A:H,5, FALSE)</f>
        <v>Consulting</v>
      </c>
      <c r="R1082">
        <f>VLOOKUP(K1082,employees!A:H,6, FALSE)</f>
        <v>4</v>
      </c>
      <c r="S1082">
        <f>VLOOKUP(R1082,Allowance!A:B,2,FALSE)</f>
        <v>10</v>
      </c>
      <c r="T1082" t="str">
        <f t="shared" si="67"/>
        <v>Violation</v>
      </c>
      <c r="U1082" t="str">
        <f>VLOOKUP(B1082,IATA[],3,FALSE)</f>
        <v>USA</v>
      </c>
      <c r="V1082" t="str">
        <f>VLOOKUP(C1082,IATA[],3,FALSE)</f>
        <v>India</v>
      </c>
      <c r="W1082" t="str">
        <f>VLOOKUP(U1082,Regions!A:B,2,FALSE)</f>
        <v>Americas</v>
      </c>
      <c r="X1082" t="str">
        <f>VLOOKUP(V1082,Regions!A:B,2,FALSE)</f>
        <v>Asia Pacific</v>
      </c>
    </row>
    <row r="1083" spans="1:24" x14ac:dyDescent="0.3">
      <c r="A1083" t="s">
        <v>46</v>
      </c>
      <c r="B1083" t="s">
        <v>1161</v>
      </c>
      <c r="C1083" t="s">
        <v>1183</v>
      </c>
      <c r="D1083" s="1">
        <v>43699</v>
      </c>
      <c r="E1083" s="1">
        <v>43706</v>
      </c>
      <c r="F1083" s="1">
        <v>43715</v>
      </c>
      <c r="G1083">
        <v>12116</v>
      </c>
      <c r="H1083">
        <v>14.8</v>
      </c>
      <c r="I1083">
        <v>13578.24</v>
      </c>
      <c r="J1083" s="2" t="s">
        <v>1218</v>
      </c>
      <c r="K1083">
        <v>711</v>
      </c>
      <c r="L1083" s="15" t="s">
        <v>1576</v>
      </c>
      <c r="M1083">
        <f>IF(J1083="Business", G1083*imputed!$B$4+imputed!$C$4,flights_c!G1083*imputed!$B$5+imputed!$C$5)</f>
        <v>8809.5259999999998</v>
      </c>
      <c r="N1083">
        <f t="shared" si="64"/>
        <v>7</v>
      </c>
      <c r="O1083">
        <f t="shared" si="65"/>
        <v>1.12068669527897</v>
      </c>
      <c r="P1083">
        <f t="shared" si="66"/>
        <v>9</v>
      </c>
      <c r="Q1083" t="str">
        <f>VLOOKUP(K1083,employees!A:H,5, FALSE)</f>
        <v>Consulting</v>
      </c>
      <c r="R1083">
        <f>VLOOKUP(K1083,employees!A:H,6, FALSE)</f>
        <v>4</v>
      </c>
      <c r="S1083">
        <f>VLOOKUP(R1083,Allowance!A:B,2,FALSE)</f>
        <v>10</v>
      </c>
      <c r="T1083" t="str">
        <f t="shared" si="67"/>
        <v>Violation</v>
      </c>
      <c r="U1083" t="str">
        <f>VLOOKUP(B1083,IATA[],3,FALSE)</f>
        <v>USA</v>
      </c>
      <c r="V1083" t="str">
        <f>VLOOKUP(C1083,IATA[],3,FALSE)</f>
        <v>China</v>
      </c>
      <c r="W1083" t="str">
        <f>VLOOKUP(U1083,Regions!A:B,2,FALSE)</f>
        <v>Americas</v>
      </c>
      <c r="X1083" t="str">
        <f>VLOOKUP(V1083,Regions!A:B,2,FALSE)</f>
        <v>Asia Pacific</v>
      </c>
    </row>
    <row r="1084" spans="1:24" x14ac:dyDescent="0.3">
      <c r="A1084" t="s">
        <v>45</v>
      </c>
      <c r="B1084" t="s">
        <v>1161</v>
      </c>
      <c r="C1084" t="s">
        <v>1176</v>
      </c>
      <c r="D1084" s="1">
        <v>43806</v>
      </c>
      <c r="E1084" s="1">
        <v>43815</v>
      </c>
      <c r="F1084" s="1">
        <v>43822</v>
      </c>
      <c r="G1084">
        <v>11115</v>
      </c>
      <c r="H1084">
        <v>13.5</v>
      </c>
      <c r="I1084">
        <v>13581.83</v>
      </c>
      <c r="J1084" s="2" t="s">
        <v>1218</v>
      </c>
      <c r="K1084">
        <v>325</v>
      </c>
      <c r="L1084" s="15" t="s">
        <v>1576</v>
      </c>
      <c r="M1084">
        <f>IF(J1084="Business", G1084*imputed!$B$4+imputed!$C$4,flights_c!G1084*imputed!$B$5+imputed!$C$5)</f>
        <v>8235.4524999999994</v>
      </c>
      <c r="N1084">
        <f t="shared" si="64"/>
        <v>9</v>
      </c>
      <c r="O1084">
        <f t="shared" si="65"/>
        <v>1.2219370220422852</v>
      </c>
      <c r="P1084">
        <f t="shared" si="66"/>
        <v>7</v>
      </c>
      <c r="Q1084" t="str">
        <f>VLOOKUP(K1084,employees!A:H,5, FALSE)</f>
        <v>Consulting</v>
      </c>
      <c r="R1084">
        <f>VLOOKUP(K1084,employees!A:H,6, FALSE)</f>
        <v>4</v>
      </c>
      <c r="S1084">
        <f>VLOOKUP(R1084,Allowance!A:B,2,FALSE)</f>
        <v>10</v>
      </c>
      <c r="T1084" t="str">
        <f t="shared" si="67"/>
        <v>Violation</v>
      </c>
      <c r="U1084" t="str">
        <f>VLOOKUP(B1084,IATA[],3,FALSE)</f>
        <v>USA</v>
      </c>
      <c r="V1084" t="str">
        <f>VLOOKUP(C1084,IATA[],3,FALSE)</f>
        <v>Republic of Korea</v>
      </c>
      <c r="W1084" t="str">
        <f>VLOOKUP(U1084,Regions!A:B,2,FALSE)</f>
        <v>Americas</v>
      </c>
      <c r="X1084" t="str">
        <f>VLOOKUP(V1084,Regions!A:B,2,FALSE)</f>
        <v>Asia Pacific</v>
      </c>
    </row>
    <row r="1085" spans="1:24" x14ac:dyDescent="0.3">
      <c r="A1085" t="s">
        <v>44</v>
      </c>
      <c r="B1085" t="s">
        <v>1161</v>
      </c>
      <c r="C1085" t="s">
        <v>1173</v>
      </c>
      <c r="D1085" s="1">
        <v>43575</v>
      </c>
      <c r="E1085" s="1">
        <v>43583</v>
      </c>
      <c r="F1085" s="1">
        <v>43588</v>
      </c>
      <c r="G1085">
        <v>13964</v>
      </c>
      <c r="H1085">
        <v>16.899999999999999</v>
      </c>
      <c r="I1085">
        <v>13612.32</v>
      </c>
      <c r="J1085" s="2" t="s">
        <v>1218</v>
      </c>
      <c r="K1085">
        <v>708</v>
      </c>
      <c r="L1085" s="15" t="s">
        <v>1576</v>
      </c>
      <c r="M1085">
        <f>IF(J1085="Business", G1085*imputed!$B$4+imputed!$C$4,flights_c!G1085*imputed!$B$5+imputed!$C$5)</f>
        <v>9869.3539999999994</v>
      </c>
      <c r="N1085">
        <f t="shared" si="64"/>
        <v>8</v>
      </c>
      <c r="O1085">
        <f t="shared" si="65"/>
        <v>0.9748152391864795</v>
      </c>
      <c r="P1085">
        <f t="shared" si="66"/>
        <v>5</v>
      </c>
      <c r="Q1085" t="str">
        <f>VLOOKUP(K1085,employees!A:H,5, FALSE)</f>
        <v>Consulting</v>
      </c>
      <c r="R1085">
        <f>VLOOKUP(K1085,employees!A:H,6, FALSE)</f>
        <v>4</v>
      </c>
      <c r="S1085">
        <f>VLOOKUP(R1085,Allowance!A:B,2,FALSE)</f>
        <v>10</v>
      </c>
      <c r="T1085" t="str">
        <f t="shared" si="67"/>
        <v>Violation</v>
      </c>
      <c r="U1085" t="str">
        <f>VLOOKUP(B1085,IATA[],3,FALSE)</f>
        <v>USA</v>
      </c>
      <c r="V1085" t="str">
        <f>VLOOKUP(C1085,IATA[],3,FALSE)</f>
        <v>Thailand</v>
      </c>
      <c r="W1085" t="str">
        <f>VLOOKUP(U1085,Regions!A:B,2,FALSE)</f>
        <v>Americas</v>
      </c>
      <c r="X1085" t="str">
        <f>VLOOKUP(V1085,Regions!A:B,2,FALSE)</f>
        <v>Asia Pacific</v>
      </c>
    </row>
    <row r="1086" spans="1:24" x14ac:dyDescent="0.3">
      <c r="A1086" t="s">
        <v>43</v>
      </c>
      <c r="B1086" t="s">
        <v>1160</v>
      </c>
      <c r="C1086" t="s">
        <v>1178</v>
      </c>
      <c r="D1086" s="1">
        <v>43034</v>
      </c>
      <c r="E1086" s="1">
        <v>43046</v>
      </c>
      <c r="F1086" s="1">
        <v>43055</v>
      </c>
      <c r="G1086">
        <v>15050</v>
      </c>
      <c r="H1086">
        <v>19.2</v>
      </c>
      <c r="I1086">
        <v>13613.63</v>
      </c>
      <c r="J1086" s="2" t="s">
        <v>1218</v>
      </c>
      <c r="K1086">
        <v>77</v>
      </c>
      <c r="L1086" s="15" t="s">
        <v>1576</v>
      </c>
      <c r="M1086">
        <f>IF(J1086="Business", G1086*imputed!$B$4+imputed!$C$4,flights_c!G1086*imputed!$B$5+imputed!$C$5)</f>
        <v>10492.174999999999</v>
      </c>
      <c r="N1086">
        <f t="shared" si="64"/>
        <v>12</v>
      </c>
      <c r="O1086">
        <f t="shared" si="65"/>
        <v>0.90456013289036541</v>
      </c>
      <c r="P1086">
        <f t="shared" si="66"/>
        <v>9</v>
      </c>
      <c r="Q1086" t="str">
        <f>VLOOKUP(K1086,employees!A:H,5, FALSE)</f>
        <v>Consulting</v>
      </c>
      <c r="R1086">
        <f>VLOOKUP(K1086,employees!A:H,6, FALSE)</f>
        <v>4</v>
      </c>
      <c r="S1086">
        <f>VLOOKUP(R1086,Allowance!A:B,2,FALSE)</f>
        <v>10</v>
      </c>
      <c r="T1086" t="str">
        <f t="shared" si="67"/>
        <v>Violation</v>
      </c>
      <c r="U1086" t="str">
        <f>VLOOKUP(B1086,IATA[],3,FALSE)</f>
        <v>Singapore</v>
      </c>
      <c r="V1086" t="str">
        <f>VLOOKUP(C1086,IATA[],3,FALSE)</f>
        <v>USA</v>
      </c>
      <c r="W1086" t="str">
        <f>VLOOKUP(U1086,Regions!A:B,2,FALSE)</f>
        <v>Asia Pacific</v>
      </c>
      <c r="X1086" t="str">
        <f>VLOOKUP(V1086,Regions!A:B,2,FALSE)</f>
        <v>Americas</v>
      </c>
    </row>
    <row r="1087" spans="1:24" x14ac:dyDescent="0.3">
      <c r="A1087" t="s">
        <v>42</v>
      </c>
      <c r="B1087" t="s">
        <v>1161</v>
      </c>
      <c r="C1087" t="s">
        <v>1177</v>
      </c>
      <c r="D1087" s="1">
        <v>43464</v>
      </c>
      <c r="E1087" s="1">
        <v>43476</v>
      </c>
      <c r="F1087" s="1">
        <v>43484</v>
      </c>
      <c r="G1087">
        <v>16013</v>
      </c>
      <c r="H1087">
        <v>19.3</v>
      </c>
      <c r="I1087">
        <v>13689.25</v>
      </c>
      <c r="J1087" s="2" t="s">
        <v>1218</v>
      </c>
      <c r="K1087">
        <v>131</v>
      </c>
      <c r="L1087" s="15" t="s">
        <v>1576</v>
      </c>
      <c r="M1087">
        <f>IF(J1087="Business", G1087*imputed!$B$4+imputed!$C$4,flights_c!G1087*imputed!$B$5+imputed!$C$5)</f>
        <v>11044.4555</v>
      </c>
      <c r="N1087">
        <f t="shared" si="64"/>
        <v>12</v>
      </c>
      <c r="O1087">
        <f t="shared" si="65"/>
        <v>0.85488353213014423</v>
      </c>
      <c r="P1087">
        <f t="shared" si="66"/>
        <v>8</v>
      </c>
      <c r="Q1087" t="str">
        <f>VLOOKUP(K1087,employees!A:H,5, FALSE)</f>
        <v>IT</v>
      </c>
      <c r="R1087">
        <f>VLOOKUP(K1087,employees!A:H,6, FALSE)</f>
        <v>3</v>
      </c>
      <c r="S1087">
        <f>VLOOKUP(R1087,Allowance!A:B,2,FALSE)</f>
        <v>8</v>
      </c>
      <c r="T1087" t="str">
        <f t="shared" si="67"/>
        <v>Violation</v>
      </c>
      <c r="U1087" t="str">
        <f>VLOOKUP(B1087,IATA[],3,FALSE)</f>
        <v>USA</v>
      </c>
      <c r="V1087" t="str">
        <f>VLOOKUP(C1087,IATA[],3,FALSE)</f>
        <v>Australia</v>
      </c>
      <c r="W1087" t="str">
        <f>VLOOKUP(U1087,Regions!A:B,2,FALSE)</f>
        <v>Americas</v>
      </c>
      <c r="X1087" t="str">
        <f>VLOOKUP(V1087,Regions!A:B,2,FALSE)</f>
        <v>Asia Pacific</v>
      </c>
    </row>
    <row r="1088" spans="1:24" x14ac:dyDescent="0.3">
      <c r="A1088" t="s">
        <v>41</v>
      </c>
      <c r="B1088" t="s">
        <v>1161</v>
      </c>
      <c r="C1088" t="s">
        <v>1183</v>
      </c>
      <c r="D1088" s="1">
        <v>42878</v>
      </c>
      <c r="E1088" s="1">
        <v>42891</v>
      </c>
      <c r="F1088" s="1">
        <v>42898</v>
      </c>
      <c r="G1088">
        <v>12116</v>
      </c>
      <c r="H1088">
        <v>14.8</v>
      </c>
      <c r="I1088">
        <v>13702.46</v>
      </c>
      <c r="J1088" s="2" t="s">
        <v>1218</v>
      </c>
      <c r="K1088">
        <v>420</v>
      </c>
      <c r="L1088" s="15" t="s">
        <v>1576</v>
      </c>
      <c r="M1088">
        <f>IF(J1088="Business", G1088*imputed!$B$4+imputed!$C$4,flights_c!G1088*imputed!$B$5+imputed!$C$5)</f>
        <v>8809.5259999999998</v>
      </c>
      <c r="N1088">
        <f t="shared" si="64"/>
        <v>13</v>
      </c>
      <c r="O1088">
        <f t="shared" si="65"/>
        <v>1.130939253879168</v>
      </c>
      <c r="P1088">
        <f t="shared" si="66"/>
        <v>7</v>
      </c>
      <c r="Q1088" t="str">
        <f>VLOOKUP(K1088,employees!A:H,5, FALSE)</f>
        <v>Consulting</v>
      </c>
      <c r="R1088">
        <f>VLOOKUP(K1088,employees!A:H,6, FALSE)</f>
        <v>2</v>
      </c>
      <c r="S1088">
        <f>VLOOKUP(R1088,Allowance!A:B,2,FALSE)</f>
        <v>6</v>
      </c>
      <c r="T1088" t="str">
        <f t="shared" si="67"/>
        <v>Violation</v>
      </c>
      <c r="U1088" t="str">
        <f>VLOOKUP(B1088,IATA[],3,FALSE)</f>
        <v>USA</v>
      </c>
      <c r="V1088" t="str">
        <f>VLOOKUP(C1088,IATA[],3,FALSE)</f>
        <v>China</v>
      </c>
      <c r="W1088" t="str">
        <f>VLOOKUP(U1088,Regions!A:B,2,FALSE)</f>
        <v>Americas</v>
      </c>
      <c r="X1088" t="str">
        <f>VLOOKUP(V1088,Regions!A:B,2,FALSE)</f>
        <v>Asia Pacific</v>
      </c>
    </row>
    <row r="1089" spans="1:24" x14ac:dyDescent="0.3">
      <c r="A1089" t="s">
        <v>40</v>
      </c>
      <c r="B1089" t="s">
        <v>1161</v>
      </c>
      <c r="C1089" t="s">
        <v>1177</v>
      </c>
      <c r="D1089" s="1">
        <v>43767</v>
      </c>
      <c r="E1089" s="1">
        <v>43777</v>
      </c>
      <c r="F1089" s="1">
        <v>43782</v>
      </c>
      <c r="G1089">
        <v>16013</v>
      </c>
      <c r="H1089">
        <v>19.3</v>
      </c>
      <c r="I1089">
        <v>13735.44</v>
      </c>
      <c r="J1089" s="2" t="s">
        <v>1218</v>
      </c>
      <c r="K1089">
        <v>732</v>
      </c>
      <c r="L1089" s="15" t="s">
        <v>1576</v>
      </c>
      <c r="M1089">
        <f>IF(J1089="Business", G1089*imputed!$B$4+imputed!$C$4,flights_c!G1089*imputed!$B$5+imputed!$C$5)</f>
        <v>11044.4555</v>
      </c>
      <c r="N1089">
        <f t="shared" si="64"/>
        <v>10</v>
      </c>
      <c r="O1089">
        <f t="shared" si="65"/>
        <v>0.85776806344844814</v>
      </c>
      <c r="P1089">
        <f t="shared" si="66"/>
        <v>5</v>
      </c>
      <c r="Q1089" t="str">
        <f>VLOOKUP(K1089,employees!A:H,5, FALSE)</f>
        <v>Consulting</v>
      </c>
      <c r="R1089">
        <f>VLOOKUP(K1089,employees!A:H,6, FALSE)</f>
        <v>3</v>
      </c>
      <c r="S1089">
        <f>VLOOKUP(R1089,Allowance!A:B,2,FALSE)</f>
        <v>8</v>
      </c>
      <c r="T1089" t="str">
        <f t="shared" si="67"/>
        <v>Violation</v>
      </c>
      <c r="U1089" t="str">
        <f>VLOOKUP(B1089,IATA[],3,FALSE)</f>
        <v>USA</v>
      </c>
      <c r="V1089" t="str">
        <f>VLOOKUP(C1089,IATA[],3,FALSE)</f>
        <v>Australia</v>
      </c>
      <c r="W1089" t="str">
        <f>VLOOKUP(U1089,Regions!A:B,2,FALSE)</f>
        <v>Americas</v>
      </c>
      <c r="X1089" t="str">
        <f>VLOOKUP(V1089,Regions!A:B,2,FALSE)</f>
        <v>Asia Pacific</v>
      </c>
    </row>
    <row r="1090" spans="1:24" x14ac:dyDescent="0.3">
      <c r="A1090" t="s">
        <v>39</v>
      </c>
      <c r="B1090" t="s">
        <v>1167</v>
      </c>
      <c r="C1090" t="s">
        <v>1171</v>
      </c>
      <c r="D1090" s="1">
        <v>42910</v>
      </c>
      <c r="E1090" s="1">
        <v>42910</v>
      </c>
      <c r="F1090" s="1">
        <v>42917</v>
      </c>
      <c r="G1090">
        <v>8187</v>
      </c>
      <c r="H1090">
        <v>10.1</v>
      </c>
      <c r="I1090">
        <v>13763.43</v>
      </c>
      <c r="J1090" s="2" t="s">
        <v>1218</v>
      </c>
      <c r="K1090">
        <v>560</v>
      </c>
      <c r="L1090" s="15" t="s">
        <v>1576</v>
      </c>
      <c r="M1090">
        <f>IF(J1090="Business", G1090*imputed!$B$4+imputed!$C$4,flights_c!G1090*imputed!$B$5+imputed!$C$5)</f>
        <v>6556.2444999999998</v>
      </c>
      <c r="N1090">
        <f t="shared" si="64"/>
        <v>0</v>
      </c>
      <c r="O1090">
        <f t="shared" si="65"/>
        <v>1.6811322828875046</v>
      </c>
      <c r="P1090">
        <f t="shared" si="66"/>
        <v>7</v>
      </c>
      <c r="Q1090" t="str">
        <f>VLOOKUP(K1090,employees!A:H,5, FALSE)</f>
        <v>Consulting</v>
      </c>
      <c r="R1090">
        <f>VLOOKUP(K1090,employees!A:H,6, FALSE)</f>
        <v>2</v>
      </c>
      <c r="S1090">
        <f>VLOOKUP(R1090,Allowance!A:B,2,FALSE)</f>
        <v>6</v>
      </c>
      <c r="T1090" t="str">
        <f t="shared" si="67"/>
        <v>Violation</v>
      </c>
      <c r="U1090" t="str">
        <f>VLOOKUP(B1090,IATA[],3,FALSE)</f>
        <v>England</v>
      </c>
      <c r="V1090" t="str">
        <f>VLOOKUP(C1090,IATA[],3,FALSE)</f>
        <v>China</v>
      </c>
      <c r="W1090" t="str">
        <f>VLOOKUP(U1090,Regions!A:B,2,FALSE)</f>
        <v>Europe &amp; Middle East</v>
      </c>
      <c r="X1090" t="str">
        <f>VLOOKUP(V1090,Regions!A:B,2,FALSE)</f>
        <v>Asia Pacific</v>
      </c>
    </row>
    <row r="1091" spans="1:24" x14ac:dyDescent="0.3">
      <c r="A1091" t="s">
        <v>38</v>
      </c>
      <c r="B1091" t="s">
        <v>1161</v>
      </c>
      <c r="C1091" t="s">
        <v>1168</v>
      </c>
      <c r="D1091" s="1">
        <v>43539</v>
      </c>
      <c r="E1091" s="1">
        <v>43547</v>
      </c>
      <c r="F1091" s="1">
        <v>43555</v>
      </c>
      <c r="G1091">
        <v>10899</v>
      </c>
      <c r="H1091">
        <v>13.3</v>
      </c>
      <c r="I1091">
        <v>13790.78</v>
      </c>
      <c r="J1091" s="2" t="s">
        <v>1218</v>
      </c>
      <c r="K1091">
        <v>161</v>
      </c>
      <c r="L1091" s="15" t="s">
        <v>1576</v>
      </c>
      <c r="M1091">
        <f>IF(J1091="Business", G1091*imputed!$B$4+imputed!$C$4,flights_c!G1091*imputed!$B$5+imputed!$C$5)</f>
        <v>8111.5765000000001</v>
      </c>
      <c r="N1091">
        <f t="shared" ref="N1091:N1154" si="68">E1091-D1091</f>
        <v>8</v>
      </c>
      <c r="O1091">
        <f t="shared" ref="O1091:O1154" si="69">I1091/G1091</f>
        <v>1.2653252591980917</v>
      </c>
      <c r="P1091">
        <f t="shared" ref="P1091:P1154" si="70">F1091-E1091</f>
        <v>8</v>
      </c>
      <c r="Q1091" t="str">
        <f>VLOOKUP(K1091,employees!A:H,5, FALSE)</f>
        <v>Consulting</v>
      </c>
      <c r="R1091">
        <f>VLOOKUP(K1091,employees!A:H,6, FALSE)</f>
        <v>4</v>
      </c>
      <c r="S1091">
        <f>VLOOKUP(R1091,Allowance!A:B,2,FALSE)</f>
        <v>10</v>
      </c>
      <c r="T1091" t="str">
        <f t="shared" ref="T1091:T1154" si="71">IF(J1091="Economy", "Economy", IF(H1091&lt;=S1091, "No", "Violation"))</f>
        <v>Violation</v>
      </c>
      <c r="U1091" t="str">
        <f>VLOOKUP(B1091,IATA[],3,FALSE)</f>
        <v>USA</v>
      </c>
      <c r="V1091" t="str">
        <f>VLOOKUP(C1091,IATA[],3,FALSE)</f>
        <v>Japan</v>
      </c>
      <c r="W1091" t="str">
        <f>VLOOKUP(U1091,Regions!A:B,2,FALSE)</f>
        <v>Americas</v>
      </c>
      <c r="X1091" t="str">
        <f>VLOOKUP(V1091,Regions!A:B,2,FALSE)</f>
        <v>Asia Pacific</v>
      </c>
    </row>
    <row r="1092" spans="1:24" x14ac:dyDescent="0.3">
      <c r="A1092" t="s">
        <v>37</v>
      </c>
      <c r="B1092" t="s">
        <v>1161</v>
      </c>
      <c r="C1092" t="s">
        <v>1169</v>
      </c>
      <c r="D1092" s="1">
        <v>43324</v>
      </c>
      <c r="E1092" s="1">
        <v>43325</v>
      </c>
      <c r="F1092" s="1">
        <v>43331</v>
      </c>
      <c r="G1092">
        <v>15178</v>
      </c>
      <c r="H1092">
        <v>18.3</v>
      </c>
      <c r="I1092">
        <v>13813.15</v>
      </c>
      <c r="J1092" s="2" t="s">
        <v>1218</v>
      </c>
      <c r="K1092">
        <v>297</v>
      </c>
      <c r="L1092" s="15" t="s">
        <v>1576</v>
      </c>
      <c r="M1092">
        <f>IF(J1092="Business", G1092*imputed!$B$4+imputed!$C$4,flights_c!G1092*imputed!$B$5+imputed!$C$5)</f>
        <v>10565.583000000001</v>
      </c>
      <c r="N1092">
        <f t="shared" si="68"/>
        <v>1</v>
      </c>
      <c r="O1092">
        <f t="shared" si="69"/>
        <v>0.91007708525497433</v>
      </c>
      <c r="P1092">
        <f t="shared" si="70"/>
        <v>6</v>
      </c>
      <c r="Q1092" t="str">
        <f>VLOOKUP(K1092,employees!A:H,5, FALSE)</f>
        <v>Consulting</v>
      </c>
      <c r="R1092">
        <f>VLOOKUP(K1092,employees!A:H,6, FALSE)</f>
        <v>4</v>
      </c>
      <c r="S1092">
        <f>VLOOKUP(R1092,Allowance!A:B,2,FALSE)</f>
        <v>10</v>
      </c>
      <c r="T1092" t="str">
        <f t="shared" si="71"/>
        <v>Violation</v>
      </c>
      <c r="U1092" t="str">
        <f>VLOOKUP(B1092,IATA[],3,FALSE)</f>
        <v>USA</v>
      </c>
      <c r="V1092" t="str">
        <f>VLOOKUP(C1092,IATA[],3,FALSE)</f>
        <v>Malaysia</v>
      </c>
      <c r="W1092" t="str">
        <f>VLOOKUP(U1092,Regions!A:B,2,FALSE)</f>
        <v>Americas</v>
      </c>
      <c r="X1092" t="str">
        <f>VLOOKUP(V1092,Regions!A:B,2,FALSE)</f>
        <v>Asia Pacific</v>
      </c>
    </row>
    <row r="1093" spans="1:24" x14ac:dyDescent="0.3">
      <c r="A1093" t="s">
        <v>36</v>
      </c>
      <c r="B1093" t="s">
        <v>1161</v>
      </c>
      <c r="C1093" t="s">
        <v>1169</v>
      </c>
      <c r="D1093" s="1">
        <v>43302</v>
      </c>
      <c r="E1093" s="1">
        <v>43305</v>
      </c>
      <c r="F1093" s="1">
        <v>43321</v>
      </c>
      <c r="G1093">
        <v>15178</v>
      </c>
      <c r="H1093">
        <v>18.3</v>
      </c>
      <c r="I1093">
        <v>13819.35</v>
      </c>
      <c r="J1093" s="2" t="s">
        <v>1218</v>
      </c>
      <c r="K1093">
        <v>770</v>
      </c>
      <c r="L1093" s="15" t="s">
        <v>1576</v>
      </c>
      <c r="M1093">
        <f>IF(J1093="Business", G1093*imputed!$B$4+imputed!$C$4,flights_c!G1093*imputed!$B$5+imputed!$C$5)</f>
        <v>10565.583000000001</v>
      </c>
      <c r="N1093">
        <f t="shared" si="68"/>
        <v>3</v>
      </c>
      <c r="O1093">
        <f t="shared" si="69"/>
        <v>0.91048557122150486</v>
      </c>
      <c r="P1093">
        <f t="shared" si="70"/>
        <v>16</v>
      </c>
      <c r="Q1093" t="str">
        <f>VLOOKUP(K1093,employees!A:H,5, FALSE)</f>
        <v>IT</v>
      </c>
      <c r="R1093">
        <f>VLOOKUP(K1093,employees!A:H,6, FALSE)</f>
        <v>4</v>
      </c>
      <c r="S1093">
        <f>VLOOKUP(R1093,Allowance!A:B,2,FALSE)</f>
        <v>10</v>
      </c>
      <c r="T1093" t="str">
        <f t="shared" si="71"/>
        <v>Violation</v>
      </c>
      <c r="U1093" t="str">
        <f>VLOOKUP(B1093,IATA[],3,FALSE)</f>
        <v>USA</v>
      </c>
      <c r="V1093" t="str">
        <f>VLOOKUP(C1093,IATA[],3,FALSE)</f>
        <v>Malaysia</v>
      </c>
      <c r="W1093" t="str">
        <f>VLOOKUP(U1093,Regions!A:B,2,FALSE)</f>
        <v>Americas</v>
      </c>
      <c r="X1093" t="str">
        <f>VLOOKUP(V1093,Regions!A:B,2,FALSE)</f>
        <v>Asia Pacific</v>
      </c>
    </row>
    <row r="1094" spans="1:24" x14ac:dyDescent="0.3">
      <c r="A1094" t="s">
        <v>35</v>
      </c>
      <c r="B1094" t="s">
        <v>1161</v>
      </c>
      <c r="C1094" t="s">
        <v>1168</v>
      </c>
      <c r="D1094" s="1">
        <v>43598</v>
      </c>
      <c r="E1094" s="1">
        <v>43608</v>
      </c>
      <c r="F1094" s="1">
        <v>43619</v>
      </c>
      <c r="G1094">
        <v>10899</v>
      </c>
      <c r="H1094">
        <v>13.3</v>
      </c>
      <c r="I1094">
        <v>13831.49</v>
      </c>
      <c r="J1094" s="2" t="s">
        <v>1218</v>
      </c>
      <c r="K1094">
        <v>197</v>
      </c>
      <c r="L1094" s="15" t="s">
        <v>1576</v>
      </c>
      <c r="M1094">
        <f>IF(J1094="Business", G1094*imputed!$B$4+imputed!$C$4,flights_c!G1094*imputed!$B$5+imputed!$C$5)</f>
        <v>8111.5765000000001</v>
      </c>
      <c r="N1094">
        <f t="shared" si="68"/>
        <v>10</v>
      </c>
      <c r="O1094">
        <f t="shared" si="69"/>
        <v>1.2690604642627763</v>
      </c>
      <c r="P1094">
        <f t="shared" si="70"/>
        <v>11</v>
      </c>
      <c r="Q1094" t="str">
        <f>VLOOKUP(K1094,employees!A:H,5, FALSE)</f>
        <v>Consulting</v>
      </c>
      <c r="R1094">
        <f>VLOOKUP(K1094,employees!A:H,6, FALSE)</f>
        <v>4</v>
      </c>
      <c r="S1094">
        <f>VLOOKUP(R1094,Allowance!A:B,2,FALSE)</f>
        <v>10</v>
      </c>
      <c r="T1094" t="str">
        <f t="shared" si="71"/>
        <v>Violation</v>
      </c>
      <c r="U1094" t="str">
        <f>VLOOKUP(B1094,IATA[],3,FALSE)</f>
        <v>USA</v>
      </c>
      <c r="V1094" t="str">
        <f>VLOOKUP(C1094,IATA[],3,FALSE)</f>
        <v>Japan</v>
      </c>
      <c r="W1094" t="str">
        <f>VLOOKUP(U1094,Regions!A:B,2,FALSE)</f>
        <v>Americas</v>
      </c>
      <c r="X1094" t="str">
        <f>VLOOKUP(V1094,Regions!A:B,2,FALSE)</f>
        <v>Asia Pacific</v>
      </c>
    </row>
    <row r="1095" spans="1:24" x14ac:dyDescent="0.3">
      <c r="A1095" t="s">
        <v>34</v>
      </c>
      <c r="B1095" t="s">
        <v>1161</v>
      </c>
      <c r="C1095" t="s">
        <v>1175</v>
      </c>
      <c r="D1095" s="1">
        <v>43558</v>
      </c>
      <c r="E1095" s="1">
        <v>43568</v>
      </c>
      <c r="F1095" s="1">
        <v>43575</v>
      </c>
      <c r="G1095">
        <v>11022</v>
      </c>
      <c r="H1095">
        <v>13.5</v>
      </c>
      <c r="I1095">
        <v>13887.09</v>
      </c>
      <c r="J1095" s="2" t="s">
        <v>1218</v>
      </c>
      <c r="K1095">
        <v>109</v>
      </c>
      <c r="L1095" s="15" t="s">
        <v>1576</v>
      </c>
      <c r="M1095">
        <f>IF(J1095="Business", G1095*imputed!$B$4+imputed!$C$4,flights_c!G1095*imputed!$B$5+imputed!$C$5)</f>
        <v>8182.1170000000002</v>
      </c>
      <c r="N1095">
        <f t="shared" si="68"/>
        <v>10</v>
      </c>
      <c r="O1095">
        <f t="shared" si="69"/>
        <v>1.2599428415895482</v>
      </c>
      <c r="P1095">
        <f t="shared" si="70"/>
        <v>7</v>
      </c>
      <c r="Q1095" t="str">
        <f>VLOOKUP(K1095,employees!A:H,5, FALSE)</f>
        <v>IT</v>
      </c>
      <c r="R1095">
        <f>VLOOKUP(K1095,employees!A:H,6, FALSE)</f>
        <v>2</v>
      </c>
      <c r="S1095">
        <f>VLOOKUP(R1095,Allowance!A:B,2,FALSE)</f>
        <v>6</v>
      </c>
      <c r="T1095" t="str">
        <f t="shared" si="71"/>
        <v>Violation</v>
      </c>
      <c r="U1095" t="str">
        <f>VLOOKUP(B1095,IATA[],3,FALSE)</f>
        <v>USA</v>
      </c>
      <c r="V1095" t="str">
        <f>VLOOKUP(C1095,IATA[],3,FALSE)</f>
        <v>United Arab Emirates</v>
      </c>
      <c r="W1095" t="str">
        <f>VLOOKUP(U1095,Regions!A:B,2,FALSE)</f>
        <v>Americas</v>
      </c>
      <c r="X1095" t="str">
        <f>VLOOKUP(V1095,Regions!A:B,2,FALSE)</f>
        <v>Europe &amp; Middle East</v>
      </c>
    </row>
    <row r="1096" spans="1:24" x14ac:dyDescent="0.3">
      <c r="A1096" t="s">
        <v>33</v>
      </c>
      <c r="B1096" t="s">
        <v>1161</v>
      </c>
      <c r="C1096" t="s">
        <v>1182</v>
      </c>
      <c r="D1096" s="1">
        <v>43163</v>
      </c>
      <c r="E1096" s="1">
        <v>43167</v>
      </c>
      <c r="F1096" s="1">
        <v>43176</v>
      </c>
      <c r="G1096">
        <v>8047</v>
      </c>
      <c r="H1096">
        <v>10</v>
      </c>
      <c r="I1096">
        <v>13897.68</v>
      </c>
      <c r="J1096" s="2" t="s">
        <v>1218</v>
      </c>
      <c r="K1096">
        <v>63</v>
      </c>
      <c r="L1096" s="15" t="s">
        <v>1576</v>
      </c>
      <c r="M1096">
        <f>IF(J1096="Business", G1096*imputed!$B$4+imputed!$C$4,flights_c!G1096*imputed!$B$5+imputed!$C$5)</f>
        <v>6475.9544999999998</v>
      </c>
      <c r="N1096">
        <f t="shared" si="68"/>
        <v>4</v>
      </c>
      <c r="O1096">
        <f t="shared" si="69"/>
        <v>1.7270635019261837</v>
      </c>
      <c r="P1096">
        <f t="shared" si="70"/>
        <v>9</v>
      </c>
      <c r="Q1096" t="str">
        <f>VLOOKUP(K1096,employees!A:H,5, FALSE)</f>
        <v>Consulting</v>
      </c>
      <c r="R1096">
        <f>VLOOKUP(K1096,employees!A:H,6, FALSE)</f>
        <v>3</v>
      </c>
      <c r="S1096">
        <f>VLOOKUP(R1096,Allowance!A:B,2,FALSE)</f>
        <v>8</v>
      </c>
      <c r="T1096" t="str">
        <f t="shared" si="71"/>
        <v>Violation</v>
      </c>
      <c r="U1096" t="str">
        <f>VLOOKUP(B1096,IATA[],3,FALSE)</f>
        <v>USA</v>
      </c>
      <c r="V1096" t="str">
        <f>VLOOKUP(C1096,IATA[],3,FALSE)</f>
        <v>Turkey</v>
      </c>
      <c r="W1096" t="str">
        <f>VLOOKUP(U1096,Regions!A:B,2,FALSE)</f>
        <v>Americas</v>
      </c>
      <c r="X1096" t="str">
        <f>VLOOKUP(V1096,Regions!A:B,2,FALSE)</f>
        <v>Europe &amp; Middle East</v>
      </c>
    </row>
    <row r="1097" spans="1:24" x14ac:dyDescent="0.3">
      <c r="A1097" t="s">
        <v>32</v>
      </c>
      <c r="B1097" t="s">
        <v>1161</v>
      </c>
      <c r="C1097" t="s">
        <v>1171</v>
      </c>
      <c r="D1097" s="1">
        <v>43619</v>
      </c>
      <c r="E1097" s="1">
        <v>43627</v>
      </c>
      <c r="F1097" s="1">
        <v>43638</v>
      </c>
      <c r="G1097">
        <v>11004</v>
      </c>
      <c r="H1097">
        <v>13.5</v>
      </c>
      <c r="I1097">
        <v>13972.39</v>
      </c>
      <c r="J1097" s="2" t="s">
        <v>1218</v>
      </c>
      <c r="K1097">
        <v>650</v>
      </c>
      <c r="L1097" s="15" t="s">
        <v>1576</v>
      </c>
      <c r="M1097">
        <f>IF(J1097="Business", G1097*imputed!$B$4+imputed!$C$4,flights_c!G1097*imputed!$B$5+imputed!$C$5)</f>
        <v>8171.7939999999999</v>
      </c>
      <c r="N1097">
        <f t="shared" si="68"/>
        <v>8</v>
      </c>
      <c r="O1097">
        <f t="shared" si="69"/>
        <v>1.2697555434387495</v>
      </c>
      <c r="P1097">
        <f t="shared" si="70"/>
        <v>11</v>
      </c>
      <c r="Q1097" t="str">
        <f>VLOOKUP(K1097,employees!A:H,5, FALSE)</f>
        <v>Consulting</v>
      </c>
      <c r="R1097">
        <f>VLOOKUP(K1097,employees!A:H,6, FALSE)</f>
        <v>2</v>
      </c>
      <c r="S1097">
        <f>VLOOKUP(R1097,Allowance!A:B,2,FALSE)</f>
        <v>6</v>
      </c>
      <c r="T1097" t="str">
        <f t="shared" si="71"/>
        <v>Violation</v>
      </c>
      <c r="U1097" t="str">
        <f>VLOOKUP(B1097,IATA[],3,FALSE)</f>
        <v>USA</v>
      </c>
      <c r="V1097" t="str">
        <f>VLOOKUP(C1097,IATA[],3,FALSE)</f>
        <v>China</v>
      </c>
      <c r="W1097" t="str">
        <f>VLOOKUP(U1097,Regions!A:B,2,FALSE)</f>
        <v>Americas</v>
      </c>
      <c r="X1097" t="str">
        <f>VLOOKUP(V1097,Regions!A:B,2,FALSE)</f>
        <v>Asia Pacific</v>
      </c>
    </row>
    <row r="1098" spans="1:24" x14ac:dyDescent="0.3">
      <c r="A1098" t="s">
        <v>31</v>
      </c>
      <c r="B1098" t="s">
        <v>1167</v>
      </c>
      <c r="C1098" t="s">
        <v>1181</v>
      </c>
      <c r="D1098" s="1">
        <v>43266</v>
      </c>
      <c r="E1098" s="1">
        <v>43266</v>
      </c>
      <c r="F1098" s="1">
        <v>43273</v>
      </c>
      <c r="G1098">
        <v>9223</v>
      </c>
      <c r="H1098">
        <v>18.399999999999999</v>
      </c>
      <c r="I1098">
        <v>14023.62</v>
      </c>
      <c r="J1098" s="2" t="s">
        <v>1218</v>
      </c>
      <c r="K1098">
        <v>454</v>
      </c>
      <c r="L1098" s="15" t="s">
        <v>1576</v>
      </c>
      <c r="M1098">
        <f>IF(J1098="Business", G1098*imputed!$B$4+imputed!$C$4,flights_c!G1098*imputed!$B$5+imputed!$C$5)</f>
        <v>7150.3905000000004</v>
      </c>
      <c r="N1098">
        <f t="shared" si="68"/>
        <v>0</v>
      </c>
      <c r="O1098">
        <f t="shared" si="69"/>
        <v>1.5205052585926488</v>
      </c>
      <c r="P1098">
        <f t="shared" si="70"/>
        <v>7</v>
      </c>
      <c r="Q1098" t="str">
        <f>VLOOKUP(K1098,employees!A:H,5, FALSE)</f>
        <v>Finance</v>
      </c>
      <c r="R1098">
        <f>VLOOKUP(K1098,employees!A:H,6, FALSE)</f>
        <v>2</v>
      </c>
      <c r="S1098">
        <f>VLOOKUP(R1098,Allowance!A:B,2,FALSE)</f>
        <v>6</v>
      </c>
      <c r="T1098" t="str">
        <f t="shared" si="71"/>
        <v>Violation</v>
      </c>
      <c r="U1098" t="str">
        <f>VLOOKUP(B1098,IATA[],3,FALSE)</f>
        <v>England</v>
      </c>
      <c r="V1098" t="str">
        <f>VLOOKUP(C1098,IATA[],3,FALSE)</f>
        <v>China</v>
      </c>
      <c r="W1098" t="str">
        <f>VLOOKUP(U1098,Regions!A:B,2,FALSE)</f>
        <v>Europe &amp; Middle East</v>
      </c>
      <c r="X1098" t="str">
        <f>VLOOKUP(V1098,Regions!A:B,2,FALSE)</f>
        <v>Asia Pacific</v>
      </c>
    </row>
    <row r="1099" spans="1:24" x14ac:dyDescent="0.3">
      <c r="A1099" t="s">
        <v>30</v>
      </c>
      <c r="B1099" t="s">
        <v>1162</v>
      </c>
      <c r="C1099" t="s">
        <v>1180</v>
      </c>
      <c r="D1099" s="1">
        <v>42744</v>
      </c>
      <c r="E1099" s="1">
        <v>42747</v>
      </c>
      <c r="F1099" s="1">
        <v>42755</v>
      </c>
      <c r="G1099">
        <v>5561</v>
      </c>
      <c r="H1099">
        <v>6.7</v>
      </c>
      <c r="I1099">
        <v>14161.32</v>
      </c>
      <c r="J1099" s="2" t="s">
        <v>1218</v>
      </c>
      <c r="K1099">
        <v>101</v>
      </c>
      <c r="L1099" s="15" t="s">
        <v>1576</v>
      </c>
      <c r="M1099">
        <f>IF(J1099="Business", G1099*imputed!$B$4+imputed!$C$4,flights_c!G1099*imputed!$B$5+imputed!$C$5)</f>
        <v>5050.2335000000003</v>
      </c>
      <c r="N1099">
        <f t="shared" si="68"/>
        <v>3</v>
      </c>
      <c r="O1099">
        <f t="shared" si="69"/>
        <v>2.546541988850926</v>
      </c>
      <c r="P1099">
        <f t="shared" si="70"/>
        <v>8</v>
      </c>
      <c r="Q1099" t="str">
        <f>VLOOKUP(K1099,employees!A:H,5, FALSE)</f>
        <v>Consulting</v>
      </c>
      <c r="R1099">
        <f>VLOOKUP(K1099,employees!A:H,6, FALSE)</f>
        <v>4</v>
      </c>
      <c r="S1099">
        <f>VLOOKUP(R1099,Allowance!A:B,2,FALSE)</f>
        <v>10</v>
      </c>
      <c r="T1099" t="str">
        <f t="shared" si="71"/>
        <v>No</v>
      </c>
      <c r="U1099" t="str">
        <f>VLOOKUP(B1099,IATA[],3,FALSE)</f>
        <v>England</v>
      </c>
      <c r="V1099" t="str">
        <f>VLOOKUP(C1099,IATA[],3,FALSE)</f>
        <v>USA</v>
      </c>
      <c r="W1099" t="str">
        <f>VLOOKUP(U1099,Regions!A:B,2,FALSE)</f>
        <v>Europe &amp; Middle East</v>
      </c>
      <c r="X1099" t="str">
        <f>VLOOKUP(V1099,Regions!A:B,2,FALSE)</f>
        <v>Americas</v>
      </c>
    </row>
    <row r="1100" spans="1:24" x14ac:dyDescent="0.3">
      <c r="A1100" t="s">
        <v>29</v>
      </c>
      <c r="B1100" t="s">
        <v>1161</v>
      </c>
      <c r="C1100" t="s">
        <v>1179</v>
      </c>
      <c r="D1100" s="1">
        <v>43264</v>
      </c>
      <c r="E1100" s="1">
        <v>43266</v>
      </c>
      <c r="F1100" s="1">
        <v>43268</v>
      </c>
      <c r="G1100">
        <v>6884</v>
      </c>
      <c r="H1100">
        <v>8.6</v>
      </c>
      <c r="I1100">
        <v>14173.24</v>
      </c>
      <c r="J1100" s="2" t="s">
        <v>1218</v>
      </c>
      <c r="K1100">
        <v>60</v>
      </c>
      <c r="L1100" s="15" t="s">
        <v>1576</v>
      </c>
      <c r="M1100">
        <f>IF(J1100="Business", G1100*imputed!$B$4+imputed!$C$4,flights_c!G1100*imputed!$B$5+imputed!$C$5)</f>
        <v>5808.9740000000002</v>
      </c>
      <c r="N1100">
        <f t="shared" si="68"/>
        <v>2</v>
      </c>
      <c r="O1100">
        <f t="shared" si="69"/>
        <v>2.0588669378268447</v>
      </c>
      <c r="P1100">
        <f t="shared" si="70"/>
        <v>2</v>
      </c>
      <c r="Q1100" t="str">
        <f>VLOOKUP(K1100,employees!A:H,5, FALSE)</f>
        <v>Consulting</v>
      </c>
      <c r="R1100">
        <f>VLOOKUP(K1100,employees!A:H,6, FALSE)</f>
        <v>4</v>
      </c>
      <c r="S1100">
        <f>VLOOKUP(R1100,Allowance!A:B,2,FALSE)</f>
        <v>10</v>
      </c>
      <c r="T1100" t="str">
        <f t="shared" si="71"/>
        <v>No</v>
      </c>
      <c r="U1100" t="str">
        <f>VLOOKUP(B1100,IATA[],3,FALSE)</f>
        <v>USA</v>
      </c>
      <c r="V1100" t="str">
        <f>VLOOKUP(C1100,IATA[],3,FALSE)</f>
        <v>Italy</v>
      </c>
      <c r="W1100" t="str">
        <f>VLOOKUP(U1100,Regions!A:B,2,FALSE)</f>
        <v>Americas</v>
      </c>
      <c r="X1100" t="str">
        <f>VLOOKUP(V1100,Regions!A:B,2,FALSE)</f>
        <v>Europe &amp; Middle East</v>
      </c>
    </row>
    <row r="1101" spans="1:24" x14ac:dyDescent="0.3">
      <c r="A1101" t="s">
        <v>28</v>
      </c>
      <c r="B1101" t="s">
        <v>1160</v>
      </c>
      <c r="C1101" t="s">
        <v>1178</v>
      </c>
      <c r="D1101" s="1">
        <v>43679</v>
      </c>
      <c r="E1101" s="1">
        <v>43683</v>
      </c>
      <c r="F1101" s="1">
        <v>43699</v>
      </c>
      <c r="G1101">
        <v>15050</v>
      </c>
      <c r="H1101">
        <v>19.2</v>
      </c>
      <c r="I1101">
        <v>14194.1</v>
      </c>
      <c r="J1101" s="2" t="s">
        <v>1218</v>
      </c>
      <c r="K1101">
        <v>874</v>
      </c>
      <c r="L1101" s="15" t="s">
        <v>1576</v>
      </c>
      <c r="M1101">
        <f>IF(J1101="Business", G1101*imputed!$B$4+imputed!$C$4,flights_c!G1101*imputed!$B$5+imputed!$C$5)</f>
        <v>10492.174999999999</v>
      </c>
      <c r="N1101">
        <f t="shared" si="68"/>
        <v>4</v>
      </c>
      <c r="O1101">
        <f t="shared" si="69"/>
        <v>0.94312956810631232</v>
      </c>
      <c r="P1101">
        <f t="shared" si="70"/>
        <v>16</v>
      </c>
      <c r="Q1101" t="str">
        <f>VLOOKUP(K1101,employees!A:H,5, FALSE)</f>
        <v>Consulting</v>
      </c>
      <c r="R1101">
        <f>VLOOKUP(K1101,employees!A:H,6, FALSE)</f>
        <v>4</v>
      </c>
      <c r="S1101">
        <f>VLOOKUP(R1101,Allowance!A:B,2,FALSE)</f>
        <v>10</v>
      </c>
      <c r="T1101" t="str">
        <f t="shared" si="71"/>
        <v>Violation</v>
      </c>
      <c r="U1101" t="str">
        <f>VLOOKUP(B1101,IATA[],3,FALSE)</f>
        <v>Singapore</v>
      </c>
      <c r="V1101" t="str">
        <f>VLOOKUP(C1101,IATA[],3,FALSE)</f>
        <v>USA</v>
      </c>
      <c r="W1101" t="str">
        <f>VLOOKUP(U1101,Regions!A:B,2,FALSE)</f>
        <v>Asia Pacific</v>
      </c>
      <c r="X1101" t="str">
        <f>VLOOKUP(V1101,Regions!A:B,2,FALSE)</f>
        <v>Americas</v>
      </c>
    </row>
    <row r="1102" spans="1:24" x14ac:dyDescent="0.3">
      <c r="A1102" t="s">
        <v>27</v>
      </c>
      <c r="B1102" t="s">
        <v>1161</v>
      </c>
      <c r="C1102" t="s">
        <v>1177</v>
      </c>
      <c r="D1102" s="1">
        <v>43545</v>
      </c>
      <c r="E1102" s="1">
        <v>43551</v>
      </c>
      <c r="F1102" s="1">
        <v>43559</v>
      </c>
      <c r="G1102">
        <v>16013</v>
      </c>
      <c r="H1102">
        <v>19.3</v>
      </c>
      <c r="I1102">
        <v>14302.71</v>
      </c>
      <c r="J1102" s="2" t="s">
        <v>1218</v>
      </c>
      <c r="K1102">
        <v>479</v>
      </c>
      <c r="L1102" s="15" t="s">
        <v>1576</v>
      </c>
      <c r="M1102">
        <f>IF(J1102="Business", G1102*imputed!$B$4+imputed!$C$4,flights_c!G1102*imputed!$B$5+imputed!$C$5)</f>
        <v>11044.4555</v>
      </c>
      <c r="N1102">
        <f t="shared" si="68"/>
        <v>6</v>
      </c>
      <c r="O1102">
        <f t="shared" si="69"/>
        <v>0.89319365515518634</v>
      </c>
      <c r="P1102">
        <f t="shared" si="70"/>
        <v>8</v>
      </c>
      <c r="Q1102" t="str">
        <f>VLOOKUP(K1102,employees!A:H,5, FALSE)</f>
        <v>Consulting</v>
      </c>
      <c r="R1102">
        <f>VLOOKUP(K1102,employees!A:H,6, FALSE)</f>
        <v>4</v>
      </c>
      <c r="S1102">
        <f>VLOOKUP(R1102,Allowance!A:B,2,FALSE)</f>
        <v>10</v>
      </c>
      <c r="T1102" t="str">
        <f t="shared" si="71"/>
        <v>Violation</v>
      </c>
      <c r="U1102" t="str">
        <f>VLOOKUP(B1102,IATA[],3,FALSE)</f>
        <v>USA</v>
      </c>
      <c r="V1102" t="str">
        <f>VLOOKUP(C1102,IATA[],3,FALSE)</f>
        <v>Australia</v>
      </c>
      <c r="W1102" t="str">
        <f>VLOOKUP(U1102,Regions!A:B,2,FALSE)</f>
        <v>Americas</v>
      </c>
      <c r="X1102" t="str">
        <f>VLOOKUP(V1102,Regions!A:B,2,FALSE)</f>
        <v>Asia Pacific</v>
      </c>
    </row>
    <row r="1103" spans="1:24" x14ac:dyDescent="0.3">
      <c r="A1103" t="s">
        <v>26</v>
      </c>
      <c r="B1103" t="s">
        <v>1161</v>
      </c>
      <c r="C1103" t="s">
        <v>1176</v>
      </c>
      <c r="D1103" s="1">
        <v>43140</v>
      </c>
      <c r="E1103" s="1">
        <v>43150</v>
      </c>
      <c r="F1103" s="1">
        <v>43161</v>
      </c>
      <c r="G1103">
        <v>11115</v>
      </c>
      <c r="H1103">
        <v>13.5</v>
      </c>
      <c r="I1103">
        <v>14340.29</v>
      </c>
      <c r="J1103" s="2" t="s">
        <v>1218</v>
      </c>
      <c r="K1103">
        <v>420</v>
      </c>
      <c r="L1103" s="15" t="s">
        <v>1576</v>
      </c>
      <c r="M1103">
        <f>IF(J1103="Business", G1103*imputed!$B$4+imputed!$C$4,flights_c!G1103*imputed!$B$5+imputed!$C$5)</f>
        <v>8235.4524999999994</v>
      </c>
      <c r="N1103">
        <f t="shared" si="68"/>
        <v>10</v>
      </c>
      <c r="O1103">
        <f t="shared" si="69"/>
        <v>1.290174538911381</v>
      </c>
      <c r="P1103">
        <f t="shared" si="70"/>
        <v>11</v>
      </c>
      <c r="Q1103" t="str">
        <f>VLOOKUP(K1103,employees!A:H,5, FALSE)</f>
        <v>Consulting</v>
      </c>
      <c r="R1103">
        <f>VLOOKUP(K1103,employees!A:H,6, FALSE)</f>
        <v>2</v>
      </c>
      <c r="S1103">
        <f>VLOOKUP(R1103,Allowance!A:B,2,FALSE)</f>
        <v>6</v>
      </c>
      <c r="T1103" t="str">
        <f t="shared" si="71"/>
        <v>Violation</v>
      </c>
      <c r="U1103" t="str">
        <f>VLOOKUP(B1103,IATA[],3,FALSE)</f>
        <v>USA</v>
      </c>
      <c r="V1103" t="str">
        <f>VLOOKUP(C1103,IATA[],3,FALSE)</f>
        <v>Republic of Korea</v>
      </c>
      <c r="W1103" t="str">
        <f>VLOOKUP(U1103,Regions!A:B,2,FALSE)</f>
        <v>Americas</v>
      </c>
      <c r="X1103" t="str">
        <f>VLOOKUP(V1103,Regions!A:B,2,FALSE)</f>
        <v>Asia Pacific</v>
      </c>
    </row>
    <row r="1104" spans="1:24" x14ac:dyDescent="0.3">
      <c r="A1104" t="s">
        <v>25</v>
      </c>
      <c r="B1104" t="s">
        <v>1161</v>
      </c>
      <c r="C1104" t="s">
        <v>1164</v>
      </c>
      <c r="D1104" s="1">
        <v>43570</v>
      </c>
      <c r="E1104" s="1">
        <v>43574</v>
      </c>
      <c r="F1104" s="1">
        <v>43584</v>
      </c>
      <c r="G1104">
        <v>12551</v>
      </c>
      <c r="H1104">
        <v>15.3</v>
      </c>
      <c r="I1104">
        <v>14382.37</v>
      </c>
      <c r="J1104" s="2" t="s">
        <v>1218</v>
      </c>
      <c r="K1104">
        <v>16</v>
      </c>
      <c r="L1104" s="15" t="s">
        <v>1576</v>
      </c>
      <c r="M1104">
        <f>IF(J1104="Business", G1104*imputed!$B$4+imputed!$C$4,flights_c!G1104*imputed!$B$5+imputed!$C$5)</f>
        <v>9058.9984999999997</v>
      </c>
      <c r="N1104">
        <f t="shared" si="68"/>
        <v>4</v>
      </c>
      <c r="O1104">
        <f t="shared" si="69"/>
        <v>1.1459142697793006</v>
      </c>
      <c r="P1104">
        <f t="shared" si="70"/>
        <v>10</v>
      </c>
      <c r="Q1104" t="str">
        <f>VLOOKUP(K1104,employees!A:H,5, FALSE)</f>
        <v>Consulting</v>
      </c>
      <c r="R1104">
        <f>VLOOKUP(K1104,employees!A:H,6, FALSE)</f>
        <v>4</v>
      </c>
      <c r="S1104">
        <f>VLOOKUP(R1104,Allowance!A:B,2,FALSE)</f>
        <v>10</v>
      </c>
      <c r="T1104" t="str">
        <f t="shared" si="71"/>
        <v>Violation</v>
      </c>
      <c r="U1104" t="str">
        <f>VLOOKUP(B1104,IATA[],3,FALSE)</f>
        <v>USA</v>
      </c>
      <c r="V1104" t="str">
        <f>VLOOKUP(C1104,IATA[],3,FALSE)</f>
        <v>India</v>
      </c>
      <c r="W1104" t="str">
        <f>VLOOKUP(U1104,Regions!A:B,2,FALSE)</f>
        <v>Americas</v>
      </c>
      <c r="X1104" t="str">
        <f>VLOOKUP(V1104,Regions!A:B,2,FALSE)</f>
        <v>Asia Pacific</v>
      </c>
    </row>
    <row r="1105" spans="1:24" x14ac:dyDescent="0.3">
      <c r="A1105" t="s">
        <v>24</v>
      </c>
      <c r="B1105" t="s">
        <v>1167</v>
      </c>
      <c r="C1105" t="s">
        <v>1166</v>
      </c>
      <c r="D1105" s="1">
        <v>43683</v>
      </c>
      <c r="E1105" s="1">
        <v>43689</v>
      </c>
      <c r="F1105" s="1">
        <v>43697</v>
      </c>
      <c r="G1105">
        <v>6790</v>
      </c>
      <c r="H1105">
        <v>8.9</v>
      </c>
      <c r="I1105">
        <v>14561.25</v>
      </c>
      <c r="J1105" s="2" t="s">
        <v>1218</v>
      </c>
      <c r="K1105">
        <v>188</v>
      </c>
      <c r="L1105" s="15" t="s">
        <v>1576</v>
      </c>
      <c r="M1105">
        <f>IF(J1105="Business", G1105*imputed!$B$4+imputed!$C$4,flights_c!G1105*imputed!$B$5+imputed!$C$5)</f>
        <v>5755.0650000000005</v>
      </c>
      <c r="N1105">
        <f t="shared" si="68"/>
        <v>6</v>
      </c>
      <c r="O1105">
        <f t="shared" si="69"/>
        <v>2.1445139911634756</v>
      </c>
      <c r="P1105">
        <f t="shared" si="70"/>
        <v>8</v>
      </c>
      <c r="Q1105" t="str">
        <f>VLOOKUP(K1105,employees!A:H,5, FALSE)</f>
        <v>Consulting</v>
      </c>
      <c r="R1105">
        <f>VLOOKUP(K1105,employees!A:H,6, FALSE)</f>
        <v>2</v>
      </c>
      <c r="S1105">
        <f>VLOOKUP(R1105,Allowance!A:B,2,FALSE)</f>
        <v>6</v>
      </c>
      <c r="T1105" t="str">
        <f t="shared" si="71"/>
        <v>Violation</v>
      </c>
      <c r="U1105" t="str">
        <f>VLOOKUP(B1105,IATA[],3,FALSE)</f>
        <v>England</v>
      </c>
      <c r="V1105" t="str">
        <f>VLOOKUP(C1105,IATA[],3,FALSE)</f>
        <v>USA</v>
      </c>
      <c r="W1105" t="str">
        <f>VLOOKUP(U1105,Regions!A:B,2,FALSE)</f>
        <v>Europe &amp; Middle East</v>
      </c>
      <c r="X1105" t="str">
        <f>VLOOKUP(V1105,Regions!A:B,2,FALSE)</f>
        <v>Americas</v>
      </c>
    </row>
    <row r="1106" spans="1:24" x14ac:dyDescent="0.3">
      <c r="A1106" t="s">
        <v>23</v>
      </c>
      <c r="B1106" t="s">
        <v>1161</v>
      </c>
      <c r="C1106" t="s">
        <v>1175</v>
      </c>
      <c r="D1106" s="1">
        <v>43623</v>
      </c>
      <c r="E1106" s="1">
        <v>43633</v>
      </c>
      <c r="F1106" s="1">
        <v>43639</v>
      </c>
      <c r="G1106">
        <v>11022</v>
      </c>
      <c r="H1106">
        <v>13.5</v>
      </c>
      <c r="I1106">
        <v>14626.46</v>
      </c>
      <c r="J1106" s="2" t="s">
        <v>1218</v>
      </c>
      <c r="K1106">
        <v>749</v>
      </c>
      <c r="L1106" s="15" t="s">
        <v>1576</v>
      </c>
      <c r="M1106">
        <f>IF(J1106="Business", G1106*imputed!$B$4+imputed!$C$4,flights_c!G1106*imputed!$B$5+imputed!$C$5)</f>
        <v>8182.1170000000002</v>
      </c>
      <c r="N1106">
        <f t="shared" si="68"/>
        <v>10</v>
      </c>
      <c r="O1106">
        <f t="shared" si="69"/>
        <v>1.3270241335510795</v>
      </c>
      <c r="P1106">
        <f t="shared" si="70"/>
        <v>6</v>
      </c>
      <c r="Q1106" t="str">
        <f>VLOOKUP(K1106,employees!A:H,5, FALSE)</f>
        <v>IT</v>
      </c>
      <c r="R1106">
        <f>VLOOKUP(K1106,employees!A:H,6, FALSE)</f>
        <v>4</v>
      </c>
      <c r="S1106">
        <f>VLOOKUP(R1106,Allowance!A:B,2,FALSE)</f>
        <v>10</v>
      </c>
      <c r="T1106" t="str">
        <f t="shared" si="71"/>
        <v>Violation</v>
      </c>
      <c r="U1106" t="str">
        <f>VLOOKUP(B1106,IATA[],3,FALSE)</f>
        <v>USA</v>
      </c>
      <c r="V1106" t="str">
        <f>VLOOKUP(C1106,IATA[],3,FALSE)</f>
        <v>United Arab Emirates</v>
      </c>
      <c r="W1106" t="str">
        <f>VLOOKUP(U1106,Regions!A:B,2,FALSE)</f>
        <v>Americas</v>
      </c>
      <c r="X1106" t="str">
        <f>VLOOKUP(V1106,Regions!A:B,2,FALSE)</f>
        <v>Europe &amp; Middle East</v>
      </c>
    </row>
    <row r="1107" spans="1:24" x14ac:dyDescent="0.3">
      <c r="A1107" t="s">
        <v>22</v>
      </c>
      <c r="B1107" t="s">
        <v>1161</v>
      </c>
      <c r="C1107" t="s">
        <v>1160</v>
      </c>
      <c r="D1107" s="1">
        <v>43725</v>
      </c>
      <c r="E1107" s="1">
        <v>43737</v>
      </c>
      <c r="F1107" s="1">
        <v>43744</v>
      </c>
      <c r="G1107">
        <v>15349</v>
      </c>
      <c r="H1107">
        <v>18.5</v>
      </c>
      <c r="I1107">
        <v>14782.07</v>
      </c>
      <c r="J1107" s="2" t="s">
        <v>1218</v>
      </c>
      <c r="K1107">
        <v>109</v>
      </c>
      <c r="L1107" s="15" t="s">
        <v>1576</v>
      </c>
      <c r="M1107">
        <f>IF(J1107="Business", G1107*imputed!$B$4+imputed!$C$4,flights_c!G1107*imputed!$B$5+imputed!$C$5)</f>
        <v>10663.6515</v>
      </c>
      <c r="N1107">
        <f t="shared" si="68"/>
        <v>12</v>
      </c>
      <c r="O1107">
        <f t="shared" si="69"/>
        <v>0.96306404326014727</v>
      </c>
      <c r="P1107">
        <f t="shared" si="70"/>
        <v>7</v>
      </c>
      <c r="Q1107" t="str">
        <f>VLOOKUP(K1107,employees!A:H,5, FALSE)</f>
        <v>IT</v>
      </c>
      <c r="R1107">
        <f>VLOOKUP(K1107,employees!A:H,6, FALSE)</f>
        <v>2</v>
      </c>
      <c r="S1107">
        <f>VLOOKUP(R1107,Allowance!A:B,2,FALSE)</f>
        <v>6</v>
      </c>
      <c r="T1107" t="str">
        <f t="shared" si="71"/>
        <v>Violation</v>
      </c>
      <c r="U1107" t="str">
        <f>VLOOKUP(B1107,IATA[],3,FALSE)</f>
        <v>USA</v>
      </c>
      <c r="V1107" t="str">
        <f>VLOOKUP(C1107,IATA[],3,FALSE)</f>
        <v>Singapore</v>
      </c>
      <c r="W1107" t="str">
        <f>VLOOKUP(U1107,Regions!A:B,2,FALSE)</f>
        <v>Americas</v>
      </c>
      <c r="X1107" t="str">
        <f>VLOOKUP(V1107,Regions!A:B,2,FALSE)</f>
        <v>Asia Pacific</v>
      </c>
    </row>
    <row r="1108" spans="1:24" x14ac:dyDescent="0.3">
      <c r="A1108" t="s">
        <v>21</v>
      </c>
      <c r="B1108" t="s">
        <v>1167</v>
      </c>
      <c r="C1108" t="s">
        <v>1174</v>
      </c>
      <c r="D1108" s="1">
        <v>42763</v>
      </c>
      <c r="E1108" s="1">
        <v>42765</v>
      </c>
      <c r="F1108" s="1">
        <v>42773</v>
      </c>
      <c r="G1108">
        <v>11708</v>
      </c>
      <c r="H1108">
        <v>20.9</v>
      </c>
      <c r="I1108">
        <v>14856.71</v>
      </c>
      <c r="J1108" s="2" t="s">
        <v>1218</v>
      </c>
      <c r="K1108">
        <v>549</v>
      </c>
      <c r="L1108" s="15" t="s">
        <v>1576</v>
      </c>
      <c r="M1108">
        <f>IF(J1108="Business", G1108*imputed!$B$4+imputed!$C$4,flights_c!G1108*imputed!$B$5+imputed!$C$5)</f>
        <v>8575.5380000000005</v>
      </c>
      <c r="N1108">
        <f t="shared" si="68"/>
        <v>2</v>
      </c>
      <c r="O1108">
        <f t="shared" si="69"/>
        <v>1.2689366245302356</v>
      </c>
      <c r="P1108">
        <f t="shared" si="70"/>
        <v>8</v>
      </c>
      <c r="Q1108" t="str">
        <f>VLOOKUP(K1108,employees!A:H,5, FALSE)</f>
        <v>Consulting</v>
      </c>
      <c r="R1108">
        <f>VLOOKUP(K1108,employees!A:H,6, FALSE)</f>
        <v>4</v>
      </c>
      <c r="S1108">
        <f>VLOOKUP(R1108,Allowance!A:B,2,FALSE)</f>
        <v>10</v>
      </c>
      <c r="T1108" t="str">
        <f t="shared" si="71"/>
        <v>Violation</v>
      </c>
      <c r="U1108" t="str">
        <f>VLOOKUP(B1108,IATA[],3,FALSE)</f>
        <v>England</v>
      </c>
      <c r="V1108" t="str">
        <f>VLOOKUP(C1108,IATA[],3,FALSE)</f>
        <v>Indonesia</v>
      </c>
      <c r="W1108" t="str">
        <f>VLOOKUP(U1108,Regions!A:B,2,FALSE)</f>
        <v>Europe &amp; Middle East</v>
      </c>
      <c r="X1108" t="str">
        <f>VLOOKUP(V1108,Regions!A:B,2,FALSE)</f>
        <v>Asia Pacific</v>
      </c>
    </row>
    <row r="1109" spans="1:24" x14ac:dyDescent="0.3">
      <c r="A1109" t="s">
        <v>20</v>
      </c>
      <c r="B1109" t="s">
        <v>1161</v>
      </c>
      <c r="C1109" t="s">
        <v>1169</v>
      </c>
      <c r="D1109" s="1">
        <v>43175</v>
      </c>
      <c r="E1109" s="1">
        <v>43181</v>
      </c>
      <c r="F1109" s="1">
        <v>43186</v>
      </c>
      <c r="G1109">
        <v>15178</v>
      </c>
      <c r="H1109">
        <v>18.3</v>
      </c>
      <c r="I1109">
        <v>14975.58</v>
      </c>
      <c r="J1109" s="2" t="s">
        <v>1218</v>
      </c>
      <c r="K1109">
        <v>479</v>
      </c>
      <c r="L1109" s="15" t="s">
        <v>1576</v>
      </c>
      <c r="M1109">
        <f>IF(J1109="Business", G1109*imputed!$B$4+imputed!$C$4,flights_c!G1109*imputed!$B$5+imputed!$C$5)</f>
        <v>10565.583000000001</v>
      </c>
      <c r="N1109">
        <f t="shared" si="68"/>
        <v>6</v>
      </c>
      <c r="O1109">
        <f t="shared" si="69"/>
        <v>0.98666359204111209</v>
      </c>
      <c r="P1109">
        <f t="shared" si="70"/>
        <v>5</v>
      </c>
      <c r="Q1109" t="str">
        <f>VLOOKUP(K1109,employees!A:H,5, FALSE)</f>
        <v>Consulting</v>
      </c>
      <c r="R1109">
        <f>VLOOKUP(K1109,employees!A:H,6, FALSE)</f>
        <v>4</v>
      </c>
      <c r="S1109">
        <f>VLOOKUP(R1109,Allowance!A:B,2,FALSE)</f>
        <v>10</v>
      </c>
      <c r="T1109" t="str">
        <f t="shared" si="71"/>
        <v>Violation</v>
      </c>
      <c r="U1109" t="str">
        <f>VLOOKUP(B1109,IATA[],3,FALSE)</f>
        <v>USA</v>
      </c>
      <c r="V1109" t="str">
        <f>VLOOKUP(C1109,IATA[],3,FALSE)</f>
        <v>Malaysia</v>
      </c>
      <c r="W1109" t="str">
        <f>VLOOKUP(U1109,Regions!A:B,2,FALSE)</f>
        <v>Americas</v>
      </c>
      <c r="X1109" t="str">
        <f>VLOOKUP(V1109,Regions!A:B,2,FALSE)</f>
        <v>Asia Pacific</v>
      </c>
    </row>
    <row r="1110" spans="1:24" x14ac:dyDescent="0.3">
      <c r="A1110" t="s">
        <v>19</v>
      </c>
      <c r="B1110" t="s">
        <v>1162</v>
      </c>
      <c r="C1110" t="s">
        <v>1173</v>
      </c>
      <c r="D1110" s="1">
        <v>43808</v>
      </c>
      <c r="E1110" s="1">
        <v>43813</v>
      </c>
      <c r="F1110" s="1">
        <v>43821</v>
      </c>
      <c r="G1110">
        <v>9577</v>
      </c>
      <c r="H1110">
        <v>10.7</v>
      </c>
      <c r="I1110">
        <v>14976.27</v>
      </c>
      <c r="J1110" s="2" t="s">
        <v>1218</v>
      </c>
      <c r="K1110">
        <v>905</v>
      </c>
      <c r="L1110" s="15" t="s">
        <v>1576</v>
      </c>
      <c r="M1110">
        <f>IF(J1110="Business", G1110*imputed!$B$4+imputed!$C$4,flights_c!G1110*imputed!$B$5+imputed!$C$5)</f>
        <v>7353.4094999999998</v>
      </c>
      <c r="N1110">
        <f t="shared" si="68"/>
        <v>5</v>
      </c>
      <c r="O1110">
        <f t="shared" si="69"/>
        <v>1.5637746684765585</v>
      </c>
      <c r="P1110">
        <f t="shared" si="70"/>
        <v>8</v>
      </c>
      <c r="Q1110" t="str">
        <f>VLOOKUP(K1110,employees!A:H,5, FALSE)</f>
        <v>Consulting</v>
      </c>
      <c r="R1110">
        <f>VLOOKUP(K1110,employees!A:H,6, FALSE)</f>
        <v>3</v>
      </c>
      <c r="S1110">
        <f>VLOOKUP(R1110,Allowance!A:B,2,FALSE)</f>
        <v>8</v>
      </c>
      <c r="T1110" t="str">
        <f t="shared" si="71"/>
        <v>Violation</v>
      </c>
      <c r="U1110" t="str">
        <f>VLOOKUP(B1110,IATA[],3,FALSE)</f>
        <v>England</v>
      </c>
      <c r="V1110" t="str">
        <f>VLOOKUP(C1110,IATA[],3,FALSE)</f>
        <v>Thailand</v>
      </c>
      <c r="W1110" t="str">
        <f>VLOOKUP(U1110,Regions!A:B,2,FALSE)</f>
        <v>Europe &amp; Middle East</v>
      </c>
      <c r="X1110" t="str">
        <f>VLOOKUP(V1110,Regions!A:B,2,FALSE)</f>
        <v>Asia Pacific</v>
      </c>
    </row>
    <row r="1111" spans="1:24" x14ac:dyDescent="0.3">
      <c r="A1111" t="s">
        <v>18</v>
      </c>
      <c r="B1111" t="s">
        <v>1160</v>
      </c>
      <c r="C1111" t="s">
        <v>1172</v>
      </c>
      <c r="D1111" s="1">
        <v>42943</v>
      </c>
      <c r="E1111" s="1">
        <v>42954</v>
      </c>
      <c r="F1111" s="1">
        <v>42965</v>
      </c>
      <c r="G1111">
        <v>12979</v>
      </c>
      <c r="H1111">
        <v>21.1</v>
      </c>
      <c r="I1111">
        <v>15108.7</v>
      </c>
      <c r="J1111" s="2" t="s">
        <v>1218</v>
      </c>
      <c r="K1111">
        <v>700</v>
      </c>
      <c r="L1111" s="15" t="s">
        <v>1576</v>
      </c>
      <c r="M1111">
        <f>IF(J1111="Business", G1111*imputed!$B$4+imputed!$C$4,flights_c!G1111*imputed!$B$5+imputed!$C$5)</f>
        <v>9304.4565000000002</v>
      </c>
      <c r="N1111">
        <f t="shared" si="68"/>
        <v>11</v>
      </c>
      <c r="O1111">
        <f t="shared" si="69"/>
        <v>1.1640881423838509</v>
      </c>
      <c r="P1111">
        <f t="shared" si="70"/>
        <v>11</v>
      </c>
      <c r="Q1111" t="str">
        <f>VLOOKUP(K1111,employees!A:H,5, FALSE)</f>
        <v>Consulting</v>
      </c>
      <c r="R1111">
        <f>VLOOKUP(K1111,employees!A:H,6, FALSE)</f>
        <v>4</v>
      </c>
      <c r="S1111">
        <f>VLOOKUP(R1111,Allowance!A:B,2,FALSE)</f>
        <v>10</v>
      </c>
      <c r="T1111" t="str">
        <f t="shared" si="71"/>
        <v>Violation</v>
      </c>
      <c r="U1111" t="str">
        <f>VLOOKUP(B1111,IATA[],3,FALSE)</f>
        <v>Singapore</v>
      </c>
      <c r="V1111" t="str">
        <f>VLOOKUP(C1111,IATA[],3,FALSE)</f>
        <v>USA</v>
      </c>
      <c r="W1111" t="str">
        <f>VLOOKUP(U1111,Regions!A:B,2,FALSE)</f>
        <v>Asia Pacific</v>
      </c>
      <c r="X1111" t="str">
        <f>VLOOKUP(V1111,Regions!A:B,2,FALSE)</f>
        <v>Americas</v>
      </c>
    </row>
    <row r="1112" spans="1:24" x14ac:dyDescent="0.3">
      <c r="A1112" t="s">
        <v>17</v>
      </c>
      <c r="B1112" t="s">
        <v>1161</v>
      </c>
      <c r="C1112" t="s">
        <v>1164</v>
      </c>
      <c r="D1112" s="1">
        <v>43795</v>
      </c>
      <c r="E1112" s="1">
        <v>43796</v>
      </c>
      <c r="F1112" s="1">
        <v>43806</v>
      </c>
      <c r="G1112">
        <v>12551</v>
      </c>
      <c r="H1112">
        <v>15.3</v>
      </c>
      <c r="I1112">
        <v>15148.48</v>
      </c>
      <c r="J1112" s="2" t="s">
        <v>1218</v>
      </c>
      <c r="K1112">
        <v>252</v>
      </c>
      <c r="L1112" s="15" t="s">
        <v>1576</v>
      </c>
      <c r="M1112">
        <f>IF(J1112="Business", G1112*imputed!$B$4+imputed!$C$4,flights_c!G1112*imputed!$B$5+imputed!$C$5)</f>
        <v>9058.9984999999997</v>
      </c>
      <c r="N1112">
        <f t="shared" si="68"/>
        <v>1</v>
      </c>
      <c r="O1112">
        <f t="shared" si="69"/>
        <v>1.2069540275675246</v>
      </c>
      <c r="P1112">
        <f t="shared" si="70"/>
        <v>10</v>
      </c>
      <c r="Q1112" t="str">
        <f>VLOOKUP(K1112,employees!A:H,5, FALSE)</f>
        <v>Consulting</v>
      </c>
      <c r="R1112">
        <f>VLOOKUP(K1112,employees!A:H,6, FALSE)</f>
        <v>4</v>
      </c>
      <c r="S1112">
        <f>VLOOKUP(R1112,Allowance!A:B,2,FALSE)</f>
        <v>10</v>
      </c>
      <c r="T1112" t="str">
        <f t="shared" si="71"/>
        <v>Violation</v>
      </c>
      <c r="U1112" t="str">
        <f>VLOOKUP(B1112,IATA[],3,FALSE)</f>
        <v>USA</v>
      </c>
      <c r="V1112" t="str">
        <f>VLOOKUP(C1112,IATA[],3,FALSE)</f>
        <v>India</v>
      </c>
      <c r="W1112" t="str">
        <f>VLOOKUP(U1112,Regions!A:B,2,FALSE)</f>
        <v>Americas</v>
      </c>
      <c r="X1112" t="str">
        <f>VLOOKUP(V1112,Regions!A:B,2,FALSE)</f>
        <v>Asia Pacific</v>
      </c>
    </row>
    <row r="1113" spans="1:24" x14ac:dyDescent="0.3">
      <c r="A1113" t="s">
        <v>16</v>
      </c>
      <c r="B1113" t="s">
        <v>1161</v>
      </c>
      <c r="C1113" t="s">
        <v>1160</v>
      </c>
      <c r="D1113" s="1">
        <v>43252</v>
      </c>
      <c r="E1113" s="1">
        <v>43261</v>
      </c>
      <c r="F1113" s="1">
        <v>43272</v>
      </c>
      <c r="G1113">
        <v>15349</v>
      </c>
      <c r="H1113">
        <v>18.5</v>
      </c>
      <c r="I1113">
        <v>15291.96</v>
      </c>
      <c r="J1113" s="2" t="s">
        <v>1218</v>
      </c>
      <c r="K1113">
        <v>301</v>
      </c>
      <c r="L1113" s="15" t="s">
        <v>1576</v>
      </c>
      <c r="M1113">
        <f>IF(J1113="Business", G1113*imputed!$B$4+imputed!$C$4,flights_c!G1113*imputed!$B$5+imputed!$C$5)</f>
        <v>10663.6515</v>
      </c>
      <c r="N1113">
        <f t="shared" si="68"/>
        <v>9</v>
      </c>
      <c r="O1113">
        <f t="shared" si="69"/>
        <v>0.99628379699003189</v>
      </c>
      <c r="P1113">
        <f t="shared" si="70"/>
        <v>11</v>
      </c>
      <c r="Q1113" t="str">
        <f>VLOOKUP(K1113,employees!A:H,5, FALSE)</f>
        <v>Marketing</v>
      </c>
      <c r="R1113">
        <f>VLOOKUP(K1113,employees!A:H,6, FALSE)</f>
        <v>2</v>
      </c>
      <c r="S1113">
        <f>VLOOKUP(R1113,Allowance!A:B,2,FALSE)</f>
        <v>6</v>
      </c>
      <c r="T1113" t="str">
        <f t="shared" si="71"/>
        <v>Violation</v>
      </c>
      <c r="U1113" t="str">
        <f>VLOOKUP(B1113,IATA[],3,FALSE)</f>
        <v>USA</v>
      </c>
      <c r="V1113" t="str">
        <f>VLOOKUP(C1113,IATA[],3,FALSE)</f>
        <v>Singapore</v>
      </c>
      <c r="W1113" t="str">
        <f>VLOOKUP(U1113,Regions!A:B,2,FALSE)</f>
        <v>Americas</v>
      </c>
      <c r="X1113" t="str">
        <f>VLOOKUP(V1113,Regions!A:B,2,FALSE)</f>
        <v>Asia Pacific</v>
      </c>
    </row>
    <row r="1114" spans="1:24" x14ac:dyDescent="0.3">
      <c r="A1114" t="s">
        <v>14</v>
      </c>
      <c r="B1114" t="s">
        <v>1160</v>
      </c>
      <c r="C1114" t="s">
        <v>1162</v>
      </c>
      <c r="D1114" s="1">
        <v>43543</v>
      </c>
      <c r="E1114" s="1">
        <v>43551</v>
      </c>
      <c r="F1114" s="1">
        <v>43557</v>
      </c>
      <c r="G1114">
        <v>10883</v>
      </c>
      <c r="H1114">
        <v>12.8</v>
      </c>
      <c r="I1114">
        <v>15457.76</v>
      </c>
      <c r="J1114" s="2" t="s">
        <v>1218</v>
      </c>
      <c r="K1114">
        <v>224</v>
      </c>
      <c r="L1114" s="15" t="s">
        <v>1576</v>
      </c>
      <c r="M1114">
        <f>IF(J1114="Business", G1114*imputed!$B$4+imputed!$C$4,flights_c!G1114*imputed!$B$5+imputed!$C$5)</f>
        <v>8102.4004999999997</v>
      </c>
      <c r="N1114">
        <f t="shared" si="68"/>
        <v>8</v>
      </c>
      <c r="O1114">
        <f t="shared" si="69"/>
        <v>1.4203583570706606</v>
      </c>
      <c r="P1114">
        <f t="shared" si="70"/>
        <v>6</v>
      </c>
      <c r="Q1114" t="str">
        <f>VLOOKUP(K1114,employees!A:H,5, FALSE)</f>
        <v>Finance</v>
      </c>
      <c r="R1114">
        <f>VLOOKUP(K1114,employees!A:H,6, FALSE)</f>
        <v>4</v>
      </c>
      <c r="S1114">
        <f>VLOOKUP(R1114,Allowance!A:B,2,FALSE)</f>
        <v>10</v>
      </c>
      <c r="T1114" t="str">
        <f t="shared" si="71"/>
        <v>Violation</v>
      </c>
      <c r="U1114" t="str">
        <f>VLOOKUP(B1114,IATA[],3,FALSE)</f>
        <v>Singapore</v>
      </c>
      <c r="V1114" t="str">
        <f>VLOOKUP(C1114,IATA[],3,FALSE)</f>
        <v>England</v>
      </c>
      <c r="W1114" t="str">
        <f>VLOOKUP(U1114,Regions!A:B,2,FALSE)</f>
        <v>Asia Pacific</v>
      </c>
      <c r="X1114" t="str">
        <f>VLOOKUP(V1114,Regions!A:B,2,FALSE)</f>
        <v>Europe &amp; Middle East</v>
      </c>
    </row>
    <row r="1115" spans="1:24" x14ac:dyDescent="0.3">
      <c r="A1115" t="s">
        <v>13</v>
      </c>
      <c r="B1115" t="s">
        <v>1161</v>
      </c>
      <c r="C1115" t="s">
        <v>1171</v>
      </c>
      <c r="D1115" s="1">
        <v>43510</v>
      </c>
      <c r="E1115" s="1">
        <v>43521</v>
      </c>
      <c r="F1115" s="1">
        <v>43527</v>
      </c>
      <c r="G1115">
        <v>11004</v>
      </c>
      <c r="H1115">
        <v>13.5</v>
      </c>
      <c r="I1115">
        <v>15802.93</v>
      </c>
      <c r="J1115" s="2" t="s">
        <v>1218</v>
      </c>
      <c r="K1115">
        <v>506</v>
      </c>
      <c r="L1115" s="15" t="s">
        <v>1576</v>
      </c>
      <c r="M1115">
        <f>IF(J1115="Business", G1115*imputed!$B$4+imputed!$C$4,flights_c!G1115*imputed!$B$5+imputed!$C$5)</f>
        <v>8171.7939999999999</v>
      </c>
      <c r="N1115">
        <f t="shared" si="68"/>
        <v>11</v>
      </c>
      <c r="O1115">
        <f t="shared" si="69"/>
        <v>1.4361077789894583</v>
      </c>
      <c r="P1115">
        <f t="shared" si="70"/>
        <v>6</v>
      </c>
      <c r="Q1115" t="str">
        <f>VLOOKUP(K1115,employees!A:H,5, FALSE)</f>
        <v>Consulting</v>
      </c>
      <c r="R1115">
        <f>VLOOKUP(K1115,employees!A:H,6, FALSE)</f>
        <v>3</v>
      </c>
      <c r="S1115">
        <f>VLOOKUP(R1115,Allowance!A:B,2,FALSE)</f>
        <v>8</v>
      </c>
      <c r="T1115" t="str">
        <f t="shared" si="71"/>
        <v>Violation</v>
      </c>
      <c r="U1115" t="str">
        <f>VLOOKUP(B1115,IATA[],3,FALSE)</f>
        <v>USA</v>
      </c>
      <c r="V1115" t="str">
        <f>VLOOKUP(C1115,IATA[],3,FALSE)</f>
        <v>China</v>
      </c>
      <c r="W1115" t="str">
        <f>VLOOKUP(U1115,Regions!A:B,2,FALSE)</f>
        <v>Americas</v>
      </c>
      <c r="X1115" t="str">
        <f>VLOOKUP(V1115,Regions!A:B,2,FALSE)</f>
        <v>Asia Pacific</v>
      </c>
    </row>
    <row r="1116" spans="1:24" x14ac:dyDescent="0.3">
      <c r="A1116" t="s">
        <v>12</v>
      </c>
      <c r="B1116" t="s">
        <v>1162</v>
      </c>
      <c r="C1116" t="s">
        <v>1170</v>
      </c>
      <c r="D1116" s="1">
        <v>43777</v>
      </c>
      <c r="E1116" s="1">
        <v>43788</v>
      </c>
      <c r="F1116" s="1">
        <v>43807</v>
      </c>
      <c r="G1116">
        <v>9241</v>
      </c>
      <c r="H1116">
        <v>10.4</v>
      </c>
      <c r="I1116">
        <v>15916.76</v>
      </c>
      <c r="J1116" s="2" t="s">
        <v>1218</v>
      </c>
      <c r="K1116">
        <v>422</v>
      </c>
      <c r="L1116" s="15" t="s">
        <v>1576</v>
      </c>
      <c r="M1116">
        <f>IF(J1116="Business", G1116*imputed!$B$4+imputed!$C$4,flights_c!G1116*imputed!$B$5+imputed!$C$5)</f>
        <v>7160.7134999999998</v>
      </c>
      <c r="N1116">
        <f t="shared" si="68"/>
        <v>11</v>
      </c>
      <c r="O1116">
        <f t="shared" si="69"/>
        <v>1.7224066659452439</v>
      </c>
      <c r="P1116">
        <f t="shared" si="70"/>
        <v>19</v>
      </c>
      <c r="Q1116" t="str">
        <f>VLOOKUP(K1116,employees!A:H,5, FALSE)</f>
        <v>Consulting</v>
      </c>
      <c r="R1116">
        <f>VLOOKUP(K1116,employees!A:H,6, FALSE)</f>
        <v>3</v>
      </c>
      <c r="S1116">
        <f>VLOOKUP(R1116,Allowance!A:B,2,FALSE)</f>
        <v>8</v>
      </c>
      <c r="T1116" t="str">
        <f t="shared" si="71"/>
        <v>Violation</v>
      </c>
      <c r="U1116" t="str">
        <f>VLOOKUP(B1116,IATA[],3,FALSE)</f>
        <v>England</v>
      </c>
      <c r="V1116" t="str">
        <f>VLOOKUP(C1116,IATA[],3,FALSE)</f>
        <v>China</v>
      </c>
      <c r="W1116" t="str">
        <f>VLOOKUP(U1116,Regions!A:B,2,FALSE)</f>
        <v>Europe &amp; Middle East</v>
      </c>
      <c r="X1116" t="str">
        <f>VLOOKUP(V1116,Regions!A:B,2,FALSE)</f>
        <v>Asia Pacific</v>
      </c>
    </row>
    <row r="1117" spans="1:24" x14ac:dyDescent="0.3">
      <c r="A1117" t="s">
        <v>11</v>
      </c>
      <c r="B1117" t="s">
        <v>1167</v>
      </c>
      <c r="C1117" t="s">
        <v>1169</v>
      </c>
      <c r="D1117" s="1">
        <v>43780</v>
      </c>
      <c r="E1117" s="1">
        <v>43793</v>
      </c>
      <c r="F1117" s="1">
        <v>43807</v>
      </c>
      <c r="G1117">
        <v>10593</v>
      </c>
      <c r="H1117">
        <v>17.7</v>
      </c>
      <c r="I1117">
        <v>15950.16</v>
      </c>
      <c r="J1117" s="2" t="s">
        <v>1218</v>
      </c>
      <c r="K1117">
        <v>52</v>
      </c>
      <c r="L1117" s="15" t="s">
        <v>1576</v>
      </c>
      <c r="M1117">
        <f>IF(J1117="Business", G1117*imputed!$B$4+imputed!$C$4,flights_c!G1117*imputed!$B$5+imputed!$C$5)</f>
        <v>7936.0855000000001</v>
      </c>
      <c r="N1117">
        <f t="shared" si="68"/>
        <v>13</v>
      </c>
      <c r="O1117">
        <f t="shared" si="69"/>
        <v>1.5057264231096006</v>
      </c>
      <c r="P1117">
        <f t="shared" si="70"/>
        <v>14</v>
      </c>
      <c r="Q1117" t="str">
        <f>VLOOKUP(K1117,employees!A:H,5, FALSE)</f>
        <v>Consulting</v>
      </c>
      <c r="R1117">
        <f>VLOOKUP(K1117,employees!A:H,6, FALSE)</f>
        <v>3</v>
      </c>
      <c r="S1117">
        <f>VLOOKUP(R1117,Allowance!A:B,2,FALSE)</f>
        <v>8</v>
      </c>
      <c r="T1117" t="str">
        <f t="shared" si="71"/>
        <v>Violation</v>
      </c>
      <c r="U1117" t="str">
        <f>VLOOKUP(B1117,IATA[],3,FALSE)</f>
        <v>England</v>
      </c>
      <c r="V1117" t="str">
        <f>VLOOKUP(C1117,IATA[],3,FALSE)</f>
        <v>Malaysia</v>
      </c>
      <c r="W1117" t="str">
        <f>VLOOKUP(U1117,Regions!A:B,2,FALSE)</f>
        <v>Europe &amp; Middle East</v>
      </c>
      <c r="X1117" t="str">
        <f>VLOOKUP(V1117,Regions!A:B,2,FALSE)</f>
        <v>Asia Pacific</v>
      </c>
    </row>
    <row r="1118" spans="1:24" x14ac:dyDescent="0.3">
      <c r="A1118" t="s">
        <v>10</v>
      </c>
      <c r="B1118" t="s">
        <v>1161</v>
      </c>
      <c r="C1118" t="s">
        <v>1168</v>
      </c>
      <c r="D1118" s="1">
        <v>43076</v>
      </c>
      <c r="E1118" s="1">
        <v>43078</v>
      </c>
      <c r="F1118" s="1">
        <v>43083</v>
      </c>
      <c r="G1118">
        <v>10899</v>
      </c>
      <c r="H1118">
        <v>13.3</v>
      </c>
      <c r="I1118">
        <v>16151.05</v>
      </c>
      <c r="J1118" s="2" t="s">
        <v>1218</v>
      </c>
      <c r="K1118">
        <v>459</v>
      </c>
      <c r="L1118" s="15" t="s">
        <v>1576</v>
      </c>
      <c r="M1118">
        <f>IF(J1118="Business", G1118*imputed!$B$4+imputed!$C$4,flights_c!G1118*imputed!$B$5+imputed!$C$5)</f>
        <v>8111.5765000000001</v>
      </c>
      <c r="N1118">
        <f t="shared" si="68"/>
        <v>2</v>
      </c>
      <c r="O1118">
        <f t="shared" si="69"/>
        <v>1.4818836590512889</v>
      </c>
      <c r="P1118">
        <f t="shared" si="70"/>
        <v>5</v>
      </c>
      <c r="Q1118" t="str">
        <f>VLOOKUP(K1118,employees!A:H,5, FALSE)</f>
        <v>Consulting</v>
      </c>
      <c r="R1118">
        <f>VLOOKUP(K1118,employees!A:H,6, FALSE)</f>
        <v>2</v>
      </c>
      <c r="S1118">
        <f>VLOOKUP(R1118,Allowance!A:B,2,FALSE)</f>
        <v>6</v>
      </c>
      <c r="T1118" t="str">
        <f t="shared" si="71"/>
        <v>Violation</v>
      </c>
      <c r="U1118" t="str">
        <f>VLOOKUP(B1118,IATA[],3,FALSE)</f>
        <v>USA</v>
      </c>
      <c r="V1118" t="str">
        <f>VLOOKUP(C1118,IATA[],3,FALSE)</f>
        <v>Japan</v>
      </c>
      <c r="W1118" t="str">
        <f>VLOOKUP(U1118,Regions!A:B,2,FALSE)</f>
        <v>Americas</v>
      </c>
      <c r="X1118" t="str">
        <f>VLOOKUP(V1118,Regions!A:B,2,FALSE)</f>
        <v>Asia Pacific</v>
      </c>
    </row>
    <row r="1119" spans="1:24" x14ac:dyDescent="0.3">
      <c r="A1119" t="s">
        <v>9</v>
      </c>
      <c r="B1119" t="s">
        <v>1162</v>
      </c>
      <c r="C1119" t="s">
        <v>1160</v>
      </c>
      <c r="D1119" s="1">
        <v>43316</v>
      </c>
      <c r="E1119" s="1">
        <v>43324</v>
      </c>
      <c r="F1119" s="1">
        <v>43340</v>
      </c>
      <c r="G1119">
        <v>10883</v>
      </c>
      <c r="H1119">
        <v>12.8</v>
      </c>
      <c r="I1119">
        <v>16253.71</v>
      </c>
      <c r="J1119" s="2" t="s">
        <v>1218</v>
      </c>
      <c r="K1119">
        <v>41</v>
      </c>
      <c r="L1119" s="15" t="s">
        <v>1576</v>
      </c>
      <c r="M1119">
        <f>IF(J1119="Business", G1119*imputed!$B$4+imputed!$C$4,flights_c!G1119*imputed!$B$5+imputed!$C$5)</f>
        <v>8102.4004999999997</v>
      </c>
      <c r="N1119">
        <f t="shared" si="68"/>
        <v>8</v>
      </c>
      <c r="O1119">
        <f t="shared" si="69"/>
        <v>1.4934953597353671</v>
      </c>
      <c r="P1119">
        <f t="shared" si="70"/>
        <v>16</v>
      </c>
      <c r="Q1119" t="str">
        <f>VLOOKUP(K1119,employees!A:H,5, FALSE)</f>
        <v>HR</v>
      </c>
      <c r="R1119">
        <f>VLOOKUP(K1119,employees!A:H,6, FALSE)</f>
        <v>4</v>
      </c>
      <c r="S1119">
        <f>VLOOKUP(R1119,Allowance!A:B,2,FALSE)</f>
        <v>10</v>
      </c>
      <c r="T1119" t="str">
        <f t="shared" si="71"/>
        <v>Violation</v>
      </c>
      <c r="U1119" t="str">
        <f>VLOOKUP(B1119,IATA[],3,FALSE)</f>
        <v>England</v>
      </c>
      <c r="V1119" t="str">
        <f>VLOOKUP(C1119,IATA[],3,FALSE)</f>
        <v>Singapore</v>
      </c>
      <c r="W1119" t="str">
        <f>VLOOKUP(U1119,Regions!A:B,2,FALSE)</f>
        <v>Europe &amp; Middle East</v>
      </c>
      <c r="X1119" t="str">
        <f>VLOOKUP(V1119,Regions!A:B,2,FALSE)</f>
        <v>Asia Pacific</v>
      </c>
    </row>
    <row r="1120" spans="1:24" x14ac:dyDescent="0.3">
      <c r="A1120" t="s">
        <v>8</v>
      </c>
      <c r="B1120" t="s">
        <v>1167</v>
      </c>
      <c r="C1120" t="s">
        <v>1166</v>
      </c>
      <c r="D1120" s="1">
        <v>43780</v>
      </c>
      <c r="E1120" s="1">
        <v>43790</v>
      </c>
      <c r="F1120" s="1">
        <v>43798</v>
      </c>
      <c r="G1120">
        <v>6790</v>
      </c>
      <c r="H1120">
        <v>8.9</v>
      </c>
      <c r="I1120">
        <v>16264.22</v>
      </c>
      <c r="J1120" s="2" t="s">
        <v>1218</v>
      </c>
      <c r="K1120">
        <v>89</v>
      </c>
      <c r="L1120" s="15" t="s">
        <v>1576</v>
      </c>
      <c r="M1120">
        <f>IF(J1120="Business", G1120*imputed!$B$4+imputed!$C$4,flights_c!G1120*imputed!$B$5+imputed!$C$5)</f>
        <v>5755.0650000000005</v>
      </c>
      <c r="N1120">
        <f t="shared" si="68"/>
        <v>10</v>
      </c>
      <c r="O1120">
        <f t="shared" si="69"/>
        <v>2.3953195876288658</v>
      </c>
      <c r="P1120">
        <f t="shared" si="70"/>
        <v>8</v>
      </c>
      <c r="Q1120" t="str">
        <f>VLOOKUP(K1120,employees!A:H,5, FALSE)</f>
        <v>Consulting</v>
      </c>
      <c r="R1120">
        <f>VLOOKUP(K1120,employees!A:H,6, FALSE)</f>
        <v>4</v>
      </c>
      <c r="S1120">
        <f>VLOOKUP(R1120,Allowance!A:B,2,FALSE)</f>
        <v>10</v>
      </c>
      <c r="T1120" t="str">
        <f t="shared" si="71"/>
        <v>No</v>
      </c>
      <c r="U1120" t="str">
        <f>VLOOKUP(B1120,IATA[],3,FALSE)</f>
        <v>England</v>
      </c>
      <c r="V1120" t="str">
        <f>VLOOKUP(C1120,IATA[],3,FALSE)</f>
        <v>USA</v>
      </c>
      <c r="W1120" t="str">
        <f>VLOOKUP(U1120,Regions!A:B,2,FALSE)</f>
        <v>Europe &amp; Middle East</v>
      </c>
      <c r="X1120" t="str">
        <f>VLOOKUP(V1120,Regions!A:B,2,FALSE)</f>
        <v>Americas</v>
      </c>
    </row>
    <row r="1121" spans="1:24" x14ac:dyDescent="0.3">
      <c r="A1121" t="s">
        <v>7</v>
      </c>
      <c r="B1121" t="s">
        <v>1162</v>
      </c>
      <c r="C1121" t="s">
        <v>1166</v>
      </c>
      <c r="D1121" s="1">
        <v>43473</v>
      </c>
      <c r="E1121" s="1">
        <v>43482</v>
      </c>
      <c r="F1121" s="1">
        <v>43485</v>
      </c>
      <c r="G1121">
        <v>6760</v>
      </c>
      <c r="H1121">
        <v>7.9</v>
      </c>
      <c r="I1121">
        <v>16507.240000000002</v>
      </c>
      <c r="J1121" s="2" t="s">
        <v>1218</v>
      </c>
      <c r="K1121">
        <v>494</v>
      </c>
      <c r="L1121" s="15" t="s">
        <v>1576</v>
      </c>
      <c r="M1121">
        <f>IF(J1121="Business", G1121*imputed!$B$4+imputed!$C$4,flights_c!G1121*imputed!$B$5+imputed!$C$5)</f>
        <v>5737.8600000000006</v>
      </c>
      <c r="N1121">
        <f t="shared" si="68"/>
        <v>9</v>
      </c>
      <c r="O1121">
        <f t="shared" si="69"/>
        <v>2.4418994082840237</v>
      </c>
      <c r="P1121">
        <f t="shared" si="70"/>
        <v>3</v>
      </c>
      <c r="Q1121" t="str">
        <f>VLOOKUP(K1121,employees!A:H,5, FALSE)</f>
        <v>Consulting</v>
      </c>
      <c r="R1121">
        <f>VLOOKUP(K1121,employees!A:H,6, FALSE)</f>
        <v>3</v>
      </c>
      <c r="S1121">
        <f>VLOOKUP(R1121,Allowance!A:B,2,FALSE)</f>
        <v>8</v>
      </c>
      <c r="T1121" t="str">
        <f t="shared" si="71"/>
        <v>No</v>
      </c>
      <c r="U1121" t="str">
        <f>VLOOKUP(B1121,IATA[],3,FALSE)</f>
        <v>England</v>
      </c>
      <c r="V1121" t="str">
        <f>VLOOKUP(C1121,IATA[],3,FALSE)</f>
        <v>USA</v>
      </c>
      <c r="W1121" t="str">
        <f>VLOOKUP(U1121,Regions!A:B,2,FALSE)</f>
        <v>Europe &amp; Middle East</v>
      </c>
      <c r="X1121" t="str">
        <f>VLOOKUP(V1121,Regions!A:B,2,FALSE)</f>
        <v>Americas</v>
      </c>
    </row>
    <row r="1122" spans="1:24" x14ac:dyDescent="0.3">
      <c r="A1122" t="s">
        <v>6</v>
      </c>
      <c r="B1122" t="s">
        <v>1160</v>
      </c>
      <c r="C1122" t="s">
        <v>1165</v>
      </c>
      <c r="D1122" s="1">
        <v>42835</v>
      </c>
      <c r="E1122" s="1">
        <v>42848</v>
      </c>
      <c r="F1122" s="1">
        <v>42856</v>
      </c>
      <c r="G1122">
        <v>16961</v>
      </c>
      <c r="H1122">
        <v>21.1</v>
      </c>
      <c r="I1122">
        <v>17057.96</v>
      </c>
      <c r="J1122" s="2" t="s">
        <v>1218</v>
      </c>
      <c r="K1122">
        <v>952</v>
      </c>
      <c r="L1122" s="15" t="s">
        <v>1576</v>
      </c>
      <c r="M1122">
        <f>IF(J1122="Business", G1122*imputed!$B$4+imputed!$C$4,flights_c!G1122*imputed!$B$5+imputed!$C$5)</f>
        <v>11588.1335</v>
      </c>
      <c r="N1122">
        <f t="shared" si="68"/>
        <v>13</v>
      </c>
      <c r="O1122">
        <f t="shared" si="69"/>
        <v>1.0057166440657979</v>
      </c>
      <c r="P1122">
        <f t="shared" si="70"/>
        <v>8</v>
      </c>
      <c r="Q1122" t="str">
        <f>VLOOKUP(K1122,employees!A:H,5, FALSE)</f>
        <v>Consulting</v>
      </c>
      <c r="R1122">
        <f>VLOOKUP(K1122,employees!A:H,6, FALSE)</f>
        <v>4</v>
      </c>
      <c r="S1122">
        <f>VLOOKUP(R1122,Allowance!A:B,2,FALSE)</f>
        <v>10</v>
      </c>
      <c r="T1122" t="str">
        <f t="shared" si="71"/>
        <v>Violation</v>
      </c>
      <c r="U1122" t="str">
        <f>VLOOKUP(B1122,IATA[],3,FALSE)</f>
        <v>Singapore</v>
      </c>
      <c r="V1122" t="str">
        <f>VLOOKUP(C1122,IATA[],3,FALSE)</f>
        <v>USA</v>
      </c>
      <c r="W1122" t="str">
        <f>VLOOKUP(U1122,Regions!A:B,2,FALSE)</f>
        <v>Asia Pacific</v>
      </c>
      <c r="X1122" t="str">
        <f>VLOOKUP(V1122,Regions!A:B,2,FALSE)</f>
        <v>Americas</v>
      </c>
    </row>
    <row r="1123" spans="1:24" x14ac:dyDescent="0.3">
      <c r="A1123" t="s">
        <v>5</v>
      </c>
      <c r="B1123" t="s">
        <v>1162</v>
      </c>
      <c r="C1123" t="s">
        <v>1160</v>
      </c>
      <c r="D1123" s="1">
        <v>43529</v>
      </c>
      <c r="E1123" s="1">
        <v>43540</v>
      </c>
      <c r="F1123" s="1">
        <v>43547</v>
      </c>
      <c r="G1123">
        <v>10883</v>
      </c>
      <c r="H1123">
        <v>12.8</v>
      </c>
      <c r="I1123">
        <v>17348.84</v>
      </c>
      <c r="J1123" s="2" t="s">
        <v>1218</v>
      </c>
      <c r="K1123">
        <v>165</v>
      </c>
      <c r="L1123" s="15" t="s">
        <v>1576</v>
      </c>
      <c r="M1123">
        <f>IF(J1123="Business", G1123*imputed!$B$4+imputed!$C$4,flights_c!G1123*imputed!$B$5+imputed!$C$5)</f>
        <v>8102.4004999999997</v>
      </c>
      <c r="N1123">
        <f t="shared" si="68"/>
        <v>11</v>
      </c>
      <c r="O1123">
        <f t="shared" si="69"/>
        <v>1.5941229440411651</v>
      </c>
      <c r="P1123">
        <f t="shared" si="70"/>
        <v>7</v>
      </c>
      <c r="Q1123" t="str">
        <f>VLOOKUP(K1123,employees!A:H,5, FALSE)</f>
        <v>HR</v>
      </c>
      <c r="R1123">
        <f>VLOOKUP(K1123,employees!A:H,6, FALSE)</f>
        <v>2</v>
      </c>
      <c r="S1123">
        <f>VLOOKUP(R1123,Allowance!A:B,2,FALSE)</f>
        <v>6</v>
      </c>
      <c r="T1123" t="str">
        <f t="shared" si="71"/>
        <v>Violation</v>
      </c>
      <c r="U1123" t="str">
        <f>VLOOKUP(B1123,IATA[],3,FALSE)</f>
        <v>England</v>
      </c>
      <c r="V1123" t="str">
        <f>VLOOKUP(C1123,IATA[],3,FALSE)</f>
        <v>Singapore</v>
      </c>
      <c r="W1123" t="str">
        <f>VLOOKUP(U1123,Regions!A:B,2,FALSE)</f>
        <v>Europe &amp; Middle East</v>
      </c>
      <c r="X1123" t="str">
        <f>VLOOKUP(V1123,Regions!A:B,2,FALSE)</f>
        <v>Asia Pacific</v>
      </c>
    </row>
    <row r="1124" spans="1:24" x14ac:dyDescent="0.3">
      <c r="A1124" t="s">
        <v>4</v>
      </c>
      <c r="B1124" t="s">
        <v>1161</v>
      </c>
      <c r="C1124" t="s">
        <v>1164</v>
      </c>
      <c r="D1124" s="1">
        <v>42735</v>
      </c>
      <c r="E1124" s="1">
        <v>42741</v>
      </c>
      <c r="F1124" s="1">
        <v>42746</v>
      </c>
      <c r="G1124">
        <v>12551</v>
      </c>
      <c r="H1124">
        <v>15.3</v>
      </c>
      <c r="I1124">
        <v>17484.54</v>
      </c>
      <c r="J1124" s="2" t="s">
        <v>1218</v>
      </c>
      <c r="K1124">
        <v>478</v>
      </c>
      <c r="L1124" s="15" t="s">
        <v>1576</v>
      </c>
      <c r="M1124">
        <f>IF(J1124="Business", G1124*imputed!$B$4+imputed!$C$4,flights_c!G1124*imputed!$B$5+imputed!$C$5)</f>
        <v>9058.9984999999997</v>
      </c>
      <c r="N1124">
        <f t="shared" si="68"/>
        <v>6</v>
      </c>
      <c r="O1124">
        <f t="shared" si="69"/>
        <v>1.3930794359015219</v>
      </c>
      <c r="P1124">
        <f t="shared" si="70"/>
        <v>5</v>
      </c>
      <c r="Q1124" t="str">
        <f>VLOOKUP(K1124,employees!A:H,5, FALSE)</f>
        <v>Consulting</v>
      </c>
      <c r="R1124">
        <f>VLOOKUP(K1124,employees!A:H,6, FALSE)</f>
        <v>3</v>
      </c>
      <c r="S1124">
        <f>VLOOKUP(R1124,Allowance!A:B,2,FALSE)</f>
        <v>8</v>
      </c>
      <c r="T1124" t="str">
        <f t="shared" si="71"/>
        <v>Violation</v>
      </c>
      <c r="U1124" t="str">
        <f>VLOOKUP(B1124,IATA[],3,FALSE)</f>
        <v>USA</v>
      </c>
      <c r="V1124" t="str">
        <f>VLOOKUP(C1124,IATA[],3,FALSE)</f>
        <v>India</v>
      </c>
      <c r="W1124" t="str">
        <f>VLOOKUP(U1124,Regions!A:B,2,FALSE)</f>
        <v>Americas</v>
      </c>
      <c r="X1124" t="str">
        <f>VLOOKUP(V1124,Regions!A:B,2,FALSE)</f>
        <v>Asia Pacific</v>
      </c>
    </row>
    <row r="1125" spans="1:24" x14ac:dyDescent="0.3">
      <c r="A1125" t="s">
        <v>3</v>
      </c>
      <c r="B1125" t="s">
        <v>1161</v>
      </c>
      <c r="C1125" t="s">
        <v>1160</v>
      </c>
      <c r="D1125" s="1">
        <v>43601</v>
      </c>
      <c r="E1125" s="1">
        <v>43602</v>
      </c>
      <c r="F1125" s="1">
        <v>43608</v>
      </c>
      <c r="G1125">
        <v>15349</v>
      </c>
      <c r="H1125">
        <v>18.5</v>
      </c>
      <c r="I1125">
        <v>17950.32</v>
      </c>
      <c r="J1125" s="2" t="s">
        <v>1218</v>
      </c>
      <c r="K1125">
        <v>228</v>
      </c>
      <c r="L1125" s="15" t="s">
        <v>1576</v>
      </c>
      <c r="M1125">
        <f>IF(J1125="Business", G1125*imputed!$B$4+imputed!$C$4,flights_c!G1125*imputed!$B$5+imputed!$C$5)</f>
        <v>10663.6515</v>
      </c>
      <c r="N1125">
        <f t="shared" si="68"/>
        <v>1</v>
      </c>
      <c r="O1125">
        <f t="shared" si="69"/>
        <v>1.169478141898495</v>
      </c>
      <c r="P1125">
        <f t="shared" si="70"/>
        <v>6</v>
      </c>
      <c r="Q1125" t="str">
        <f>VLOOKUP(K1125,employees!A:H,5, FALSE)</f>
        <v>HR</v>
      </c>
      <c r="R1125">
        <f>VLOOKUP(K1125,employees!A:H,6, FALSE)</f>
        <v>3</v>
      </c>
      <c r="S1125">
        <f>VLOOKUP(R1125,Allowance!A:B,2,FALSE)</f>
        <v>8</v>
      </c>
      <c r="T1125" t="str">
        <f t="shared" si="71"/>
        <v>Violation</v>
      </c>
      <c r="U1125" t="str">
        <f>VLOOKUP(B1125,IATA[],3,FALSE)</f>
        <v>USA</v>
      </c>
      <c r="V1125" t="str">
        <f>VLOOKUP(C1125,IATA[],3,FALSE)</f>
        <v>Singapore</v>
      </c>
      <c r="W1125" t="str">
        <f>VLOOKUP(U1125,Regions!A:B,2,FALSE)</f>
        <v>Americas</v>
      </c>
      <c r="X1125" t="str">
        <f>VLOOKUP(V1125,Regions!A:B,2,FALSE)</f>
        <v>Asia Pacific</v>
      </c>
    </row>
    <row r="1126" spans="1:24" x14ac:dyDescent="0.3">
      <c r="A1126" t="s">
        <v>2</v>
      </c>
      <c r="B1126" t="s">
        <v>1162</v>
      </c>
      <c r="C1126" t="s">
        <v>1163</v>
      </c>
      <c r="D1126" s="1">
        <v>43229</v>
      </c>
      <c r="E1126" s="1">
        <v>43235</v>
      </c>
      <c r="F1126" s="1">
        <v>43245</v>
      </c>
      <c r="G1126">
        <v>8395</v>
      </c>
      <c r="H1126">
        <v>9.5</v>
      </c>
      <c r="I1126">
        <v>18369.009999999998</v>
      </c>
      <c r="J1126" s="2" t="s">
        <v>1218</v>
      </c>
      <c r="K1126">
        <v>845</v>
      </c>
      <c r="L1126" s="15" t="s">
        <v>1576</v>
      </c>
      <c r="M1126">
        <f>IF(J1126="Business", G1126*imputed!$B$4+imputed!$C$4,flights_c!G1126*imputed!$B$5+imputed!$C$5)</f>
        <v>6675.5325000000003</v>
      </c>
      <c r="N1126">
        <f t="shared" si="68"/>
        <v>6</v>
      </c>
      <c r="O1126">
        <f t="shared" si="69"/>
        <v>2.1880893388921976</v>
      </c>
      <c r="P1126">
        <f t="shared" si="70"/>
        <v>10</v>
      </c>
      <c r="Q1126" t="str">
        <f>VLOOKUP(K1126,employees!A:H,5, FALSE)</f>
        <v>Consulting</v>
      </c>
      <c r="R1126">
        <f>VLOOKUP(K1126,employees!A:H,6, FALSE)</f>
        <v>4</v>
      </c>
      <c r="S1126">
        <f>VLOOKUP(R1126,Allowance!A:B,2,FALSE)</f>
        <v>10</v>
      </c>
      <c r="T1126" t="str">
        <f t="shared" si="71"/>
        <v>No</v>
      </c>
      <c r="U1126" t="str">
        <f>VLOOKUP(B1126,IATA[],3,FALSE)</f>
        <v>England</v>
      </c>
      <c r="V1126" t="str">
        <f>VLOOKUP(C1126,IATA[],3,FALSE)</f>
        <v>USA</v>
      </c>
      <c r="W1126" t="str">
        <f>VLOOKUP(U1126,Regions!A:B,2,FALSE)</f>
        <v>Europe &amp; Middle East</v>
      </c>
      <c r="X1126" t="str">
        <f>VLOOKUP(V1126,Regions!A:B,2,FALSE)</f>
        <v>Americas</v>
      </c>
    </row>
    <row r="1127" spans="1:24" x14ac:dyDescent="0.3">
      <c r="A1127" t="s">
        <v>1</v>
      </c>
      <c r="B1127" t="s">
        <v>1160</v>
      </c>
      <c r="C1127" t="s">
        <v>1161</v>
      </c>
      <c r="D1127" s="1">
        <v>43145</v>
      </c>
      <c r="E1127" s="1">
        <v>43151</v>
      </c>
      <c r="F1127" s="1">
        <v>43156</v>
      </c>
      <c r="G1127">
        <v>15340</v>
      </c>
      <c r="H1127">
        <v>23.5</v>
      </c>
      <c r="I1127">
        <v>18741.64</v>
      </c>
      <c r="J1127" s="2" t="s">
        <v>1218</v>
      </c>
      <c r="K1127">
        <v>456</v>
      </c>
      <c r="L1127" s="15" t="s">
        <v>1576</v>
      </c>
      <c r="M1127">
        <f>IF(J1127="Business", G1127*imputed!$B$4+imputed!$C$4,flights_c!G1127*imputed!$B$5+imputed!$C$5)</f>
        <v>10658.49</v>
      </c>
      <c r="N1127">
        <f t="shared" si="68"/>
        <v>6</v>
      </c>
      <c r="O1127">
        <f t="shared" si="69"/>
        <v>1.2217496740547589</v>
      </c>
      <c r="P1127">
        <f t="shared" si="70"/>
        <v>5</v>
      </c>
      <c r="Q1127" t="str">
        <f>VLOOKUP(K1127,employees!A:H,5, FALSE)</f>
        <v>Marketing</v>
      </c>
      <c r="R1127">
        <f>VLOOKUP(K1127,employees!A:H,6, FALSE)</f>
        <v>4</v>
      </c>
      <c r="S1127">
        <f>VLOOKUP(R1127,Allowance!A:B,2,FALSE)</f>
        <v>10</v>
      </c>
      <c r="T1127" t="str">
        <f t="shared" si="71"/>
        <v>Violation</v>
      </c>
      <c r="U1127" t="str">
        <f>VLOOKUP(B1127,IATA[],3,FALSE)</f>
        <v>Singapore</v>
      </c>
      <c r="V1127" t="str">
        <f>VLOOKUP(C1127,IATA[],3,FALSE)</f>
        <v>USA</v>
      </c>
      <c r="W1127" t="str">
        <f>VLOOKUP(U1127,Regions!A:B,2,FALSE)</f>
        <v>Asia Pacific</v>
      </c>
      <c r="X1127" t="str">
        <f>VLOOKUP(V1127,Regions!A:B,2,FALSE)</f>
        <v>Americas</v>
      </c>
    </row>
    <row r="1128" spans="1:24" x14ac:dyDescent="0.3">
      <c r="A1128" t="s">
        <v>15</v>
      </c>
      <c r="B1128" t="s">
        <v>1161</v>
      </c>
      <c r="C1128" t="s">
        <v>1171</v>
      </c>
      <c r="D1128" s="1">
        <v>43465</v>
      </c>
      <c r="E1128" s="1">
        <v>43468</v>
      </c>
      <c r="F1128" s="1">
        <v>43483</v>
      </c>
      <c r="G1128">
        <v>11004</v>
      </c>
      <c r="H1128">
        <v>13.5</v>
      </c>
      <c r="I1128" s="19">
        <v>8171.7939999999999</v>
      </c>
      <c r="J1128" s="2" t="s">
        <v>1218</v>
      </c>
      <c r="K1128">
        <v>204</v>
      </c>
      <c r="L1128" s="15" t="s">
        <v>1577</v>
      </c>
      <c r="M1128">
        <f>IF(J1128="Business", G1128*imputed!$B$4+imputed!$C$4,flights_c!G1128*imputed!$B$5+imputed!$C$5)</f>
        <v>8171.7939999999999</v>
      </c>
      <c r="N1128">
        <f t="shared" si="68"/>
        <v>3</v>
      </c>
      <c r="O1128">
        <f t="shared" si="69"/>
        <v>0.7426203198836786</v>
      </c>
      <c r="P1128">
        <f t="shared" si="70"/>
        <v>15</v>
      </c>
      <c r="Q1128" t="str">
        <f>VLOOKUP(K1128,employees!A:H,5, FALSE)</f>
        <v>Consulting</v>
      </c>
      <c r="R1128">
        <f>VLOOKUP(K1128,employees!A:H,6, FALSE)</f>
        <v>4</v>
      </c>
      <c r="S1128">
        <f>VLOOKUP(R1128,Allowance!A:B,2,FALSE)</f>
        <v>10</v>
      </c>
      <c r="T1128" t="str">
        <f t="shared" si="71"/>
        <v>Violation</v>
      </c>
      <c r="U1128" t="str">
        <f>VLOOKUP(B1128,IATA[],3,FALSE)</f>
        <v>USA</v>
      </c>
      <c r="V1128" t="str">
        <f>VLOOKUP(C1128,IATA[],3,FALSE)</f>
        <v>China</v>
      </c>
      <c r="W1128" t="str">
        <f>VLOOKUP(U1128,Regions!A:B,2,FALSE)</f>
        <v>Americas</v>
      </c>
      <c r="X1128" t="str">
        <f>VLOOKUP(V1128,Regions!A:B,2,FALSE)</f>
        <v>Asia Pacific</v>
      </c>
    </row>
    <row r="1129" spans="1:24" x14ac:dyDescent="0.3">
      <c r="A1129" t="s">
        <v>118</v>
      </c>
      <c r="B1129" t="s">
        <v>1161</v>
      </c>
      <c r="C1129" t="s">
        <v>1160</v>
      </c>
      <c r="D1129" s="1">
        <v>43752</v>
      </c>
      <c r="E1129" s="1">
        <v>43761</v>
      </c>
      <c r="F1129" s="1">
        <v>43772</v>
      </c>
      <c r="G1129">
        <v>15349</v>
      </c>
      <c r="H1129">
        <v>18.5</v>
      </c>
      <c r="I1129" s="19">
        <v>10663.6515</v>
      </c>
      <c r="J1129" s="2" t="s">
        <v>1218</v>
      </c>
      <c r="K1129">
        <v>7</v>
      </c>
      <c r="L1129" s="15" t="s">
        <v>1577</v>
      </c>
      <c r="M1129">
        <f>IF(J1129="Business", G1129*imputed!$B$4+imputed!$C$4,flights_c!G1129*imputed!$B$5+imputed!$C$5)</f>
        <v>10663.6515</v>
      </c>
      <c r="N1129">
        <f t="shared" si="68"/>
        <v>9</v>
      </c>
      <c r="O1129">
        <f t="shared" si="69"/>
        <v>0.69474568375789958</v>
      </c>
      <c r="P1129">
        <f t="shared" si="70"/>
        <v>11</v>
      </c>
      <c r="Q1129" t="str">
        <f>VLOOKUP(K1129,employees!A:H,5, FALSE)</f>
        <v>HR</v>
      </c>
      <c r="R1129">
        <f>VLOOKUP(K1129,employees!A:H,6, FALSE)</f>
        <v>3</v>
      </c>
      <c r="S1129">
        <f>VLOOKUP(R1129,Allowance!A:B,2,FALSE)</f>
        <v>8</v>
      </c>
      <c r="T1129" t="str">
        <f t="shared" si="71"/>
        <v>Violation</v>
      </c>
      <c r="U1129" t="str">
        <f>VLOOKUP(B1129,IATA[],3,FALSE)</f>
        <v>USA</v>
      </c>
      <c r="V1129" t="str">
        <f>VLOOKUP(C1129,IATA[],3,FALSE)</f>
        <v>Singapore</v>
      </c>
      <c r="W1129" t="str">
        <f>VLOOKUP(U1129,Regions!A:B,2,FALSE)</f>
        <v>Americas</v>
      </c>
      <c r="X1129" t="str">
        <f>VLOOKUP(V1129,Regions!A:B,2,FALSE)</f>
        <v>Asia Pacific</v>
      </c>
    </row>
    <row r="1130" spans="1:24" x14ac:dyDescent="0.3">
      <c r="A1130" t="s">
        <v>191</v>
      </c>
      <c r="B1130" t="s">
        <v>1162</v>
      </c>
      <c r="C1130" t="s">
        <v>1174</v>
      </c>
      <c r="D1130" s="1">
        <v>43653</v>
      </c>
      <c r="E1130" s="1">
        <v>43658</v>
      </c>
      <c r="F1130" s="1">
        <v>43666</v>
      </c>
      <c r="G1130">
        <v>11721</v>
      </c>
      <c r="H1130">
        <v>13.9</v>
      </c>
      <c r="I1130" s="19">
        <v>8582.9935000000005</v>
      </c>
      <c r="J1130" s="2" t="s">
        <v>1218</v>
      </c>
      <c r="K1130">
        <v>417</v>
      </c>
      <c r="L1130" s="15" t="s">
        <v>1577</v>
      </c>
      <c r="M1130">
        <f>IF(J1130="Business", G1130*imputed!$B$4+imputed!$C$4,flights_c!G1130*imputed!$B$5+imputed!$C$5)</f>
        <v>8582.9935000000005</v>
      </c>
      <c r="N1130">
        <f t="shared" si="68"/>
        <v>5</v>
      </c>
      <c r="O1130">
        <f t="shared" si="69"/>
        <v>0.73227484856240943</v>
      </c>
      <c r="P1130">
        <f t="shared" si="70"/>
        <v>8</v>
      </c>
      <c r="Q1130" t="str">
        <f>VLOOKUP(K1130,employees!A:H,5, FALSE)</f>
        <v>Consulting</v>
      </c>
      <c r="R1130">
        <f>VLOOKUP(K1130,employees!A:H,6, FALSE)</f>
        <v>2</v>
      </c>
      <c r="S1130">
        <f>VLOOKUP(R1130,Allowance!A:B,2,FALSE)</f>
        <v>6</v>
      </c>
      <c r="T1130" t="str">
        <f t="shared" si="71"/>
        <v>Violation</v>
      </c>
      <c r="U1130" t="str">
        <f>VLOOKUP(B1130,IATA[],3,FALSE)</f>
        <v>England</v>
      </c>
      <c r="V1130" t="str">
        <f>VLOOKUP(C1130,IATA[],3,FALSE)</f>
        <v>Indonesia</v>
      </c>
      <c r="W1130" t="str">
        <f>VLOOKUP(U1130,Regions!A:B,2,FALSE)</f>
        <v>Europe &amp; Middle East</v>
      </c>
      <c r="X1130" t="str">
        <f>VLOOKUP(V1130,Regions!A:B,2,FALSE)</f>
        <v>Asia Pacific</v>
      </c>
    </row>
    <row r="1131" spans="1:24" x14ac:dyDescent="0.3">
      <c r="A1131" t="s">
        <v>245</v>
      </c>
      <c r="B1131" t="s">
        <v>1161</v>
      </c>
      <c r="C1131" t="s">
        <v>1160</v>
      </c>
      <c r="D1131" s="1">
        <v>43679</v>
      </c>
      <c r="E1131" s="1">
        <v>43682</v>
      </c>
      <c r="F1131" s="1">
        <v>43692</v>
      </c>
      <c r="G1131">
        <v>15349</v>
      </c>
      <c r="H1131">
        <v>18.5</v>
      </c>
      <c r="I1131" s="19">
        <v>10663.6515</v>
      </c>
      <c r="J1131" s="2" t="s">
        <v>1218</v>
      </c>
      <c r="K1131">
        <v>7</v>
      </c>
      <c r="L1131" s="15" t="s">
        <v>1577</v>
      </c>
      <c r="M1131">
        <f>IF(J1131="Business", G1131*imputed!$B$4+imputed!$C$4,flights_c!G1131*imputed!$B$5+imputed!$C$5)</f>
        <v>10663.6515</v>
      </c>
      <c r="N1131">
        <f t="shared" si="68"/>
        <v>3</v>
      </c>
      <c r="O1131">
        <f t="shared" si="69"/>
        <v>0.69474568375789958</v>
      </c>
      <c r="P1131">
        <f t="shared" si="70"/>
        <v>10</v>
      </c>
      <c r="Q1131" t="str">
        <f>VLOOKUP(K1131,employees!A:H,5, FALSE)</f>
        <v>HR</v>
      </c>
      <c r="R1131">
        <f>VLOOKUP(K1131,employees!A:H,6, FALSE)</f>
        <v>3</v>
      </c>
      <c r="S1131">
        <f>VLOOKUP(R1131,Allowance!A:B,2,FALSE)</f>
        <v>8</v>
      </c>
      <c r="T1131" t="str">
        <f t="shared" si="71"/>
        <v>Violation</v>
      </c>
      <c r="U1131" t="str">
        <f>VLOOKUP(B1131,IATA[],3,FALSE)</f>
        <v>USA</v>
      </c>
      <c r="V1131" t="str">
        <f>VLOOKUP(C1131,IATA[],3,FALSE)</f>
        <v>Singapore</v>
      </c>
      <c r="W1131" t="str">
        <f>VLOOKUP(U1131,Regions!A:B,2,FALSE)</f>
        <v>Americas</v>
      </c>
      <c r="X1131" t="str">
        <f>VLOOKUP(V1131,Regions!A:B,2,FALSE)</f>
        <v>Asia Pacific</v>
      </c>
    </row>
    <row r="1132" spans="1:24" x14ac:dyDescent="0.3">
      <c r="A1132" t="s">
        <v>247</v>
      </c>
      <c r="B1132" t="s">
        <v>1190</v>
      </c>
      <c r="C1132" t="s">
        <v>1182</v>
      </c>
      <c r="D1132" s="1">
        <v>43226</v>
      </c>
      <c r="E1132" s="1">
        <v>43234</v>
      </c>
      <c r="F1132" s="1">
        <v>43247</v>
      </c>
      <c r="G1132">
        <v>8044</v>
      </c>
      <c r="H1132">
        <v>10</v>
      </c>
      <c r="I1132" s="19">
        <v>6474.2340000000004</v>
      </c>
      <c r="J1132" s="2" t="s">
        <v>1218</v>
      </c>
      <c r="K1132">
        <v>204</v>
      </c>
      <c r="L1132" s="15" t="s">
        <v>1577</v>
      </c>
      <c r="M1132">
        <f>IF(J1132="Business", G1132*imputed!$B$4+imputed!$C$4,flights_c!G1132*imputed!$B$5+imputed!$C$5)</f>
        <v>6474.2340000000004</v>
      </c>
      <c r="N1132">
        <f t="shared" si="68"/>
        <v>8</v>
      </c>
      <c r="O1132">
        <f t="shared" si="69"/>
        <v>0.80485256091496771</v>
      </c>
      <c r="P1132">
        <f t="shared" si="70"/>
        <v>13</v>
      </c>
      <c r="Q1132" t="str">
        <f>VLOOKUP(K1132,employees!A:H,5, FALSE)</f>
        <v>Consulting</v>
      </c>
      <c r="R1132">
        <f>VLOOKUP(K1132,employees!A:H,6, FALSE)</f>
        <v>4</v>
      </c>
      <c r="S1132">
        <f>VLOOKUP(R1132,Allowance!A:B,2,FALSE)</f>
        <v>10</v>
      </c>
      <c r="T1132" t="str">
        <f t="shared" si="71"/>
        <v>No</v>
      </c>
      <c r="U1132" t="str">
        <f>VLOOKUP(B1132,IATA[],3,FALSE)</f>
        <v>USA</v>
      </c>
      <c r="V1132" t="str">
        <f>VLOOKUP(C1132,IATA[],3,FALSE)</f>
        <v>Turkey</v>
      </c>
      <c r="W1132" t="str">
        <f>VLOOKUP(U1132,Regions!A:B,2,FALSE)</f>
        <v>Americas</v>
      </c>
      <c r="X1132" t="str">
        <f>VLOOKUP(V1132,Regions!A:B,2,FALSE)</f>
        <v>Europe &amp; Middle East</v>
      </c>
    </row>
    <row r="1133" spans="1:24" x14ac:dyDescent="0.3">
      <c r="A1133" t="s">
        <v>264</v>
      </c>
      <c r="B1133" t="s">
        <v>1161</v>
      </c>
      <c r="C1133" t="s">
        <v>1173</v>
      </c>
      <c r="D1133" s="1">
        <v>42727</v>
      </c>
      <c r="E1133" s="1">
        <v>42739</v>
      </c>
      <c r="F1133" s="1">
        <v>42746</v>
      </c>
      <c r="G1133">
        <v>13964</v>
      </c>
      <c r="H1133">
        <v>16.899999999999999</v>
      </c>
      <c r="I1133" s="19">
        <v>9869.3539999999994</v>
      </c>
      <c r="J1133" s="2" t="s">
        <v>1218</v>
      </c>
      <c r="K1133">
        <v>266</v>
      </c>
      <c r="L1133" s="15" t="s">
        <v>1577</v>
      </c>
      <c r="M1133">
        <f>IF(J1133="Business", G1133*imputed!$B$4+imputed!$C$4,flights_c!G1133*imputed!$B$5+imputed!$C$5)</f>
        <v>9869.3539999999994</v>
      </c>
      <c r="N1133">
        <f t="shared" si="68"/>
        <v>12</v>
      </c>
      <c r="O1133">
        <f t="shared" si="69"/>
        <v>0.7067712689773703</v>
      </c>
      <c r="P1133">
        <f t="shared" si="70"/>
        <v>7</v>
      </c>
      <c r="Q1133" t="str">
        <f>VLOOKUP(K1133,employees!A:H,5, FALSE)</f>
        <v>Consulting</v>
      </c>
      <c r="R1133">
        <f>VLOOKUP(K1133,employees!A:H,6, FALSE)</f>
        <v>4</v>
      </c>
      <c r="S1133">
        <f>VLOOKUP(R1133,Allowance!A:B,2,FALSE)</f>
        <v>10</v>
      </c>
      <c r="T1133" t="str">
        <f t="shared" si="71"/>
        <v>Violation</v>
      </c>
      <c r="U1133" t="str">
        <f>VLOOKUP(B1133,IATA[],3,FALSE)</f>
        <v>USA</v>
      </c>
      <c r="V1133" t="str">
        <f>VLOOKUP(C1133,IATA[],3,FALSE)</f>
        <v>Thailand</v>
      </c>
      <c r="W1133" t="str">
        <f>VLOOKUP(U1133,Regions!A:B,2,FALSE)</f>
        <v>Americas</v>
      </c>
      <c r="X1133" t="str">
        <f>VLOOKUP(V1133,Regions!A:B,2,FALSE)</f>
        <v>Asia Pacific</v>
      </c>
    </row>
    <row r="1134" spans="1:24" x14ac:dyDescent="0.3">
      <c r="A1134" t="s">
        <v>305</v>
      </c>
      <c r="B1134" t="s">
        <v>1161</v>
      </c>
      <c r="C1134" t="s">
        <v>1160</v>
      </c>
      <c r="D1134" s="1">
        <v>43542</v>
      </c>
      <c r="E1134" s="1">
        <v>43557</v>
      </c>
      <c r="F1134" s="1">
        <v>43571</v>
      </c>
      <c r="G1134">
        <v>15349</v>
      </c>
      <c r="H1134">
        <v>18.5</v>
      </c>
      <c r="I1134" s="19">
        <v>10663.6515</v>
      </c>
      <c r="J1134" s="2" t="s">
        <v>1218</v>
      </c>
      <c r="K1134">
        <v>7</v>
      </c>
      <c r="L1134" s="15" t="s">
        <v>1577</v>
      </c>
      <c r="M1134">
        <f>IF(J1134="Business", G1134*imputed!$B$4+imputed!$C$4,flights_c!G1134*imputed!$B$5+imputed!$C$5)</f>
        <v>10663.6515</v>
      </c>
      <c r="N1134">
        <f t="shared" si="68"/>
        <v>15</v>
      </c>
      <c r="O1134">
        <f t="shared" si="69"/>
        <v>0.69474568375789958</v>
      </c>
      <c r="P1134">
        <f t="shared" si="70"/>
        <v>14</v>
      </c>
      <c r="Q1134" t="str">
        <f>VLOOKUP(K1134,employees!A:H,5, FALSE)</f>
        <v>HR</v>
      </c>
      <c r="R1134">
        <f>VLOOKUP(K1134,employees!A:H,6, FALSE)</f>
        <v>3</v>
      </c>
      <c r="S1134">
        <f>VLOOKUP(R1134,Allowance!A:B,2,FALSE)</f>
        <v>8</v>
      </c>
      <c r="T1134" t="str">
        <f t="shared" si="71"/>
        <v>Violation</v>
      </c>
      <c r="U1134" t="str">
        <f>VLOOKUP(B1134,IATA[],3,FALSE)</f>
        <v>USA</v>
      </c>
      <c r="V1134" t="str">
        <f>VLOOKUP(C1134,IATA[],3,FALSE)</f>
        <v>Singapore</v>
      </c>
      <c r="W1134" t="str">
        <f>VLOOKUP(U1134,Regions!A:B,2,FALSE)</f>
        <v>Americas</v>
      </c>
      <c r="X1134" t="str">
        <f>VLOOKUP(V1134,Regions!A:B,2,FALSE)</f>
        <v>Asia Pacific</v>
      </c>
    </row>
    <row r="1135" spans="1:24" x14ac:dyDescent="0.3">
      <c r="A1135" t="s">
        <v>389</v>
      </c>
      <c r="B1135" t="s">
        <v>1161</v>
      </c>
      <c r="C1135" t="s">
        <v>1183</v>
      </c>
      <c r="D1135" s="1">
        <v>43278</v>
      </c>
      <c r="E1135" s="1">
        <v>43288</v>
      </c>
      <c r="F1135" s="1">
        <v>43294</v>
      </c>
      <c r="G1135">
        <v>12116</v>
      </c>
      <c r="H1135">
        <v>14.8</v>
      </c>
      <c r="I1135" s="19">
        <v>8809.5259999999998</v>
      </c>
      <c r="J1135" s="2" t="s">
        <v>1218</v>
      </c>
      <c r="K1135">
        <v>204</v>
      </c>
      <c r="L1135" s="15" t="s">
        <v>1577</v>
      </c>
      <c r="M1135">
        <f>IF(J1135="Business", G1135*imputed!$B$4+imputed!$C$4,flights_c!G1135*imputed!$B$5+imputed!$C$5)</f>
        <v>8809.5259999999998</v>
      </c>
      <c r="N1135">
        <f t="shared" si="68"/>
        <v>10</v>
      </c>
      <c r="O1135">
        <f t="shared" si="69"/>
        <v>0.72709854737537138</v>
      </c>
      <c r="P1135">
        <f t="shared" si="70"/>
        <v>6</v>
      </c>
      <c r="Q1135" t="str">
        <f>VLOOKUP(K1135,employees!A:H,5, FALSE)</f>
        <v>Consulting</v>
      </c>
      <c r="R1135">
        <f>VLOOKUP(K1135,employees!A:H,6, FALSE)</f>
        <v>4</v>
      </c>
      <c r="S1135">
        <f>VLOOKUP(R1135,Allowance!A:B,2,FALSE)</f>
        <v>10</v>
      </c>
      <c r="T1135" t="str">
        <f t="shared" si="71"/>
        <v>Violation</v>
      </c>
      <c r="U1135" t="str">
        <f>VLOOKUP(B1135,IATA[],3,FALSE)</f>
        <v>USA</v>
      </c>
      <c r="V1135" t="str">
        <f>VLOOKUP(C1135,IATA[],3,FALSE)</f>
        <v>China</v>
      </c>
      <c r="W1135" t="str">
        <f>VLOOKUP(U1135,Regions!A:B,2,FALSE)</f>
        <v>Americas</v>
      </c>
      <c r="X1135" t="str">
        <f>VLOOKUP(V1135,Regions!A:B,2,FALSE)</f>
        <v>Asia Pacific</v>
      </c>
    </row>
    <row r="1136" spans="1:24" x14ac:dyDescent="0.3">
      <c r="A1136" t="s">
        <v>390</v>
      </c>
      <c r="B1136" t="s">
        <v>1162</v>
      </c>
      <c r="C1136" t="s">
        <v>1205</v>
      </c>
      <c r="D1136" s="1">
        <v>43725</v>
      </c>
      <c r="E1136" s="1">
        <v>43734</v>
      </c>
      <c r="F1136" s="1">
        <v>43747</v>
      </c>
      <c r="G1136">
        <v>8242</v>
      </c>
      <c r="H1136">
        <v>13.4</v>
      </c>
      <c r="I1136" s="19">
        <v>6587.7870000000003</v>
      </c>
      <c r="J1136" s="2" t="s">
        <v>1218</v>
      </c>
      <c r="K1136">
        <v>417</v>
      </c>
      <c r="L1136" s="15" t="s">
        <v>1577</v>
      </c>
      <c r="M1136">
        <f>IF(J1136="Business", G1136*imputed!$B$4+imputed!$C$4,flights_c!G1136*imputed!$B$5+imputed!$C$5)</f>
        <v>6587.7870000000003</v>
      </c>
      <c r="N1136">
        <f t="shared" si="68"/>
        <v>9</v>
      </c>
      <c r="O1136">
        <f t="shared" si="69"/>
        <v>0.79929471002183938</v>
      </c>
      <c r="P1136">
        <f t="shared" si="70"/>
        <v>13</v>
      </c>
      <c r="Q1136" t="str">
        <f>VLOOKUP(K1136,employees!A:H,5, FALSE)</f>
        <v>Consulting</v>
      </c>
      <c r="R1136">
        <f>VLOOKUP(K1136,employees!A:H,6, FALSE)</f>
        <v>2</v>
      </c>
      <c r="S1136">
        <f>VLOOKUP(R1136,Allowance!A:B,2,FALSE)</f>
        <v>6</v>
      </c>
      <c r="T1136" t="str">
        <f t="shared" si="71"/>
        <v>Violation</v>
      </c>
      <c r="U1136" t="str">
        <f>VLOOKUP(B1136,IATA[],3,FALSE)</f>
        <v>England</v>
      </c>
      <c r="V1136" t="str">
        <f>VLOOKUP(C1136,IATA[],3,FALSE)</f>
        <v>China</v>
      </c>
      <c r="W1136" t="str">
        <f>VLOOKUP(U1136,Regions!A:B,2,FALSE)</f>
        <v>Europe &amp; Middle East</v>
      </c>
      <c r="X1136" t="str">
        <f>VLOOKUP(V1136,Regions!A:B,2,FALSE)</f>
        <v>Asia Pacific</v>
      </c>
    </row>
    <row r="1137" spans="1:24" x14ac:dyDescent="0.3">
      <c r="A1137" t="s">
        <v>392</v>
      </c>
      <c r="B1137" t="s">
        <v>1162</v>
      </c>
      <c r="C1137" t="s">
        <v>1202</v>
      </c>
      <c r="D1137" s="1">
        <v>43722</v>
      </c>
      <c r="E1137" s="1">
        <v>43728</v>
      </c>
      <c r="F1137" s="1">
        <v>43736</v>
      </c>
      <c r="G1137">
        <v>9495</v>
      </c>
      <c r="H1137">
        <v>10.6</v>
      </c>
      <c r="I1137" s="19">
        <v>7306.3824999999997</v>
      </c>
      <c r="J1137" s="2" t="s">
        <v>1218</v>
      </c>
      <c r="K1137">
        <v>417</v>
      </c>
      <c r="L1137" s="15" t="s">
        <v>1577</v>
      </c>
      <c r="M1137">
        <f>IF(J1137="Business", G1137*imputed!$B$4+imputed!$C$4,flights_c!G1137*imputed!$B$5+imputed!$C$5)</f>
        <v>7306.3824999999997</v>
      </c>
      <c r="N1137">
        <f t="shared" si="68"/>
        <v>6</v>
      </c>
      <c r="O1137">
        <f t="shared" si="69"/>
        <v>0.7694978936282254</v>
      </c>
      <c r="P1137">
        <f t="shared" si="70"/>
        <v>8</v>
      </c>
      <c r="Q1137" t="str">
        <f>VLOOKUP(K1137,employees!A:H,5, FALSE)</f>
        <v>Consulting</v>
      </c>
      <c r="R1137">
        <f>VLOOKUP(K1137,employees!A:H,6, FALSE)</f>
        <v>2</v>
      </c>
      <c r="S1137">
        <f>VLOOKUP(R1137,Allowance!A:B,2,FALSE)</f>
        <v>6</v>
      </c>
      <c r="T1137" t="str">
        <f t="shared" si="71"/>
        <v>Violation</v>
      </c>
      <c r="U1137" t="str">
        <f>VLOOKUP(B1137,IATA[],3,FALSE)</f>
        <v>England</v>
      </c>
      <c r="V1137" t="str">
        <f>VLOOKUP(C1137,IATA[],3,FALSE)</f>
        <v>China</v>
      </c>
      <c r="W1137" t="str">
        <f>VLOOKUP(U1137,Regions!A:B,2,FALSE)</f>
        <v>Europe &amp; Middle East</v>
      </c>
      <c r="X1137" t="str">
        <f>VLOOKUP(V1137,Regions!A:B,2,FALSE)</f>
        <v>Asia Pacific</v>
      </c>
    </row>
    <row r="1138" spans="1:24" x14ac:dyDescent="0.3">
      <c r="A1138" t="s">
        <v>467</v>
      </c>
      <c r="B1138" t="s">
        <v>1161</v>
      </c>
      <c r="C1138" t="s">
        <v>1184</v>
      </c>
      <c r="D1138" s="1">
        <v>42746</v>
      </c>
      <c r="E1138" s="1">
        <v>42757</v>
      </c>
      <c r="F1138" s="1">
        <v>42762</v>
      </c>
      <c r="G1138">
        <v>16695</v>
      </c>
      <c r="H1138">
        <v>20.100000000000001</v>
      </c>
      <c r="I1138" s="19">
        <v>11435.5825</v>
      </c>
      <c r="J1138" s="2" t="s">
        <v>1218</v>
      </c>
      <c r="K1138">
        <v>131</v>
      </c>
      <c r="L1138" s="15" t="s">
        <v>1577</v>
      </c>
      <c r="M1138">
        <f>IF(J1138="Business", G1138*imputed!$B$4+imputed!$C$4,flights_c!G1138*imputed!$B$5+imputed!$C$5)</f>
        <v>11435.5825</v>
      </c>
      <c r="N1138">
        <f t="shared" si="68"/>
        <v>11</v>
      </c>
      <c r="O1138">
        <f t="shared" si="69"/>
        <v>0.68497050014974548</v>
      </c>
      <c r="P1138">
        <f t="shared" si="70"/>
        <v>5</v>
      </c>
      <c r="Q1138" t="str">
        <f>VLOOKUP(K1138,employees!A:H,5, FALSE)</f>
        <v>IT</v>
      </c>
      <c r="R1138">
        <f>VLOOKUP(K1138,employees!A:H,6, FALSE)</f>
        <v>3</v>
      </c>
      <c r="S1138">
        <f>VLOOKUP(R1138,Allowance!A:B,2,FALSE)</f>
        <v>8</v>
      </c>
      <c r="T1138" t="str">
        <f t="shared" si="71"/>
        <v>Violation</v>
      </c>
      <c r="U1138" t="str">
        <f>VLOOKUP(B1138,IATA[],3,FALSE)</f>
        <v>USA</v>
      </c>
      <c r="V1138" t="str">
        <f>VLOOKUP(C1138,IATA[],3,FALSE)</f>
        <v>Australia</v>
      </c>
      <c r="W1138" t="str">
        <f>VLOOKUP(U1138,Regions!A:B,2,FALSE)</f>
        <v>Americas</v>
      </c>
      <c r="X1138" t="str">
        <f>VLOOKUP(V1138,Regions!A:B,2,FALSE)</f>
        <v>Asia Pacific</v>
      </c>
    </row>
    <row r="1139" spans="1:24" x14ac:dyDescent="0.3">
      <c r="A1139" t="s">
        <v>579</v>
      </c>
      <c r="B1139" t="s">
        <v>1161</v>
      </c>
      <c r="C1139" t="s">
        <v>1164</v>
      </c>
      <c r="D1139" s="1">
        <v>43237</v>
      </c>
      <c r="E1139" s="1">
        <v>43268</v>
      </c>
      <c r="F1139" s="1">
        <v>43273</v>
      </c>
      <c r="G1139">
        <v>12551</v>
      </c>
      <c r="H1139">
        <v>15.3</v>
      </c>
      <c r="I1139" s="19">
        <v>9058.9984999999997</v>
      </c>
      <c r="J1139" s="2" t="s">
        <v>1218</v>
      </c>
      <c r="K1139">
        <v>131</v>
      </c>
      <c r="L1139" s="15" t="s">
        <v>1577</v>
      </c>
      <c r="M1139">
        <f>IF(J1139="Business", G1139*imputed!$B$4+imputed!$C$4,flights_c!G1139*imputed!$B$5+imputed!$C$5)</f>
        <v>9058.9984999999997</v>
      </c>
      <c r="N1139">
        <f t="shared" si="68"/>
        <v>31</v>
      </c>
      <c r="O1139">
        <f t="shared" si="69"/>
        <v>0.72177503784558994</v>
      </c>
      <c r="P1139">
        <f t="shared" si="70"/>
        <v>5</v>
      </c>
      <c r="Q1139" t="str">
        <f>VLOOKUP(K1139,employees!A:H,5, FALSE)</f>
        <v>IT</v>
      </c>
      <c r="R1139">
        <f>VLOOKUP(K1139,employees!A:H,6, FALSE)</f>
        <v>3</v>
      </c>
      <c r="S1139">
        <f>VLOOKUP(R1139,Allowance!A:B,2,FALSE)</f>
        <v>8</v>
      </c>
      <c r="T1139" t="str">
        <f t="shared" si="71"/>
        <v>Violation</v>
      </c>
      <c r="U1139" t="str">
        <f>VLOOKUP(B1139,IATA[],3,FALSE)</f>
        <v>USA</v>
      </c>
      <c r="V1139" t="str">
        <f>VLOOKUP(C1139,IATA[],3,FALSE)</f>
        <v>India</v>
      </c>
      <c r="W1139" t="str">
        <f>VLOOKUP(U1139,Regions!A:B,2,FALSE)</f>
        <v>Americas</v>
      </c>
      <c r="X1139" t="str">
        <f>VLOOKUP(V1139,Regions!A:B,2,FALSE)</f>
        <v>Asia Pacific</v>
      </c>
    </row>
    <row r="1140" spans="1:24" x14ac:dyDescent="0.3">
      <c r="A1140" t="s">
        <v>660</v>
      </c>
      <c r="B1140" t="s">
        <v>1161</v>
      </c>
      <c r="C1140" t="s">
        <v>1162</v>
      </c>
      <c r="D1140" s="1">
        <v>43468</v>
      </c>
      <c r="E1140" s="1">
        <v>43551</v>
      </c>
      <c r="F1140" s="1">
        <v>43565</v>
      </c>
      <c r="G1140">
        <v>5555</v>
      </c>
      <c r="H1140">
        <v>7.1</v>
      </c>
      <c r="I1140" s="19">
        <v>5046.7924999999996</v>
      </c>
      <c r="J1140" s="2" t="s">
        <v>1218</v>
      </c>
      <c r="K1140">
        <v>7</v>
      </c>
      <c r="L1140" s="15" t="s">
        <v>1577</v>
      </c>
      <c r="M1140">
        <f>IF(J1140="Business", G1140*imputed!$B$4+imputed!$C$4,flights_c!G1140*imputed!$B$5+imputed!$C$5)</f>
        <v>5046.7924999999996</v>
      </c>
      <c r="N1140">
        <f t="shared" si="68"/>
        <v>83</v>
      </c>
      <c r="O1140">
        <f t="shared" si="69"/>
        <v>0.90851350135013498</v>
      </c>
      <c r="P1140">
        <f t="shared" si="70"/>
        <v>14</v>
      </c>
      <c r="Q1140" t="str">
        <f>VLOOKUP(K1140,employees!A:H,5, FALSE)</f>
        <v>HR</v>
      </c>
      <c r="R1140">
        <f>VLOOKUP(K1140,employees!A:H,6, FALSE)</f>
        <v>3</v>
      </c>
      <c r="S1140">
        <f>VLOOKUP(R1140,Allowance!A:B,2,FALSE)</f>
        <v>8</v>
      </c>
      <c r="T1140" t="str">
        <f t="shared" si="71"/>
        <v>No</v>
      </c>
      <c r="U1140" t="str">
        <f>VLOOKUP(B1140,IATA[],3,FALSE)</f>
        <v>USA</v>
      </c>
      <c r="V1140" t="str">
        <f>VLOOKUP(C1140,IATA[],3,FALSE)</f>
        <v>England</v>
      </c>
      <c r="W1140" t="str">
        <f>VLOOKUP(U1140,Regions!A:B,2,FALSE)</f>
        <v>Americas</v>
      </c>
      <c r="X1140" t="str">
        <f>VLOOKUP(V1140,Regions!A:B,2,FALSE)</f>
        <v>Europe &amp; Middle East</v>
      </c>
    </row>
    <row r="1141" spans="1:24" x14ac:dyDescent="0.3">
      <c r="A1141" t="s">
        <v>661</v>
      </c>
      <c r="B1141" t="s">
        <v>1167</v>
      </c>
      <c r="C1141" t="s">
        <v>1195</v>
      </c>
      <c r="D1141" s="1">
        <v>42920</v>
      </c>
      <c r="E1141" s="1">
        <v>42944</v>
      </c>
      <c r="F1141" s="1">
        <v>42956</v>
      </c>
      <c r="G1141">
        <v>7553</v>
      </c>
      <c r="H1141">
        <v>9.4</v>
      </c>
      <c r="I1141" s="19">
        <v>6192.6454999999996</v>
      </c>
      <c r="J1141" s="2" t="s">
        <v>1218</v>
      </c>
      <c r="K1141">
        <v>460</v>
      </c>
      <c r="L1141" s="15" t="s">
        <v>1577</v>
      </c>
      <c r="M1141">
        <f>IF(J1141="Business", G1141*imputed!$B$4+imputed!$C$4,flights_c!G1141*imputed!$B$5+imputed!$C$5)</f>
        <v>6192.6454999999996</v>
      </c>
      <c r="N1141">
        <f t="shared" si="68"/>
        <v>24</v>
      </c>
      <c r="O1141">
        <f t="shared" si="69"/>
        <v>0.81989216205481263</v>
      </c>
      <c r="P1141">
        <f t="shared" si="70"/>
        <v>12</v>
      </c>
      <c r="Q1141" t="str">
        <f>VLOOKUP(K1141,employees!A:H,5, FALSE)</f>
        <v>Consulting</v>
      </c>
      <c r="R1141">
        <f>VLOOKUP(K1141,employees!A:H,6, FALSE)</f>
        <v>4</v>
      </c>
      <c r="S1141">
        <f>VLOOKUP(R1141,Allowance!A:B,2,FALSE)</f>
        <v>10</v>
      </c>
      <c r="T1141" t="str">
        <f t="shared" si="71"/>
        <v>No</v>
      </c>
      <c r="U1141" t="str">
        <f>VLOOKUP(B1141,IATA[],3,FALSE)</f>
        <v>England</v>
      </c>
      <c r="V1141" t="str">
        <f>VLOOKUP(C1141,IATA[],3,FALSE)</f>
        <v>USA</v>
      </c>
      <c r="W1141" t="str">
        <f>VLOOKUP(U1141,Regions!A:B,2,FALSE)</f>
        <v>Europe &amp; Middle East</v>
      </c>
      <c r="X1141" t="str">
        <f>VLOOKUP(V1141,Regions!A:B,2,FALSE)</f>
        <v>Americas</v>
      </c>
    </row>
    <row r="1142" spans="1:24" x14ac:dyDescent="0.3">
      <c r="A1142" t="s">
        <v>662</v>
      </c>
      <c r="B1142" t="s">
        <v>1162</v>
      </c>
      <c r="C1142" t="s">
        <v>1183</v>
      </c>
      <c r="D1142" s="1">
        <v>43384</v>
      </c>
      <c r="E1142" s="1">
        <v>43393</v>
      </c>
      <c r="F1142" s="1">
        <v>43406</v>
      </c>
      <c r="G1142">
        <v>8302</v>
      </c>
      <c r="H1142">
        <v>9.5</v>
      </c>
      <c r="I1142" s="19">
        <v>6622.1970000000001</v>
      </c>
      <c r="J1142" s="2" t="s">
        <v>1218</v>
      </c>
      <c r="K1142">
        <v>494</v>
      </c>
      <c r="L1142" s="15" t="s">
        <v>1577</v>
      </c>
      <c r="M1142">
        <f>IF(J1142="Business", G1142*imputed!$B$4+imputed!$C$4,flights_c!G1142*imputed!$B$5+imputed!$C$5)</f>
        <v>6622.1970000000001</v>
      </c>
      <c r="N1142">
        <f t="shared" si="68"/>
        <v>9</v>
      </c>
      <c r="O1142">
        <f t="shared" si="69"/>
        <v>0.79766285232474099</v>
      </c>
      <c r="P1142">
        <f t="shared" si="70"/>
        <v>13</v>
      </c>
      <c r="Q1142" t="str">
        <f>VLOOKUP(K1142,employees!A:H,5, FALSE)</f>
        <v>Consulting</v>
      </c>
      <c r="R1142">
        <f>VLOOKUP(K1142,employees!A:H,6, FALSE)</f>
        <v>3</v>
      </c>
      <c r="S1142">
        <f>VLOOKUP(R1142,Allowance!A:B,2,FALSE)</f>
        <v>8</v>
      </c>
      <c r="T1142" t="str">
        <f t="shared" si="71"/>
        <v>Violation</v>
      </c>
      <c r="U1142" t="str">
        <f>VLOOKUP(B1142,IATA[],3,FALSE)</f>
        <v>England</v>
      </c>
      <c r="V1142" t="str">
        <f>VLOOKUP(C1142,IATA[],3,FALSE)</f>
        <v>China</v>
      </c>
      <c r="W1142" t="str">
        <f>VLOOKUP(U1142,Regions!A:B,2,FALSE)</f>
        <v>Europe &amp; Middle East</v>
      </c>
      <c r="X1142" t="str">
        <f>VLOOKUP(V1142,Regions!A:B,2,FALSE)</f>
        <v>Asia Pacific</v>
      </c>
    </row>
    <row r="1143" spans="1:24" x14ac:dyDescent="0.3">
      <c r="A1143" t="s">
        <v>663</v>
      </c>
      <c r="B1143" t="s">
        <v>1162</v>
      </c>
      <c r="C1143" t="s">
        <v>1196</v>
      </c>
      <c r="D1143" s="1">
        <v>43135</v>
      </c>
      <c r="E1143" s="1">
        <v>43156</v>
      </c>
      <c r="F1143" s="1">
        <v>43163</v>
      </c>
      <c r="G1143">
        <v>8759</v>
      </c>
      <c r="H1143">
        <v>9.9</v>
      </c>
      <c r="I1143" s="19">
        <v>6884.2865000000002</v>
      </c>
      <c r="J1143" s="2" t="s">
        <v>1218</v>
      </c>
      <c r="K1143">
        <v>280</v>
      </c>
      <c r="L1143" s="15" t="s">
        <v>1577</v>
      </c>
      <c r="M1143">
        <f>IF(J1143="Business", G1143*imputed!$B$4+imputed!$C$4,flights_c!G1143*imputed!$B$5+imputed!$C$5)</f>
        <v>6884.2865000000002</v>
      </c>
      <c r="N1143">
        <f t="shared" si="68"/>
        <v>21</v>
      </c>
      <c r="O1143">
        <f t="shared" si="69"/>
        <v>0.78596717661833548</v>
      </c>
      <c r="P1143">
        <f t="shared" si="70"/>
        <v>7</v>
      </c>
      <c r="Q1143" t="str">
        <f>VLOOKUP(K1143,employees!A:H,5, FALSE)</f>
        <v>Consulting</v>
      </c>
      <c r="R1143">
        <f>VLOOKUP(K1143,employees!A:H,6, FALSE)</f>
        <v>4</v>
      </c>
      <c r="S1143">
        <f>VLOOKUP(R1143,Allowance!A:B,2,FALSE)</f>
        <v>10</v>
      </c>
      <c r="T1143" t="str">
        <f t="shared" si="71"/>
        <v>No</v>
      </c>
      <c r="U1143" t="str">
        <f>VLOOKUP(B1143,IATA[],3,FALSE)</f>
        <v>England</v>
      </c>
      <c r="V1143" t="str">
        <f>VLOOKUP(C1143,IATA[],3,FALSE)</f>
        <v>USA</v>
      </c>
      <c r="W1143" t="str">
        <f>VLOOKUP(U1143,Regions!A:B,2,FALSE)</f>
        <v>Europe &amp; Middle East</v>
      </c>
      <c r="X1143" t="str">
        <f>VLOOKUP(V1143,Regions!A:B,2,FALSE)</f>
        <v>Americas</v>
      </c>
    </row>
    <row r="1144" spans="1:24" x14ac:dyDescent="0.3">
      <c r="A1144" t="s">
        <v>664</v>
      </c>
      <c r="B1144" t="s">
        <v>1161</v>
      </c>
      <c r="C1144" t="s">
        <v>1167</v>
      </c>
      <c r="D1144" s="1">
        <v>43681</v>
      </c>
      <c r="E1144" s="1">
        <v>43724</v>
      </c>
      <c r="F1144" s="1">
        <v>43726</v>
      </c>
      <c r="G1144">
        <v>5584</v>
      </c>
      <c r="H1144">
        <v>7.1</v>
      </c>
      <c r="I1144" s="19">
        <v>5063.424</v>
      </c>
      <c r="J1144" s="2" t="s">
        <v>1218</v>
      </c>
      <c r="K1144">
        <v>343</v>
      </c>
      <c r="L1144" s="15" t="s">
        <v>1577</v>
      </c>
      <c r="M1144">
        <f>IF(J1144="Business", G1144*imputed!$B$4+imputed!$C$4,flights_c!G1144*imputed!$B$5+imputed!$C$5)</f>
        <v>5063.424</v>
      </c>
      <c r="N1144">
        <f t="shared" si="68"/>
        <v>43</v>
      </c>
      <c r="O1144">
        <f t="shared" si="69"/>
        <v>0.9067736389684814</v>
      </c>
      <c r="P1144">
        <f t="shared" si="70"/>
        <v>2</v>
      </c>
      <c r="Q1144" t="str">
        <f>VLOOKUP(K1144,employees!A:H,5, FALSE)</f>
        <v>HR</v>
      </c>
      <c r="R1144">
        <f>VLOOKUP(K1144,employees!A:H,6, FALSE)</f>
        <v>4</v>
      </c>
      <c r="S1144">
        <f>VLOOKUP(R1144,Allowance!A:B,2,FALSE)</f>
        <v>10</v>
      </c>
      <c r="T1144" t="str">
        <f t="shared" si="71"/>
        <v>No</v>
      </c>
      <c r="U1144" t="str">
        <f>VLOOKUP(B1144,IATA[],3,FALSE)</f>
        <v>USA</v>
      </c>
      <c r="V1144" t="str">
        <f>VLOOKUP(C1144,IATA[],3,FALSE)</f>
        <v>England</v>
      </c>
      <c r="W1144" t="str">
        <f>VLOOKUP(U1144,Regions!A:B,2,FALSE)</f>
        <v>Americas</v>
      </c>
      <c r="X1144" t="str">
        <f>VLOOKUP(V1144,Regions!A:B,2,FALSE)</f>
        <v>Europe &amp; Middle East</v>
      </c>
    </row>
    <row r="1145" spans="1:24" x14ac:dyDescent="0.3">
      <c r="A1145" t="s">
        <v>665</v>
      </c>
      <c r="B1145" t="s">
        <v>1160</v>
      </c>
      <c r="C1145" t="s">
        <v>1182</v>
      </c>
      <c r="D1145" s="1">
        <v>42791</v>
      </c>
      <c r="E1145" s="1">
        <v>42827</v>
      </c>
      <c r="F1145" s="1">
        <v>42832</v>
      </c>
      <c r="G1145">
        <v>8679</v>
      </c>
      <c r="H1145">
        <v>9.8000000000000007</v>
      </c>
      <c r="I1145" s="19">
        <v>6838.4065000000001</v>
      </c>
      <c r="J1145" s="2" t="s">
        <v>1218</v>
      </c>
      <c r="K1145">
        <v>952</v>
      </c>
      <c r="L1145" s="15" t="s">
        <v>1577</v>
      </c>
      <c r="M1145">
        <f>IF(J1145="Business", G1145*imputed!$B$4+imputed!$C$4,flights_c!G1145*imputed!$B$5+imputed!$C$5)</f>
        <v>6838.4065000000001</v>
      </c>
      <c r="N1145">
        <f t="shared" si="68"/>
        <v>36</v>
      </c>
      <c r="O1145">
        <f t="shared" si="69"/>
        <v>0.78792562507201291</v>
      </c>
      <c r="P1145">
        <f t="shared" si="70"/>
        <v>5</v>
      </c>
      <c r="Q1145" t="str">
        <f>VLOOKUP(K1145,employees!A:H,5, FALSE)</f>
        <v>Consulting</v>
      </c>
      <c r="R1145">
        <f>VLOOKUP(K1145,employees!A:H,6, FALSE)</f>
        <v>4</v>
      </c>
      <c r="S1145">
        <f>VLOOKUP(R1145,Allowance!A:B,2,FALSE)</f>
        <v>10</v>
      </c>
      <c r="T1145" t="str">
        <f t="shared" si="71"/>
        <v>No</v>
      </c>
      <c r="U1145" t="str">
        <f>VLOOKUP(B1145,IATA[],3,FALSE)</f>
        <v>Singapore</v>
      </c>
      <c r="V1145" t="str">
        <f>VLOOKUP(C1145,IATA[],3,FALSE)</f>
        <v>Turkey</v>
      </c>
      <c r="W1145" t="str">
        <f>VLOOKUP(U1145,Regions!A:B,2,FALSE)</f>
        <v>Asia Pacific</v>
      </c>
      <c r="X1145" t="str">
        <f>VLOOKUP(V1145,Regions!A:B,2,FALSE)</f>
        <v>Europe &amp; Middle East</v>
      </c>
    </row>
    <row r="1146" spans="1:24" x14ac:dyDescent="0.3">
      <c r="A1146" t="s">
        <v>666</v>
      </c>
      <c r="B1146" t="s">
        <v>1161</v>
      </c>
      <c r="C1146" t="s">
        <v>1160</v>
      </c>
      <c r="D1146" s="1">
        <v>43147</v>
      </c>
      <c r="E1146" s="1">
        <v>43250</v>
      </c>
      <c r="F1146" s="1">
        <v>43271</v>
      </c>
      <c r="G1146">
        <v>15349</v>
      </c>
      <c r="H1146">
        <v>18.5</v>
      </c>
      <c r="I1146" s="19">
        <v>10663.6515</v>
      </c>
      <c r="J1146" s="2" t="s">
        <v>1218</v>
      </c>
      <c r="K1146">
        <v>854</v>
      </c>
      <c r="L1146" s="15" t="s">
        <v>1577</v>
      </c>
      <c r="M1146">
        <f>IF(J1146="Business", G1146*imputed!$B$4+imputed!$C$4,flights_c!G1146*imputed!$B$5+imputed!$C$5)</f>
        <v>10663.6515</v>
      </c>
      <c r="N1146">
        <f t="shared" si="68"/>
        <v>103</v>
      </c>
      <c r="O1146">
        <f t="shared" si="69"/>
        <v>0.69474568375789958</v>
      </c>
      <c r="P1146">
        <f t="shared" si="70"/>
        <v>21</v>
      </c>
      <c r="Q1146" t="str">
        <f>VLOOKUP(K1146,employees!A:H,5, FALSE)</f>
        <v>Marketing</v>
      </c>
      <c r="R1146">
        <f>VLOOKUP(K1146,employees!A:H,6, FALSE)</f>
        <v>4</v>
      </c>
      <c r="S1146">
        <f>VLOOKUP(R1146,Allowance!A:B,2,FALSE)</f>
        <v>10</v>
      </c>
      <c r="T1146" t="str">
        <f t="shared" si="71"/>
        <v>Violation</v>
      </c>
      <c r="U1146" t="str">
        <f>VLOOKUP(B1146,IATA[],3,FALSE)</f>
        <v>USA</v>
      </c>
      <c r="V1146" t="str">
        <f>VLOOKUP(C1146,IATA[],3,FALSE)</f>
        <v>Singapore</v>
      </c>
      <c r="W1146" t="str">
        <f>VLOOKUP(U1146,Regions!A:B,2,FALSE)</f>
        <v>Americas</v>
      </c>
      <c r="X1146" t="str">
        <f>VLOOKUP(V1146,Regions!A:B,2,FALSE)</f>
        <v>Asia Pacific</v>
      </c>
    </row>
    <row r="1147" spans="1:24" x14ac:dyDescent="0.3">
      <c r="A1147" t="s">
        <v>667</v>
      </c>
      <c r="B1147" t="s">
        <v>1167</v>
      </c>
      <c r="C1147" t="s">
        <v>1161</v>
      </c>
      <c r="D1147" s="1">
        <v>43598</v>
      </c>
      <c r="E1147" s="1">
        <v>43622</v>
      </c>
      <c r="F1147" s="1">
        <v>43631</v>
      </c>
      <c r="G1147">
        <v>5568</v>
      </c>
      <c r="H1147">
        <v>12.7</v>
      </c>
      <c r="I1147" s="19">
        <v>5054.2479999999996</v>
      </c>
      <c r="J1147" s="2" t="s">
        <v>1218</v>
      </c>
      <c r="K1147">
        <v>636</v>
      </c>
      <c r="L1147" s="15" t="s">
        <v>1577</v>
      </c>
      <c r="M1147">
        <f>IF(J1147="Business", G1147*imputed!$B$4+imputed!$C$4,flights_c!G1147*imputed!$B$5+imputed!$C$5)</f>
        <v>5054.2479999999996</v>
      </c>
      <c r="N1147">
        <f t="shared" si="68"/>
        <v>24</v>
      </c>
      <c r="O1147">
        <f t="shared" si="69"/>
        <v>0.90773132183908034</v>
      </c>
      <c r="P1147">
        <f t="shared" si="70"/>
        <v>9</v>
      </c>
      <c r="Q1147" t="str">
        <f>VLOOKUP(K1147,employees!A:H,5, FALSE)</f>
        <v>IT</v>
      </c>
      <c r="R1147">
        <f>VLOOKUP(K1147,employees!A:H,6, FALSE)</f>
        <v>2</v>
      </c>
      <c r="S1147">
        <f>VLOOKUP(R1147,Allowance!A:B,2,FALSE)</f>
        <v>6</v>
      </c>
      <c r="T1147" t="str">
        <f t="shared" si="71"/>
        <v>Violation</v>
      </c>
      <c r="U1147" t="str">
        <f>VLOOKUP(B1147,IATA[],3,FALSE)</f>
        <v>England</v>
      </c>
      <c r="V1147" t="str">
        <f>VLOOKUP(C1147,IATA[],3,FALSE)</f>
        <v>USA</v>
      </c>
      <c r="W1147" t="str">
        <f>VLOOKUP(U1147,Regions!A:B,2,FALSE)</f>
        <v>Europe &amp; Middle East</v>
      </c>
      <c r="X1147" t="str">
        <f>VLOOKUP(V1147,Regions!A:B,2,FALSE)</f>
        <v>Americas</v>
      </c>
    </row>
    <row r="1148" spans="1:24" x14ac:dyDescent="0.3">
      <c r="A1148" t="s">
        <v>668</v>
      </c>
      <c r="B1148" t="s">
        <v>1162</v>
      </c>
      <c r="C1148" t="s">
        <v>1164</v>
      </c>
      <c r="D1148" s="1">
        <v>43628</v>
      </c>
      <c r="E1148" s="1">
        <v>43628</v>
      </c>
      <c r="F1148" s="1">
        <v>43635</v>
      </c>
      <c r="G1148">
        <v>7213</v>
      </c>
      <c r="H1148">
        <v>8.4</v>
      </c>
      <c r="I1148" s="19">
        <v>5997.6554999999998</v>
      </c>
      <c r="J1148" s="2" t="s">
        <v>1218</v>
      </c>
      <c r="K1148">
        <v>725</v>
      </c>
      <c r="L1148" s="15" t="s">
        <v>1577</v>
      </c>
      <c r="M1148">
        <f>IF(J1148="Business", G1148*imputed!$B$4+imputed!$C$4,flights_c!G1148*imputed!$B$5+imputed!$C$5)</f>
        <v>5997.6554999999998</v>
      </c>
      <c r="N1148">
        <f t="shared" si="68"/>
        <v>0</v>
      </c>
      <c r="O1148">
        <f t="shared" si="69"/>
        <v>0.83150637737418542</v>
      </c>
      <c r="P1148">
        <f t="shared" si="70"/>
        <v>7</v>
      </c>
      <c r="Q1148" t="str">
        <f>VLOOKUP(K1148,employees!A:H,5, FALSE)</f>
        <v>Consulting</v>
      </c>
      <c r="R1148">
        <f>VLOOKUP(K1148,employees!A:H,6, FALSE)</f>
        <v>4</v>
      </c>
      <c r="S1148">
        <f>VLOOKUP(R1148,Allowance!A:B,2,FALSE)</f>
        <v>10</v>
      </c>
      <c r="T1148" t="str">
        <f t="shared" si="71"/>
        <v>No</v>
      </c>
      <c r="U1148" t="str">
        <f>VLOOKUP(B1148,IATA[],3,FALSE)</f>
        <v>England</v>
      </c>
      <c r="V1148" t="str">
        <f>VLOOKUP(C1148,IATA[],3,FALSE)</f>
        <v>India</v>
      </c>
      <c r="W1148" t="str">
        <f>VLOOKUP(U1148,Regions!A:B,2,FALSE)</f>
        <v>Europe &amp; Middle East</v>
      </c>
      <c r="X1148" t="str">
        <f>VLOOKUP(V1148,Regions!A:B,2,FALSE)</f>
        <v>Asia Pacific</v>
      </c>
    </row>
    <row r="1149" spans="1:24" x14ac:dyDescent="0.3">
      <c r="A1149" t="s">
        <v>669</v>
      </c>
      <c r="B1149" t="s">
        <v>1167</v>
      </c>
      <c r="C1149" t="s">
        <v>1182</v>
      </c>
      <c r="D1149" s="1">
        <v>43208</v>
      </c>
      <c r="E1149" s="1">
        <v>43216</v>
      </c>
      <c r="F1149" s="1">
        <v>43220</v>
      </c>
      <c r="G1149">
        <v>2461</v>
      </c>
      <c r="H1149">
        <v>3.6</v>
      </c>
      <c r="I1149" s="19">
        <v>3272.3834999999999</v>
      </c>
      <c r="J1149" s="2" t="s">
        <v>1218</v>
      </c>
      <c r="K1149">
        <v>422</v>
      </c>
      <c r="L1149" s="15" t="s">
        <v>1577</v>
      </c>
      <c r="M1149">
        <f>IF(J1149="Business", G1149*imputed!$B$4+imputed!$C$4,flights_c!G1149*imputed!$B$5+imputed!$C$5)</f>
        <v>3272.3834999999999</v>
      </c>
      <c r="N1149">
        <f t="shared" si="68"/>
        <v>8</v>
      </c>
      <c r="O1149">
        <f t="shared" si="69"/>
        <v>1.3296966680211295</v>
      </c>
      <c r="P1149">
        <f t="shared" si="70"/>
        <v>4</v>
      </c>
      <c r="Q1149" t="str">
        <f>VLOOKUP(K1149,employees!A:H,5, FALSE)</f>
        <v>Consulting</v>
      </c>
      <c r="R1149">
        <f>VLOOKUP(K1149,employees!A:H,6, FALSE)</f>
        <v>3</v>
      </c>
      <c r="S1149">
        <f>VLOOKUP(R1149,Allowance!A:B,2,FALSE)</f>
        <v>8</v>
      </c>
      <c r="T1149" t="str">
        <f t="shared" si="71"/>
        <v>No</v>
      </c>
      <c r="U1149" t="str">
        <f>VLOOKUP(B1149,IATA[],3,FALSE)</f>
        <v>England</v>
      </c>
      <c r="V1149" t="str">
        <f>VLOOKUP(C1149,IATA[],3,FALSE)</f>
        <v>Turkey</v>
      </c>
      <c r="W1149" t="str">
        <f>VLOOKUP(U1149,Regions!A:B,2,FALSE)</f>
        <v>Europe &amp; Middle East</v>
      </c>
      <c r="X1149" t="str">
        <f>VLOOKUP(V1149,Regions!A:B,2,FALSE)</f>
        <v>Europe &amp; Middle East</v>
      </c>
    </row>
    <row r="1150" spans="1:24" x14ac:dyDescent="0.3">
      <c r="A1150" t="s">
        <v>689</v>
      </c>
      <c r="B1150" t="s">
        <v>1161</v>
      </c>
      <c r="C1150" t="s">
        <v>1167</v>
      </c>
      <c r="D1150" s="1">
        <v>43752</v>
      </c>
      <c r="E1150" s="1">
        <v>43801</v>
      </c>
      <c r="F1150" s="1">
        <v>43808</v>
      </c>
      <c r="G1150">
        <v>5584</v>
      </c>
      <c r="H1150">
        <v>7.1</v>
      </c>
      <c r="I1150" s="19">
        <v>5063.424</v>
      </c>
      <c r="J1150" s="2" t="s">
        <v>1218</v>
      </c>
      <c r="K1150">
        <v>7</v>
      </c>
      <c r="L1150" s="15" t="s">
        <v>1577</v>
      </c>
      <c r="M1150">
        <f>IF(J1150="Business", G1150*imputed!$B$4+imputed!$C$4,flights_c!G1150*imputed!$B$5+imputed!$C$5)</f>
        <v>5063.424</v>
      </c>
      <c r="N1150">
        <f t="shared" si="68"/>
        <v>49</v>
      </c>
      <c r="O1150">
        <f t="shared" si="69"/>
        <v>0.9067736389684814</v>
      </c>
      <c r="P1150">
        <f t="shared" si="70"/>
        <v>7</v>
      </c>
      <c r="Q1150" t="str">
        <f>VLOOKUP(K1150,employees!A:H,5, FALSE)</f>
        <v>HR</v>
      </c>
      <c r="R1150">
        <f>VLOOKUP(K1150,employees!A:H,6, FALSE)</f>
        <v>3</v>
      </c>
      <c r="S1150">
        <f>VLOOKUP(R1150,Allowance!A:B,2,FALSE)</f>
        <v>8</v>
      </c>
      <c r="T1150" t="str">
        <f t="shared" si="71"/>
        <v>No</v>
      </c>
      <c r="U1150" t="str">
        <f>VLOOKUP(B1150,IATA[],3,FALSE)</f>
        <v>USA</v>
      </c>
      <c r="V1150" t="str">
        <f>VLOOKUP(C1150,IATA[],3,FALSE)</f>
        <v>England</v>
      </c>
      <c r="W1150" t="str">
        <f>VLOOKUP(U1150,Regions!A:B,2,FALSE)</f>
        <v>Americas</v>
      </c>
      <c r="X1150" t="str">
        <f>VLOOKUP(V1150,Regions!A:B,2,FALSE)</f>
        <v>Europe &amp; Middle East</v>
      </c>
    </row>
    <row r="1151" spans="1:24" x14ac:dyDescent="0.3">
      <c r="A1151" t="s">
        <v>696</v>
      </c>
      <c r="B1151" t="s">
        <v>1167</v>
      </c>
      <c r="C1151" t="s">
        <v>1182</v>
      </c>
      <c r="D1151" s="1">
        <v>43531</v>
      </c>
      <c r="E1151" s="1">
        <v>43715</v>
      </c>
      <c r="F1151" s="1">
        <v>43719</v>
      </c>
      <c r="G1151">
        <v>2461</v>
      </c>
      <c r="H1151">
        <v>3.6</v>
      </c>
      <c r="I1151" s="19">
        <v>3272.3834999999999</v>
      </c>
      <c r="J1151" s="2" t="s">
        <v>1218</v>
      </c>
      <c r="K1151">
        <v>417</v>
      </c>
      <c r="L1151" s="15" t="s">
        <v>1577</v>
      </c>
      <c r="M1151">
        <f>IF(J1151="Business", G1151*imputed!$B$4+imputed!$C$4,flights_c!G1151*imputed!$B$5+imputed!$C$5)</f>
        <v>3272.3834999999999</v>
      </c>
      <c r="N1151">
        <f t="shared" si="68"/>
        <v>184</v>
      </c>
      <c r="O1151">
        <f t="shared" si="69"/>
        <v>1.3296966680211295</v>
      </c>
      <c r="P1151">
        <f t="shared" si="70"/>
        <v>4</v>
      </c>
      <c r="Q1151" t="str">
        <f>VLOOKUP(K1151,employees!A:H,5, FALSE)</f>
        <v>Consulting</v>
      </c>
      <c r="R1151">
        <f>VLOOKUP(K1151,employees!A:H,6, FALSE)</f>
        <v>2</v>
      </c>
      <c r="S1151">
        <f>VLOOKUP(R1151,Allowance!A:B,2,FALSE)</f>
        <v>6</v>
      </c>
      <c r="T1151" t="str">
        <f t="shared" si="71"/>
        <v>No</v>
      </c>
      <c r="U1151" t="str">
        <f>VLOOKUP(B1151,IATA[],3,FALSE)</f>
        <v>England</v>
      </c>
      <c r="V1151" t="str">
        <f>VLOOKUP(C1151,IATA[],3,FALSE)</f>
        <v>Turkey</v>
      </c>
      <c r="W1151" t="str">
        <f>VLOOKUP(U1151,Regions!A:B,2,FALSE)</f>
        <v>Europe &amp; Middle East</v>
      </c>
      <c r="X1151" t="str">
        <f>VLOOKUP(V1151,Regions!A:B,2,FALSE)</f>
        <v>Europe &amp; Middle East</v>
      </c>
    </row>
    <row r="1152" spans="1:24" x14ac:dyDescent="0.3">
      <c r="A1152" t="s">
        <v>766</v>
      </c>
      <c r="B1152" t="s">
        <v>1190</v>
      </c>
      <c r="C1152" t="s">
        <v>1196</v>
      </c>
      <c r="D1152" s="1">
        <v>43415</v>
      </c>
      <c r="E1152" s="1">
        <v>43452</v>
      </c>
      <c r="F1152" s="1">
        <v>43454</v>
      </c>
      <c r="G1152">
        <v>3974</v>
      </c>
      <c r="H1152">
        <v>5.2</v>
      </c>
      <c r="I1152" s="19">
        <v>4140.0889999999999</v>
      </c>
      <c r="J1152" s="2" t="s">
        <v>1218</v>
      </c>
      <c r="K1152">
        <v>204</v>
      </c>
      <c r="L1152" s="15" t="s">
        <v>1577</v>
      </c>
      <c r="M1152">
        <f>IF(J1152="Business", G1152*imputed!$B$4+imputed!$C$4,flights_c!G1152*imputed!$B$5+imputed!$C$5)</f>
        <v>4140.0889999999999</v>
      </c>
      <c r="N1152">
        <f t="shared" si="68"/>
        <v>37</v>
      </c>
      <c r="O1152">
        <f t="shared" si="69"/>
        <v>1.0417939104177152</v>
      </c>
      <c r="P1152">
        <f t="shared" si="70"/>
        <v>2</v>
      </c>
      <c r="Q1152" t="str">
        <f>VLOOKUP(K1152,employees!A:H,5, FALSE)</f>
        <v>Consulting</v>
      </c>
      <c r="R1152">
        <f>VLOOKUP(K1152,employees!A:H,6, FALSE)</f>
        <v>4</v>
      </c>
      <c r="S1152">
        <f>VLOOKUP(R1152,Allowance!A:B,2,FALSE)</f>
        <v>10</v>
      </c>
      <c r="T1152" t="str">
        <f t="shared" si="71"/>
        <v>No</v>
      </c>
      <c r="U1152" t="str">
        <f>VLOOKUP(B1152,IATA[],3,FALSE)</f>
        <v>USA</v>
      </c>
      <c r="V1152" t="str">
        <f>VLOOKUP(C1152,IATA[],3,FALSE)</f>
        <v>USA</v>
      </c>
      <c r="W1152" t="str">
        <f>VLOOKUP(U1152,Regions!A:B,2,FALSE)</f>
        <v>Americas</v>
      </c>
      <c r="X1152" t="str">
        <f>VLOOKUP(V1152,Regions!A:B,2,FALSE)</f>
        <v>Americas</v>
      </c>
    </row>
    <row r="1153" spans="1:24" x14ac:dyDescent="0.3">
      <c r="A1153" t="s">
        <v>833</v>
      </c>
      <c r="B1153" t="s">
        <v>1161</v>
      </c>
      <c r="C1153" t="s">
        <v>1167</v>
      </c>
      <c r="D1153" s="1">
        <v>43126</v>
      </c>
      <c r="E1153" s="1">
        <v>43195</v>
      </c>
      <c r="F1153" s="1">
        <v>43205</v>
      </c>
      <c r="G1153">
        <v>5584</v>
      </c>
      <c r="H1153">
        <v>7.1</v>
      </c>
      <c r="I1153" s="19">
        <v>823.98519999999996</v>
      </c>
      <c r="J1153" s="2" t="s">
        <v>1219</v>
      </c>
      <c r="K1153">
        <v>7</v>
      </c>
      <c r="L1153" s="15" t="s">
        <v>1577</v>
      </c>
      <c r="M1153">
        <f>IF(J1153="Business", G1153*imputed!$B$4+imputed!$C$4,flights_c!G1153*imputed!$B$5+imputed!$C$5)</f>
        <v>823.98519999999996</v>
      </c>
      <c r="N1153">
        <f t="shared" si="68"/>
        <v>69</v>
      </c>
      <c r="O1153">
        <f t="shared" si="69"/>
        <v>0.14756181948424069</v>
      </c>
      <c r="P1153">
        <f t="shared" si="70"/>
        <v>10</v>
      </c>
      <c r="Q1153" t="str">
        <f>VLOOKUP(K1153,employees!A:H,5, FALSE)</f>
        <v>HR</v>
      </c>
      <c r="R1153">
        <f>VLOOKUP(K1153,employees!A:H,6, FALSE)</f>
        <v>3</v>
      </c>
      <c r="S1153">
        <f>VLOOKUP(R1153,Allowance!A:B,2,FALSE)</f>
        <v>8</v>
      </c>
      <c r="T1153" t="str">
        <f t="shared" si="71"/>
        <v>Economy</v>
      </c>
      <c r="U1153" t="str">
        <f>VLOOKUP(B1153,IATA[],3,FALSE)</f>
        <v>USA</v>
      </c>
      <c r="V1153" t="str">
        <f>VLOOKUP(C1153,IATA[],3,FALSE)</f>
        <v>England</v>
      </c>
      <c r="W1153" t="str">
        <f>VLOOKUP(U1153,Regions!A:B,2,FALSE)</f>
        <v>Americas</v>
      </c>
      <c r="X1153" t="str">
        <f>VLOOKUP(V1153,Regions!A:B,2,FALSE)</f>
        <v>Europe &amp; Middle East</v>
      </c>
    </row>
    <row r="1154" spans="1:24" x14ac:dyDescent="0.3">
      <c r="A1154" t="s">
        <v>858</v>
      </c>
      <c r="B1154" t="s">
        <v>1167</v>
      </c>
      <c r="C1154" t="s">
        <v>1208</v>
      </c>
      <c r="D1154" s="1">
        <v>43278</v>
      </c>
      <c r="E1154" s="1">
        <v>43278</v>
      </c>
      <c r="F1154" s="1">
        <v>43285</v>
      </c>
      <c r="G1154">
        <v>2507</v>
      </c>
      <c r="H1154">
        <v>8.6999999999999993</v>
      </c>
      <c r="I1154" s="19">
        <v>492.28460000000007</v>
      </c>
      <c r="J1154" s="2" t="s">
        <v>1219</v>
      </c>
      <c r="K1154">
        <v>417</v>
      </c>
      <c r="L1154" s="15" t="s">
        <v>1577</v>
      </c>
      <c r="M1154">
        <f>IF(J1154="Business", G1154*imputed!$B$4+imputed!$C$4,flights_c!G1154*imputed!$B$5+imputed!$C$5)</f>
        <v>492.28460000000007</v>
      </c>
      <c r="N1154">
        <f t="shared" si="68"/>
        <v>0</v>
      </c>
      <c r="O1154">
        <f t="shared" si="69"/>
        <v>0.19636402074192263</v>
      </c>
      <c r="P1154">
        <f t="shared" si="70"/>
        <v>7</v>
      </c>
      <c r="Q1154" t="str">
        <f>VLOOKUP(K1154,employees!A:H,5, FALSE)</f>
        <v>Consulting</v>
      </c>
      <c r="R1154">
        <f>VLOOKUP(K1154,employees!A:H,6, FALSE)</f>
        <v>2</v>
      </c>
      <c r="S1154">
        <f>VLOOKUP(R1154,Allowance!A:B,2,FALSE)</f>
        <v>6</v>
      </c>
      <c r="T1154" t="str">
        <f t="shared" si="71"/>
        <v>Economy</v>
      </c>
      <c r="U1154" t="str">
        <f>VLOOKUP(B1154,IATA[],3,FALSE)</f>
        <v>England</v>
      </c>
      <c r="V1154" t="str">
        <f>VLOOKUP(C1154,IATA[],3,FALSE)</f>
        <v>Russia</v>
      </c>
      <c r="W1154" t="str">
        <f>VLOOKUP(U1154,Regions!A:B,2,FALSE)</f>
        <v>Europe &amp; Middle East</v>
      </c>
      <c r="X1154" t="str">
        <f>VLOOKUP(V1154,Regions!A:B,2,FALSE)</f>
        <v>Europe &amp; Middle East</v>
      </c>
    </row>
    <row r="1155" spans="1:24" x14ac:dyDescent="0.3">
      <c r="A1155" t="s">
        <v>861</v>
      </c>
      <c r="B1155" t="s">
        <v>1161</v>
      </c>
      <c r="C1155" t="s">
        <v>1162</v>
      </c>
      <c r="D1155" s="1">
        <v>43298</v>
      </c>
      <c r="E1155" s="1">
        <v>43417</v>
      </c>
      <c r="F1155" s="1">
        <v>43427</v>
      </c>
      <c r="G1155">
        <v>5555</v>
      </c>
      <c r="H1155">
        <v>7.1</v>
      </c>
      <c r="I1155" s="19">
        <v>820.85900000000004</v>
      </c>
      <c r="J1155" s="2" t="s">
        <v>1219</v>
      </c>
      <c r="K1155">
        <v>7</v>
      </c>
      <c r="L1155" s="15" t="s">
        <v>1577</v>
      </c>
      <c r="M1155">
        <f>IF(J1155="Business", G1155*imputed!$B$4+imputed!$C$4,flights_c!G1155*imputed!$B$5+imputed!$C$5)</f>
        <v>820.85900000000004</v>
      </c>
      <c r="N1155">
        <f t="shared" ref="N1155:N1158" si="72">E1155-D1155</f>
        <v>119</v>
      </c>
      <c r="O1155">
        <f t="shared" ref="O1155:O1158" si="73">I1155/G1155</f>
        <v>0.14776939693969399</v>
      </c>
      <c r="P1155">
        <f t="shared" ref="P1155:P1158" si="74">F1155-E1155</f>
        <v>10</v>
      </c>
      <c r="Q1155" t="str">
        <f>VLOOKUP(K1155,employees!A:H,5, FALSE)</f>
        <v>HR</v>
      </c>
      <c r="R1155">
        <f>VLOOKUP(K1155,employees!A:H,6, FALSE)</f>
        <v>3</v>
      </c>
      <c r="S1155">
        <f>VLOOKUP(R1155,Allowance!A:B,2,FALSE)</f>
        <v>8</v>
      </c>
      <c r="T1155" t="str">
        <f t="shared" ref="T1155:T1158" si="75">IF(J1155="Economy", "Economy", IF(H1155&lt;=S1155, "No", "Violation"))</f>
        <v>Economy</v>
      </c>
      <c r="U1155" t="str">
        <f>VLOOKUP(B1155,IATA[],3,FALSE)</f>
        <v>USA</v>
      </c>
      <c r="V1155" t="str">
        <f>VLOOKUP(C1155,IATA[],3,FALSE)</f>
        <v>England</v>
      </c>
      <c r="W1155" t="str">
        <f>VLOOKUP(U1155,Regions!A:B,2,FALSE)</f>
        <v>Americas</v>
      </c>
      <c r="X1155" t="str">
        <f>VLOOKUP(V1155,Regions!A:B,2,FALSE)</f>
        <v>Europe &amp; Middle East</v>
      </c>
    </row>
    <row r="1156" spans="1:24" x14ac:dyDescent="0.3">
      <c r="A1156" t="s">
        <v>889</v>
      </c>
      <c r="B1156" t="s">
        <v>1161</v>
      </c>
      <c r="C1156" t="s">
        <v>1162</v>
      </c>
      <c r="D1156" s="1">
        <v>43219</v>
      </c>
      <c r="E1156" s="1">
        <v>43249</v>
      </c>
      <c r="F1156" s="1">
        <v>43259</v>
      </c>
      <c r="G1156">
        <v>5555</v>
      </c>
      <c r="H1156">
        <v>7.1</v>
      </c>
      <c r="I1156" s="19">
        <v>820.85900000000004</v>
      </c>
      <c r="J1156" s="2" t="s">
        <v>1219</v>
      </c>
      <c r="K1156">
        <v>7</v>
      </c>
      <c r="L1156" s="15" t="s">
        <v>1577</v>
      </c>
      <c r="M1156">
        <f>IF(J1156="Business", G1156*imputed!$B$4+imputed!$C$4,flights_c!G1156*imputed!$B$5+imputed!$C$5)</f>
        <v>820.85900000000004</v>
      </c>
      <c r="N1156">
        <f t="shared" si="72"/>
        <v>30</v>
      </c>
      <c r="O1156">
        <f t="shared" si="73"/>
        <v>0.14776939693969399</v>
      </c>
      <c r="P1156">
        <f t="shared" si="74"/>
        <v>10</v>
      </c>
      <c r="Q1156" t="str">
        <f>VLOOKUP(K1156,employees!A:H,5, FALSE)</f>
        <v>HR</v>
      </c>
      <c r="R1156">
        <f>VLOOKUP(K1156,employees!A:H,6, FALSE)</f>
        <v>3</v>
      </c>
      <c r="S1156">
        <f>VLOOKUP(R1156,Allowance!A:B,2,FALSE)</f>
        <v>8</v>
      </c>
      <c r="T1156" t="str">
        <f t="shared" si="75"/>
        <v>Economy</v>
      </c>
      <c r="U1156" t="str">
        <f>VLOOKUP(B1156,IATA[],3,FALSE)</f>
        <v>USA</v>
      </c>
      <c r="V1156" t="str">
        <f>VLOOKUP(C1156,IATA[],3,FALSE)</f>
        <v>England</v>
      </c>
      <c r="W1156" t="str">
        <f>VLOOKUP(U1156,Regions!A:B,2,FALSE)</f>
        <v>Americas</v>
      </c>
      <c r="X1156" t="str">
        <f>VLOOKUP(V1156,Regions!A:B,2,FALSE)</f>
        <v>Europe &amp; Middle East</v>
      </c>
    </row>
    <row r="1157" spans="1:24" x14ac:dyDescent="0.3">
      <c r="A1157" t="s">
        <v>1010</v>
      </c>
      <c r="B1157" t="s">
        <v>1162</v>
      </c>
      <c r="C1157" t="s">
        <v>1209</v>
      </c>
      <c r="D1157" s="1">
        <v>42735</v>
      </c>
      <c r="E1157" s="1">
        <v>42744</v>
      </c>
      <c r="F1157" s="1">
        <v>42748</v>
      </c>
      <c r="G1157">
        <v>347</v>
      </c>
      <c r="H1157">
        <v>1.5</v>
      </c>
      <c r="I1157" s="19">
        <v>259.4366</v>
      </c>
      <c r="J1157" s="2" t="s">
        <v>1219</v>
      </c>
      <c r="K1157">
        <v>417</v>
      </c>
      <c r="L1157" s="15" t="s">
        <v>1577</v>
      </c>
      <c r="M1157">
        <f>IF(J1157="Business", G1157*imputed!$B$4+imputed!$C$4,flights_c!G1157*imputed!$B$5+imputed!$C$5)</f>
        <v>259.4366</v>
      </c>
      <c r="N1157">
        <f t="shared" si="72"/>
        <v>9</v>
      </c>
      <c r="O1157">
        <f t="shared" si="73"/>
        <v>0.74765590778097979</v>
      </c>
      <c r="P1157">
        <f t="shared" si="74"/>
        <v>4</v>
      </c>
      <c r="Q1157" t="str">
        <f>VLOOKUP(K1157,employees!A:H,5, FALSE)</f>
        <v>Consulting</v>
      </c>
      <c r="R1157">
        <f>VLOOKUP(K1157,employees!A:H,6, FALSE)</f>
        <v>2</v>
      </c>
      <c r="S1157">
        <f>VLOOKUP(R1157,Allowance!A:B,2,FALSE)</f>
        <v>6</v>
      </c>
      <c r="T1157" t="str">
        <f t="shared" si="75"/>
        <v>Economy</v>
      </c>
      <c r="U1157" t="str">
        <f>VLOOKUP(B1157,IATA[],3,FALSE)</f>
        <v>England</v>
      </c>
      <c r="V1157" t="str">
        <f>VLOOKUP(C1157,IATA[],3,FALSE)</f>
        <v>France</v>
      </c>
      <c r="W1157" t="str">
        <f>VLOOKUP(U1157,Regions!A:B,2,FALSE)</f>
        <v>Europe &amp; Middle East</v>
      </c>
      <c r="X1157" t="str">
        <f>VLOOKUP(V1157,Regions!A:B,2,FALSE)</f>
        <v>Europe &amp; Middle East</v>
      </c>
    </row>
    <row r="1158" spans="1:24" x14ac:dyDescent="0.3">
      <c r="A1158" t="s">
        <v>1019</v>
      </c>
      <c r="B1158" t="s">
        <v>1190</v>
      </c>
      <c r="C1158" t="s">
        <v>1166</v>
      </c>
      <c r="D1158" s="1">
        <v>43079</v>
      </c>
      <c r="E1158" s="1">
        <v>43361</v>
      </c>
      <c r="F1158" s="1">
        <v>43366</v>
      </c>
      <c r="G1158">
        <v>1226</v>
      </c>
      <c r="H1158">
        <v>2.2000000000000002</v>
      </c>
      <c r="I1158" s="19">
        <v>354.19280000000003</v>
      </c>
      <c r="J1158" s="2" t="s">
        <v>1219</v>
      </c>
      <c r="K1158">
        <v>204</v>
      </c>
      <c r="L1158" s="15" t="s">
        <v>1577</v>
      </c>
      <c r="M1158">
        <f>IF(J1158="Business", G1158*imputed!$B$4+imputed!$C$4,flights_c!G1158*imputed!$B$5+imputed!$C$5)</f>
        <v>354.19280000000003</v>
      </c>
      <c r="N1158">
        <f t="shared" si="72"/>
        <v>282</v>
      </c>
      <c r="O1158">
        <f t="shared" si="73"/>
        <v>0.28890114192495925</v>
      </c>
      <c r="P1158">
        <f t="shared" si="74"/>
        <v>5</v>
      </c>
      <c r="Q1158" t="str">
        <f>VLOOKUP(K1158,employees!A:H,5, FALSE)</f>
        <v>Consulting</v>
      </c>
      <c r="R1158">
        <f>VLOOKUP(K1158,employees!A:H,6, FALSE)</f>
        <v>4</v>
      </c>
      <c r="S1158">
        <f>VLOOKUP(R1158,Allowance!A:B,2,FALSE)</f>
        <v>10</v>
      </c>
      <c r="T1158" t="str">
        <f t="shared" si="75"/>
        <v>Economy</v>
      </c>
      <c r="U1158" t="str">
        <f>VLOOKUP(B1158,IATA[],3,FALSE)</f>
        <v>USA</v>
      </c>
      <c r="V1158" t="str">
        <f>VLOOKUP(C1158,IATA[],3,FALSE)</f>
        <v>USA</v>
      </c>
      <c r="W1158" t="str">
        <f>VLOOKUP(U1158,Regions!A:B,2,FALSE)</f>
        <v>Americas</v>
      </c>
      <c r="X1158" t="str">
        <f>VLOOKUP(V1158,Regions!A:B,2,FALSE)</f>
        <v>Americas</v>
      </c>
    </row>
  </sheetData>
  <autoFilter ref="A1:X1158" xr:uid="{F21BFBB4-1D8A-4D1A-98AE-463B73C27019}"/>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9096F-E07A-42A8-8AD2-22816D7FEB3B}">
  <sheetPr>
    <tabColor theme="5" tint="0.39997558519241921"/>
  </sheetPr>
  <dimension ref="A3:C5"/>
  <sheetViews>
    <sheetView workbookViewId="0">
      <selection activeCell="B6" sqref="B6"/>
    </sheetView>
  </sheetViews>
  <sheetFormatPr defaultRowHeight="14.4" x14ac:dyDescent="0.3"/>
  <sheetData>
    <row r="3" spans="1:3" x14ac:dyDescent="0.3">
      <c r="B3" t="s">
        <v>1629</v>
      </c>
      <c r="C3" t="s">
        <v>1630</v>
      </c>
    </row>
    <row r="4" spans="1:3" x14ac:dyDescent="0.3">
      <c r="A4" t="s">
        <v>1218</v>
      </c>
      <c r="B4">
        <v>0.57350000000000001</v>
      </c>
      <c r="C4">
        <v>1861</v>
      </c>
    </row>
    <row r="5" spans="1:3" x14ac:dyDescent="0.3">
      <c r="A5" t="s">
        <v>1219</v>
      </c>
      <c r="B5">
        <v>0.10780000000000001</v>
      </c>
      <c r="C5">
        <v>222.03</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BF75F-6692-4957-8043-79808A45A7B1}">
  <sheetPr>
    <tabColor theme="1"/>
  </sheetPr>
  <dimension ref="A1:H171"/>
  <sheetViews>
    <sheetView workbookViewId="0">
      <selection activeCell="F2" sqref="F2"/>
    </sheetView>
  </sheetViews>
  <sheetFormatPr defaultRowHeight="14.4" x14ac:dyDescent="0.3"/>
  <cols>
    <col min="3" max="3" width="11.33203125" customWidth="1"/>
    <col min="4" max="4" width="11" customWidth="1"/>
    <col min="6" max="6" width="12.44140625" customWidth="1"/>
    <col min="7" max="7" width="10" customWidth="1"/>
    <col min="8" max="8" width="9.44140625" customWidth="1"/>
  </cols>
  <sheetData>
    <row r="1" spans="1:8" x14ac:dyDescent="0.3">
      <c r="A1" s="6" t="s">
        <v>1222</v>
      </c>
      <c r="B1" s="7" t="s">
        <v>1223</v>
      </c>
      <c r="C1" s="7" t="s">
        <v>1224</v>
      </c>
      <c r="D1" s="7" t="s">
        <v>1225</v>
      </c>
      <c r="E1" s="7" t="s">
        <v>1226</v>
      </c>
      <c r="F1" s="7" t="s">
        <v>1227</v>
      </c>
      <c r="G1" s="7" t="s">
        <v>1228</v>
      </c>
      <c r="H1" s="8" t="s">
        <v>1229</v>
      </c>
    </row>
    <row r="2" spans="1:8" x14ac:dyDescent="0.3">
      <c r="A2" s="9">
        <v>7</v>
      </c>
      <c r="B2" s="10" t="s">
        <v>1230</v>
      </c>
      <c r="C2" s="10" t="s">
        <v>1231</v>
      </c>
      <c r="D2" s="10" t="s">
        <v>1232</v>
      </c>
      <c r="E2" s="10" t="s">
        <v>1233</v>
      </c>
      <c r="F2" s="10">
        <v>3</v>
      </c>
      <c r="G2" s="10" t="s">
        <v>1234</v>
      </c>
      <c r="H2" s="11">
        <v>78</v>
      </c>
    </row>
    <row r="3" spans="1:8" x14ac:dyDescent="0.3">
      <c r="A3" s="12">
        <v>11</v>
      </c>
      <c r="B3" s="13" t="s">
        <v>1235</v>
      </c>
      <c r="C3" s="13" t="s">
        <v>1236</v>
      </c>
      <c r="D3" s="13" t="s">
        <v>1237</v>
      </c>
      <c r="E3" s="13" t="s">
        <v>1238</v>
      </c>
      <c r="F3" s="13">
        <v>3</v>
      </c>
      <c r="G3" s="13" t="s">
        <v>1239</v>
      </c>
      <c r="H3" s="14">
        <v>93</v>
      </c>
    </row>
    <row r="4" spans="1:8" x14ac:dyDescent="0.3">
      <c r="A4" s="9">
        <v>12</v>
      </c>
      <c r="B4" s="10" t="s">
        <v>1240</v>
      </c>
      <c r="C4" s="10" t="s">
        <v>1241</v>
      </c>
      <c r="D4" s="10" t="s">
        <v>1232</v>
      </c>
      <c r="E4" s="10" t="s">
        <v>1238</v>
      </c>
      <c r="F4" s="10">
        <v>2</v>
      </c>
      <c r="G4" s="10" t="s">
        <v>1234</v>
      </c>
      <c r="H4" s="11">
        <v>1</v>
      </c>
    </row>
    <row r="5" spans="1:8" x14ac:dyDescent="0.3">
      <c r="A5" s="12">
        <v>13</v>
      </c>
      <c r="B5" s="13" t="s">
        <v>1242</v>
      </c>
      <c r="C5" s="13" t="s">
        <v>1243</v>
      </c>
      <c r="D5" s="13" t="s">
        <v>1232</v>
      </c>
      <c r="E5" s="13" t="s">
        <v>1238</v>
      </c>
      <c r="F5" s="13">
        <v>2</v>
      </c>
      <c r="G5" s="13" t="s">
        <v>1234</v>
      </c>
      <c r="H5" s="14">
        <v>2</v>
      </c>
    </row>
    <row r="6" spans="1:8" x14ac:dyDescent="0.3">
      <c r="A6" s="9">
        <v>15</v>
      </c>
      <c r="B6" s="10" t="s">
        <v>1244</v>
      </c>
      <c r="C6" s="10" t="s">
        <v>1245</v>
      </c>
      <c r="D6" s="10" t="s">
        <v>1237</v>
      </c>
      <c r="E6" s="10" t="s">
        <v>1238</v>
      </c>
      <c r="F6" s="10">
        <v>4</v>
      </c>
      <c r="G6" s="10" t="s">
        <v>1239</v>
      </c>
      <c r="H6" s="11">
        <v>94</v>
      </c>
    </row>
    <row r="7" spans="1:8" x14ac:dyDescent="0.3">
      <c r="A7" s="12">
        <v>16</v>
      </c>
      <c r="B7" s="13" t="s">
        <v>1246</v>
      </c>
      <c r="C7" s="13" t="s">
        <v>1247</v>
      </c>
      <c r="D7" s="13" t="s">
        <v>1237</v>
      </c>
      <c r="E7" s="13" t="s">
        <v>1238</v>
      </c>
      <c r="F7" s="13">
        <v>4</v>
      </c>
      <c r="G7" s="13" t="s">
        <v>1234</v>
      </c>
      <c r="H7" s="14">
        <v>3</v>
      </c>
    </row>
    <row r="8" spans="1:8" x14ac:dyDescent="0.3">
      <c r="A8" s="9">
        <v>18</v>
      </c>
      <c r="B8" s="10" t="s">
        <v>1248</v>
      </c>
      <c r="C8" s="10" t="s">
        <v>1249</v>
      </c>
      <c r="D8" s="10" t="s">
        <v>1237</v>
      </c>
      <c r="E8" s="10" t="s">
        <v>1238</v>
      </c>
      <c r="F8" s="10">
        <v>2</v>
      </c>
      <c r="G8" s="10" t="s">
        <v>1234</v>
      </c>
      <c r="H8" s="11">
        <v>4</v>
      </c>
    </row>
    <row r="9" spans="1:8" x14ac:dyDescent="0.3">
      <c r="A9" s="12">
        <v>25</v>
      </c>
      <c r="B9" s="13" t="s">
        <v>1250</v>
      </c>
      <c r="C9" s="13" t="s">
        <v>1251</v>
      </c>
      <c r="D9" s="13" t="s">
        <v>1237</v>
      </c>
      <c r="E9" s="13" t="s">
        <v>1238</v>
      </c>
      <c r="F9" s="13">
        <v>4</v>
      </c>
      <c r="G9" s="13" t="s">
        <v>1234</v>
      </c>
      <c r="H9" s="14">
        <v>5</v>
      </c>
    </row>
    <row r="10" spans="1:8" x14ac:dyDescent="0.3">
      <c r="A10" s="9">
        <v>31</v>
      </c>
      <c r="B10" s="10" t="s">
        <v>1252</v>
      </c>
      <c r="C10" s="10" t="s">
        <v>1253</v>
      </c>
      <c r="D10" s="10" t="s">
        <v>1232</v>
      </c>
      <c r="E10" s="10" t="s">
        <v>1254</v>
      </c>
      <c r="F10" s="10">
        <v>4</v>
      </c>
      <c r="G10" s="10" t="s">
        <v>1239</v>
      </c>
      <c r="H10" s="11">
        <v>147</v>
      </c>
    </row>
    <row r="11" spans="1:8" x14ac:dyDescent="0.3">
      <c r="A11" s="12">
        <v>39</v>
      </c>
      <c r="B11" s="13" t="s">
        <v>1255</v>
      </c>
      <c r="C11" s="13" t="s">
        <v>1256</v>
      </c>
      <c r="D11" s="13" t="s">
        <v>1232</v>
      </c>
      <c r="E11" s="13" t="s">
        <v>1238</v>
      </c>
      <c r="F11" s="13">
        <v>4</v>
      </c>
      <c r="G11" s="13" t="s">
        <v>1234</v>
      </c>
      <c r="H11" s="14">
        <v>6</v>
      </c>
    </row>
    <row r="12" spans="1:8" x14ac:dyDescent="0.3">
      <c r="A12" s="9">
        <v>41</v>
      </c>
      <c r="B12" s="10" t="s">
        <v>1257</v>
      </c>
      <c r="C12" s="10" t="s">
        <v>1258</v>
      </c>
      <c r="D12" s="10" t="s">
        <v>1232</v>
      </c>
      <c r="E12" s="10" t="s">
        <v>1233</v>
      </c>
      <c r="F12" s="10">
        <v>4</v>
      </c>
      <c r="G12" s="10" t="s">
        <v>1239</v>
      </c>
      <c r="H12" s="11">
        <v>144</v>
      </c>
    </row>
    <row r="13" spans="1:8" x14ac:dyDescent="0.3">
      <c r="A13" s="12">
        <v>52</v>
      </c>
      <c r="B13" s="13" t="s">
        <v>1259</v>
      </c>
      <c r="C13" s="13" t="s">
        <v>1260</v>
      </c>
      <c r="D13" s="13" t="s">
        <v>1232</v>
      </c>
      <c r="E13" s="13" t="s">
        <v>1238</v>
      </c>
      <c r="F13" s="13">
        <v>3</v>
      </c>
      <c r="G13" s="13" t="s">
        <v>1239</v>
      </c>
      <c r="H13" s="14">
        <v>95</v>
      </c>
    </row>
    <row r="14" spans="1:8" x14ac:dyDescent="0.3">
      <c r="A14" s="9">
        <v>60</v>
      </c>
      <c r="B14" s="10" t="s">
        <v>1261</v>
      </c>
      <c r="C14" s="10" t="s">
        <v>1262</v>
      </c>
      <c r="D14" s="10" t="s">
        <v>1237</v>
      </c>
      <c r="E14" s="10" t="s">
        <v>1238</v>
      </c>
      <c r="F14" s="10">
        <v>4</v>
      </c>
      <c r="G14" s="10" t="s">
        <v>1234</v>
      </c>
      <c r="H14" s="11">
        <v>7</v>
      </c>
    </row>
    <row r="15" spans="1:8" x14ac:dyDescent="0.3">
      <c r="A15" s="12">
        <v>62</v>
      </c>
      <c r="B15" s="13" t="s">
        <v>1263</v>
      </c>
      <c r="C15" s="13" t="s">
        <v>1264</v>
      </c>
      <c r="D15" s="13" t="s">
        <v>1232</v>
      </c>
      <c r="E15" s="13" t="s">
        <v>1238</v>
      </c>
      <c r="F15" s="13">
        <v>3</v>
      </c>
      <c r="G15" s="13" t="s">
        <v>1234</v>
      </c>
      <c r="H15" s="14">
        <v>8</v>
      </c>
    </row>
    <row r="16" spans="1:8" x14ac:dyDescent="0.3">
      <c r="A16" s="9">
        <v>63</v>
      </c>
      <c r="B16" s="10" t="s">
        <v>1265</v>
      </c>
      <c r="C16" s="10" t="s">
        <v>1266</v>
      </c>
      <c r="D16" s="10" t="s">
        <v>1237</v>
      </c>
      <c r="E16" s="10" t="s">
        <v>1238</v>
      </c>
      <c r="F16" s="10">
        <v>3</v>
      </c>
      <c r="G16" s="10" t="s">
        <v>1234</v>
      </c>
      <c r="H16" s="11">
        <v>9</v>
      </c>
    </row>
    <row r="17" spans="1:8" x14ac:dyDescent="0.3">
      <c r="A17" s="12">
        <v>77</v>
      </c>
      <c r="B17" s="13" t="s">
        <v>1267</v>
      </c>
      <c r="C17" s="13" t="s">
        <v>1268</v>
      </c>
      <c r="D17" s="13" t="s">
        <v>1232</v>
      </c>
      <c r="E17" s="13" t="s">
        <v>1238</v>
      </c>
      <c r="F17" s="13">
        <v>4</v>
      </c>
      <c r="G17" s="13" t="s">
        <v>1269</v>
      </c>
      <c r="H17" s="14">
        <v>154</v>
      </c>
    </row>
    <row r="18" spans="1:8" x14ac:dyDescent="0.3">
      <c r="A18" s="9">
        <v>89</v>
      </c>
      <c r="B18" s="10" t="s">
        <v>1270</v>
      </c>
      <c r="C18" s="10" t="s">
        <v>1271</v>
      </c>
      <c r="D18" s="10" t="s">
        <v>1232</v>
      </c>
      <c r="E18" s="10" t="s">
        <v>1238</v>
      </c>
      <c r="F18" s="10">
        <v>4</v>
      </c>
      <c r="G18" s="10" t="s">
        <v>1239</v>
      </c>
      <c r="H18" s="11">
        <v>96</v>
      </c>
    </row>
    <row r="19" spans="1:8" x14ac:dyDescent="0.3">
      <c r="A19" s="12">
        <v>101</v>
      </c>
      <c r="B19" s="13" t="s">
        <v>1272</v>
      </c>
      <c r="C19" s="13" t="s">
        <v>1273</v>
      </c>
      <c r="D19" s="13" t="s">
        <v>1237</v>
      </c>
      <c r="E19" s="13" t="s">
        <v>1238</v>
      </c>
      <c r="F19" s="13">
        <v>4</v>
      </c>
      <c r="G19" s="13" t="s">
        <v>1239</v>
      </c>
      <c r="H19" s="14">
        <v>97</v>
      </c>
    </row>
    <row r="20" spans="1:8" x14ac:dyDescent="0.3">
      <c r="A20" s="9">
        <v>102</v>
      </c>
      <c r="B20" s="10" t="s">
        <v>1274</v>
      </c>
      <c r="C20" s="10" t="s">
        <v>1275</v>
      </c>
      <c r="D20" s="10" t="s">
        <v>1232</v>
      </c>
      <c r="E20" s="10" t="s">
        <v>1238</v>
      </c>
      <c r="F20" s="10">
        <v>4</v>
      </c>
      <c r="G20" s="10" t="s">
        <v>1239</v>
      </c>
      <c r="H20" s="11">
        <v>98</v>
      </c>
    </row>
    <row r="21" spans="1:8" x14ac:dyDescent="0.3">
      <c r="A21" s="12">
        <v>105</v>
      </c>
      <c r="B21" s="13" t="s">
        <v>1276</v>
      </c>
      <c r="C21" s="13" t="s">
        <v>1277</v>
      </c>
      <c r="D21" s="13" t="s">
        <v>1232</v>
      </c>
      <c r="E21" s="13" t="s">
        <v>1254</v>
      </c>
      <c r="F21" s="13">
        <v>4</v>
      </c>
      <c r="G21" s="13" t="s">
        <v>1239</v>
      </c>
      <c r="H21" s="14">
        <v>148</v>
      </c>
    </row>
    <row r="22" spans="1:8" x14ac:dyDescent="0.3">
      <c r="A22" s="9">
        <v>109</v>
      </c>
      <c r="B22" s="10" t="s">
        <v>1278</v>
      </c>
      <c r="C22" s="10" t="s">
        <v>1279</v>
      </c>
      <c r="D22" s="10" t="s">
        <v>1232</v>
      </c>
      <c r="E22" s="10" t="s">
        <v>1254</v>
      </c>
      <c r="F22" s="10">
        <v>2</v>
      </c>
      <c r="G22" s="10" t="s">
        <v>1234</v>
      </c>
      <c r="H22" s="11">
        <v>81</v>
      </c>
    </row>
    <row r="23" spans="1:8" x14ac:dyDescent="0.3">
      <c r="A23" s="12">
        <v>114</v>
      </c>
      <c r="B23" s="13" t="s">
        <v>1280</v>
      </c>
      <c r="C23" s="13" t="s">
        <v>1281</v>
      </c>
      <c r="D23" s="13" t="s">
        <v>1237</v>
      </c>
      <c r="E23" s="13" t="s">
        <v>1282</v>
      </c>
      <c r="F23" s="13">
        <v>4</v>
      </c>
      <c r="G23" s="13" t="s">
        <v>1239</v>
      </c>
      <c r="H23" s="14">
        <v>151</v>
      </c>
    </row>
    <row r="24" spans="1:8" x14ac:dyDescent="0.3">
      <c r="A24" s="9">
        <v>120</v>
      </c>
      <c r="B24" s="10" t="s">
        <v>1283</v>
      </c>
      <c r="C24" s="10" t="s">
        <v>1284</v>
      </c>
      <c r="D24" s="10" t="s">
        <v>1232</v>
      </c>
      <c r="E24" s="10" t="s">
        <v>1238</v>
      </c>
      <c r="F24" s="10">
        <v>2</v>
      </c>
      <c r="G24" s="10" t="s">
        <v>1239</v>
      </c>
      <c r="H24" s="11">
        <v>99</v>
      </c>
    </row>
    <row r="25" spans="1:8" x14ac:dyDescent="0.3">
      <c r="A25" s="12">
        <v>131</v>
      </c>
      <c r="B25" s="13" t="s">
        <v>1285</v>
      </c>
      <c r="C25" s="13" t="s">
        <v>1286</v>
      </c>
      <c r="D25" s="13" t="s">
        <v>1237</v>
      </c>
      <c r="E25" s="13" t="s">
        <v>1254</v>
      </c>
      <c r="F25" s="13">
        <v>3</v>
      </c>
      <c r="G25" s="13" t="s">
        <v>1234</v>
      </c>
      <c r="H25" s="14">
        <v>82</v>
      </c>
    </row>
    <row r="26" spans="1:8" x14ac:dyDescent="0.3">
      <c r="A26" s="9">
        <v>135</v>
      </c>
      <c r="B26" s="10" t="s">
        <v>1287</v>
      </c>
      <c r="C26" s="10" t="s">
        <v>1288</v>
      </c>
      <c r="D26" s="10" t="s">
        <v>1237</v>
      </c>
      <c r="E26" s="10" t="s">
        <v>1289</v>
      </c>
      <c r="F26" s="10">
        <v>2</v>
      </c>
      <c r="G26" s="10" t="s">
        <v>1239</v>
      </c>
      <c r="H26" s="11">
        <v>138</v>
      </c>
    </row>
    <row r="27" spans="1:8" x14ac:dyDescent="0.3">
      <c r="A27" s="12">
        <v>139</v>
      </c>
      <c r="B27" s="13" t="s">
        <v>1290</v>
      </c>
      <c r="C27" s="13" t="s">
        <v>1291</v>
      </c>
      <c r="D27" s="13" t="s">
        <v>1237</v>
      </c>
      <c r="E27" s="13" t="s">
        <v>1238</v>
      </c>
      <c r="F27" s="13">
        <v>4</v>
      </c>
      <c r="G27" s="13" t="s">
        <v>1239</v>
      </c>
      <c r="H27" s="14">
        <v>100</v>
      </c>
    </row>
    <row r="28" spans="1:8" x14ac:dyDescent="0.3">
      <c r="A28" s="9">
        <v>141</v>
      </c>
      <c r="B28" s="10" t="s">
        <v>1292</v>
      </c>
      <c r="C28" s="10" t="s">
        <v>1293</v>
      </c>
      <c r="D28" s="10" t="s">
        <v>1232</v>
      </c>
      <c r="E28" s="10" t="s">
        <v>1238</v>
      </c>
      <c r="F28" s="10">
        <v>2</v>
      </c>
      <c r="G28" s="10" t="s">
        <v>1234</v>
      </c>
      <c r="H28" s="11">
        <v>10</v>
      </c>
    </row>
    <row r="29" spans="1:8" x14ac:dyDescent="0.3">
      <c r="A29" s="12">
        <v>144</v>
      </c>
      <c r="B29" s="13" t="s">
        <v>1294</v>
      </c>
      <c r="C29" s="13" t="s">
        <v>1295</v>
      </c>
      <c r="D29" s="13" t="s">
        <v>1237</v>
      </c>
      <c r="E29" s="13" t="s">
        <v>1238</v>
      </c>
      <c r="F29" s="13">
        <v>4</v>
      </c>
      <c r="G29" s="13" t="s">
        <v>1234</v>
      </c>
      <c r="H29" s="14">
        <v>11</v>
      </c>
    </row>
    <row r="30" spans="1:8" x14ac:dyDescent="0.3">
      <c r="A30" s="9">
        <v>158</v>
      </c>
      <c r="B30" s="10" t="s">
        <v>1296</v>
      </c>
      <c r="C30" s="10" t="s">
        <v>1297</v>
      </c>
      <c r="D30" s="10" t="s">
        <v>1237</v>
      </c>
      <c r="E30" s="10" t="s">
        <v>1238</v>
      </c>
      <c r="F30" s="10">
        <v>2</v>
      </c>
      <c r="G30" s="10" t="s">
        <v>1234</v>
      </c>
      <c r="H30" s="11">
        <v>12</v>
      </c>
    </row>
    <row r="31" spans="1:8" x14ac:dyDescent="0.3">
      <c r="A31" s="12">
        <v>159</v>
      </c>
      <c r="B31" s="13" t="s">
        <v>1298</v>
      </c>
      <c r="C31" s="13" t="s">
        <v>1299</v>
      </c>
      <c r="D31" s="13" t="s">
        <v>1237</v>
      </c>
      <c r="E31" s="13" t="s">
        <v>1238</v>
      </c>
      <c r="F31" s="13">
        <v>4</v>
      </c>
      <c r="G31" s="13" t="s">
        <v>1234</v>
      </c>
      <c r="H31" s="14">
        <v>13</v>
      </c>
    </row>
    <row r="32" spans="1:8" x14ac:dyDescent="0.3">
      <c r="A32" s="9">
        <v>161</v>
      </c>
      <c r="B32" s="10" t="s">
        <v>1300</v>
      </c>
      <c r="C32" s="10" t="s">
        <v>1301</v>
      </c>
      <c r="D32" s="10" t="s">
        <v>1237</v>
      </c>
      <c r="E32" s="10" t="s">
        <v>1238</v>
      </c>
      <c r="F32" s="10">
        <v>4</v>
      </c>
      <c r="G32" s="10" t="s">
        <v>1234</v>
      </c>
      <c r="H32" s="11">
        <v>14</v>
      </c>
    </row>
    <row r="33" spans="1:8" x14ac:dyDescent="0.3">
      <c r="A33" s="12">
        <v>165</v>
      </c>
      <c r="B33" s="13" t="s">
        <v>1302</v>
      </c>
      <c r="C33" s="13" t="s">
        <v>1303</v>
      </c>
      <c r="D33" s="13" t="s">
        <v>1237</v>
      </c>
      <c r="E33" s="13" t="s">
        <v>1233</v>
      </c>
      <c r="F33" s="13">
        <v>2</v>
      </c>
      <c r="G33" s="13" t="s">
        <v>1239</v>
      </c>
      <c r="H33" s="14">
        <v>145</v>
      </c>
    </row>
    <row r="34" spans="1:8" x14ac:dyDescent="0.3">
      <c r="A34" s="9">
        <v>171</v>
      </c>
      <c r="B34" s="10" t="s">
        <v>1304</v>
      </c>
      <c r="C34" s="10" t="s">
        <v>1305</v>
      </c>
      <c r="D34" s="10" t="s">
        <v>1237</v>
      </c>
      <c r="E34" s="10" t="s">
        <v>1238</v>
      </c>
      <c r="F34" s="10">
        <v>3</v>
      </c>
      <c r="G34" s="10" t="s">
        <v>1239</v>
      </c>
      <c r="H34" s="11">
        <v>101</v>
      </c>
    </row>
    <row r="35" spans="1:8" x14ac:dyDescent="0.3">
      <c r="A35" s="12">
        <v>177</v>
      </c>
      <c r="B35" s="13" t="s">
        <v>1306</v>
      </c>
      <c r="C35" s="13" t="s">
        <v>1307</v>
      </c>
      <c r="D35" s="13" t="s">
        <v>1237</v>
      </c>
      <c r="E35" s="13" t="s">
        <v>1238</v>
      </c>
      <c r="F35" s="13">
        <v>4</v>
      </c>
      <c r="G35" s="13" t="s">
        <v>1234</v>
      </c>
      <c r="H35" s="14">
        <v>15</v>
      </c>
    </row>
    <row r="36" spans="1:8" x14ac:dyDescent="0.3">
      <c r="A36" s="9">
        <v>188</v>
      </c>
      <c r="B36" s="10" t="s">
        <v>1308</v>
      </c>
      <c r="C36" s="10" t="s">
        <v>1309</v>
      </c>
      <c r="D36" s="10" t="s">
        <v>1237</v>
      </c>
      <c r="E36" s="10" t="s">
        <v>1238</v>
      </c>
      <c r="F36" s="10">
        <v>2</v>
      </c>
      <c r="G36" s="10" t="s">
        <v>1239</v>
      </c>
      <c r="H36" s="11">
        <v>102</v>
      </c>
    </row>
    <row r="37" spans="1:8" x14ac:dyDescent="0.3">
      <c r="A37" s="12">
        <v>195</v>
      </c>
      <c r="B37" s="13" t="s">
        <v>1310</v>
      </c>
      <c r="C37" s="13" t="s">
        <v>1311</v>
      </c>
      <c r="D37" s="13" t="s">
        <v>1237</v>
      </c>
      <c r="E37" s="13" t="s">
        <v>1282</v>
      </c>
      <c r="F37" s="13">
        <v>4</v>
      </c>
      <c r="G37" s="13" t="s">
        <v>1234</v>
      </c>
      <c r="H37" s="14">
        <v>90</v>
      </c>
    </row>
    <row r="38" spans="1:8" x14ac:dyDescent="0.3">
      <c r="A38" s="9">
        <v>197</v>
      </c>
      <c r="B38" s="10" t="s">
        <v>1312</v>
      </c>
      <c r="C38" s="10" t="s">
        <v>1313</v>
      </c>
      <c r="D38" s="10" t="s">
        <v>1232</v>
      </c>
      <c r="E38" s="10" t="s">
        <v>1238</v>
      </c>
      <c r="F38" s="10">
        <v>4</v>
      </c>
      <c r="G38" s="10" t="s">
        <v>1234</v>
      </c>
      <c r="H38" s="11">
        <v>16</v>
      </c>
    </row>
    <row r="39" spans="1:8" x14ac:dyDescent="0.3">
      <c r="A39" s="12">
        <v>198</v>
      </c>
      <c r="B39" s="13" t="s">
        <v>1314</v>
      </c>
      <c r="C39" s="13" t="s">
        <v>1315</v>
      </c>
      <c r="D39" s="13" t="s">
        <v>1232</v>
      </c>
      <c r="E39" s="13" t="s">
        <v>1238</v>
      </c>
      <c r="F39" s="13">
        <v>4</v>
      </c>
      <c r="G39" s="13" t="s">
        <v>1239</v>
      </c>
      <c r="H39" s="14">
        <v>103</v>
      </c>
    </row>
    <row r="40" spans="1:8" x14ac:dyDescent="0.3">
      <c r="A40" s="9">
        <v>200</v>
      </c>
      <c r="B40" s="10" t="s">
        <v>1316</v>
      </c>
      <c r="C40" s="10" t="s">
        <v>1317</v>
      </c>
      <c r="D40" s="10" t="s">
        <v>1232</v>
      </c>
      <c r="E40" s="10" t="s">
        <v>1238</v>
      </c>
      <c r="F40" s="10">
        <v>4</v>
      </c>
      <c r="G40" s="10" t="s">
        <v>1234</v>
      </c>
      <c r="H40" s="11">
        <v>17</v>
      </c>
    </row>
    <row r="41" spans="1:8" x14ac:dyDescent="0.3">
      <c r="A41" s="12">
        <v>201</v>
      </c>
      <c r="B41" s="13" t="s">
        <v>1318</v>
      </c>
      <c r="C41" s="13" t="s">
        <v>1319</v>
      </c>
      <c r="D41" s="13" t="s">
        <v>1237</v>
      </c>
      <c r="E41" s="13" t="s">
        <v>1254</v>
      </c>
      <c r="F41" s="13">
        <v>2</v>
      </c>
      <c r="G41" s="13" t="s">
        <v>1234</v>
      </c>
      <c r="H41" s="14">
        <v>83</v>
      </c>
    </row>
    <row r="42" spans="1:8" x14ac:dyDescent="0.3">
      <c r="A42" s="9">
        <v>202</v>
      </c>
      <c r="B42" s="10" t="s">
        <v>1320</v>
      </c>
      <c r="C42" s="10" t="s">
        <v>1321</v>
      </c>
      <c r="D42" s="10" t="s">
        <v>1237</v>
      </c>
      <c r="E42" s="10" t="s">
        <v>1238</v>
      </c>
      <c r="F42" s="10">
        <v>2</v>
      </c>
      <c r="G42" s="10" t="s">
        <v>1234</v>
      </c>
      <c r="H42" s="11">
        <v>18</v>
      </c>
    </row>
    <row r="43" spans="1:8" x14ac:dyDescent="0.3">
      <c r="A43" s="12">
        <v>204</v>
      </c>
      <c r="B43" s="13" t="s">
        <v>1322</v>
      </c>
      <c r="C43" s="13" t="s">
        <v>1323</v>
      </c>
      <c r="D43" s="13" t="s">
        <v>1232</v>
      </c>
      <c r="E43" s="13" t="s">
        <v>1238</v>
      </c>
      <c r="F43" s="13">
        <v>4</v>
      </c>
      <c r="G43" s="13" t="s">
        <v>1234</v>
      </c>
      <c r="H43" s="14">
        <v>19</v>
      </c>
    </row>
    <row r="44" spans="1:8" x14ac:dyDescent="0.3">
      <c r="A44" s="9">
        <v>211</v>
      </c>
      <c r="B44" s="10" t="s">
        <v>1324</v>
      </c>
      <c r="C44" s="10" t="s">
        <v>1325</v>
      </c>
      <c r="D44" s="10" t="s">
        <v>1237</v>
      </c>
      <c r="E44" s="10" t="s">
        <v>1289</v>
      </c>
      <c r="F44" s="10">
        <v>4</v>
      </c>
      <c r="G44" s="10" t="s">
        <v>1234</v>
      </c>
      <c r="H44" s="11">
        <v>70</v>
      </c>
    </row>
    <row r="45" spans="1:8" x14ac:dyDescent="0.3">
      <c r="A45" s="12">
        <v>212</v>
      </c>
      <c r="B45" s="13" t="s">
        <v>1326</v>
      </c>
      <c r="C45" s="13" t="s">
        <v>1327</v>
      </c>
      <c r="D45" s="13" t="s">
        <v>1232</v>
      </c>
      <c r="E45" s="13" t="s">
        <v>1238</v>
      </c>
      <c r="F45" s="13">
        <v>3</v>
      </c>
      <c r="G45" s="13" t="s">
        <v>1239</v>
      </c>
      <c r="H45" s="14">
        <v>104</v>
      </c>
    </row>
    <row r="46" spans="1:8" x14ac:dyDescent="0.3">
      <c r="A46" s="9">
        <v>213</v>
      </c>
      <c r="B46" s="10" t="s">
        <v>1328</v>
      </c>
      <c r="C46" s="10" t="s">
        <v>1329</v>
      </c>
      <c r="D46" s="10" t="s">
        <v>1237</v>
      </c>
      <c r="E46" s="10" t="s">
        <v>1238</v>
      </c>
      <c r="F46" s="10">
        <v>3</v>
      </c>
      <c r="G46" s="10" t="s">
        <v>1234</v>
      </c>
      <c r="H46" s="11">
        <v>20</v>
      </c>
    </row>
    <row r="47" spans="1:8" x14ac:dyDescent="0.3">
      <c r="A47" s="12">
        <v>217</v>
      </c>
      <c r="B47" s="13" t="s">
        <v>1330</v>
      </c>
      <c r="C47" s="13" t="s">
        <v>1331</v>
      </c>
      <c r="D47" s="13" t="s">
        <v>1232</v>
      </c>
      <c r="E47" s="13" t="s">
        <v>1238</v>
      </c>
      <c r="F47" s="13">
        <v>3</v>
      </c>
      <c r="G47" s="13" t="s">
        <v>1239</v>
      </c>
      <c r="H47" s="14">
        <v>105</v>
      </c>
    </row>
    <row r="48" spans="1:8" x14ac:dyDescent="0.3">
      <c r="A48" s="9">
        <v>224</v>
      </c>
      <c r="B48" s="10" t="s">
        <v>1332</v>
      </c>
      <c r="C48" s="10" t="s">
        <v>1333</v>
      </c>
      <c r="D48" s="10" t="s">
        <v>1237</v>
      </c>
      <c r="E48" s="10" t="s">
        <v>1289</v>
      </c>
      <c r="F48" s="10">
        <v>4</v>
      </c>
      <c r="G48" s="10" t="s">
        <v>1269</v>
      </c>
      <c r="H48" s="11">
        <v>167</v>
      </c>
    </row>
    <row r="49" spans="1:8" x14ac:dyDescent="0.3">
      <c r="A49" s="12">
        <v>225</v>
      </c>
      <c r="B49" s="13" t="s">
        <v>1334</v>
      </c>
      <c r="C49" s="13" t="s">
        <v>1335</v>
      </c>
      <c r="D49" s="13" t="s">
        <v>1237</v>
      </c>
      <c r="E49" s="13" t="s">
        <v>1233</v>
      </c>
      <c r="F49" s="13">
        <v>1</v>
      </c>
      <c r="G49" s="13" t="s">
        <v>1239</v>
      </c>
      <c r="H49" s="14">
        <v>146</v>
      </c>
    </row>
    <row r="50" spans="1:8" x14ac:dyDescent="0.3">
      <c r="A50" s="9">
        <v>226</v>
      </c>
      <c r="B50" s="10" t="s">
        <v>1336</v>
      </c>
      <c r="C50" s="10" t="s">
        <v>1337</v>
      </c>
      <c r="D50" s="10" t="s">
        <v>1232</v>
      </c>
      <c r="E50" s="10" t="s">
        <v>1238</v>
      </c>
      <c r="F50" s="10">
        <v>4</v>
      </c>
      <c r="G50" s="10" t="s">
        <v>1234</v>
      </c>
      <c r="H50" s="11">
        <v>21</v>
      </c>
    </row>
    <row r="51" spans="1:8" x14ac:dyDescent="0.3">
      <c r="A51" s="12">
        <v>228</v>
      </c>
      <c r="B51" s="13" t="s">
        <v>1338</v>
      </c>
      <c r="C51" s="13" t="s">
        <v>1339</v>
      </c>
      <c r="D51" s="13" t="s">
        <v>1237</v>
      </c>
      <c r="E51" s="13" t="s">
        <v>1233</v>
      </c>
      <c r="F51" s="13">
        <v>3</v>
      </c>
      <c r="G51" s="13" t="s">
        <v>1234</v>
      </c>
      <c r="H51" s="14">
        <v>79</v>
      </c>
    </row>
    <row r="52" spans="1:8" x14ac:dyDescent="0.3">
      <c r="A52" s="9">
        <v>235</v>
      </c>
      <c r="B52" s="10" t="s">
        <v>1340</v>
      </c>
      <c r="C52" s="10" t="s">
        <v>1341</v>
      </c>
      <c r="D52" s="10" t="s">
        <v>1232</v>
      </c>
      <c r="E52" s="10" t="s">
        <v>1289</v>
      </c>
      <c r="F52" s="10">
        <v>2</v>
      </c>
      <c r="G52" s="10" t="s">
        <v>1239</v>
      </c>
      <c r="H52" s="11">
        <v>139</v>
      </c>
    </row>
    <row r="53" spans="1:8" x14ac:dyDescent="0.3">
      <c r="A53" s="12">
        <v>239</v>
      </c>
      <c r="B53" s="13" t="s">
        <v>1342</v>
      </c>
      <c r="C53" s="13" t="s">
        <v>1343</v>
      </c>
      <c r="D53" s="13" t="s">
        <v>1237</v>
      </c>
      <c r="E53" s="13" t="s">
        <v>1238</v>
      </c>
      <c r="F53" s="13">
        <v>2</v>
      </c>
      <c r="G53" s="13" t="s">
        <v>1234</v>
      </c>
      <c r="H53" s="14">
        <v>22</v>
      </c>
    </row>
    <row r="54" spans="1:8" x14ac:dyDescent="0.3">
      <c r="A54" s="9">
        <v>252</v>
      </c>
      <c r="B54" s="10" t="s">
        <v>1344</v>
      </c>
      <c r="C54" s="10" t="s">
        <v>1345</v>
      </c>
      <c r="D54" s="10" t="s">
        <v>1232</v>
      </c>
      <c r="E54" s="10" t="s">
        <v>1238</v>
      </c>
      <c r="F54" s="10">
        <v>4</v>
      </c>
      <c r="G54" s="10" t="s">
        <v>1234</v>
      </c>
      <c r="H54" s="11">
        <v>23</v>
      </c>
    </row>
    <row r="55" spans="1:8" x14ac:dyDescent="0.3">
      <c r="A55" s="12">
        <v>255</v>
      </c>
      <c r="B55" s="13" t="s">
        <v>1346</v>
      </c>
      <c r="C55" s="13" t="s">
        <v>1347</v>
      </c>
      <c r="D55" s="13" t="s">
        <v>1232</v>
      </c>
      <c r="E55" s="13" t="s">
        <v>1282</v>
      </c>
      <c r="F55" s="13">
        <v>4</v>
      </c>
      <c r="G55" s="13" t="s">
        <v>1239</v>
      </c>
      <c r="H55" s="14">
        <v>152</v>
      </c>
    </row>
    <row r="56" spans="1:8" x14ac:dyDescent="0.3">
      <c r="A56" s="9">
        <v>266</v>
      </c>
      <c r="B56" s="10" t="s">
        <v>1348</v>
      </c>
      <c r="C56" s="10" t="s">
        <v>1349</v>
      </c>
      <c r="D56" s="10" t="s">
        <v>1237</v>
      </c>
      <c r="E56" s="10" t="s">
        <v>1238</v>
      </c>
      <c r="F56" s="10">
        <v>4</v>
      </c>
      <c r="G56" s="10" t="s">
        <v>1234</v>
      </c>
      <c r="H56" s="11">
        <v>24</v>
      </c>
    </row>
    <row r="57" spans="1:8" x14ac:dyDescent="0.3">
      <c r="A57" s="12">
        <v>267</v>
      </c>
      <c r="B57" s="13" t="s">
        <v>1350</v>
      </c>
      <c r="C57" s="13" t="s">
        <v>1351</v>
      </c>
      <c r="D57" s="13" t="s">
        <v>1232</v>
      </c>
      <c r="E57" s="13" t="s">
        <v>1289</v>
      </c>
      <c r="F57" s="13">
        <v>4</v>
      </c>
      <c r="G57" s="13" t="s">
        <v>1239</v>
      </c>
      <c r="H57" s="14">
        <v>140</v>
      </c>
    </row>
    <row r="58" spans="1:8" x14ac:dyDescent="0.3">
      <c r="A58" s="9">
        <v>269</v>
      </c>
      <c r="B58" s="10" t="s">
        <v>1352</v>
      </c>
      <c r="C58" s="10" t="s">
        <v>1353</v>
      </c>
      <c r="D58" s="10" t="s">
        <v>1237</v>
      </c>
      <c r="E58" s="10" t="s">
        <v>1238</v>
      </c>
      <c r="F58" s="10">
        <v>4</v>
      </c>
      <c r="G58" s="10" t="s">
        <v>1239</v>
      </c>
      <c r="H58" s="11">
        <v>106</v>
      </c>
    </row>
    <row r="59" spans="1:8" x14ac:dyDescent="0.3">
      <c r="A59" s="12">
        <v>272</v>
      </c>
      <c r="B59" s="13" t="s">
        <v>1354</v>
      </c>
      <c r="C59" s="13" t="s">
        <v>1355</v>
      </c>
      <c r="D59" s="13" t="s">
        <v>1232</v>
      </c>
      <c r="E59" s="13" t="s">
        <v>1238</v>
      </c>
      <c r="F59" s="13">
        <v>4</v>
      </c>
      <c r="G59" s="13" t="s">
        <v>1234</v>
      </c>
      <c r="H59" s="14">
        <v>25</v>
      </c>
    </row>
    <row r="60" spans="1:8" x14ac:dyDescent="0.3">
      <c r="A60" s="9">
        <v>279</v>
      </c>
      <c r="B60" s="10" t="s">
        <v>1356</v>
      </c>
      <c r="C60" s="10" t="s">
        <v>1357</v>
      </c>
      <c r="D60" s="10" t="s">
        <v>1232</v>
      </c>
      <c r="E60" s="10" t="s">
        <v>1238</v>
      </c>
      <c r="F60" s="10">
        <v>3</v>
      </c>
      <c r="G60" s="10" t="s">
        <v>1234</v>
      </c>
      <c r="H60" s="11">
        <v>26</v>
      </c>
    </row>
    <row r="61" spans="1:8" x14ac:dyDescent="0.3">
      <c r="A61" s="12">
        <v>280</v>
      </c>
      <c r="B61" s="13" t="s">
        <v>1358</v>
      </c>
      <c r="C61" s="13" t="s">
        <v>1359</v>
      </c>
      <c r="D61" s="13" t="s">
        <v>1232</v>
      </c>
      <c r="E61" s="13" t="s">
        <v>1238</v>
      </c>
      <c r="F61" s="13">
        <v>4</v>
      </c>
      <c r="G61" s="13" t="s">
        <v>1239</v>
      </c>
      <c r="H61" s="14">
        <v>107</v>
      </c>
    </row>
    <row r="62" spans="1:8" x14ac:dyDescent="0.3">
      <c r="A62" s="9">
        <v>284</v>
      </c>
      <c r="B62" s="10" t="s">
        <v>1360</v>
      </c>
      <c r="C62" s="10" t="s">
        <v>1361</v>
      </c>
      <c r="D62" s="10" t="s">
        <v>1237</v>
      </c>
      <c r="E62" s="10" t="s">
        <v>1238</v>
      </c>
      <c r="F62" s="10">
        <v>4</v>
      </c>
      <c r="G62" s="10" t="s">
        <v>1234</v>
      </c>
      <c r="H62" s="11">
        <v>27</v>
      </c>
    </row>
    <row r="63" spans="1:8" x14ac:dyDescent="0.3">
      <c r="A63" s="12">
        <v>297</v>
      </c>
      <c r="B63" s="13" t="s">
        <v>1362</v>
      </c>
      <c r="C63" s="13" t="s">
        <v>1363</v>
      </c>
      <c r="D63" s="13" t="s">
        <v>1237</v>
      </c>
      <c r="E63" s="13" t="s">
        <v>1238</v>
      </c>
      <c r="F63" s="13">
        <v>4</v>
      </c>
      <c r="G63" s="13" t="s">
        <v>1234</v>
      </c>
      <c r="H63" s="14">
        <v>28</v>
      </c>
    </row>
    <row r="64" spans="1:8" x14ac:dyDescent="0.3">
      <c r="A64" s="9">
        <v>301</v>
      </c>
      <c r="B64" s="10" t="s">
        <v>1364</v>
      </c>
      <c r="C64" s="10" t="s">
        <v>1365</v>
      </c>
      <c r="D64" s="10" t="s">
        <v>1232</v>
      </c>
      <c r="E64" s="10" t="s">
        <v>1282</v>
      </c>
      <c r="F64" s="10">
        <v>2</v>
      </c>
      <c r="G64" s="10" t="s">
        <v>1234</v>
      </c>
      <c r="H64" s="11">
        <v>91</v>
      </c>
    </row>
    <row r="65" spans="1:8" x14ac:dyDescent="0.3">
      <c r="A65" s="12">
        <v>321</v>
      </c>
      <c r="B65" s="13" t="s">
        <v>1366</v>
      </c>
      <c r="C65" s="13" t="s">
        <v>1367</v>
      </c>
      <c r="D65" s="13" t="s">
        <v>1237</v>
      </c>
      <c r="E65" s="13" t="s">
        <v>1254</v>
      </c>
      <c r="F65" s="13">
        <v>3</v>
      </c>
      <c r="G65" s="13" t="s">
        <v>1234</v>
      </c>
      <c r="H65" s="14">
        <v>84</v>
      </c>
    </row>
    <row r="66" spans="1:8" x14ac:dyDescent="0.3">
      <c r="A66" s="9">
        <v>325</v>
      </c>
      <c r="B66" s="10" t="s">
        <v>1368</v>
      </c>
      <c r="C66" s="10" t="s">
        <v>1369</v>
      </c>
      <c r="D66" s="10" t="s">
        <v>1237</v>
      </c>
      <c r="E66" s="10" t="s">
        <v>1238</v>
      </c>
      <c r="F66" s="10">
        <v>4</v>
      </c>
      <c r="G66" s="10" t="s">
        <v>1234</v>
      </c>
      <c r="H66" s="11">
        <v>29</v>
      </c>
    </row>
    <row r="67" spans="1:8" x14ac:dyDescent="0.3">
      <c r="A67" s="12">
        <v>343</v>
      </c>
      <c r="B67" s="13" t="s">
        <v>1370</v>
      </c>
      <c r="C67" s="13" t="s">
        <v>1371</v>
      </c>
      <c r="D67" s="13" t="s">
        <v>1232</v>
      </c>
      <c r="E67" s="13" t="s">
        <v>1233</v>
      </c>
      <c r="F67" s="13">
        <v>4</v>
      </c>
      <c r="G67" s="13" t="s">
        <v>1234</v>
      </c>
      <c r="H67" s="14">
        <v>80</v>
      </c>
    </row>
    <row r="68" spans="1:8" x14ac:dyDescent="0.3">
      <c r="A68" s="9">
        <v>352</v>
      </c>
      <c r="B68" s="10" t="s">
        <v>1372</v>
      </c>
      <c r="C68" s="10" t="s">
        <v>1371</v>
      </c>
      <c r="D68" s="10" t="s">
        <v>1237</v>
      </c>
      <c r="E68" s="10" t="s">
        <v>1238</v>
      </c>
      <c r="F68" s="10">
        <v>2</v>
      </c>
      <c r="G68" s="10" t="s">
        <v>1234</v>
      </c>
      <c r="H68" s="11">
        <v>30</v>
      </c>
    </row>
    <row r="69" spans="1:8" x14ac:dyDescent="0.3">
      <c r="A69" s="12">
        <v>363</v>
      </c>
      <c r="B69" s="13" t="s">
        <v>1373</v>
      </c>
      <c r="C69" s="13" t="s">
        <v>1374</v>
      </c>
      <c r="D69" s="13" t="s">
        <v>1237</v>
      </c>
      <c r="E69" s="13" t="s">
        <v>1238</v>
      </c>
      <c r="F69" s="13">
        <v>3</v>
      </c>
      <c r="G69" s="13" t="s">
        <v>1234</v>
      </c>
      <c r="H69" s="14">
        <v>31</v>
      </c>
    </row>
    <row r="70" spans="1:8" x14ac:dyDescent="0.3">
      <c r="A70" s="9">
        <v>382</v>
      </c>
      <c r="B70" s="10" t="s">
        <v>1375</v>
      </c>
      <c r="C70" s="10" t="s">
        <v>1376</v>
      </c>
      <c r="D70" s="10" t="s">
        <v>1232</v>
      </c>
      <c r="E70" s="10" t="s">
        <v>1289</v>
      </c>
      <c r="F70" s="10">
        <v>4</v>
      </c>
      <c r="G70" s="10" t="s">
        <v>1234</v>
      </c>
      <c r="H70" s="11">
        <v>71</v>
      </c>
    </row>
    <row r="71" spans="1:8" x14ac:dyDescent="0.3">
      <c r="A71" s="12">
        <v>384</v>
      </c>
      <c r="B71" s="13" t="s">
        <v>1377</v>
      </c>
      <c r="C71" s="13" t="s">
        <v>1378</v>
      </c>
      <c r="D71" s="13" t="s">
        <v>1232</v>
      </c>
      <c r="E71" s="13" t="s">
        <v>1254</v>
      </c>
      <c r="F71" s="13">
        <v>4</v>
      </c>
      <c r="G71" s="13" t="s">
        <v>1234</v>
      </c>
      <c r="H71" s="14">
        <v>85</v>
      </c>
    </row>
    <row r="72" spans="1:8" x14ac:dyDescent="0.3">
      <c r="A72" s="9">
        <v>388</v>
      </c>
      <c r="B72" s="10" t="s">
        <v>1379</v>
      </c>
      <c r="C72" s="10" t="s">
        <v>1380</v>
      </c>
      <c r="D72" s="10" t="s">
        <v>1232</v>
      </c>
      <c r="E72" s="10" t="s">
        <v>1238</v>
      </c>
      <c r="F72" s="10">
        <v>4</v>
      </c>
      <c r="G72" s="10" t="s">
        <v>1239</v>
      </c>
      <c r="H72" s="11">
        <v>108</v>
      </c>
    </row>
    <row r="73" spans="1:8" x14ac:dyDescent="0.3">
      <c r="A73" s="12">
        <v>393</v>
      </c>
      <c r="B73" s="13" t="s">
        <v>1381</v>
      </c>
      <c r="C73" s="13" t="s">
        <v>1382</v>
      </c>
      <c r="D73" s="13" t="s">
        <v>1232</v>
      </c>
      <c r="E73" s="13" t="s">
        <v>1238</v>
      </c>
      <c r="F73" s="13">
        <v>4</v>
      </c>
      <c r="G73" s="13" t="s">
        <v>1239</v>
      </c>
      <c r="H73" s="14">
        <v>109</v>
      </c>
    </row>
    <row r="74" spans="1:8" x14ac:dyDescent="0.3">
      <c r="A74" s="9">
        <v>403</v>
      </c>
      <c r="B74" s="10" t="s">
        <v>1383</v>
      </c>
      <c r="C74" s="10" t="s">
        <v>1384</v>
      </c>
      <c r="D74" s="10" t="s">
        <v>1232</v>
      </c>
      <c r="E74" s="10" t="s">
        <v>1238</v>
      </c>
      <c r="F74" s="10">
        <v>1</v>
      </c>
      <c r="G74" s="10" t="s">
        <v>1269</v>
      </c>
      <c r="H74" s="11">
        <v>155</v>
      </c>
    </row>
    <row r="75" spans="1:8" x14ac:dyDescent="0.3">
      <c r="A75" s="12">
        <v>417</v>
      </c>
      <c r="B75" s="13" t="s">
        <v>1385</v>
      </c>
      <c r="C75" s="13" t="s">
        <v>1386</v>
      </c>
      <c r="D75" s="13" t="s">
        <v>1232</v>
      </c>
      <c r="E75" s="13" t="s">
        <v>1238</v>
      </c>
      <c r="F75" s="13">
        <v>2</v>
      </c>
      <c r="G75" s="13" t="s">
        <v>1239</v>
      </c>
      <c r="H75" s="14">
        <v>110</v>
      </c>
    </row>
    <row r="76" spans="1:8" x14ac:dyDescent="0.3">
      <c r="A76" s="9">
        <v>420</v>
      </c>
      <c r="B76" s="10" t="s">
        <v>1387</v>
      </c>
      <c r="C76" s="10" t="s">
        <v>1388</v>
      </c>
      <c r="D76" s="10" t="s">
        <v>1237</v>
      </c>
      <c r="E76" s="10" t="s">
        <v>1238</v>
      </c>
      <c r="F76" s="10">
        <v>2</v>
      </c>
      <c r="G76" s="10" t="s">
        <v>1234</v>
      </c>
      <c r="H76" s="11">
        <v>32</v>
      </c>
    </row>
    <row r="77" spans="1:8" x14ac:dyDescent="0.3">
      <c r="A77" s="12">
        <v>422</v>
      </c>
      <c r="B77" s="13" t="s">
        <v>1389</v>
      </c>
      <c r="C77" s="13" t="s">
        <v>1390</v>
      </c>
      <c r="D77" s="13" t="s">
        <v>1237</v>
      </c>
      <c r="E77" s="13" t="s">
        <v>1238</v>
      </c>
      <c r="F77" s="13">
        <v>3</v>
      </c>
      <c r="G77" s="13" t="s">
        <v>1239</v>
      </c>
      <c r="H77" s="14">
        <v>111</v>
      </c>
    </row>
    <row r="78" spans="1:8" x14ac:dyDescent="0.3">
      <c r="A78" s="9">
        <v>423</v>
      </c>
      <c r="B78" s="10" t="s">
        <v>1391</v>
      </c>
      <c r="C78" s="10" t="s">
        <v>1392</v>
      </c>
      <c r="D78" s="10" t="s">
        <v>1237</v>
      </c>
      <c r="E78" s="10" t="s">
        <v>1289</v>
      </c>
      <c r="F78" s="10">
        <v>3</v>
      </c>
      <c r="G78" s="10" t="s">
        <v>1269</v>
      </c>
      <c r="H78" s="11">
        <v>168</v>
      </c>
    </row>
    <row r="79" spans="1:8" x14ac:dyDescent="0.3">
      <c r="A79" s="12">
        <v>425</v>
      </c>
      <c r="B79" s="13" t="s">
        <v>1393</v>
      </c>
      <c r="C79" s="13" t="s">
        <v>1394</v>
      </c>
      <c r="D79" s="13" t="s">
        <v>1237</v>
      </c>
      <c r="E79" s="13" t="s">
        <v>1238</v>
      </c>
      <c r="F79" s="13">
        <v>4</v>
      </c>
      <c r="G79" s="13" t="s">
        <v>1269</v>
      </c>
      <c r="H79" s="14">
        <v>156</v>
      </c>
    </row>
    <row r="80" spans="1:8" x14ac:dyDescent="0.3">
      <c r="A80" s="9">
        <v>428</v>
      </c>
      <c r="B80" s="10" t="s">
        <v>1395</v>
      </c>
      <c r="C80" s="10" t="s">
        <v>1396</v>
      </c>
      <c r="D80" s="10" t="s">
        <v>1232</v>
      </c>
      <c r="E80" s="10" t="s">
        <v>1238</v>
      </c>
      <c r="F80" s="10">
        <v>2</v>
      </c>
      <c r="G80" s="10" t="s">
        <v>1234</v>
      </c>
      <c r="H80" s="11">
        <v>33</v>
      </c>
    </row>
    <row r="81" spans="1:8" x14ac:dyDescent="0.3">
      <c r="A81" s="12">
        <v>431</v>
      </c>
      <c r="B81" s="13" t="s">
        <v>1397</v>
      </c>
      <c r="C81" s="13" t="s">
        <v>1398</v>
      </c>
      <c r="D81" s="13" t="s">
        <v>1232</v>
      </c>
      <c r="E81" s="13" t="s">
        <v>1238</v>
      </c>
      <c r="F81" s="13">
        <v>1</v>
      </c>
      <c r="G81" s="13" t="s">
        <v>1239</v>
      </c>
      <c r="H81" s="14">
        <v>112</v>
      </c>
    </row>
    <row r="82" spans="1:8" x14ac:dyDescent="0.3">
      <c r="A82" s="9">
        <v>435</v>
      </c>
      <c r="B82" s="10" t="s">
        <v>1399</v>
      </c>
      <c r="C82" s="10" t="s">
        <v>1400</v>
      </c>
      <c r="D82" s="10" t="s">
        <v>1232</v>
      </c>
      <c r="E82" s="10" t="s">
        <v>1238</v>
      </c>
      <c r="F82" s="10">
        <v>4</v>
      </c>
      <c r="G82" s="10" t="s">
        <v>1239</v>
      </c>
      <c r="H82" s="11">
        <v>113</v>
      </c>
    </row>
    <row r="83" spans="1:8" x14ac:dyDescent="0.3">
      <c r="A83" s="12">
        <v>436</v>
      </c>
      <c r="B83" s="13" t="s">
        <v>1401</v>
      </c>
      <c r="C83" s="13" t="s">
        <v>1402</v>
      </c>
      <c r="D83" s="13" t="s">
        <v>1232</v>
      </c>
      <c r="E83" s="13" t="s">
        <v>1238</v>
      </c>
      <c r="F83" s="13">
        <v>2</v>
      </c>
      <c r="G83" s="13" t="s">
        <v>1269</v>
      </c>
      <c r="H83" s="14">
        <v>157</v>
      </c>
    </row>
    <row r="84" spans="1:8" x14ac:dyDescent="0.3">
      <c r="A84" s="9">
        <v>442</v>
      </c>
      <c r="B84" s="10" t="s">
        <v>1403</v>
      </c>
      <c r="C84" s="10" t="s">
        <v>1404</v>
      </c>
      <c r="D84" s="10" t="s">
        <v>1237</v>
      </c>
      <c r="E84" s="10" t="s">
        <v>1238</v>
      </c>
      <c r="F84" s="10">
        <v>2</v>
      </c>
      <c r="G84" s="10" t="s">
        <v>1234</v>
      </c>
      <c r="H84" s="11">
        <v>34</v>
      </c>
    </row>
    <row r="85" spans="1:8" x14ac:dyDescent="0.3">
      <c r="A85" s="12">
        <v>448</v>
      </c>
      <c r="B85" s="13" t="s">
        <v>1405</v>
      </c>
      <c r="C85" s="13" t="s">
        <v>1406</v>
      </c>
      <c r="D85" s="13" t="s">
        <v>1237</v>
      </c>
      <c r="E85" s="13" t="s">
        <v>1289</v>
      </c>
      <c r="F85" s="13">
        <v>4</v>
      </c>
      <c r="G85" s="13" t="s">
        <v>1234</v>
      </c>
      <c r="H85" s="14">
        <v>72</v>
      </c>
    </row>
    <row r="86" spans="1:8" x14ac:dyDescent="0.3">
      <c r="A86" s="9">
        <v>451</v>
      </c>
      <c r="B86" s="10" t="s">
        <v>1407</v>
      </c>
      <c r="C86" s="10" t="s">
        <v>1408</v>
      </c>
      <c r="D86" s="10" t="s">
        <v>1232</v>
      </c>
      <c r="E86" s="10" t="s">
        <v>1238</v>
      </c>
      <c r="F86" s="10">
        <v>2</v>
      </c>
      <c r="G86" s="10" t="s">
        <v>1234</v>
      </c>
      <c r="H86" s="11">
        <v>35</v>
      </c>
    </row>
    <row r="87" spans="1:8" x14ac:dyDescent="0.3">
      <c r="A87" s="12">
        <v>454</v>
      </c>
      <c r="B87" s="13" t="s">
        <v>1409</v>
      </c>
      <c r="C87" s="13" t="s">
        <v>1410</v>
      </c>
      <c r="D87" s="13" t="s">
        <v>1232</v>
      </c>
      <c r="E87" s="13" t="s">
        <v>1289</v>
      </c>
      <c r="F87" s="13">
        <v>2</v>
      </c>
      <c r="G87" s="13" t="s">
        <v>1239</v>
      </c>
      <c r="H87" s="14">
        <v>141</v>
      </c>
    </row>
    <row r="88" spans="1:8" x14ac:dyDescent="0.3">
      <c r="A88" s="9">
        <v>456</v>
      </c>
      <c r="B88" s="10" t="s">
        <v>1411</v>
      </c>
      <c r="C88" s="10" t="s">
        <v>1412</v>
      </c>
      <c r="D88" s="10" t="s">
        <v>1232</v>
      </c>
      <c r="E88" s="10" t="s">
        <v>1282</v>
      </c>
      <c r="F88" s="10">
        <v>4</v>
      </c>
      <c r="G88" s="10" t="s">
        <v>1269</v>
      </c>
      <c r="H88" s="11">
        <v>169</v>
      </c>
    </row>
    <row r="89" spans="1:8" x14ac:dyDescent="0.3">
      <c r="A89" s="12">
        <v>459</v>
      </c>
      <c r="B89" s="13" t="s">
        <v>1413</v>
      </c>
      <c r="C89" s="13" t="s">
        <v>1414</v>
      </c>
      <c r="D89" s="13" t="s">
        <v>1232</v>
      </c>
      <c r="E89" s="13" t="s">
        <v>1238</v>
      </c>
      <c r="F89" s="13">
        <v>2</v>
      </c>
      <c r="G89" s="13" t="s">
        <v>1234</v>
      </c>
      <c r="H89" s="14">
        <v>36</v>
      </c>
    </row>
    <row r="90" spans="1:8" x14ac:dyDescent="0.3">
      <c r="A90" s="9">
        <v>460</v>
      </c>
      <c r="B90" s="10" t="s">
        <v>1415</v>
      </c>
      <c r="C90" s="10" t="s">
        <v>1416</v>
      </c>
      <c r="D90" s="10" t="s">
        <v>1237</v>
      </c>
      <c r="E90" s="10" t="s">
        <v>1238</v>
      </c>
      <c r="F90" s="10">
        <v>4</v>
      </c>
      <c r="G90" s="10" t="s">
        <v>1239</v>
      </c>
      <c r="H90" s="11">
        <v>114</v>
      </c>
    </row>
    <row r="91" spans="1:8" x14ac:dyDescent="0.3">
      <c r="A91" s="12">
        <v>463</v>
      </c>
      <c r="B91" s="13" t="s">
        <v>1417</v>
      </c>
      <c r="C91" s="13" t="s">
        <v>1418</v>
      </c>
      <c r="D91" s="13" t="s">
        <v>1237</v>
      </c>
      <c r="E91" s="13" t="s">
        <v>1289</v>
      </c>
      <c r="F91" s="13">
        <v>4</v>
      </c>
      <c r="G91" s="13" t="s">
        <v>1234</v>
      </c>
      <c r="H91" s="14">
        <v>73</v>
      </c>
    </row>
    <row r="92" spans="1:8" x14ac:dyDescent="0.3">
      <c r="A92" s="9">
        <v>465</v>
      </c>
      <c r="B92" s="10" t="s">
        <v>1419</v>
      </c>
      <c r="C92" s="10" t="s">
        <v>1420</v>
      </c>
      <c r="D92" s="10" t="s">
        <v>1232</v>
      </c>
      <c r="E92" s="10" t="s">
        <v>1238</v>
      </c>
      <c r="F92" s="10">
        <v>4</v>
      </c>
      <c r="G92" s="10" t="s">
        <v>1269</v>
      </c>
      <c r="H92" s="11">
        <v>158</v>
      </c>
    </row>
    <row r="93" spans="1:8" x14ac:dyDescent="0.3">
      <c r="A93" s="12">
        <v>467</v>
      </c>
      <c r="B93" s="13" t="s">
        <v>1421</v>
      </c>
      <c r="C93" s="13" t="s">
        <v>1422</v>
      </c>
      <c r="D93" s="13" t="s">
        <v>1232</v>
      </c>
      <c r="E93" s="13" t="s">
        <v>1238</v>
      </c>
      <c r="F93" s="13">
        <v>2</v>
      </c>
      <c r="G93" s="13" t="s">
        <v>1239</v>
      </c>
      <c r="H93" s="14">
        <v>115</v>
      </c>
    </row>
    <row r="94" spans="1:8" x14ac:dyDescent="0.3">
      <c r="A94" s="9">
        <v>473</v>
      </c>
      <c r="B94" s="10" t="s">
        <v>1423</v>
      </c>
      <c r="C94" s="10" t="s">
        <v>1424</v>
      </c>
      <c r="D94" s="10" t="s">
        <v>1237</v>
      </c>
      <c r="E94" s="10" t="s">
        <v>1282</v>
      </c>
      <c r="F94" s="10">
        <v>1</v>
      </c>
      <c r="G94" s="10" t="s">
        <v>1269</v>
      </c>
      <c r="H94" s="11">
        <v>170</v>
      </c>
    </row>
    <row r="95" spans="1:8" x14ac:dyDescent="0.3">
      <c r="A95" s="12">
        <v>478</v>
      </c>
      <c r="B95" s="13" t="s">
        <v>1425</v>
      </c>
      <c r="C95" s="13" t="s">
        <v>1426</v>
      </c>
      <c r="D95" s="13" t="s">
        <v>1237</v>
      </c>
      <c r="E95" s="13" t="s">
        <v>1238</v>
      </c>
      <c r="F95" s="13">
        <v>3</v>
      </c>
      <c r="G95" s="13" t="s">
        <v>1234</v>
      </c>
      <c r="H95" s="14">
        <v>37</v>
      </c>
    </row>
    <row r="96" spans="1:8" x14ac:dyDescent="0.3">
      <c r="A96" s="9">
        <v>479</v>
      </c>
      <c r="B96" s="10" t="s">
        <v>1427</v>
      </c>
      <c r="C96" s="10" t="s">
        <v>1428</v>
      </c>
      <c r="D96" s="10" t="s">
        <v>1232</v>
      </c>
      <c r="E96" s="10" t="s">
        <v>1238</v>
      </c>
      <c r="F96" s="10">
        <v>4</v>
      </c>
      <c r="G96" s="10" t="s">
        <v>1234</v>
      </c>
      <c r="H96" s="11">
        <v>38</v>
      </c>
    </row>
    <row r="97" spans="1:8" x14ac:dyDescent="0.3">
      <c r="A97" s="12">
        <v>494</v>
      </c>
      <c r="B97" s="13" t="s">
        <v>1429</v>
      </c>
      <c r="C97" s="13" t="s">
        <v>1430</v>
      </c>
      <c r="D97" s="13" t="s">
        <v>1237</v>
      </c>
      <c r="E97" s="13" t="s">
        <v>1238</v>
      </c>
      <c r="F97" s="13">
        <v>3</v>
      </c>
      <c r="G97" s="13" t="s">
        <v>1239</v>
      </c>
      <c r="H97" s="14">
        <v>116</v>
      </c>
    </row>
    <row r="98" spans="1:8" x14ac:dyDescent="0.3">
      <c r="A98" s="9">
        <v>496</v>
      </c>
      <c r="B98" s="10" t="s">
        <v>1431</v>
      </c>
      <c r="C98" s="10" t="s">
        <v>1432</v>
      </c>
      <c r="D98" s="10" t="s">
        <v>1237</v>
      </c>
      <c r="E98" s="10" t="s">
        <v>1238</v>
      </c>
      <c r="F98" s="10">
        <v>2</v>
      </c>
      <c r="G98" s="10" t="s">
        <v>1234</v>
      </c>
      <c r="H98" s="11">
        <v>39</v>
      </c>
    </row>
    <row r="99" spans="1:8" x14ac:dyDescent="0.3">
      <c r="A99" s="12">
        <v>499</v>
      </c>
      <c r="B99" s="13" t="s">
        <v>1433</v>
      </c>
      <c r="C99" s="13" t="s">
        <v>1434</v>
      </c>
      <c r="D99" s="13" t="s">
        <v>1237</v>
      </c>
      <c r="E99" s="13" t="s">
        <v>1254</v>
      </c>
      <c r="F99" s="13">
        <v>4</v>
      </c>
      <c r="G99" s="13" t="s">
        <v>1234</v>
      </c>
      <c r="H99" s="14">
        <v>86</v>
      </c>
    </row>
    <row r="100" spans="1:8" x14ac:dyDescent="0.3">
      <c r="A100" s="9">
        <v>506</v>
      </c>
      <c r="B100" s="10" t="s">
        <v>1435</v>
      </c>
      <c r="C100" s="10" t="s">
        <v>1436</v>
      </c>
      <c r="D100" s="10" t="s">
        <v>1232</v>
      </c>
      <c r="E100" s="10" t="s">
        <v>1238</v>
      </c>
      <c r="F100" s="10">
        <v>3</v>
      </c>
      <c r="G100" s="10" t="s">
        <v>1234</v>
      </c>
      <c r="H100" s="11">
        <v>40</v>
      </c>
    </row>
    <row r="101" spans="1:8" x14ac:dyDescent="0.3">
      <c r="A101" s="12">
        <v>512</v>
      </c>
      <c r="B101" s="13" t="s">
        <v>1437</v>
      </c>
      <c r="C101" s="13" t="s">
        <v>1438</v>
      </c>
      <c r="D101" s="13" t="s">
        <v>1237</v>
      </c>
      <c r="E101" s="13" t="s">
        <v>1254</v>
      </c>
      <c r="F101" s="13">
        <v>2</v>
      </c>
      <c r="G101" s="13" t="s">
        <v>1239</v>
      </c>
      <c r="H101" s="14">
        <v>149</v>
      </c>
    </row>
    <row r="102" spans="1:8" x14ac:dyDescent="0.3">
      <c r="A102" s="9">
        <v>513</v>
      </c>
      <c r="B102" s="10" t="s">
        <v>1439</v>
      </c>
      <c r="C102" s="10" t="s">
        <v>1440</v>
      </c>
      <c r="D102" s="10" t="s">
        <v>1237</v>
      </c>
      <c r="E102" s="10" t="s">
        <v>1238</v>
      </c>
      <c r="F102" s="10">
        <v>4</v>
      </c>
      <c r="G102" s="10" t="s">
        <v>1234</v>
      </c>
      <c r="H102" s="11">
        <v>41</v>
      </c>
    </row>
    <row r="103" spans="1:8" x14ac:dyDescent="0.3">
      <c r="A103" s="12">
        <v>530</v>
      </c>
      <c r="B103" s="13" t="s">
        <v>1441</v>
      </c>
      <c r="C103" s="13" t="s">
        <v>1442</v>
      </c>
      <c r="D103" s="13" t="s">
        <v>1232</v>
      </c>
      <c r="E103" s="13" t="s">
        <v>1238</v>
      </c>
      <c r="F103" s="13">
        <v>3</v>
      </c>
      <c r="G103" s="13" t="s">
        <v>1234</v>
      </c>
      <c r="H103" s="14">
        <v>42</v>
      </c>
    </row>
    <row r="104" spans="1:8" x14ac:dyDescent="0.3">
      <c r="A104" s="9">
        <v>549</v>
      </c>
      <c r="B104" s="10" t="s">
        <v>1443</v>
      </c>
      <c r="C104" s="10" t="s">
        <v>1444</v>
      </c>
      <c r="D104" s="10" t="s">
        <v>1237</v>
      </c>
      <c r="E104" s="10" t="s">
        <v>1238</v>
      </c>
      <c r="F104" s="10">
        <v>4</v>
      </c>
      <c r="G104" s="10" t="s">
        <v>1239</v>
      </c>
      <c r="H104" s="11">
        <v>117</v>
      </c>
    </row>
    <row r="105" spans="1:8" x14ac:dyDescent="0.3">
      <c r="A105" s="12">
        <v>560</v>
      </c>
      <c r="B105" s="13" t="s">
        <v>1445</v>
      </c>
      <c r="C105" s="13" t="s">
        <v>1446</v>
      </c>
      <c r="D105" s="13" t="s">
        <v>1237</v>
      </c>
      <c r="E105" s="13" t="s">
        <v>1238</v>
      </c>
      <c r="F105" s="13">
        <v>2</v>
      </c>
      <c r="G105" s="13" t="s">
        <v>1239</v>
      </c>
      <c r="H105" s="14">
        <v>118</v>
      </c>
    </row>
    <row r="106" spans="1:8" x14ac:dyDescent="0.3">
      <c r="A106" s="9">
        <v>561</v>
      </c>
      <c r="B106" s="10" t="s">
        <v>1447</v>
      </c>
      <c r="C106" s="10" t="s">
        <v>1448</v>
      </c>
      <c r="D106" s="10" t="s">
        <v>1232</v>
      </c>
      <c r="E106" s="10" t="s">
        <v>1238</v>
      </c>
      <c r="F106" s="10">
        <v>4</v>
      </c>
      <c r="G106" s="10" t="s">
        <v>1239</v>
      </c>
      <c r="H106" s="11">
        <v>119</v>
      </c>
    </row>
    <row r="107" spans="1:8" x14ac:dyDescent="0.3">
      <c r="A107" s="12">
        <v>563</v>
      </c>
      <c r="B107" s="13" t="s">
        <v>1443</v>
      </c>
      <c r="C107" s="13" t="s">
        <v>1449</v>
      </c>
      <c r="D107" s="13" t="s">
        <v>1237</v>
      </c>
      <c r="E107" s="13" t="s">
        <v>1289</v>
      </c>
      <c r="F107" s="13">
        <v>2</v>
      </c>
      <c r="G107" s="13" t="s">
        <v>1234</v>
      </c>
      <c r="H107" s="14">
        <v>74</v>
      </c>
    </row>
    <row r="108" spans="1:8" x14ac:dyDescent="0.3">
      <c r="A108" s="9">
        <v>566</v>
      </c>
      <c r="B108" s="10" t="s">
        <v>1450</v>
      </c>
      <c r="C108" s="10" t="s">
        <v>1451</v>
      </c>
      <c r="D108" s="10" t="s">
        <v>1237</v>
      </c>
      <c r="E108" s="10" t="s">
        <v>1238</v>
      </c>
      <c r="F108" s="10">
        <v>4</v>
      </c>
      <c r="G108" s="10" t="s">
        <v>1239</v>
      </c>
      <c r="H108" s="11">
        <v>120</v>
      </c>
    </row>
    <row r="109" spans="1:8" x14ac:dyDescent="0.3">
      <c r="A109" s="12">
        <v>586</v>
      </c>
      <c r="B109" s="13" t="s">
        <v>1452</v>
      </c>
      <c r="C109" s="13" t="s">
        <v>1453</v>
      </c>
      <c r="D109" s="13" t="s">
        <v>1237</v>
      </c>
      <c r="E109" s="13" t="s">
        <v>1238</v>
      </c>
      <c r="F109" s="13">
        <v>4</v>
      </c>
      <c r="G109" s="13" t="s">
        <v>1239</v>
      </c>
      <c r="H109" s="14">
        <v>121</v>
      </c>
    </row>
    <row r="110" spans="1:8" x14ac:dyDescent="0.3">
      <c r="A110" s="9">
        <v>596</v>
      </c>
      <c r="B110" s="10" t="s">
        <v>1454</v>
      </c>
      <c r="C110" s="10" t="s">
        <v>1455</v>
      </c>
      <c r="D110" s="10" t="s">
        <v>1237</v>
      </c>
      <c r="E110" s="10" t="s">
        <v>1238</v>
      </c>
      <c r="F110" s="10">
        <v>2</v>
      </c>
      <c r="G110" s="10" t="s">
        <v>1234</v>
      </c>
      <c r="H110" s="11">
        <v>43</v>
      </c>
    </row>
    <row r="111" spans="1:8" x14ac:dyDescent="0.3">
      <c r="A111" s="12">
        <v>601</v>
      </c>
      <c r="B111" s="13" t="s">
        <v>1456</v>
      </c>
      <c r="C111" s="13" t="s">
        <v>1457</v>
      </c>
      <c r="D111" s="13" t="s">
        <v>1232</v>
      </c>
      <c r="E111" s="13" t="s">
        <v>1238</v>
      </c>
      <c r="F111" s="13">
        <v>2</v>
      </c>
      <c r="G111" s="13" t="s">
        <v>1239</v>
      </c>
      <c r="H111" s="14">
        <v>122</v>
      </c>
    </row>
    <row r="112" spans="1:8" x14ac:dyDescent="0.3">
      <c r="A112" s="9">
        <v>621</v>
      </c>
      <c r="B112" s="10" t="s">
        <v>1458</v>
      </c>
      <c r="C112" s="10" t="s">
        <v>1459</v>
      </c>
      <c r="D112" s="10" t="s">
        <v>1237</v>
      </c>
      <c r="E112" s="10" t="s">
        <v>1238</v>
      </c>
      <c r="F112" s="10">
        <v>4</v>
      </c>
      <c r="G112" s="10" t="s">
        <v>1234</v>
      </c>
      <c r="H112" s="11">
        <v>44</v>
      </c>
    </row>
    <row r="113" spans="1:8" x14ac:dyDescent="0.3">
      <c r="A113" s="12">
        <v>636</v>
      </c>
      <c r="B113" s="13" t="s">
        <v>1389</v>
      </c>
      <c r="C113" s="13" t="s">
        <v>1460</v>
      </c>
      <c r="D113" s="13" t="s">
        <v>1237</v>
      </c>
      <c r="E113" s="13" t="s">
        <v>1254</v>
      </c>
      <c r="F113" s="13">
        <v>2</v>
      </c>
      <c r="G113" s="13" t="s">
        <v>1239</v>
      </c>
      <c r="H113" s="14">
        <v>150</v>
      </c>
    </row>
    <row r="114" spans="1:8" x14ac:dyDescent="0.3">
      <c r="A114" s="9">
        <v>638</v>
      </c>
      <c r="B114" s="10" t="s">
        <v>1461</v>
      </c>
      <c r="C114" s="10" t="s">
        <v>1462</v>
      </c>
      <c r="D114" s="10" t="s">
        <v>1237</v>
      </c>
      <c r="E114" s="10" t="s">
        <v>1238</v>
      </c>
      <c r="F114" s="10">
        <v>3</v>
      </c>
      <c r="G114" s="10" t="s">
        <v>1234</v>
      </c>
      <c r="H114" s="11">
        <v>45</v>
      </c>
    </row>
    <row r="115" spans="1:8" x14ac:dyDescent="0.3">
      <c r="A115" s="12">
        <v>641</v>
      </c>
      <c r="B115" s="13" t="s">
        <v>1463</v>
      </c>
      <c r="C115" s="13" t="s">
        <v>1464</v>
      </c>
      <c r="D115" s="13" t="s">
        <v>1237</v>
      </c>
      <c r="E115" s="13" t="s">
        <v>1238</v>
      </c>
      <c r="F115" s="13">
        <v>4</v>
      </c>
      <c r="G115" s="13" t="s">
        <v>1234</v>
      </c>
      <c r="H115" s="14">
        <v>46</v>
      </c>
    </row>
    <row r="116" spans="1:8" x14ac:dyDescent="0.3">
      <c r="A116" s="9">
        <v>650</v>
      </c>
      <c r="B116" s="10" t="s">
        <v>1465</v>
      </c>
      <c r="C116" s="10" t="s">
        <v>1466</v>
      </c>
      <c r="D116" s="10" t="s">
        <v>1232</v>
      </c>
      <c r="E116" s="10" t="s">
        <v>1238</v>
      </c>
      <c r="F116" s="10">
        <v>2</v>
      </c>
      <c r="G116" s="10" t="s">
        <v>1234</v>
      </c>
      <c r="H116" s="11">
        <v>47</v>
      </c>
    </row>
    <row r="117" spans="1:8" x14ac:dyDescent="0.3">
      <c r="A117" s="12">
        <v>655</v>
      </c>
      <c r="B117" s="13" t="s">
        <v>1467</v>
      </c>
      <c r="C117" s="13" t="s">
        <v>1468</v>
      </c>
      <c r="D117" s="13" t="s">
        <v>1237</v>
      </c>
      <c r="E117" s="13" t="s">
        <v>1238</v>
      </c>
      <c r="F117" s="13">
        <v>1</v>
      </c>
      <c r="G117" s="13" t="s">
        <v>1269</v>
      </c>
      <c r="H117" s="14">
        <v>159</v>
      </c>
    </row>
    <row r="118" spans="1:8" x14ac:dyDescent="0.3">
      <c r="A118" s="9">
        <v>659</v>
      </c>
      <c r="B118" s="10" t="s">
        <v>1469</v>
      </c>
      <c r="C118" s="10" t="s">
        <v>1470</v>
      </c>
      <c r="D118" s="10" t="s">
        <v>1237</v>
      </c>
      <c r="E118" s="10" t="s">
        <v>1238</v>
      </c>
      <c r="F118" s="10">
        <v>3</v>
      </c>
      <c r="G118" s="10" t="s">
        <v>1269</v>
      </c>
      <c r="H118" s="11">
        <v>160</v>
      </c>
    </row>
    <row r="119" spans="1:8" x14ac:dyDescent="0.3">
      <c r="A119" s="12">
        <v>663</v>
      </c>
      <c r="B119" s="13" t="s">
        <v>1471</v>
      </c>
      <c r="C119" s="13" t="s">
        <v>1472</v>
      </c>
      <c r="D119" s="13" t="s">
        <v>1232</v>
      </c>
      <c r="E119" s="13" t="s">
        <v>1238</v>
      </c>
      <c r="F119" s="13">
        <v>4</v>
      </c>
      <c r="G119" s="13" t="s">
        <v>1234</v>
      </c>
      <c r="H119" s="14">
        <v>48</v>
      </c>
    </row>
    <row r="120" spans="1:8" x14ac:dyDescent="0.3">
      <c r="A120" s="9">
        <v>666</v>
      </c>
      <c r="B120" s="10" t="s">
        <v>1473</v>
      </c>
      <c r="C120" s="10" t="s">
        <v>1474</v>
      </c>
      <c r="D120" s="10" t="s">
        <v>1232</v>
      </c>
      <c r="E120" s="10" t="s">
        <v>1238</v>
      </c>
      <c r="F120" s="10">
        <v>4</v>
      </c>
      <c r="G120" s="10" t="s">
        <v>1234</v>
      </c>
      <c r="H120" s="11">
        <v>49</v>
      </c>
    </row>
    <row r="121" spans="1:8" x14ac:dyDescent="0.3">
      <c r="A121" s="12">
        <v>677</v>
      </c>
      <c r="B121" s="13" t="s">
        <v>1475</v>
      </c>
      <c r="C121" s="13" t="s">
        <v>1476</v>
      </c>
      <c r="D121" s="13" t="s">
        <v>1232</v>
      </c>
      <c r="E121" s="13" t="s">
        <v>1238</v>
      </c>
      <c r="F121" s="13">
        <v>4</v>
      </c>
      <c r="G121" s="13" t="s">
        <v>1234</v>
      </c>
      <c r="H121" s="14">
        <v>50</v>
      </c>
    </row>
    <row r="122" spans="1:8" x14ac:dyDescent="0.3">
      <c r="A122" s="9">
        <v>689</v>
      </c>
      <c r="B122" s="10" t="s">
        <v>1477</v>
      </c>
      <c r="C122" s="10" t="s">
        <v>1478</v>
      </c>
      <c r="D122" s="10" t="s">
        <v>1237</v>
      </c>
      <c r="E122" s="10" t="s">
        <v>1289</v>
      </c>
      <c r="F122" s="10">
        <v>1</v>
      </c>
      <c r="G122" s="10" t="s">
        <v>1239</v>
      </c>
      <c r="H122" s="11">
        <v>142</v>
      </c>
    </row>
    <row r="123" spans="1:8" x14ac:dyDescent="0.3">
      <c r="A123" s="12">
        <v>700</v>
      </c>
      <c r="B123" s="13" t="s">
        <v>1479</v>
      </c>
      <c r="C123" s="13" t="s">
        <v>1480</v>
      </c>
      <c r="D123" s="13" t="s">
        <v>1232</v>
      </c>
      <c r="E123" s="13" t="s">
        <v>1238</v>
      </c>
      <c r="F123" s="13">
        <v>4</v>
      </c>
      <c r="G123" s="13" t="s">
        <v>1269</v>
      </c>
      <c r="H123" s="14">
        <v>161</v>
      </c>
    </row>
    <row r="124" spans="1:8" x14ac:dyDescent="0.3">
      <c r="A124" s="9">
        <v>703</v>
      </c>
      <c r="B124" s="10" t="s">
        <v>1481</v>
      </c>
      <c r="C124" s="10" t="s">
        <v>1482</v>
      </c>
      <c r="D124" s="10" t="s">
        <v>1232</v>
      </c>
      <c r="E124" s="10" t="s">
        <v>1238</v>
      </c>
      <c r="F124" s="10">
        <v>4</v>
      </c>
      <c r="G124" s="10" t="s">
        <v>1239</v>
      </c>
      <c r="H124" s="11">
        <v>123</v>
      </c>
    </row>
    <row r="125" spans="1:8" x14ac:dyDescent="0.3">
      <c r="A125" s="12">
        <v>705</v>
      </c>
      <c r="B125" s="13" t="s">
        <v>1483</v>
      </c>
      <c r="C125" s="13" t="s">
        <v>1484</v>
      </c>
      <c r="D125" s="13" t="s">
        <v>1232</v>
      </c>
      <c r="E125" s="13" t="s">
        <v>1238</v>
      </c>
      <c r="F125" s="13">
        <v>4</v>
      </c>
      <c r="G125" s="13" t="s">
        <v>1239</v>
      </c>
      <c r="H125" s="14">
        <v>124</v>
      </c>
    </row>
    <row r="126" spans="1:8" x14ac:dyDescent="0.3">
      <c r="A126" s="9">
        <v>707</v>
      </c>
      <c r="B126" s="10" t="s">
        <v>1485</v>
      </c>
      <c r="C126" s="10" t="s">
        <v>1486</v>
      </c>
      <c r="D126" s="10" t="s">
        <v>1232</v>
      </c>
      <c r="E126" s="10" t="s">
        <v>1289</v>
      </c>
      <c r="F126" s="10">
        <v>2</v>
      </c>
      <c r="G126" s="10" t="s">
        <v>1239</v>
      </c>
      <c r="H126" s="11">
        <v>143</v>
      </c>
    </row>
    <row r="127" spans="1:8" x14ac:dyDescent="0.3">
      <c r="A127" s="12">
        <v>708</v>
      </c>
      <c r="B127" s="13" t="s">
        <v>1487</v>
      </c>
      <c r="C127" s="13" t="s">
        <v>1488</v>
      </c>
      <c r="D127" s="13" t="s">
        <v>1237</v>
      </c>
      <c r="E127" s="13" t="s">
        <v>1238</v>
      </c>
      <c r="F127" s="13">
        <v>4</v>
      </c>
      <c r="G127" s="13" t="s">
        <v>1234</v>
      </c>
      <c r="H127" s="14">
        <v>51</v>
      </c>
    </row>
    <row r="128" spans="1:8" x14ac:dyDescent="0.3">
      <c r="A128" s="9">
        <v>710</v>
      </c>
      <c r="B128" s="10" t="s">
        <v>1489</v>
      </c>
      <c r="C128" s="10" t="s">
        <v>1490</v>
      </c>
      <c r="D128" s="10" t="s">
        <v>1232</v>
      </c>
      <c r="E128" s="10" t="s">
        <v>1238</v>
      </c>
      <c r="F128" s="10">
        <v>3</v>
      </c>
      <c r="G128" s="10" t="s">
        <v>1239</v>
      </c>
      <c r="H128" s="11">
        <v>125</v>
      </c>
    </row>
    <row r="129" spans="1:8" x14ac:dyDescent="0.3">
      <c r="A129" s="12">
        <v>711</v>
      </c>
      <c r="B129" s="13" t="s">
        <v>1338</v>
      </c>
      <c r="C129" s="13" t="s">
        <v>1491</v>
      </c>
      <c r="D129" s="13" t="s">
        <v>1237</v>
      </c>
      <c r="E129" s="13" t="s">
        <v>1238</v>
      </c>
      <c r="F129" s="13">
        <v>4</v>
      </c>
      <c r="G129" s="13" t="s">
        <v>1234</v>
      </c>
      <c r="H129" s="14">
        <v>52</v>
      </c>
    </row>
    <row r="130" spans="1:8" x14ac:dyDescent="0.3">
      <c r="A130" s="9">
        <v>713</v>
      </c>
      <c r="B130" s="10" t="s">
        <v>1492</v>
      </c>
      <c r="C130" s="10" t="s">
        <v>1493</v>
      </c>
      <c r="D130" s="10" t="s">
        <v>1232</v>
      </c>
      <c r="E130" s="10" t="s">
        <v>1238</v>
      </c>
      <c r="F130" s="10">
        <v>1</v>
      </c>
      <c r="G130" s="10" t="s">
        <v>1239</v>
      </c>
      <c r="H130" s="11">
        <v>126</v>
      </c>
    </row>
    <row r="131" spans="1:8" x14ac:dyDescent="0.3">
      <c r="A131" s="12">
        <v>725</v>
      </c>
      <c r="B131" s="13" t="s">
        <v>1494</v>
      </c>
      <c r="C131" s="13" t="s">
        <v>1495</v>
      </c>
      <c r="D131" s="13" t="s">
        <v>1237</v>
      </c>
      <c r="E131" s="13" t="s">
        <v>1238</v>
      </c>
      <c r="F131" s="13">
        <v>4</v>
      </c>
      <c r="G131" s="13" t="s">
        <v>1239</v>
      </c>
      <c r="H131" s="14">
        <v>127</v>
      </c>
    </row>
    <row r="132" spans="1:8" x14ac:dyDescent="0.3">
      <c r="A132" s="9">
        <v>728</v>
      </c>
      <c r="B132" s="10" t="s">
        <v>1496</v>
      </c>
      <c r="C132" s="10" t="s">
        <v>1497</v>
      </c>
      <c r="D132" s="10" t="s">
        <v>1237</v>
      </c>
      <c r="E132" s="10" t="s">
        <v>1238</v>
      </c>
      <c r="F132" s="10">
        <v>4</v>
      </c>
      <c r="G132" s="10" t="s">
        <v>1234</v>
      </c>
      <c r="H132" s="11">
        <v>53</v>
      </c>
    </row>
    <row r="133" spans="1:8" x14ac:dyDescent="0.3">
      <c r="A133" s="12">
        <v>732</v>
      </c>
      <c r="B133" s="13" t="s">
        <v>1498</v>
      </c>
      <c r="C133" s="13" t="s">
        <v>1499</v>
      </c>
      <c r="D133" s="13" t="s">
        <v>1237</v>
      </c>
      <c r="E133" s="13" t="s">
        <v>1238</v>
      </c>
      <c r="F133" s="13">
        <v>3</v>
      </c>
      <c r="G133" s="13" t="s">
        <v>1234</v>
      </c>
      <c r="H133" s="14">
        <v>54</v>
      </c>
    </row>
    <row r="134" spans="1:8" x14ac:dyDescent="0.3">
      <c r="A134" s="9">
        <v>739</v>
      </c>
      <c r="B134" s="10" t="s">
        <v>1500</v>
      </c>
      <c r="C134" s="10" t="s">
        <v>1501</v>
      </c>
      <c r="D134" s="10" t="s">
        <v>1237</v>
      </c>
      <c r="E134" s="10" t="s">
        <v>1238</v>
      </c>
      <c r="F134" s="10">
        <v>4</v>
      </c>
      <c r="G134" s="10" t="s">
        <v>1234</v>
      </c>
      <c r="H134" s="11">
        <v>55</v>
      </c>
    </row>
    <row r="135" spans="1:8" x14ac:dyDescent="0.3">
      <c r="A135" s="12">
        <v>741</v>
      </c>
      <c r="B135" s="13" t="s">
        <v>1502</v>
      </c>
      <c r="C135" s="13" t="s">
        <v>1503</v>
      </c>
      <c r="D135" s="13" t="s">
        <v>1237</v>
      </c>
      <c r="E135" s="13" t="s">
        <v>1238</v>
      </c>
      <c r="F135" s="13">
        <v>4</v>
      </c>
      <c r="G135" s="13" t="s">
        <v>1239</v>
      </c>
      <c r="H135" s="14">
        <v>128</v>
      </c>
    </row>
    <row r="136" spans="1:8" x14ac:dyDescent="0.3">
      <c r="A136" s="9">
        <v>749</v>
      </c>
      <c r="B136" s="10" t="s">
        <v>1504</v>
      </c>
      <c r="C136" s="10" t="s">
        <v>1505</v>
      </c>
      <c r="D136" s="10" t="s">
        <v>1237</v>
      </c>
      <c r="E136" s="10" t="s">
        <v>1254</v>
      </c>
      <c r="F136" s="10">
        <v>4</v>
      </c>
      <c r="G136" s="10" t="s">
        <v>1234</v>
      </c>
      <c r="H136" s="11">
        <v>87</v>
      </c>
    </row>
    <row r="137" spans="1:8" x14ac:dyDescent="0.3">
      <c r="A137" s="12">
        <v>751</v>
      </c>
      <c r="B137" s="13" t="s">
        <v>1506</v>
      </c>
      <c r="C137" s="13" t="s">
        <v>1507</v>
      </c>
      <c r="D137" s="13" t="s">
        <v>1237</v>
      </c>
      <c r="E137" s="13" t="s">
        <v>1282</v>
      </c>
      <c r="F137" s="13">
        <v>4</v>
      </c>
      <c r="G137" s="13" t="s">
        <v>1239</v>
      </c>
      <c r="H137" s="14">
        <v>153</v>
      </c>
    </row>
    <row r="138" spans="1:8" x14ac:dyDescent="0.3">
      <c r="A138" s="9">
        <v>752</v>
      </c>
      <c r="B138" s="10" t="s">
        <v>1508</v>
      </c>
      <c r="C138" s="10" t="s">
        <v>1509</v>
      </c>
      <c r="D138" s="10" t="s">
        <v>1232</v>
      </c>
      <c r="E138" s="10" t="s">
        <v>1238</v>
      </c>
      <c r="F138" s="10">
        <v>4</v>
      </c>
      <c r="G138" s="10" t="s">
        <v>1234</v>
      </c>
      <c r="H138" s="11">
        <v>56</v>
      </c>
    </row>
    <row r="139" spans="1:8" x14ac:dyDescent="0.3">
      <c r="A139" s="12">
        <v>760</v>
      </c>
      <c r="B139" s="13" t="s">
        <v>1510</v>
      </c>
      <c r="C139" s="13" t="s">
        <v>1511</v>
      </c>
      <c r="D139" s="13" t="s">
        <v>1232</v>
      </c>
      <c r="E139" s="13" t="s">
        <v>1238</v>
      </c>
      <c r="F139" s="13">
        <v>4</v>
      </c>
      <c r="G139" s="13" t="s">
        <v>1234</v>
      </c>
      <c r="H139" s="14">
        <v>57</v>
      </c>
    </row>
    <row r="140" spans="1:8" x14ac:dyDescent="0.3">
      <c r="A140" s="9">
        <v>770</v>
      </c>
      <c r="B140" s="10" t="s">
        <v>1512</v>
      </c>
      <c r="C140" s="10" t="s">
        <v>1513</v>
      </c>
      <c r="D140" s="10" t="s">
        <v>1237</v>
      </c>
      <c r="E140" s="10" t="s">
        <v>1254</v>
      </c>
      <c r="F140" s="10">
        <v>4</v>
      </c>
      <c r="G140" s="10" t="s">
        <v>1234</v>
      </c>
      <c r="H140" s="11">
        <v>88</v>
      </c>
    </row>
    <row r="141" spans="1:8" x14ac:dyDescent="0.3">
      <c r="A141" s="12">
        <v>792</v>
      </c>
      <c r="B141" s="13" t="s">
        <v>1514</v>
      </c>
      <c r="C141" s="13" t="s">
        <v>1515</v>
      </c>
      <c r="D141" s="13" t="s">
        <v>1232</v>
      </c>
      <c r="E141" s="13" t="s">
        <v>1289</v>
      </c>
      <c r="F141" s="13">
        <v>4</v>
      </c>
      <c r="G141" s="13" t="s">
        <v>1234</v>
      </c>
      <c r="H141" s="14">
        <v>75</v>
      </c>
    </row>
    <row r="142" spans="1:8" x14ac:dyDescent="0.3">
      <c r="A142" s="9">
        <v>805</v>
      </c>
      <c r="B142" s="10" t="s">
        <v>1516</v>
      </c>
      <c r="C142" s="10" t="s">
        <v>1517</v>
      </c>
      <c r="D142" s="10" t="s">
        <v>1237</v>
      </c>
      <c r="E142" s="10" t="s">
        <v>1238</v>
      </c>
      <c r="F142" s="10">
        <v>3</v>
      </c>
      <c r="G142" s="10" t="s">
        <v>1234</v>
      </c>
      <c r="H142" s="11">
        <v>58</v>
      </c>
    </row>
    <row r="143" spans="1:8" x14ac:dyDescent="0.3">
      <c r="A143" s="12">
        <v>808</v>
      </c>
      <c r="B143" s="13" t="s">
        <v>1518</v>
      </c>
      <c r="C143" s="13" t="s">
        <v>1519</v>
      </c>
      <c r="D143" s="13" t="s">
        <v>1237</v>
      </c>
      <c r="E143" s="13" t="s">
        <v>1238</v>
      </c>
      <c r="F143" s="13">
        <v>2</v>
      </c>
      <c r="G143" s="13" t="s">
        <v>1234</v>
      </c>
      <c r="H143" s="14">
        <v>59</v>
      </c>
    </row>
    <row r="144" spans="1:8" x14ac:dyDescent="0.3">
      <c r="A144" s="9">
        <v>810</v>
      </c>
      <c r="B144" s="10" t="s">
        <v>1520</v>
      </c>
      <c r="C144" s="10" t="s">
        <v>1521</v>
      </c>
      <c r="D144" s="10" t="s">
        <v>1237</v>
      </c>
      <c r="E144" s="10" t="s">
        <v>1238</v>
      </c>
      <c r="F144" s="10">
        <v>4</v>
      </c>
      <c r="G144" s="10" t="s">
        <v>1239</v>
      </c>
      <c r="H144" s="11">
        <v>129</v>
      </c>
    </row>
    <row r="145" spans="1:8" x14ac:dyDescent="0.3">
      <c r="A145" s="12">
        <v>840</v>
      </c>
      <c r="B145" s="13" t="s">
        <v>1522</v>
      </c>
      <c r="C145" s="13" t="s">
        <v>1523</v>
      </c>
      <c r="D145" s="13" t="s">
        <v>1232</v>
      </c>
      <c r="E145" s="13" t="s">
        <v>1238</v>
      </c>
      <c r="F145" s="13">
        <v>4</v>
      </c>
      <c r="G145" s="13" t="s">
        <v>1234</v>
      </c>
      <c r="H145" s="14">
        <v>60</v>
      </c>
    </row>
    <row r="146" spans="1:8" x14ac:dyDescent="0.3">
      <c r="A146" s="9">
        <v>845</v>
      </c>
      <c r="B146" s="10" t="s">
        <v>1524</v>
      </c>
      <c r="C146" s="10" t="s">
        <v>1525</v>
      </c>
      <c r="D146" s="10" t="s">
        <v>1237</v>
      </c>
      <c r="E146" s="10" t="s">
        <v>1238</v>
      </c>
      <c r="F146" s="10">
        <v>4</v>
      </c>
      <c r="G146" s="10" t="s">
        <v>1239</v>
      </c>
      <c r="H146" s="11">
        <v>130</v>
      </c>
    </row>
    <row r="147" spans="1:8" x14ac:dyDescent="0.3">
      <c r="A147" s="12">
        <v>854</v>
      </c>
      <c r="B147" s="13" t="s">
        <v>1526</v>
      </c>
      <c r="C147" s="13" t="s">
        <v>1527</v>
      </c>
      <c r="D147" s="13" t="s">
        <v>1237</v>
      </c>
      <c r="E147" s="13" t="s">
        <v>1282</v>
      </c>
      <c r="F147" s="13">
        <v>4</v>
      </c>
      <c r="G147" s="13" t="s">
        <v>1234</v>
      </c>
      <c r="H147" s="14">
        <v>92</v>
      </c>
    </row>
    <row r="148" spans="1:8" x14ac:dyDescent="0.3">
      <c r="A148" s="9">
        <v>855</v>
      </c>
      <c r="B148" s="10" t="s">
        <v>1528</v>
      </c>
      <c r="C148" s="10" t="s">
        <v>1529</v>
      </c>
      <c r="D148" s="10" t="s">
        <v>1237</v>
      </c>
      <c r="E148" s="10" t="s">
        <v>1238</v>
      </c>
      <c r="F148" s="10">
        <v>1</v>
      </c>
      <c r="G148" s="10" t="s">
        <v>1234</v>
      </c>
      <c r="H148" s="11">
        <v>61</v>
      </c>
    </row>
    <row r="149" spans="1:8" x14ac:dyDescent="0.3">
      <c r="A149" s="12">
        <v>858</v>
      </c>
      <c r="B149" s="13" t="s">
        <v>1530</v>
      </c>
      <c r="C149" s="13" t="s">
        <v>1531</v>
      </c>
      <c r="D149" s="13" t="s">
        <v>1237</v>
      </c>
      <c r="E149" s="13" t="s">
        <v>1238</v>
      </c>
      <c r="F149" s="13">
        <v>4</v>
      </c>
      <c r="G149" s="13" t="s">
        <v>1239</v>
      </c>
      <c r="H149" s="14">
        <v>131</v>
      </c>
    </row>
    <row r="150" spans="1:8" x14ac:dyDescent="0.3">
      <c r="A150" s="9">
        <v>860</v>
      </c>
      <c r="B150" s="10" t="s">
        <v>1532</v>
      </c>
      <c r="C150" s="10" t="s">
        <v>1533</v>
      </c>
      <c r="D150" s="10" t="s">
        <v>1232</v>
      </c>
      <c r="E150" s="10" t="s">
        <v>1238</v>
      </c>
      <c r="F150" s="10">
        <v>2</v>
      </c>
      <c r="G150" s="10" t="s">
        <v>1234</v>
      </c>
      <c r="H150" s="11">
        <v>62</v>
      </c>
    </row>
    <row r="151" spans="1:8" x14ac:dyDescent="0.3">
      <c r="A151" s="12">
        <v>865</v>
      </c>
      <c r="B151" s="13" t="s">
        <v>1534</v>
      </c>
      <c r="C151" s="13" t="s">
        <v>1535</v>
      </c>
      <c r="D151" s="13" t="s">
        <v>1237</v>
      </c>
      <c r="E151" s="13" t="s">
        <v>1289</v>
      </c>
      <c r="F151" s="13">
        <v>4</v>
      </c>
      <c r="G151" s="13" t="s">
        <v>1234</v>
      </c>
      <c r="H151" s="14">
        <v>76</v>
      </c>
    </row>
    <row r="152" spans="1:8" x14ac:dyDescent="0.3">
      <c r="A152" s="9">
        <v>871</v>
      </c>
      <c r="B152" s="10" t="s">
        <v>1536</v>
      </c>
      <c r="C152" s="10" t="s">
        <v>1537</v>
      </c>
      <c r="D152" s="10" t="s">
        <v>1232</v>
      </c>
      <c r="E152" s="10" t="s">
        <v>1238</v>
      </c>
      <c r="F152" s="10">
        <v>3</v>
      </c>
      <c r="G152" s="10" t="s">
        <v>1234</v>
      </c>
      <c r="H152" s="11">
        <v>63</v>
      </c>
    </row>
    <row r="153" spans="1:8" x14ac:dyDescent="0.3">
      <c r="A153" s="12">
        <v>874</v>
      </c>
      <c r="B153" s="13" t="s">
        <v>1538</v>
      </c>
      <c r="C153" s="13" t="s">
        <v>1539</v>
      </c>
      <c r="D153" s="13" t="s">
        <v>1232</v>
      </c>
      <c r="E153" s="13" t="s">
        <v>1238</v>
      </c>
      <c r="F153" s="13">
        <v>4</v>
      </c>
      <c r="G153" s="13" t="s">
        <v>1269</v>
      </c>
      <c r="H153" s="14">
        <v>162</v>
      </c>
    </row>
    <row r="154" spans="1:8" x14ac:dyDescent="0.3">
      <c r="A154" s="9">
        <v>884</v>
      </c>
      <c r="B154" s="10" t="s">
        <v>1540</v>
      </c>
      <c r="C154" s="10" t="s">
        <v>1541</v>
      </c>
      <c r="D154" s="10" t="s">
        <v>1232</v>
      </c>
      <c r="E154" s="10" t="s">
        <v>1238</v>
      </c>
      <c r="F154" s="10">
        <v>3</v>
      </c>
      <c r="G154" s="10" t="s">
        <v>1239</v>
      </c>
      <c r="H154" s="11">
        <v>132</v>
      </c>
    </row>
    <row r="155" spans="1:8" x14ac:dyDescent="0.3">
      <c r="A155" s="12">
        <v>885</v>
      </c>
      <c r="B155" s="13" t="s">
        <v>1542</v>
      </c>
      <c r="C155" s="13" t="s">
        <v>1543</v>
      </c>
      <c r="D155" s="13" t="s">
        <v>1237</v>
      </c>
      <c r="E155" s="13" t="s">
        <v>1254</v>
      </c>
      <c r="F155" s="13">
        <v>4</v>
      </c>
      <c r="G155" s="13" t="s">
        <v>1234</v>
      </c>
      <c r="H155" s="14">
        <v>89</v>
      </c>
    </row>
    <row r="156" spans="1:8" x14ac:dyDescent="0.3">
      <c r="A156" s="9">
        <v>895</v>
      </c>
      <c r="B156" s="10" t="s">
        <v>1544</v>
      </c>
      <c r="C156" s="10" t="s">
        <v>1545</v>
      </c>
      <c r="D156" s="10" t="s">
        <v>1232</v>
      </c>
      <c r="E156" s="10" t="s">
        <v>1238</v>
      </c>
      <c r="F156" s="10">
        <v>2</v>
      </c>
      <c r="G156" s="10" t="s">
        <v>1234</v>
      </c>
      <c r="H156" s="11">
        <v>64</v>
      </c>
    </row>
    <row r="157" spans="1:8" x14ac:dyDescent="0.3">
      <c r="A157" s="12">
        <v>900</v>
      </c>
      <c r="B157" s="13" t="s">
        <v>1546</v>
      </c>
      <c r="C157" s="13" t="s">
        <v>1547</v>
      </c>
      <c r="D157" s="13" t="s">
        <v>1232</v>
      </c>
      <c r="E157" s="13" t="s">
        <v>1289</v>
      </c>
      <c r="F157" s="13">
        <v>4</v>
      </c>
      <c r="G157" s="13" t="s">
        <v>1234</v>
      </c>
      <c r="H157" s="14">
        <v>77</v>
      </c>
    </row>
    <row r="158" spans="1:8" x14ac:dyDescent="0.3">
      <c r="A158" s="9">
        <v>905</v>
      </c>
      <c r="B158" s="10" t="s">
        <v>1548</v>
      </c>
      <c r="C158" s="10" t="s">
        <v>1549</v>
      </c>
      <c r="D158" s="10" t="s">
        <v>1237</v>
      </c>
      <c r="E158" s="10" t="s">
        <v>1238</v>
      </c>
      <c r="F158" s="10">
        <v>3</v>
      </c>
      <c r="G158" s="10" t="s">
        <v>1239</v>
      </c>
      <c r="H158" s="11">
        <v>133</v>
      </c>
    </row>
    <row r="159" spans="1:8" x14ac:dyDescent="0.3">
      <c r="A159" s="12">
        <v>912</v>
      </c>
      <c r="B159" s="13" t="s">
        <v>1550</v>
      </c>
      <c r="C159" s="13" t="s">
        <v>1551</v>
      </c>
      <c r="D159" s="13" t="s">
        <v>1232</v>
      </c>
      <c r="E159" s="13" t="s">
        <v>1238</v>
      </c>
      <c r="F159" s="13">
        <v>3</v>
      </c>
      <c r="G159" s="13" t="s">
        <v>1269</v>
      </c>
      <c r="H159" s="14">
        <v>163</v>
      </c>
    </row>
    <row r="160" spans="1:8" x14ac:dyDescent="0.3">
      <c r="A160" s="9">
        <v>916</v>
      </c>
      <c r="B160" s="10" t="s">
        <v>1283</v>
      </c>
      <c r="C160" s="10" t="s">
        <v>1552</v>
      </c>
      <c r="D160" s="10" t="s">
        <v>1232</v>
      </c>
      <c r="E160" s="10" t="s">
        <v>1238</v>
      </c>
      <c r="F160" s="10">
        <v>4</v>
      </c>
      <c r="G160" s="10" t="s">
        <v>1234</v>
      </c>
      <c r="H160" s="11">
        <v>65</v>
      </c>
    </row>
    <row r="161" spans="1:8" x14ac:dyDescent="0.3">
      <c r="A161" s="12">
        <v>917</v>
      </c>
      <c r="B161" s="13" t="s">
        <v>1553</v>
      </c>
      <c r="C161" s="13" t="s">
        <v>1554</v>
      </c>
      <c r="D161" s="13" t="s">
        <v>1237</v>
      </c>
      <c r="E161" s="13" t="s">
        <v>1238</v>
      </c>
      <c r="F161" s="13">
        <v>4</v>
      </c>
      <c r="G161" s="13" t="s">
        <v>1234</v>
      </c>
      <c r="H161" s="14">
        <v>66</v>
      </c>
    </row>
    <row r="162" spans="1:8" x14ac:dyDescent="0.3">
      <c r="A162" s="9">
        <v>919</v>
      </c>
      <c r="B162" s="10" t="s">
        <v>1555</v>
      </c>
      <c r="C162" s="10" t="s">
        <v>1556</v>
      </c>
      <c r="D162" s="10" t="s">
        <v>1232</v>
      </c>
      <c r="E162" s="10" t="s">
        <v>1238</v>
      </c>
      <c r="F162" s="10">
        <v>4</v>
      </c>
      <c r="G162" s="10" t="s">
        <v>1269</v>
      </c>
      <c r="H162" s="11">
        <v>164</v>
      </c>
    </row>
    <row r="163" spans="1:8" x14ac:dyDescent="0.3">
      <c r="A163" s="12">
        <v>940</v>
      </c>
      <c r="B163" s="13" t="s">
        <v>1557</v>
      </c>
      <c r="C163" s="13" t="s">
        <v>1558</v>
      </c>
      <c r="D163" s="13" t="s">
        <v>1232</v>
      </c>
      <c r="E163" s="13" t="s">
        <v>1238</v>
      </c>
      <c r="F163" s="13">
        <v>4</v>
      </c>
      <c r="G163" s="13" t="s">
        <v>1234</v>
      </c>
      <c r="H163" s="14">
        <v>67</v>
      </c>
    </row>
    <row r="164" spans="1:8" x14ac:dyDescent="0.3">
      <c r="A164" s="9">
        <v>942</v>
      </c>
      <c r="B164" s="10" t="s">
        <v>1559</v>
      </c>
      <c r="C164" s="10" t="s">
        <v>1560</v>
      </c>
      <c r="D164" s="10" t="s">
        <v>1237</v>
      </c>
      <c r="E164" s="10" t="s">
        <v>1238</v>
      </c>
      <c r="F164" s="10">
        <v>3</v>
      </c>
      <c r="G164" s="10" t="s">
        <v>1234</v>
      </c>
      <c r="H164" s="11">
        <v>68</v>
      </c>
    </row>
    <row r="165" spans="1:8" x14ac:dyDescent="0.3">
      <c r="A165" s="12">
        <v>944</v>
      </c>
      <c r="B165" s="13" t="s">
        <v>1561</v>
      </c>
      <c r="C165" s="13" t="s">
        <v>1562</v>
      </c>
      <c r="D165" s="13" t="s">
        <v>1232</v>
      </c>
      <c r="E165" s="13" t="s">
        <v>1238</v>
      </c>
      <c r="F165" s="13">
        <v>3</v>
      </c>
      <c r="G165" s="13" t="s">
        <v>1239</v>
      </c>
      <c r="H165" s="14">
        <v>134</v>
      </c>
    </row>
    <row r="166" spans="1:8" x14ac:dyDescent="0.3">
      <c r="A166" s="9">
        <v>950</v>
      </c>
      <c r="B166" s="10" t="s">
        <v>1563</v>
      </c>
      <c r="C166" s="10" t="s">
        <v>1564</v>
      </c>
      <c r="D166" s="10" t="s">
        <v>1237</v>
      </c>
      <c r="E166" s="10" t="s">
        <v>1238</v>
      </c>
      <c r="F166" s="10">
        <v>3</v>
      </c>
      <c r="G166" s="10" t="s">
        <v>1239</v>
      </c>
      <c r="H166" s="11">
        <v>135</v>
      </c>
    </row>
    <row r="167" spans="1:8" x14ac:dyDescent="0.3">
      <c r="A167" s="12">
        <v>952</v>
      </c>
      <c r="B167" s="13" t="s">
        <v>1565</v>
      </c>
      <c r="C167" s="13" t="s">
        <v>1566</v>
      </c>
      <c r="D167" s="13" t="s">
        <v>1232</v>
      </c>
      <c r="E167" s="13" t="s">
        <v>1238</v>
      </c>
      <c r="F167" s="13">
        <v>4</v>
      </c>
      <c r="G167" s="13" t="s">
        <v>1269</v>
      </c>
      <c r="H167" s="14">
        <v>165</v>
      </c>
    </row>
    <row r="168" spans="1:8" x14ac:dyDescent="0.3">
      <c r="A168" s="9">
        <v>958</v>
      </c>
      <c r="B168" s="10" t="s">
        <v>1567</v>
      </c>
      <c r="C168" s="10" t="s">
        <v>1568</v>
      </c>
      <c r="D168" s="10" t="s">
        <v>1237</v>
      </c>
      <c r="E168" s="10" t="s">
        <v>1238</v>
      </c>
      <c r="F168" s="10">
        <v>4</v>
      </c>
      <c r="G168" s="10" t="s">
        <v>1269</v>
      </c>
      <c r="H168" s="11">
        <v>166</v>
      </c>
    </row>
    <row r="169" spans="1:8" x14ac:dyDescent="0.3">
      <c r="A169" s="12">
        <v>962</v>
      </c>
      <c r="B169" s="13" t="s">
        <v>1569</v>
      </c>
      <c r="C169" s="13" t="s">
        <v>1570</v>
      </c>
      <c r="D169" s="13" t="s">
        <v>1232</v>
      </c>
      <c r="E169" s="13" t="s">
        <v>1238</v>
      </c>
      <c r="F169" s="13">
        <v>4</v>
      </c>
      <c r="G169" s="13" t="s">
        <v>1234</v>
      </c>
      <c r="H169" s="14">
        <v>69</v>
      </c>
    </row>
    <row r="170" spans="1:8" x14ac:dyDescent="0.3">
      <c r="A170" s="9">
        <v>967</v>
      </c>
      <c r="B170" s="10" t="s">
        <v>1571</v>
      </c>
      <c r="C170" s="10" t="s">
        <v>1572</v>
      </c>
      <c r="D170" s="10" t="s">
        <v>1237</v>
      </c>
      <c r="E170" s="10" t="s">
        <v>1238</v>
      </c>
      <c r="F170" s="10">
        <v>2</v>
      </c>
      <c r="G170" s="10" t="s">
        <v>1239</v>
      </c>
      <c r="H170" s="11">
        <v>136</v>
      </c>
    </row>
    <row r="171" spans="1:8" x14ac:dyDescent="0.3">
      <c r="A171" s="3">
        <v>996</v>
      </c>
      <c r="B171" s="4" t="s">
        <v>1573</v>
      </c>
      <c r="C171" s="4" t="s">
        <v>1574</v>
      </c>
      <c r="D171" s="4" t="s">
        <v>1232</v>
      </c>
      <c r="E171" s="4" t="s">
        <v>1238</v>
      </c>
      <c r="F171" s="4">
        <v>2</v>
      </c>
      <c r="G171" s="4" t="s">
        <v>1239</v>
      </c>
      <c r="H171" s="5">
        <v>137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3E9C-750A-453D-A7CE-BB860E9CE39D}">
  <sheetPr>
    <tabColor theme="1"/>
  </sheetPr>
  <dimension ref="A1:J136"/>
  <sheetViews>
    <sheetView workbookViewId="0">
      <selection activeCell="A96" sqref="A96"/>
    </sheetView>
  </sheetViews>
  <sheetFormatPr defaultRowHeight="14.4" x14ac:dyDescent="0.3"/>
  <cols>
    <col min="1" max="1" width="16.88671875" customWidth="1"/>
    <col min="2" max="2" width="9" bestFit="1" customWidth="1"/>
    <col min="3" max="3" width="11.109375" customWidth="1"/>
    <col min="4" max="4" width="13.5546875" bestFit="1" customWidth="1"/>
  </cols>
  <sheetData>
    <row r="1" spans="1:4" x14ac:dyDescent="0.3">
      <c r="A1" s="16" t="s">
        <v>1226</v>
      </c>
      <c r="B1" s="16" t="s">
        <v>1578</v>
      </c>
      <c r="C1" s="16" t="s">
        <v>1579</v>
      </c>
      <c r="D1" s="16" t="s">
        <v>1580</v>
      </c>
    </row>
    <row r="2" spans="1:4" x14ac:dyDescent="0.3">
      <c r="A2" s="17" t="s">
        <v>1238</v>
      </c>
      <c r="B2" s="17">
        <v>2017</v>
      </c>
      <c r="C2" s="17" t="s">
        <v>1581</v>
      </c>
      <c r="D2" s="18">
        <v>68665</v>
      </c>
    </row>
    <row r="3" spans="1:4" x14ac:dyDescent="0.3">
      <c r="A3" s="17" t="s">
        <v>1238</v>
      </c>
      <c r="B3" s="17">
        <v>2018</v>
      </c>
      <c r="C3" s="17" t="s">
        <v>1581</v>
      </c>
      <c r="D3" s="18">
        <v>122327.34</v>
      </c>
    </row>
    <row r="4" spans="1:4" x14ac:dyDescent="0.3">
      <c r="A4" s="17" t="s">
        <v>1238</v>
      </c>
      <c r="B4" s="17">
        <v>2019</v>
      </c>
      <c r="C4" s="17" t="s">
        <v>1581</v>
      </c>
      <c r="D4" s="18">
        <v>177653.04</v>
      </c>
    </row>
    <row r="5" spans="1:4" x14ac:dyDescent="0.3">
      <c r="A5" s="17" t="s">
        <v>1289</v>
      </c>
      <c r="B5" s="17">
        <v>2017</v>
      </c>
      <c r="C5" s="17" t="s">
        <v>1581</v>
      </c>
      <c r="D5" s="18">
        <v>10773</v>
      </c>
    </row>
    <row r="6" spans="1:4" x14ac:dyDescent="0.3">
      <c r="A6" s="17" t="s">
        <v>1289</v>
      </c>
      <c r="B6" s="17">
        <v>2018</v>
      </c>
      <c r="C6" s="17" t="s">
        <v>1581</v>
      </c>
      <c r="D6" s="18">
        <v>5600</v>
      </c>
    </row>
    <row r="7" spans="1:4" x14ac:dyDescent="0.3">
      <c r="A7" s="17" t="s">
        <v>1289</v>
      </c>
      <c r="B7" s="17">
        <v>2019</v>
      </c>
      <c r="C7" s="17" t="s">
        <v>1581</v>
      </c>
      <c r="D7" s="18">
        <v>39183</v>
      </c>
    </row>
    <row r="8" spans="1:4" x14ac:dyDescent="0.3">
      <c r="A8" s="17" t="s">
        <v>1233</v>
      </c>
      <c r="B8" s="17">
        <v>2017</v>
      </c>
      <c r="C8" s="17" t="s">
        <v>1581</v>
      </c>
      <c r="D8" s="18">
        <v>7464.53</v>
      </c>
    </row>
    <row r="9" spans="1:4" x14ac:dyDescent="0.3">
      <c r="A9" s="17" t="s">
        <v>1233</v>
      </c>
      <c r="B9" s="17">
        <v>2018</v>
      </c>
      <c r="C9" s="17" t="s">
        <v>1581</v>
      </c>
      <c r="D9" s="18">
        <v>19157</v>
      </c>
    </row>
    <row r="10" spans="1:4" x14ac:dyDescent="0.3">
      <c r="A10" s="17" t="s">
        <v>1233</v>
      </c>
      <c r="B10" s="17">
        <v>2019</v>
      </c>
      <c r="C10" s="17" t="s">
        <v>1581</v>
      </c>
      <c r="D10" s="18">
        <v>24172.99</v>
      </c>
    </row>
    <row r="11" spans="1:4" x14ac:dyDescent="0.3">
      <c r="A11" s="17" t="s">
        <v>1254</v>
      </c>
      <c r="B11" s="17">
        <v>2017</v>
      </c>
      <c r="C11" s="17" t="s">
        <v>1581</v>
      </c>
      <c r="D11" s="18">
        <v>5909.72</v>
      </c>
    </row>
    <row r="12" spans="1:4" x14ac:dyDescent="0.3">
      <c r="A12" s="17" t="s">
        <v>1254</v>
      </c>
      <c r="B12" s="17">
        <v>2018</v>
      </c>
      <c r="C12" s="17" t="s">
        <v>1581</v>
      </c>
      <c r="D12" s="18">
        <v>14509.12</v>
      </c>
    </row>
    <row r="13" spans="1:4" x14ac:dyDescent="0.3">
      <c r="A13" s="17" t="s">
        <v>1254</v>
      </c>
      <c r="B13" s="17">
        <v>2019</v>
      </c>
      <c r="C13" s="17" t="s">
        <v>1581</v>
      </c>
      <c r="D13" s="18">
        <v>34372.519999999997</v>
      </c>
    </row>
    <row r="14" spans="1:4" x14ac:dyDescent="0.3">
      <c r="A14" s="17" t="s">
        <v>1282</v>
      </c>
      <c r="B14" s="17">
        <v>2017</v>
      </c>
      <c r="C14" s="17" t="s">
        <v>1581</v>
      </c>
      <c r="D14" s="18">
        <v>6046.72</v>
      </c>
    </row>
    <row r="15" spans="1:4" x14ac:dyDescent="0.3">
      <c r="A15" s="17" t="s">
        <v>1282</v>
      </c>
      <c r="B15" s="17">
        <v>2018</v>
      </c>
      <c r="C15" s="17" t="s">
        <v>1581</v>
      </c>
      <c r="D15" s="18">
        <v>3872.16</v>
      </c>
    </row>
    <row r="16" spans="1:4" x14ac:dyDescent="0.3">
      <c r="A16" s="17" t="s">
        <v>1282</v>
      </c>
      <c r="B16" s="17">
        <v>2019</v>
      </c>
      <c r="C16" s="17" t="s">
        <v>1581</v>
      </c>
      <c r="D16" s="18">
        <v>2657.88</v>
      </c>
    </row>
    <row r="17" spans="1:4" x14ac:dyDescent="0.3">
      <c r="A17" s="17" t="s">
        <v>1238</v>
      </c>
      <c r="B17" s="17">
        <v>2017</v>
      </c>
      <c r="C17" s="17" t="s">
        <v>1582</v>
      </c>
      <c r="D17" s="18">
        <v>4260</v>
      </c>
    </row>
    <row r="18" spans="1:4" x14ac:dyDescent="0.3">
      <c r="A18" s="17" t="s">
        <v>1238</v>
      </c>
      <c r="B18" s="17">
        <v>2018</v>
      </c>
      <c r="C18" s="17" t="s">
        <v>1582</v>
      </c>
      <c r="D18" s="18">
        <v>6333.2800000000007</v>
      </c>
    </row>
    <row r="19" spans="1:4" x14ac:dyDescent="0.3">
      <c r="A19" s="17" t="s">
        <v>1238</v>
      </c>
      <c r="B19" s="17">
        <v>2019</v>
      </c>
      <c r="C19" s="17" t="s">
        <v>1582</v>
      </c>
      <c r="D19" s="18">
        <v>13956.800000000001</v>
      </c>
    </row>
    <row r="20" spans="1:4" x14ac:dyDescent="0.3">
      <c r="A20" s="17" t="s">
        <v>1289</v>
      </c>
      <c r="B20" s="17">
        <v>2017</v>
      </c>
      <c r="C20" s="17" t="s">
        <v>1582</v>
      </c>
      <c r="D20" s="18">
        <v>642.95999999999992</v>
      </c>
    </row>
    <row r="21" spans="1:4" x14ac:dyDescent="0.3">
      <c r="A21" s="17" t="s">
        <v>1289</v>
      </c>
      <c r="B21" s="17">
        <v>2018</v>
      </c>
      <c r="C21" s="17" t="s">
        <v>1582</v>
      </c>
      <c r="D21" s="18">
        <v>865.28</v>
      </c>
    </row>
    <row r="22" spans="1:4" x14ac:dyDescent="0.3">
      <c r="A22" s="17" t="s">
        <v>1289</v>
      </c>
      <c r="B22" s="17">
        <v>2019</v>
      </c>
      <c r="C22" s="17" t="s">
        <v>1582</v>
      </c>
      <c r="D22" s="18">
        <v>1606.96</v>
      </c>
    </row>
    <row r="23" spans="1:4" x14ac:dyDescent="0.3">
      <c r="A23" s="17" t="s">
        <v>1233</v>
      </c>
      <c r="B23" s="17">
        <v>2017</v>
      </c>
      <c r="C23" s="17" t="s">
        <v>1582</v>
      </c>
      <c r="D23" s="18">
        <v>44.88</v>
      </c>
    </row>
    <row r="24" spans="1:4" x14ac:dyDescent="0.3">
      <c r="A24" s="17" t="s">
        <v>1233</v>
      </c>
      <c r="B24" s="17">
        <v>2018</v>
      </c>
      <c r="C24" s="17" t="s">
        <v>1582</v>
      </c>
      <c r="D24" s="18">
        <v>280</v>
      </c>
    </row>
    <row r="25" spans="1:4" x14ac:dyDescent="0.3">
      <c r="A25" s="17" t="s">
        <v>1233</v>
      </c>
      <c r="B25" s="17">
        <v>2019</v>
      </c>
      <c r="C25" s="17" t="s">
        <v>1582</v>
      </c>
      <c r="D25" s="18">
        <v>281.16000000000003</v>
      </c>
    </row>
    <row r="26" spans="1:4" x14ac:dyDescent="0.3">
      <c r="A26" s="17" t="s">
        <v>1254</v>
      </c>
      <c r="B26" s="17">
        <v>2017</v>
      </c>
      <c r="C26" s="17" t="s">
        <v>1582</v>
      </c>
      <c r="D26" s="18">
        <v>786.24</v>
      </c>
    </row>
    <row r="27" spans="1:4" x14ac:dyDescent="0.3">
      <c r="A27" s="17" t="s">
        <v>1254</v>
      </c>
      <c r="B27" s="17">
        <v>2018</v>
      </c>
      <c r="C27" s="17" t="s">
        <v>1582</v>
      </c>
      <c r="D27" s="18">
        <v>961.2</v>
      </c>
    </row>
    <row r="28" spans="1:4" x14ac:dyDescent="0.3">
      <c r="A28" s="17" t="s">
        <v>1254</v>
      </c>
      <c r="B28" s="17">
        <v>2019</v>
      </c>
      <c r="C28" s="17" t="s">
        <v>1582</v>
      </c>
      <c r="D28" s="18">
        <v>1609.28</v>
      </c>
    </row>
    <row r="29" spans="1:4" x14ac:dyDescent="0.3">
      <c r="A29" s="17" t="s">
        <v>1282</v>
      </c>
      <c r="B29" s="17">
        <v>2017</v>
      </c>
      <c r="C29" s="17" t="s">
        <v>1582</v>
      </c>
      <c r="D29" s="18">
        <v>201.60000000000002</v>
      </c>
    </row>
    <row r="30" spans="1:4" x14ac:dyDescent="0.3">
      <c r="A30" s="17" t="s">
        <v>1282</v>
      </c>
      <c r="B30" s="17">
        <v>2018</v>
      </c>
      <c r="C30" s="17" t="s">
        <v>1582</v>
      </c>
      <c r="D30" s="18">
        <v>345.6</v>
      </c>
    </row>
    <row r="31" spans="1:4" x14ac:dyDescent="0.3">
      <c r="A31" s="17" t="s">
        <v>1282</v>
      </c>
      <c r="B31" s="17">
        <v>2019</v>
      </c>
      <c r="C31" s="17" t="s">
        <v>1582</v>
      </c>
      <c r="D31" s="18">
        <v>506.88</v>
      </c>
    </row>
    <row r="32" spans="1:4" x14ac:dyDescent="0.3">
      <c r="A32" s="17" t="s">
        <v>1238</v>
      </c>
      <c r="B32" s="17">
        <v>2017</v>
      </c>
      <c r="C32" s="17" t="s">
        <v>1583</v>
      </c>
      <c r="D32" s="18">
        <v>14910</v>
      </c>
    </row>
    <row r="33" spans="1:4" x14ac:dyDescent="0.3">
      <c r="A33" s="17" t="s">
        <v>1238</v>
      </c>
      <c r="B33" s="17">
        <v>2018</v>
      </c>
      <c r="C33" s="17" t="s">
        <v>1583</v>
      </c>
      <c r="D33" s="18">
        <v>24816.82</v>
      </c>
    </row>
    <row r="34" spans="1:4" x14ac:dyDescent="0.3">
      <c r="A34" s="17" t="s">
        <v>1238</v>
      </c>
      <c r="B34" s="17">
        <v>2019</v>
      </c>
      <c r="C34" s="17" t="s">
        <v>1583</v>
      </c>
      <c r="D34" s="18">
        <v>47072.479999999996</v>
      </c>
    </row>
    <row r="35" spans="1:4" x14ac:dyDescent="0.3">
      <c r="A35" s="17" t="s">
        <v>1289</v>
      </c>
      <c r="B35" s="17">
        <v>2017</v>
      </c>
      <c r="C35" s="17" t="s">
        <v>1583</v>
      </c>
      <c r="D35" s="18">
        <v>2250.36</v>
      </c>
    </row>
    <row r="36" spans="1:4" x14ac:dyDescent="0.3">
      <c r="A36" s="17" t="s">
        <v>1289</v>
      </c>
      <c r="B36" s="17">
        <v>2018</v>
      </c>
      <c r="C36" s="17" t="s">
        <v>1583</v>
      </c>
      <c r="D36" s="18">
        <v>2912</v>
      </c>
    </row>
    <row r="37" spans="1:4" x14ac:dyDescent="0.3">
      <c r="A37" s="17" t="s">
        <v>1289</v>
      </c>
      <c r="B37" s="17">
        <v>2019</v>
      </c>
      <c r="C37" s="17" t="s">
        <v>1583</v>
      </c>
      <c r="D37" s="18">
        <v>4881.5200000000004</v>
      </c>
    </row>
    <row r="38" spans="1:4" x14ac:dyDescent="0.3">
      <c r="A38" s="17" t="s">
        <v>1233</v>
      </c>
      <c r="B38" s="17">
        <v>2017</v>
      </c>
      <c r="C38" s="17" t="s">
        <v>1583</v>
      </c>
      <c r="D38" s="18">
        <v>149.38</v>
      </c>
    </row>
    <row r="39" spans="1:4" x14ac:dyDescent="0.3">
      <c r="A39" s="17" t="s">
        <v>1233</v>
      </c>
      <c r="B39" s="17">
        <v>2018</v>
      </c>
      <c r="C39" s="17" t="s">
        <v>1583</v>
      </c>
      <c r="D39" s="18">
        <v>1058.4000000000001</v>
      </c>
    </row>
    <row r="40" spans="1:4" x14ac:dyDescent="0.3">
      <c r="A40" s="17" t="s">
        <v>1233</v>
      </c>
      <c r="B40" s="17">
        <v>2019</v>
      </c>
      <c r="C40" s="17" t="s">
        <v>1583</v>
      </c>
      <c r="D40" s="18">
        <v>944.3</v>
      </c>
    </row>
    <row r="41" spans="1:4" x14ac:dyDescent="0.3">
      <c r="A41" s="17" t="s">
        <v>1254</v>
      </c>
      <c r="B41" s="17">
        <v>2017</v>
      </c>
      <c r="C41" s="17" t="s">
        <v>1583</v>
      </c>
      <c r="D41" s="18">
        <v>2751.84</v>
      </c>
    </row>
    <row r="42" spans="1:4" x14ac:dyDescent="0.3">
      <c r="A42" s="17" t="s">
        <v>1254</v>
      </c>
      <c r="B42" s="17">
        <v>2018</v>
      </c>
      <c r="C42" s="17" t="s">
        <v>1583</v>
      </c>
      <c r="D42" s="18">
        <v>3401.58</v>
      </c>
    </row>
    <row r="43" spans="1:4" x14ac:dyDescent="0.3">
      <c r="A43" s="17" t="s">
        <v>1254</v>
      </c>
      <c r="B43" s="17">
        <v>2019</v>
      </c>
      <c r="C43" s="17" t="s">
        <v>1583</v>
      </c>
      <c r="D43" s="18">
        <v>6411.4400000000005</v>
      </c>
    </row>
    <row r="44" spans="1:4" x14ac:dyDescent="0.3">
      <c r="A44" s="17" t="s">
        <v>1282</v>
      </c>
      <c r="B44" s="17">
        <v>2017</v>
      </c>
      <c r="C44" s="17" t="s">
        <v>1583</v>
      </c>
      <c r="D44" s="18">
        <v>692.16</v>
      </c>
    </row>
    <row r="45" spans="1:4" x14ac:dyDescent="0.3">
      <c r="A45" s="17" t="s">
        <v>1282</v>
      </c>
      <c r="B45" s="17">
        <v>2018</v>
      </c>
      <c r="C45" s="17" t="s">
        <v>1583</v>
      </c>
      <c r="D45" s="18">
        <v>1438.08</v>
      </c>
    </row>
    <row r="46" spans="1:4" x14ac:dyDescent="0.3">
      <c r="A46" s="17" t="s">
        <v>1282</v>
      </c>
      <c r="B46" s="17">
        <v>2019</v>
      </c>
      <c r="C46" s="17" t="s">
        <v>1583</v>
      </c>
      <c r="D46" s="18">
        <v>1829.52</v>
      </c>
    </row>
    <row r="47" spans="1:4" x14ac:dyDescent="0.3">
      <c r="A47" s="17" t="s">
        <v>1238</v>
      </c>
      <c r="B47" s="17">
        <v>2017</v>
      </c>
      <c r="C47" s="17" t="s">
        <v>1584</v>
      </c>
      <c r="D47" s="18">
        <v>19170</v>
      </c>
    </row>
    <row r="48" spans="1:4" x14ac:dyDescent="0.3">
      <c r="A48" s="17" t="s">
        <v>1238</v>
      </c>
      <c r="B48" s="17">
        <v>2018</v>
      </c>
      <c r="C48" s="17" t="s">
        <v>1584</v>
      </c>
      <c r="D48" s="18">
        <v>29119.319999999996</v>
      </c>
    </row>
    <row r="49" spans="1:4" x14ac:dyDescent="0.3">
      <c r="A49" s="17" t="s">
        <v>1238</v>
      </c>
      <c r="B49" s="17">
        <v>2019</v>
      </c>
      <c r="C49" s="17" t="s">
        <v>1584</v>
      </c>
      <c r="D49" s="18">
        <v>55954.080000000002</v>
      </c>
    </row>
    <row r="50" spans="1:4" x14ac:dyDescent="0.3">
      <c r="A50" s="17" t="s">
        <v>1289</v>
      </c>
      <c r="B50" s="17">
        <v>2017</v>
      </c>
      <c r="C50" s="17" t="s">
        <v>1584</v>
      </c>
      <c r="D50" s="18">
        <v>3201.12</v>
      </c>
    </row>
    <row r="51" spans="1:4" x14ac:dyDescent="0.3">
      <c r="A51" s="17" t="s">
        <v>1289</v>
      </c>
      <c r="B51" s="17">
        <v>2018</v>
      </c>
      <c r="C51" s="17" t="s">
        <v>1584</v>
      </c>
      <c r="D51" s="18">
        <v>4080.96</v>
      </c>
    </row>
    <row r="52" spans="1:4" x14ac:dyDescent="0.3">
      <c r="A52" s="17" t="s">
        <v>1289</v>
      </c>
      <c r="B52" s="17">
        <v>2019</v>
      </c>
      <c r="C52" s="17" t="s">
        <v>1584</v>
      </c>
      <c r="D52" s="18">
        <v>7299.5400000000009</v>
      </c>
    </row>
    <row r="53" spans="1:4" x14ac:dyDescent="0.3">
      <c r="A53" s="17" t="s">
        <v>1233</v>
      </c>
      <c r="B53" s="17">
        <v>2017</v>
      </c>
      <c r="C53" s="17" t="s">
        <v>1584</v>
      </c>
      <c r="D53" s="18">
        <v>180.17999999999998</v>
      </c>
    </row>
    <row r="54" spans="1:4" x14ac:dyDescent="0.3">
      <c r="A54" s="17" t="s">
        <v>1233</v>
      </c>
      <c r="B54" s="17">
        <v>2018</v>
      </c>
      <c r="C54" s="17" t="s">
        <v>1584</v>
      </c>
      <c r="D54" s="18">
        <v>1184.3999999999999</v>
      </c>
    </row>
    <row r="55" spans="1:4" x14ac:dyDescent="0.3">
      <c r="A55" s="17" t="s">
        <v>1233</v>
      </c>
      <c r="B55" s="17">
        <v>2019</v>
      </c>
      <c r="C55" s="17" t="s">
        <v>1584</v>
      </c>
      <c r="D55" s="18">
        <v>1380.24</v>
      </c>
    </row>
    <row r="56" spans="1:4" x14ac:dyDescent="0.3">
      <c r="A56" s="17" t="s">
        <v>1254</v>
      </c>
      <c r="B56" s="17">
        <v>2017</v>
      </c>
      <c r="C56" s="17" t="s">
        <v>1584</v>
      </c>
      <c r="D56" s="18">
        <v>3439.8</v>
      </c>
    </row>
    <row r="57" spans="1:4" x14ac:dyDescent="0.3">
      <c r="A57" s="17" t="s">
        <v>1254</v>
      </c>
      <c r="B57" s="17">
        <v>2018</v>
      </c>
      <c r="C57" s="17" t="s">
        <v>1584</v>
      </c>
      <c r="D57" s="18">
        <v>5286.6</v>
      </c>
    </row>
    <row r="58" spans="1:4" x14ac:dyDescent="0.3">
      <c r="A58" s="17" t="s">
        <v>1254</v>
      </c>
      <c r="B58" s="17">
        <v>2019</v>
      </c>
      <c r="C58" s="17" t="s">
        <v>1584</v>
      </c>
      <c r="D58" s="18">
        <v>8397.36</v>
      </c>
    </row>
    <row r="59" spans="1:4" x14ac:dyDescent="0.3">
      <c r="A59" s="17" t="s">
        <v>1282</v>
      </c>
      <c r="B59" s="17">
        <v>2017</v>
      </c>
      <c r="C59" s="17" t="s">
        <v>1584</v>
      </c>
      <c r="D59" s="18">
        <v>881.28</v>
      </c>
    </row>
    <row r="60" spans="1:4" x14ac:dyDescent="0.3">
      <c r="A60" s="17" t="s">
        <v>1282</v>
      </c>
      <c r="B60" s="17">
        <v>2018</v>
      </c>
      <c r="C60" s="17" t="s">
        <v>1584</v>
      </c>
      <c r="D60" s="18">
        <v>1883.52</v>
      </c>
    </row>
    <row r="61" spans="1:4" x14ac:dyDescent="0.3">
      <c r="A61" s="17" t="s">
        <v>1282</v>
      </c>
      <c r="B61" s="17">
        <v>2019</v>
      </c>
      <c r="C61" s="17" t="s">
        <v>1584</v>
      </c>
      <c r="D61" s="18">
        <v>2376</v>
      </c>
    </row>
    <row r="62" spans="1:4" x14ac:dyDescent="0.3">
      <c r="A62" s="17" t="s">
        <v>1238</v>
      </c>
      <c r="B62" s="17">
        <v>2017</v>
      </c>
      <c r="C62" s="17" t="s">
        <v>1585</v>
      </c>
      <c r="D62" s="18">
        <v>246115</v>
      </c>
    </row>
    <row r="63" spans="1:4" x14ac:dyDescent="0.3">
      <c r="A63" s="17" t="s">
        <v>1238</v>
      </c>
      <c r="B63" s="17">
        <v>2018</v>
      </c>
      <c r="C63" s="17" t="s">
        <v>1585</v>
      </c>
      <c r="D63" s="18">
        <v>423690.63</v>
      </c>
    </row>
    <row r="64" spans="1:4" x14ac:dyDescent="0.3">
      <c r="A64" s="17" t="s">
        <v>1238</v>
      </c>
      <c r="B64" s="17">
        <v>2019</v>
      </c>
      <c r="C64" s="17" t="s">
        <v>1585</v>
      </c>
      <c r="D64" s="18">
        <v>699108.48</v>
      </c>
    </row>
    <row r="65" spans="1:10" x14ac:dyDescent="0.3">
      <c r="A65" s="17" t="s">
        <v>1289</v>
      </c>
      <c r="B65" s="17">
        <v>2017</v>
      </c>
      <c r="C65" s="17" t="s">
        <v>1585</v>
      </c>
      <c r="D65" s="18">
        <v>34825.82</v>
      </c>
    </row>
    <row r="66" spans="1:10" x14ac:dyDescent="0.3">
      <c r="A66" s="17" t="s">
        <v>1289</v>
      </c>
      <c r="B66" s="17">
        <v>2018</v>
      </c>
      <c r="C66" s="17" t="s">
        <v>1585</v>
      </c>
      <c r="D66" s="18">
        <v>17148.16</v>
      </c>
    </row>
    <row r="67" spans="1:10" x14ac:dyDescent="0.3">
      <c r="A67" s="17" t="s">
        <v>1289</v>
      </c>
      <c r="B67" s="17">
        <v>2019</v>
      </c>
      <c r="C67" s="17" t="s">
        <v>1585</v>
      </c>
      <c r="D67" s="18">
        <v>180116.4</v>
      </c>
    </row>
    <row r="68" spans="1:10" x14ac:dyDescent="0.3">
      <c r="A68" s="17" t="s">
        <v>1233</v>
      </c>
      <c r="B68" s="17">
        <v>2017</v>
      </c>
      <c r="C68" s="17" t="s">
        <v>1585</v>
      </c>
      <c r="D68" s="18">
        <v>25012.67</v>
      </c>
      <c r="I68" s="20"/>
      <c r="J68" s="21"/>
    </row>
    <row r="69" spans="1:10" x14ac:dyDescent="0.3">
      <c r="A69" s="17" t="s">
        <v>1233</v>
      </c>
      <c r="B69" s="17">
        <v>2018</v>
      </c>
      <c r="C69" s="17" t="s">
        <v>1585</v>
      </c>
      <c r="D69" s="18">
        <v>70791.199999999997</v>
      </c>
      <c r="I69" s="20"/>
      <c r="J69" s="21"/>
    </row>
    <row r="70" spans="1:10" x14ac:dyDescent="0.3">
      <c r="A70" s="17" t="s">
        <v>1233</v>
      </c>
      <c r="B70" s="17">
        <v>2019</v>
      </c>
      <c r="C70" s="17" t="s">
        <v>1585</v>
      </c>
      <c r="D70" s="18">
        <v>63112.28</v>
      </c>
      <c r="I70" s="20"/>
      <c r="J70" s="21"/>
    </row>
    <row r="71" spans="1:10" x14ac:dyDescent="0.3">
      <c r="A71" s="17" t="s">
        <v>1254</v>
      </c>
      <c r="B71" s="17">
        <v>2017</v>
      </c>
      <c r="C71" s="17" t="s">
        <v>1585</v>
      </c>
      <c r="D71" s="18">
        <v>22366.880000000001</v>
      </c>
      <c r="I71" s="20"/>
      <c r="J71" s="21"/>
    </row>
    <row r="72" spans="1:10" x14ac:dyDescent="0.3">
      <c r="A72" s="17" t="s">
        <v>1254</v>
      </c>
      <c r="B72" s="17">
        <v>2018</v>
      </c>
      <c r="C72" s="17" t="s">
        <v>1585</v>
      </c>
      <c r="D72" s="18">
        <v>50766.13</v>
      </c>
      <c r="I72" s="20"/>
      <c r="J72" s="21"/>
    </row>
    <row r="73" spans="1:10" x14ac:dyDescent="0.3">
      <c r="A73" s="17" t="s">
        <v>1254</v>
      </c>
      <c r="B73" s="17">
        <v>2019</v>
      </c>
      <c r="C73" s="17" t="s">
        <v>1585</v>
      </c>
      <c r="D73" s="18">
        <v>98383.64</v>
      </c>
    </row>
    <row r="74" spans="1:10" x14ac:dyDescent="0.3">
      <c r="A74" s="17" t="s">
        <v>1282</v>
      </c>
      <c r="B74" s="17">
        <v>2017</v>
      </c>
      <c r="C74" s="17" t="s">
        <v>1585</v>
      </c>
      <c r="D74" s="18">
        <v>19208</v>
      </c>
    </row>
    <row r="75" spans="1:10" x14ac:dyDescent="0.3">
      <c r="A75" s="17" t="s">
        <v>1282</v>
      </c>
      <c r="B75" s="17">
        <v>2018</v>
      </c>
      <c r="C75" s="17" t="s">
        <v>1585</v>
      </c>
      <c r="D75" s="18">
        <v>11236.8</v>
      </c>
    </row>
    <row r="76" spans="1:10" x14ac:dyDescent="0.3">
      <c r="A76" s="17" t="s">
        <v>1282</v>
      </c>
      <c r="B76" s="17">
        <v>2019</v>
      </c>
      <c r="C76" s="17" t="s">
        <v>1585</v>
      </c>
      <c r="D76" s="18">
        <v>9023.44</v>
      </c>
    </row>
    <row r="77" spans="1:10" x14ac:dyDescent="0.3">
      <c r="A77" s="17" t="s">
        <v>1238</v>
      </c>
      <c r="B77" s="17">
        <v>2017</v>
      </c>
      <c r="C77" s="17" t="s">
        <v>1586</v>
      </c>
      <c r="D77" s="18">
        <v>6390</v>
      </c>
    </row>
    <row r="78" spans="1:10" x14ac:dyDescent="0.3">
      <c r="A78" s="17" t="s">
        <v>1238</v>
      </c>
      <c r="B78" s="17">
        <v>2018</v>
      </c>
      <c r="C78" s="17" t="s">
        <v>1586</v>
      </c>
      <c r="D78" s="18">
        <v>10326</v>
      </c>
    </row>
    <row r="79" spans="1:10" x14ac:dyDescent="0.3">
      <c r="A79" s="17" t="s">
        <v>1238</v>
      </c>
      <c r="B79" s="17">
        <v>2019</v>
      </c>
      <c r="C79" s="17" t="s">
        <v>1586</v>
      </c>
      <c r="D79" s="18">
        <v>20935.2</v>
      </c>
    </row>
    <row r="80" spans="1:10" x14ac:dyDescent="0.3">
      <c r="A80" s="17" t="s">
        <v>1289</v>
      </c>
      <c r="B80" s="17">
        <v>2017</v>
      </c>
      <c r="C80" s="17" t="s">
        <v>1586</v>
      </c>
      <c r="D80" s="18">
        <v>923.40000000000009</v>
      </c>
    </row>
    <row r="81" spans="1:4" x14ac:dyDescent="0.3">
      <c r="A81" s="17" t="s">
        <v>1289</v>
      </c>
      <c r="B81" s="17">
        <v>2018</v>
      </c>
      <c r="C81" s="17" t="s">
        <v>1586</v>
      </c>
      <c r="D81" s="18">
        <v>1148.1600000000001</v>
      </c>
    </row>
    <row r="82" spans="1:4" x14ac:dyDescent="0.3">
      <c r="A82" s="17" t="s">
        <v>1289</v>
      </c>
      <c r="B82" s="17">
        <v>2019</v>
      </c>
      <c r="C82" s="17" t="s">
        <v>1586</v>
      </c>
      <c r="D82" s="18">
        <v>2387.7000000000003</v>
      </c>
    </row>
    <row r="83" spans="1:4" x14ac:dyDescent="0.3">
      <c r="A83" s="17" t="s">
        <v>1233</v>
      </c>
      <c r="B83" s="17">
        <v>2017</v>
      </c>
      <c r="C83" s="17" t="s">
        <v>1586</v>
      </c>
      <c r="D83" s="18">
        <v>160.06</v>
      </c>
    </row>
    <row r="84" spans="1:4" x14ac:dyDescent="0.3">
      <c r="A84" s="17" t="s">
        <v>1233</v>
      </c>
      <c r="B84" s="17">
        <v>2018</v>
      </c>
      <c r="C84" s="17" t="s">
        <v>1586</v>
      </c>
      <c r="D84" s="18">
        <v>403.2</v>
      </c>
    </row>
    <row r="85" spans="1:4" x14ac:dyDescent="0.3">
      <c r="A85" s="17" t="s">
        <v>1233</v>
      </c>
      <c r="B85" s="17">
        <v>2019</v>
      </c>
      <c r="C85" s="17" t="s">
        <v>1586</v>
      </c>
      <c r="D85" s="18">
        <v>400.44</v>
      </c>
    </row>
    <row r="86" spans="1:4" x14ac:dyDescent="0.3">
      <c r="A86" s="17" t="s">
        <v>1254</v>
      </c>
      <c r="B86" s="17">
        <v>2017</v>
      </c>
      <c r="C86" s="17" t="s">
        <v>1586</v>
      </c>
      <c r="D86" s="18">
        <v>1026.48</v>
      </c>
    </row>
    <row r="87" spans="1:4" x14ac:dyDescent="0.3">
      <c r="A87" s="17" t="s">
        <v>1254</v>
      </c>
      <c r="B87" s="17">
        <v>2018</v>
      </c>
      <c r="C87" s="17" t="s">
        <v>1586</v>
      </c>
      <c r="D87" s="18">
        <v>1602</v>
      </c>
    </row>
    <row r="88" spans="1:4" x14ac:dyDescent="0.3">
      <c r="A88" s="17" t="s">
        <v>1254</v>
      </c>
      <c r="B88" s="17">
        <v>2019</v>
      </c>
      <c r="C88" s="17" t="s">
        <v>1586</v>
      </c>
      <c r="D88" s="18">
        <v>2516.64</v>
      </c>
    </row>
    <row r="89" spans="1:4" x14ac:dyDescent="0.3">
      <c r="A89" s="17" t="s">
        <v>1282</v>
      </c>
      <c r="B89" s="17">
        <v>2017</v>
      </c>
      <c r="C89" s="17" t="s">
        <v>1586</v>
      </c>
      <c r="D89" s="18">
        <v>296.64</v>
      </c>
    </row>
    <row r="90" spans="1:4" x14ac:dyDescent="0.3">
      <c r="A90" s="17" t="s">
        <v>1282</v>
      </c>
      <c r="B90" s="17">
        <v>2018</v>
      </c>
      <c r="C90" s="17" t="s">
        <v>1586</v>
      </c>
      <c r="D90" s="18">
        <v>599.04</v>
      </c>
    </row>
    <row r="91" spans="1:4" x14ac:dyDescent="0.3">
      <c r="A91" s="17" t="s">
        <v>1282</v>
      </c>
      <c r="B91" s="17">
        <v>2019</v>
      </c>
      <c r="C91" s="17" t="s">
        <v>1586</v>
      </c>
      <c r="D91" s="18">
        <v>744.4799999999999</v>
      </c>
    </row>
    <row r="92" spans="1:4" x14ac:dyDescent="0.3">
      <c r="A92" s="17" t="s">
        <v>1238</v>
      </c>
      <c r="B92" s="17">
        <v>2017</v>
      </c>
      <c r="C92" s="17" t="s">
        <v>1587</v>
      </c>
      <c r="D92" s="18">
        <v>3195</v>
      </c>
    </row>
    <row r="93" spans="1:4" x14ac:dyDescent="0.3">
      <c r="A93" s="17" t="s">
        <v>1238</v>
      </c>
      <c r="B93" s="17">
        <v>2018</v>
      </c>
      <c r="C93" s="17" t="s">
        <v>1587</v>
      </c>
      <c r="D93" s="18">
        <v>5059.74</v>
      </c>
    </row>
    <row r="94" spans="1:4" x14ac:dyDescent="0.3">
      <c r="A94" s="17" t="s">
        <v>1238</v>
      </c>
      <c r="B94" s="17">
        <v>2019</v>
      </c>
      <c r="C94" s="17" t="s">
        <v>1587</v>
      </c>
      <c r="D94" s="18">
        <v>9230.52</v>
      </c>
    </row>
    <row r="95" spans="1:4" x14ac:dyDescent="0.3">
      <c r="A95" s="17" t="s">
        <v>1289</v>
      </c>
      <c r="B95" s="17">
        <v>2017</v>
      </c>
      <c r="C95" s="17" t="s">
        <v>1587</v>
      </c>
      <c r="D95" s="18">
        <v>477.09000000000003</v>
      </c>
    </row>
    <row r="96" spans="1:4" x14ac:dyDescent="0.3">
      <c r="A96" s="17" t="s">
        <v>1289</v>
      </c>
      <c r="B96" s="17">
        <v>2018</v>
      </c>
      <c r="C96" s="17" t="s">
        <v>1587</v>
      </c>
      <c r="D96" s="18">
        <v>592.79999999999995</v>
      </c>
    </row>
    <row r="97" spans="1:4" x14ac:dyDescent="0.3">
      <c r="A97" s="17" t="s">
        <v>1289</v>
      </c>
      <c r="B97" s="17">
        <v>2019</v>
      </c>
      <c r="C97" s="17" t="s">
        <v>1587</v>
      </c>
      <c r="D97" s="18">
        <v>1171.1099999999999</v>
      </c>
    </row>
    <row r="98" spans="1:4" x14ac:dyDescent="0.3">
      <c r="A98" s="17" t="s">
        <v>1233</v>
      </c>
      <c r="B98" s="17">
        <v>2017</v>
      </c>
      <c r="C98" s="17" t="s">
        <v>1587</v>
      </c>
      <c r="D98" s="18">
        <v>34.650000000000006</v>
      </c>
    </row>
    <row r="99" spans="1:4" x14ac:dyDescent="0.3">
      <c r="A99" s="17" t="s">
        <v>1233</v>
      </c>
      <c r="B99" s="17">
        <v>2018</v>
      </c>
      <c r="C99" s="17" t="s">
        <v>1587</v>
      </c>
      <c r="D99" s="18">
        <v>220.50000000000003</v>
      </c>
    </row>
    <row r="100" spans="1:4" x14ac:dyDescent="0.3">
      <c r="A100" s="17" t="s">
        <v>1233</v>
      </c>
      <c r="B100" s="17">
        <v>2019</v>
      </c>
      <c r="C100" s="17" t="s">
        <v>1587</v>
      </c>
      <c r="D100" s="18">
        <v>191.70000000000002</v>
      </c>
    </row>
    <row r="101" spans="1:4" x14ac:dyDescent="0.3">
      <c r="A101" s="17" t="s">
        <v>1254</v>
      </c>
      <c r="B101" s="17">
        <v>2017</v>
      </c>
      <c r="C101" s="17" t="s">
        <v>1587</v>
      </c>
      <c r="D101" s="18">
        <v>491.40000000000003</v>
      </c>
    </row>
    <row r="102" spans="1:4" x14ac:dyDescent="0.3">
      <c r="A102" s="17" t="s">
        <v>1254</v>
      </c>
      <c r="B102" s="17">
        <v>2018</v>
      </c>
      <c r="C102" s="17" t="s">
        <v>1587</v>
      </c>
      <c r="D102" s="18">
        <v>841.05000000000007</v>
      </c>
    </row>
    <row r="103" spans="1:4" x14ac:dyDescent="0.3">
      <c r="A103" s="17" t="s">
        <v>1254</v>
      </c>
      <c r="B103" s="17">
        <v>2019</v>
      </c>
      <c r="C103" s="17" t="s">
        <v>1587</v>
      </c>
      <c r="D103" s="18">
        <v>1296.8400000000001</v>
      </c>
    </row>
    <row r="104" spans="1:4" x14ac:dyDescent="0.3">
      <c r="A104" s="17" t="s">
        <v>1282</v>
      </c>
      <c r="B104" s="17">
        <v>2017</v>
      </c>
      <c r="C104" s="17" t="s">
        <v>1587</v>
      </c>
      <c r="D104" s="18">
        <v>155.52000000000001</v>
      </c>
    </row>
    <row r="105" spans="1:4" x14ac:dyDescent="0.3">
      <c r="A105" s="17" t="s">
        <v>1282</v>
      </c>
      <c r="B105" s="17">
        <v>2018</v>
      </c>
      <c r="C105" s="17" t="s">
        <v>1587</v>
      </c>
      <c r="D105" s="18">
        <v>262.08</v>
      </c>
    </row>
    <row r="106" spans="1:4" x14ac:dyDescent="0.3">
      <c r="A106" s="17" t="s">
        <v>1282</v>
      </c>
      <c r="B106" s="17">
        <v>2019</v>
      </c>
      <c r="C106" s="17" t="s">
        <v>1587</v>
      </c>
      <c r="D106" s="18">
        <v>423.71999999999997</v>
      </c>
    </row>
    <row r="107" spans="1:4" x14ac:dyDescent="0.3">
      <c r="A107" s="17" t="s">
        <v>1238</v>
      </c>
      <c r="B107" s="17">
        <v>2017</v>
      </c>
      <c r="C107" s="17" t="s">
        <v>1588</v>
      </c>
      <c r="D107" s="18">
        <v>2130</v>
      </c>
    </row>
    <row r="108" spans="1:4" x14ac:dyDescent="0.3">
      <c r="A108" s="17" t="s">
        <v>1238</v>
      </c>
      <c r="B108" s="17">
        <v>2018</v>
      </c>
      <c r="C108" s="17" t="s">
        <v>1588</v>
      </c>
      <c r="D108" s="18">
        <v>3579.6800000000003</v>
      </c>
    </row>
    <row r="109" spans="1:4" x14ac:dyDescent="0.3">
      <c r="A109" s="17" t="s">
        <v>1238</v>
      </c>
      <c r="B109" s="17">
        <v>2019</v>
      </c>
      <c r="C109" s="17" t="s">
        <v>1588</v>
      </c>
      <c r="D109" s="18">
        <v>5344</v>
      </c>
    </row>
    <row r="110" spans="1:4" x14ac:dyDescent="0.3">
      <c r="A110" s="17" t="s">
        <v>1289</v>
      </c>
      <c r="B110" s="17">
        <v>2017</v>
      </c>
      <c r="C110" s="17" t="s">
        <v>1588</v>
      </c>
      <c r="D110" s="18">
        <v>362.52000000000004</v>
      </c>
    </row>
    <row r="111" spans="1:4" x14ac:dyDescent="0.3">
      <c r="A111" s="17" t="s">
        <v>1289</v>
      </c>
      <c r="B111" s="17">
        <v>2018</v>
      </c>
      <c r="C111" s="17" t="s">
        <v>1588</v>
      </c>
      <c r="D111" s="18">
        <v>378.56</v>
      </c>
    </row>
    <row r="112" spans="1:4" x14ac:dyDescent="0.3">
      <c r="A112" s="17" t="s">
        <v>1289</v>
      </c>
      <c r="B112" s="17">
        <v>2019</v>
      </c>
      <c r="C112" s="17" t="s">
        <v>1588</v>
      </c>
      <c r="D112" s="18">
        <v>818.6400000000001</v>
      </c>
    </row>
    <row r="113" spans="1:4" x14ac:dyDescent="0.3">
      <c r="A113" s="17" t="s">
        <v>1233</v>
      </c>
      <c r="B113" s="17">
        <v>2017</v>
      </c>
      <c r="C113" s="17" t="s">
        <v>1588</v>
      </c>
      <c r="D113" s="18">
        <v>23.540000000000003</v>
      </c>
    </row>
    <row r="114" spans="1:4" x14ac:dyDescent="0.3">
      <c r="A114" s="17" t="s">
        <v>1233</v>
      </c>
      <c r="B114" s="17">
        <v>2018</v>
      </c>
      <c r="C114" s="17" t="s">
        <v>1588</v>
      </c>
      <c r="D114" s="18">
        <v>141.4</v>
      </c>
    </row>
    <row r="115" spans="1:4" x14ac:dyDescent="0.3">
      <c r="A115" s="17" t="s">
        <v>1233</v>
      </c>
      <c r="B115" s="17">
        <v>2019</v>
      </c>
      <c r="C115" s="17" t="s">
        <v>1588</v>
      </c>
      <c r="D115" s="18">
        <v>156.20000000000002</v>
      </c>
    </row>
    <row r="116" spans="1:4" x14ac:dyDescent="0.3">
      <c r="A116" s="17" t="s">
        <v>1254</v>
      </c>
      <c r="B116" s="17">
        <v>2017</v>
      </c>
      <c r="C116" s="17" t="s">
        <v>1588</v>
      </c>
      <c r="D116" s="18">
        <v>371.28000000000003</v>
      </c>
    </row>
    <row r="117" spans="1:4" x14ac:dyDescent="0.3">
      <c r="A117" s="17" t="s">
        <v>1254</v>
      </c>
      <c r="B117" s="17">
        <v>2018</v>
      </c>
      <c r="C117" s="17" t="s">
        <v>1588</v>
      </c>
      <c r="D117" s="18">
        <v>544.68000000000006</v>
      </c>
    </row>
    <row r="118" spans="1:4" x14ac:dyDescent="0.3">
      <c r="A118" s="17" t="s">
        <v>1254</v>
      </c>
      <c r="B118" s="17">
        <v>2019</v>
      </c>
      <c r="C118" s="17" t="s">
        <v>1588</v>
      </c>
      <c r="D118" s="18">
        <v>898.80000000000007</v>
      </c>
    </row>
    <row r="119" spans="1:4" x14ac:dyDescent="0.3">
      <c r="A119" s="17" t="s">
        <v>1282</v>
      </c>
      <c r="B119" s="17">
        <v>2017</v>
      </c>
      <c r="C119" s="17" t="s">
        <v>1588</v>
      </c>
      <c r="D119" s="18">
        <v>87.36</v>
      </c>
    </row>
    <row r="120" spans="1:4" x14ac:dyDescent="0.3">
      <c r="A120" s="17" t="s">
        <v>1282</v>
      </c>
      <c r="B120" s="17">
        <v>2018</v>
      </c>
      <c r="C120" s="17" t="s">
        <v>1588</v>
      </c>
      <c r="D120" s="18">
        <v>203.52</v>
      </c>
    </row>
    <row r="121" spans="1:4" x14ac:dyDescent="0.3">
      <c r="A121" s="17" t="s">
        <v>1282</v>
      </c>
      <c r="B121" s="17">
        <v>2019</v>
      </c>
      <c r="C121" s="17" t="s">
        <v>1588</v>
      </c>
      <c r="D121" s="18">
        <v>261.36</v>
      </c>
    </row>
    <row r="122" spans="1:4" x14ac:dyDescent="0.3">
      <c r="A122" s="17" t="s">
        <v>1238</v>
      </c>
      <c r="B122" s="17">
        <v>2017</v>
      </c>
      <c r="C122" s="17" t="s">
        <v>1589</v>
      </c>
      <c r="D122" s="18">
        <v>4260</v>
      </c>
    </row>
    <row r="123" spans="1:4" x14ac:dyDescent="0.3">
      <c r="A123" s="17" t="s">
        <v>1238</v>
      </c>
      <c r="B123" s="17">
        <v>2018</v>
      </c>
      <c r="C123" s="17" t="s">
        <v>1589</v>
      </c>
      <c r="D123" s="18">
        <v>7572.4000000000005</v>
      </c>
    </row>
    <row r="124" spans="1:4" x14ac:dyDescent="0.3">
      <c r="A124" s="17" t="s">
        <v>1238</v>
      </c>
      <c r="B124" s="17">
        <v>2019</v>
      </c>
      <c r="C124" s="17" t="s">
        <v>1589</v>
      </c>
      <c r="D124" s="18">
        <v>12434.24</v>
      </c>
    </row>
    <row r="125" spans="1:4" x14ac:dyDescent="0.3">
      <c r="A125" s="17" t="s">
        <v>1289</v>
      </c>
      <c r="B125" s="17">
        <v>2017</v>
      </c>
      <c r="C125" s="17" t="s">
        <v>1589</v>
      </c>
      <c r="D125" s="18">
        <v>690.84</v>
      </c>
    </row>
    <row r="126" spans="1:4" x14ac:dyDescent="0.3">
      <c r="A126" s="17" t="s">
        <v>1289</v>
      </c>
      <c r="B126" s="17">
        <v>2018</v>
      </c>
      <c r="C126" s="17" t="s">
        <v>1589</v>
      </c>
      <c r="D126" s="18">
        <v>865.28</v>
      </c>
    </row>
    <row r="127" spans="1:4" x14ac:dyDescent="0.3">
      <c r="A127" s="17" t="s">
        <v>1289</v>
      </c>
      <c r="B127" s="17">
        <v>2019</v>
      </c>
      <c r="C127" s="17" t="s">
        <v>1589</v>
      </c>
      <c r="D127" s="18">
        <v>1576.64</v>
      </c>
    </row>
    <row r="128" spans="1:4" x14ac:dyDescent="0.3">
      <c r="A128" s="17" t="s">
        <v>1233</v>
      </c>
      <c r="B128" s="17">
        <v>2017</v>
      </c>
      <c r="C128" s="17" t="s">
        <v>1589</v>
      </c>
      <c r="D128" s="18">
        <v>47.52</v>
      </c>
    </row>
    <row r="129" spans="1:4" x14ac:dyDescent="0.3">
      <c r="A129" s="17" t="s">
        <v>1233</v>
      </c>
      <c r="B129" s="17">
        <v>2018</v>
      </c>
      <c r="C129" s="17" t="s">
        <v>1589</v>
      </c>
      <c r="D129" s="18">
        <v>305.20000000000005</v>
      </c>
    </row>
    <row r="130" spans="1:4" x14ac:dyDescent="0.3">
      <c r="A130" s="17" t="s">
        <v>1233</v>
      </c>
      <c r="B130" s="17">
        <v>2019</v>
      </c>
      <c r="C130" s="17" t="s">
        <v>1589</v>
      </c>
      <c r="D130" s="18">
        <v>292.52</v>
      </c>
    </row>
    <row r="131" spans="1:4" x14ac:dyDescent="0.3">
      <c r="A131" s="17" t="s">
        <v>1254</v>
      </c>
      <c r="B131" s="17">
        <v>2017</v>
      </c>
      <c r="C131" s="17" t="s">
        <v>1589</v>
      </c>
      <c r="D131" s="18">
        <v>669.76</v>
      </c>
    </row>
    <row r="132" spans="1:4" x14ac:dyDescent="0.3">
      <c r="A132" s="17" t="s">
        <v>1254</v>
      </c>
      <c r="B132" s="17">
        <v>2018</v>
      </c>
      <c r="C132" s="17" t="s">
        <v>1589</v>
      </c>
      <c r="D132" s="18">
        <v>1089.3600000000001</v>
      </c>
    </row>
    <row r="133" spans="1:4" x14ac:dyDescent="0.3">
      <c r="A133" s="17" t="s">
        <v>1254</v>
      </c>
      <c r="B133" s="17">
        <v>2019</v>
      </c>
      <c r="C133" s="17" t="s">
        <v>1589</v>
      </c>
      <c r="D133" s="18">
        <v>1780.48</v>
      </c>
    </row>
    <row r="134" spans="1:4" x14ac:dyDescent="0.3">
      <c r="A134" s="17" t="s">
        <v>1282</v>
      </c>
      <c r="B134" s="17">
        <v>2017</v>
      </c>
      <c r="C134" s="17" t="s">
        <v>1589</v>
      </c>
      <c r="D134" s="18">
        <v>186.24</v>
      </c>
    </row>
    <row r="135" spans="1:4" x14ac:dyDescent="0.3">
      <c r="A135" s="17" t="s">
        <v>1282</v>
      </c>
      <c r="B135" s="17">
        <v>2018</v>
      </c>
      <c r="C135" s="17" t="s">
        <v>1589</v>
      </c>
      <c r="D135" s="18">
        <v>368.64</v>
      </c>
    </row>
    <row r="136" spans="1:4" x14ac:dyDescent="0.3">
      <c r="A136" s="17" t="s">
        <v>1282</v>
      </c>
      <c r="B136" s="17">
        <v>2019</v>
      </c>
      <c r="C136" s="17" t="s">
        <v>1589</v>
      </c>
      <c r="D136" s="18">
        <v>496.32</v>
      </c>
    </row>
  </sheetData>
  <autoFilter ref="A1:D136" xr:uid="{7E575BB1-0A61-472B-A692-2269C858191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F88B9-E641-4741-BF93-B01D47B2EB16}">
  <dimension ref="A3:D40"/>
  <sheetViews>
    <sheetView topLeftCell="A4" workbookViewId="0">
      <selection activeCell="I42" sqref="I42"/>
    </sheetView>
  </sheetViews>
  <sheetFormatPr defaultRowHeight="14.4" x14ac:dyDescent="0.3"/>
  <cols>
    <col min="1" max="1" width="18.21875" bestFit="1" customWidth="1"/>
    <col min="2" max="2" width="15.77734375" bestFit="1" customWidth="1"/>
    <col min="3" max="4" width="12" bestFit="1" customWidth="1"/>
  </cols>
  <sheetData>
    <row r="3" spans="1:4" x14ac:dyDescent="0.3">
      <c r="A3" s="63" t="s">
        <v>1640</v>
      </c>
      <c r="B3" s="63" t="s">
        <v>1641</v>
      </c>
    </row>
    <row r="4" spans="1:4" x14ac:dyDescent="0.3">
      <c r="A4" s="63" t="s">
        <v>1636</v>
      </c>
      <c r="B4" t="s">
        <v>1218</v>
      </c>
      <c r="C4" t="s">
        <v>1219</v>
      </c>
      <c r="D4" t="s">
        <v>1637</v>
      </c>
    </row>
    <row r="5" spans="1:4" x14ac:dyDescent="0.3">
      <c r="A5" s="20" t="s">
        <v>1642</v>
      </c>
      <c r="B5" s="21">
        <v>1.0490517184898454</v>
      </c>
      <c r="C5" s="21">
        <v>0.39042144260074602</v>
      </c>
      <c r="D5" s="21">
        <v>0.89262702796618387</v>
      </c>
    </row>
    <row r="6" spans="1:4" x14ac:dyDescent="0.3">
      <c r="A6" s="20" t="s">
        <v>1643</v>
      </c>
      <c r="B6" s="21">
        <v>0.98596646281936295</v>
      </c>
      <c r="C6" s="21">
        <v>0.32342674646139574</v>
      </c>
      <c r="D6" s="21">
        <v>0.81458952285476838</v>
      </c>
    </row>
    <row r="7" spans="1:4" x14ac:dyDescent="0.3">
      <c r="A7" s="20" t="s">
        <v>1644</v>
      </c>
      <c r="B7" s="21">
        <v>0.67632669198180828</v>
      </c>
      <c r="C7" s="21">
        <v>0.23923176406276739</v>
      </c>
      <c r="D7" s="21">
        <v>0.56420234090692412</v>
      </c>
    </row>
    <row r="8" spans="1:4" x14ac:dyDescent="0.3">
      <c r="A8" s="20" t="s">
        <v>1645</v>
      </c>
      <c r="B8" s="21">
        <v>0.55487451058112269</v>
      </c>
      <c r="C8" s="21">
        <v>0.27331169421042029</v>
      </c>
      <c r="D8" s="21">
        <v>0.49963117319193423</v>
      </c>
    </row>
    <row r="9" spans="1:4" x14ac:dyDescent="0.3">
      <c r="A9" s="20" t="s">
        <v>1646</v>
      </c>
      <c r="B9" s="21">
        <v>0.60099016822411278</v>
      </c>
      <c r="C9" s="21">
        <v>0.18348107691846505</v>
      </c>
      <c r="D9" s="21">
        <v>0.44262465083231534</v>
      </c>
    </row>
    <row r="10" spans="1:4" x14ac:dyDescent="0.3">
      <c r="A10" s="20" t="s">
        <v>1647</v>
      </c>
      <c r="B10" s="21">
        <v>0.48248633478654079</v>
      </c>
      <c r="C10" s="21">
        <v>0.5339452752344892</v>
      </c>
      <c r="D10" s="21">
        <v>0.49449342089106207</v>
      </c>
    </row>
    <row r="11" spans="1:4" x14ac:dyDescent="0.3">
      <c r="A11" s="20" t="s">
        <v>1648</v>
      </c>
      <c r="B11" s="21">
        <v>0.56580262564908723</v>
      </c>
      <c r="C11" s="21">
        <v>0.3321520399361389</v>
      </c>
      <c r="D11" s="21">
        <v>0.49329037491058608</v>
      </c>
    </row>
    <row r="12" spans="1:4" x14ac:dyDescent="0.3">
      <c r="A12" s="20" t="s">
        <v>1649</v>
      </c>
      <c r="B12" s="21">
        <v>0.61451289871867543</v>
      </c>
      <c r="C12" s="21">
        <v>0.2401712376059878</v>
      </c>
      <c r="D12" s="21">
        <v>0.5521226218665608</v>
      </c>
    </row>
    <row r="13" spans="1:4" x14ac:dyDescent="0.3">
      <c r="A13" s="20" t="s">
        <v>1650</v>
      </c>
      <c r="B13" s="21">
        <v>0.37301554286399657</v>
      </c>
      <c r="C13" s="21">
        <v>0.25982886286855184</v>
      </c>
      <c r="D13" s="21">
        <v>0.30934803536655892</v>
      </c>
    </row>
    <row r="14" spans="1:4" x14ac:dyDescent="0.3">
      <c r="A14" s="20" t="s">
        <v>1651</v>
      </c>
      <c r="B14" s="21">
        <v>0.2687733817682903</v>
      </c>
      <c r="C14" s="21">
        <v>0.15073907588767754</v>
      </c>
      <c r="D14" s="21">
        <v>0.19008384451454843</v>
      </c>
    </row>
    <row r="15" spans="1:4" x14ac:dyDescent="0.3">
      <c r="A15" s="20" t="s">
        <v>1652</v>
      </c>
      <c r="B15" s="21">
        <v>0.61078281325315598</v>
      </c>
      <c r="C15" s="21">
        <v>0.20548371161220666</v>
      </c>
      <c r="D15" s="21">
        <v>0.35747087472756273</v>
      </c>
    </row>
    <row r="16" spans="1:4" x14ac:dyDescent="0.3">
      <c r="A16" s="20" t="s">
        <v>1653</v>
      </c>
      <c r="B16" s="21">
        <v>0.54419764855357911</v>
      </c>
      <c r="C16" s="21">
        <v>0.22606109411200404</v>
      </c>
      <c r="D16" s="21">
        <v>0.38512937133279157</v>
      </c>
    </row>
    <row r="17" spans="1:4" x14ac:dyDescent="0.3">
      <c r="A17" s="20" t="s">
        <v>1654</v>
      </c>
      <c r="B17" s="21">
        <v>0.52709447277711619</v>
      </c>
      <c r="C17" s="21">
        <v>0.16020406557334926</v>
      </c>
      <c r="D17" s="21">
        <v>0.42226864214746851</v>
      </c>
    </row>
    <row r="18" spans="1:4" x14ac:dyDescent="0.3">
      <c r="A18" s="20" t="s">
        <v>1655</v>
      </c>
      <c r="B18" s="21">
        <v>0.43260947953801066</v>
      </c>
      <c r="C18" s="21"/>
      <c r="D18" s="21">
        <v>0.43260947953801066</v>
      </c>
    </row>
    <row r="19" spans="1:4" x14ac:dyDescent="0.3">
      <c r="A19" s="20" t="s">
        <v>1656</v>
      </c>
      <c r="B19" s="21">
        <v>0.42234886655556841</v>
      </c>
      <c r="C19" s="21">
        <v>0.12291872398786834</v>
      </c>
      <c r="D19" s="21">
        <v>0.27263379527171838</v>
      </c>
    </row>
    <row r="20" spans="1:4" x14ac:dyDescent="0.3">
      <c r="A20" s="20" t="s">
        <v>1657</v>
      </c>
      <c r="B20" s="21">
        <v>0.68920510051105777</v>
      </c>
      <c r="C20" s="21">
        <v>0.25205068301970474</v>
      </c>
      <c r="D20" s="21">
        <v>0.42691245001624595</v>
      </c>
    </row>
    <row r="21" spans="1:4" x14ac:dyDescent="0.3">
      <c r="A21" s="20" t="s">
        <v>1658</v>
      </c>
      <c r="B21" s="21">
        <v>0.48522649875194723</v>
      </c>
      <c r="C21" s="21">
        <v>0.39823223146776243</v>
      </c>
      <c r="D21" s="21">
        <v>0.44172936510985483</v>
      </c>
    </row>
    <row r="22" spans="1:4" x14ac:dyDescent="0.3">
      <c r="A22" s="20" t="s">
        <v>1659</v>
      </c>
      <c r="B22" s="21">
        <v>0.13057906458797328</v>
      </c>
      <c r="C22" s="21">
        <v>0.31667719854877907</v>
      </c>
      <c r="D22" s="21">
        <v>0.2701526650585776</v>
      </c>
    </row>
    <row r="23" spans="1:4" x14ac:dyDescent="0.3">
      <c r="A23" s="20" t="s">
        <v>1660</v>
      </c>
      <c r="B23" s="21">
        <v>0.35310635903207654</v>
      </c>
      <c r="C23" s="21">
        <v>0.22017006802721087</v>
      </c>
      <c r="D23" s="21">
        <v>0.28663821352964369</v>
      </c>
    </row>
    <row r="24" spans="1:4" x14ac:dyDescent="0.3">
      <c r="A24" s="20" t="s">
        <v>1661</v>
      </c>
      <c r="B24" s="21">
        <v>0.7737003058103975</v>
      </c>
      <c r="C24" s="21">
        <v>0.37066723630308873</v>
      </c>
      <c r="D24" s="21">
        <v>0.42824338908984716</v>
      </c>
    </row>
    <row r="25" spans="1:4" x14ac:dyDescent="0.3">
      <c r="A25" s="20" t="s">
        <v>1662</v>
      </c>
      <c r="B25" s="21">
        <v>0.19545462903374092</v>
      </c>
      <c r="C25" s="21">
        <v>0.10043587978894242</v>
      </c>
      <c r="D25" s="21">
        <v>0.14794525441134165</v>
      </c>
    </row>
    <row r="26" spans="1:4" x14ac:dyDescent="0.3">
      <c r="A26" s="20" t="s">
        <v>1663</v>
      </c>
      <c r="B26" s="21">
        <v>0.44312724371759077</v>
      </c>
      <c r="C26" s="21">
        <v>0.18361000608190023</v>
      </c>
      <c r="D26" s="21">
        <v>0.2484893154908229</v>
      </c>
    </row>
    <row r="27" spans="1:4" x14ac:dyDescent="0.3">
      <c r="A27" s="20" t="s">
        <v>1664</v>
      </c>
      <c r="B27" s="21"/>
      <c r="C27" s="21">
        <v>0.16619526925012582</v>
      </c>
      <c r="D27" s="21">
        <v>0.16619526925012582</v>
      </c>
    </row>
    <row r="28" spans="1:4" x14ac:dyDescent="0.3">
      <c r="A28" s="20" t="s">
        <v>1665</v>
      </c>
      <c r="B28" s="21"/>
      <c r="C28" s="21">
        <v>1.134065934065934</v>
      </c>
      <c r="D28" s="21">
        <v>1.134065934065934</v>
      </c>
    </row>
    <row r="29" spans="1:4" x14ac:dyDescent="0.3">
      <c r="A29" s="20" t="s">
        <v>1666</v>
      </c>
      <c r="B29" s="21">
        <v>0.6376559865092748</v>
      </c>
      <c r="C29" s="21">
        <v>0.22044415243101181</v>
      </c>
      <c r="D29" s="21">
        <v>0.42905006947014329</v>
      </c>
    </row>
    <row r="30" spans="1:4" x14ac:dyDescent="0.3">
      <c r="A30" s="20" t="s">
        <v>1667</v>
      </c>
      <c r="B30" s="21">
        <v>0.16851222104144525</v>
      </c>
      <c r="C30" s="21">
        <v>0.19276970160673298</v>
      </c>
      <c r="D30" s="21">
        <v>0.18064096132408913</v>
      </c>
    </row>
    <row r="31" spans="1:4" x14ac:dyDescent="0.3">
      <c r="A31" s="20" t="s">
        <v>1668</v>
      </c>
      <c r="B31" s="21">
        <v>1.3296966680211295</v>
      </c>
      <c r="C31" s="21">
        <v>0.89602794660802976</v>
      </c>
      <c r="D31" s="21">
        <v>0.9827616908906498</v>
      </c>
    </row>
    <row r="32" spans="1:4" x14ac:dyDescent="0.3">
      <c r="A32" s="20" t="s">
        <v>1669</v>
      </c>
      <c r="B32" s="21"/>
      <c r="C32" s="21">
        <v>0.21040254237288136</v>
      </c>
      <c r="D32" s="21">
        <v>0.21040254237288136</v>
      </c>
    </row>
    <row r="33" spans="1:4" x14ac:dyDescent="0.3">
      <c r="A33" s="20" t="s">
        <v>1670</v>
      </c>
      <c r="B33" s="21"/>
      <c r="C33" s="21">
        <v>0.20024322169059011</v>
      </c>
      <c r="D33" s="21">
        <v>0.20024322169059011</v>
      </c>
    </row>
    <row r="34" spans="1:4" x14ac:dyDescent="0.3">
      <c r="A34" s="20" t="s">
        <v>1671</v>
      </c>
      <c r="B34" s="21"/>
      <c r="C34" s="21">
        <v>0.16942446043165468</v>
      </c>
      <c r="D34" s="21">
        <v>0.16942446043165468</v>
      </c>
    </row>
    <row r="35" spans="1:4" x14ac:dyDescent="0.3">
      <c r="A35" s="20" t="s">
        <v>1672</v>
      </c>
      <c r="B35" s="21"/>
      <c r="C35" s="21">
        <v>0.22014739229024941</v>
      </c>
      <c r="D35" s="21">
        <v>0.22014739229024941</v>
      </c>
    </row>
    <row r="36" spans="1:4" x14ac:dyDescent="0.3">
      <c r="A36" s="20" t="s">
        <v>1673</v>
      </c>
      <c r="B36" s="21"/>
      <c r="C36" s="21">
        <v>0.15003603104212862</v>
      </c>
      <c r="D36" s="21">
        <v>0.15003603104212862</v>
      </c>
    </row>
    <row r="37" spans="1:4" x14ac:dyDescent="0.3">
      <c r="A37" s="20" t="s">
        <v>1674</v>
      </c>
      <c r="B37" s="21"/>
      <c r="C37" s="21">
        <v>0.19652902041752696</v>
      </c>
      <c r="D37" s="21">
        <v>0.19652902041752696</v>
      </c>
    </row>
    <row r="38" spans="1:4" x14ac:dyDescent="0.3">
      <c r="A38" s="20" t="s">
        <v>1675</v>
      </c>
      <c r="B38" s="21"/>
      <c r="C38" s="21">
        <v>0.28890114192495925</v>
      </c>
      <c r="D38" s="21">
        <v>0.28890114192495925</v>
      </c>
    </row>
    <row r="39" spans="1:4" x14ac:dyDescent="0.3">
      <c r="A39" s="20" t="s">
        <v>1676</v>
      </c>
      <c r="B39" s="21"/>
      <c r="C39" s="21">
        <v>0.16809589800443459</v>
      </c>
      <c r="D39" s="21">
        <v>0.16809589800443459</v>
      </c>
    </row>
    <row r="40" spans="1:4" x14ac:dyDescent="0.3">
      <c r="A40" s="20" t="s">
        <v>1637</v>
      </c>
      <c r="B40" s="21">
        <v>0.79488670117376115</v>
      </c>
      <c r="C40" s="21">
        <v>0.30007795731107434</v>
      </c>
      <c r="D40" s="21">
        <v>0.65418481981608989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C7597-F58D-4563-90D6-12C0C999F39F}">
  <dimension ref="A1:B5"/>
  <sheetViews>
    <sheetView workbookViewId="0">
      <selection activeCell="B2" sqref="B2"/>
    </sheetView>
  </sheetViews>
  <sheetFormatPr defaultRowHeight="14.4" x14ac:dyDescent="0.3"/>
  <sheetData>
    <row r="1" spans="1:2" x14ac:dyDescent="0.3">
      <c r="A1" t="s">
        <v>1634</v>
      </c>
      <c r="B1" t="s">
        <v>1677</v>
      </c>
    </row>
    <row r="2" spans="1:2" x14ac:dyDescent="0.3">
      <c r="A2" s="64">
        <v>1</v>
      </c>
      <c r="B2" s="65">
        <v>4</v>
      </c>
    </row>
    <row r="3" spans="1:2" x14ac:dyDescent="0.3">
      <c r="A3" s="66">
        <v>2</v>
      </c>
      <c r="B3" s="67">
        <v>6</v>
      </c>
    </row>
    <row r="4" spans="1:2" x14ac:dyDescent="0.3">
      <c r="A4" s="64">
        <v>3</v>
      </c>
      <c r="B4" s="65">
        <v>8</v>
      </c>
    </row>
    <row r="5" spans="1:2" x14ac:dyDescent="0.3">
      <c r="A5" s="66">
        <v>4</v>
      </c>
      <c r="B5" s="67">
        <v>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1BD91-4DF0-4E49-A8D6-DF4917E9902A}">
  <dimension ref="A3:J29"/>
  <sheetViews>
    <sheetView workbookViewId="0">
      <selection activeCell="G35" sqref="G35"/>
    </sheetView>
  </sheetViews>
  <sheetFormatPr defaultRowHeight="14.4" x14ac:dyDescent="0.3"/>
  <cols>
    <col min="1" max="1" width="16" bestFit="1" customWidth="1"/>
    <col min="2" max="2" width="15.77734375" bestFit="1" customWidth="1"/>
    <col min="3" max="5" width="12" bestFit="1" customWidth="1"/>
    <col min="6" max="6" width="16" bestFit="1" customWidth="1"/>
    <col min="7" max="7" width="16.33203125" bestFit="1" customWidth="1"/>
    <col min="8" max="8" width="21.109375" bestFit="1" customWidth="1"/>
    <col min="9" max="9" width="21.44140625" bestFit="1" customWidth="1"/>
    <col min="10" max="10" width="13.88671875" bestFit="1" customWidth="1"/>
  </cols>
  <sheetData>
    <row r="3" spans="1:10" x14ac:dyDescent="0.3">
      <c r="A3" s="63" t="s">
        <v>1681</v>
      </c>
      <c r="B3" s="63" t="s">
        <v>1641</v>
      </c>
    </row>
    <row r="4" spans="1:10" x14ac:dyDescent="0.3">
      <c r="A4" s="63" t="s">
        <v>1636</v>
      </c>
      <c r="B4" t="s">
        <v>1678</v>
      </c>
      <c r="C4" t="s">
        <v>1679</v>
      </c>
      <c r="D4" t="s">
        <v>1680</v>
      </c>
      <c r="E4" t="s">
        <v>1637</v>
      </c>
    </row>
    <row r="5" spans="1:10" x14ac:dyDescent="0.3">
      <c r="A5" s="20" t="s">
        <v>1219</v>
      </c>
      <c r="B5" s="21">
        <v>96</v>
      </c>
      <c r="C5" s="21">
        <v>111</v>
      </c>
      <c r="D5" s="21">
        <v>122</v>
      </c>
      <c r="E5" s="21">
        <v>329</v>
      </c>
    </row>
    <row r="6" spans="1:10" x14ac:dyDescent="0.3">
      <c r="A6" s="20" t="s">
        <v>1576</v>
      </c>
      <c r="B6" s="21">
        <v>41</v>
      </c>
      <c r="C6" s="21">
        <v>64</v>
      </c>
      <c r="D6" s="21">
        <v>74</v>
      </c>
      <c r="E6" s="21">
        <v>179</v>
      </c>
    </row>
    <row r="7" spans="1:10" x14ac:dyDescent="0.3">
      <c r="A7" s="20" t="s">
        <v>1635</v>
      </c>
      <c r="B7" s="69">
        <v>111</v>
      </c>
      <c r="C7" s="69">
        <v>176</v>
      </c>
      <c r="D7" s="69">
        <v>362</v>
      </c>
      <c r="E7" s="21">
        <v>649</v>
      </c>
    </row>
    <row r="8" spans="1:10" x14ac:dyDescent="0.3">
      <c r="A8" s="20" t="s">
        <v>1637</v>
      </c>
      <c r="B8" s="21">
        <v>248</v>
      </c>
      <c r="C8" s="21">
        <v>351</v>
      </c>
      <c r="D8" s="21">
        <v>558</v>
      </c>
      <c r="E8" s="21">
        <v>1157</v>
      </c>
    </row>
    <row r="15" spans="1:10" x14ac:dyDescent="0.3">
      <c r="A15" s="63" t="s">
        <v>1638</v>
      </c>
      <c r="B15" s="63" t="s">
        <v>1641</v>
      </c>
    </row>
    <row r="16" spans="1:10" x14ac:dyDescent="0.3">
      <c r="A16" s="63" t="s">
        <v>1636</v>
      </c>
      <c r="B16" t="s">
        <v>1678</v>
      </c>
      <c r="C16" t="s">
        <v>1679</v>
      </c>
      <c r="D16" t="s">
        <v>1680</v>
      </c>
      <c r="E16" t="s">
        <v>1637</v>
      </c>
      <c r="H16">
        <v>2017</v>
      </c>
      <c r="I16">
        <v>2018</v>
      </c>
      <c r="J16">
        <v>2019</v>
      </c>
    </row>
    <row r="17" spans="1:10" x14ac:dyDescent="0.3">
      <c r="A17" s="20" t="s">
        <v>1219</v>
      </c>
      <c r="B17" s="21">
        <v>51672.506600000015</v>
      </c>
      <c r="C17" s="21">
        <v>55579.62059999998</v>
      </c>
      <c r="D17" s="21">
        <v>59209.790000000008</v>
      </c>
      <c r="E17" s="21">
        <v>166461.9172</v>
      </c>
      <c r="G17" t="s">
        <v>1683</v>
      </c>
      <c r="H17" s="15">
        <f>B19</f>
        <v>927798.44650000019</v>
      </c>
      <c r="I17" s="15">
        <f t="shared" ref="I17:J17" si="0">C19</f>
        <v>1429692.013000001</v>
      </c>
      <c r="J17" s="15">
        <f t="shared" si="0"/>
        <v>3115878.7395000011</v>
      </c>
    </row>
    <row r="18" spans="1:10" x14ac:dyDescent="0.3">
      <c r="A18" s="20" t="s">
        <v>1576</v>
      </c>
      <c r="B18" s="21">
        <v>163530.79200000002</v>
      </c>
      <c r="C18" s="21">
        <v>315921.83299999998</v>
      </c>
      <c r="D18" s="21">
        <v>243277.70949999997</v>
      </c>
      <c r="E18" s="21">
        <v>722730.3345</v>
      </c>
      <c r="G18" t="s">
        <v>1684</v>
      </c>
      <c r="H18" s="15">
        <f>B28*imputed!$B$5+imputed!$C$5</f>
        <v>138420.552</v>
      </c>
      <c r="I18" s="15">
        <f>C28*imputed!$B$5+imputed!$C$5</f>
        <v>215636.82960000003</v>
      </c>
      <c r="J18" s="15">
        <f>D28*imputed!$B$5+imputed!$C$5</f>
        <v>433938.08200000005</v>
      </c>
    </row>
    <row r="19" spans="1:10" x14ac:dyDescent="0.3">
      <c r="A19" s="20" t="s">
        <v>1635</v>
      </c>
      <c r="B19" s="69">
        <v>927798.44650000019</v>
      </c>
      <c r="C19" s="69">
        <v>1429692.013000001</v>
      </c>
      <c r="D19" s="69">
        <v>3115878.7395000011</v>
      </c>
      <c r="E19" s="21">
        <v>5473369.1990000028</v>
      </c>
      <c r="G19" s="71" t="s">
        <v>1685</v>
      </c>
      <c r="H19" s="72">
        <f>H17-H18</f>
        <v>789377.89450000017</v>
      </c>
      <c r="I19" s="72">
        <f t="shared" ref="I19:J19" si="1">I17-I18</f>
        <v>1214055.1834000009</v>
      </c>
      <c r="J19" s="72">
        <f t="shared" si="1"/>
        <v>2681940.6575000011</v>
      </c>
    </row>
    <row r="20" spans="1:10" x14ac:dyDescent="0.3">
      <c r="A20" s="20" t="s">
        <v>1637</v>
      </c>
      <c r="B20" s="21">
        <v>1143001.7451000002</v>
      </c>
      <c r="C20" s="21">
        <v>1801193.4666000009</v>
      </c>
      <c r="D20" s="21">
        <v>3418366.239000001</v>
      </c>
      <c r="E20" s="21">
        <v>6362561.4507000027</v>
      </c>
    </row>
    <row r="24" spans="1:10" x14ac:dyDescent="0.3">
      <c r="A24" s="63" t="s">
        <v>1682</v>
      </c>
      <c r="B24" s="63" t="s">
        <v>1641</v>
      </c>
    </row>
    <row r="25" spans="1:10" x14ac:dyDescent="0.3">
      <c r="A25" s="63" t="s">
        <v>1636</v>
      </c>
      <c r="B25" t="s">
        <v>1678</v>
      </c>
      <c r="C25" t="s">
        <v>1679</v>
      </c>
      <c r="D25" t="s">
        <v>1680</v>
      </c>
      <c r="E25" t="s">
        <v>1637</v>
      </c>
    </row>
    <row r="26" spans="1:10" x14ac:dyDescent="0.3">
      <c r="A26" s="20" t="s">
        <v>1219</v>
      </c>
      <c r="B26" s="21">
        <v>285621</v>
      </c>
      <c r="C26" s="21">
        <v>269342</v>
      </c>
      <c r="D26" s="21">
        <v>311598</v>
      </c>
      <c r="E26" s="21">
        <v>866561</v>
      </c>
    </row>
    <row r="27" spans="1:10" x14ac:dyDescent="0.3">
      <c r="A27" s="20" t="s">
        <v>1576</v>
      </c>
      <c r="B27" s="21">
        <v>212757</v>
      </c>
      <c r="C27" s="21">
        <v>294380</v>
      </c>
      <c r="D27" s="21">
        <v>306127</v>
      </c>
      <c r="E27" s="21">
        <v>813264</v>
      </c>
    </row>
    <row r="28" spans="1:10" x14ac:dyDescent="0.3">
      <c r="A28" s="20" t="s">
        <v>1635</v>
      </c>
      <c r="B28" s="69">
        <v>1281990</v>
      </c>
      <c r="C28" s="69">
        <v>1998282</v>
      </c>
      <c r="D28" s="69">
        <v>4023340</v>
      </c>
      <c r="E28" s="21">
        <v>7303612</v>
      </c>
    </row>
    <row r="29" spans="1:10" x14ac:dyDescent="0.3">
      <c r="A29" s="20" t="s">
        <v>1637</v>
      </c>
      <c r="B29" s="21">
        <v>1780368</v>
      </c>
      <c r="C29" s="21">
        <v>2562004</v>
      </c>
      <c r="D29" s="21">
        <v>4641065</v>
      </c>
      <c r="E29" s="21">
        <v>8983437</v>
      </c>
    </row>
  </sheetData>
  <pageMargins left="0.7" right="0.7" top="0.75" bottom="0.75" header="0.3" footer="0.3"/>
  <pageSetup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CEA29-6B66-434E-8F27-B407403A93BB}">
  <dimension ref="A1:E42"/>
  <sheetViews>
    <sheetView topLeftCell="A4" workbookViewId="0">
      <selection activeCell="I41" sqref="I41"/>
    </sheetView>
  </sheetViews>
  <sheetFormatPr defaultRowHeight="14.4" x14ac:dyDescent="0.3"/>
  <cols>
    <col min="1" max="1" width="23.77734375" bestFit="1" customWidth="1"/>
    <col min="2" max="2" width="15.77734375" bestFit="1" customWidth="1"/>
    <col min="3" max="3" width="12.44140625" bestFit="1" customWidth="1"/>
    <col min="4" max="5" width="14.109375" bestFit="1" customWidth="1"/>
    <col min="6" max="6" width="12" bestFit="1" customWidth="1"/>
    <col min="7" max="8" width="9" bestFit="1" customWidth="1"/>
    <col min="9" max="9" width="12" bestFit="1" customWidth="1"/>
    <col min="10" max="10" width="11" bestFit="1" customWidth="1"/>
    <col min="11" max="12" width="10" bestFit="1" customWidth="1"/>
    <col min="13" max="13" width="12" bestFit="1" customWidth="1"/>
    <col min="14" max="14" width="9" bestFit="1" customWidth="1"/>
    <col min="15" max="15" width="10" bestFit="1" customWidth="1"/>
    <col min="16" max="16" width="9" bestFit="1" customWidth="1"/>
    <col min="17" max="17" width="10" bestFit="1" customWidth="1"/>
    <col min="18" max="18" width="12" bestFit="1" customWidth="1"/>
    <col min="19" max="19" width="10" bestFit="1" customWidth="1"/>
    <col min="20" max="20" width="12" bestFit="1" customWidth="1"/>
    <col min="21" max="21" width="10" bestFit="1" customWidth="1"/>
    <col min="22" max="26" width="12" bestFit="1" customWidth="1"/>
    <col min="27" max="27" width="11" bestFit="1" customWidth="1"/>
    <col min="28" max="28" width="10" bestFit="1" customWidth="1"/>
    <col min="29" max="29" width="11" bestFit="1" customWidth="1"/>
    <col min="30" max="30" width="12" bestFit="1" customWidth="1"/>
    <col min="31" max="32" width="11" bestFit="1" customWidth="1"/>
    <col min="33" max="33" width="10" bestFit="1" customWidth="1"/>
    <col min="34" max="34" width="11" bestFit="1" customWidth="1"/>
    <col min="35" max="35" width="12" bestFit="1" customWidth="1"/>
    <col min="36" max="36" width="11" bestFit="1" customWidth="1"/>
    <col min="37" max="37" width="10" bestFit="1" customWidth="1"/>
    <col min="38" max="40" width="12" bestFit="1" customWidth="1"/>
    <col min="41" max="41" width="10" bestFit="1" customWidth="1"/>
    <col min="42" max="45" width="12" bestFit="1" customWidth="1"/>
    <col min="46" max="46" width="11" bestFit="1" customWidth="1"/>
    <col min="47" max="48" width="12" bestFit="1" customWidth="1"/>
    <col min="49" max="49" width="10" bestFit="1" customWidth="1"/>
    <col min="50" max="50" width="11" bestFit="1" customWidth="1"/>
    <col min="51" max="53" width="12" bestFit="1" customWidth="1"/>
    <col min="54" max="61" width="10.77734375" bestFit="1" customWidth="1"/>
    <col min="62" max="66" width="9.77734375" bestFit="1" customWidth="1"/>
    <col min="67" max="77" width="10.77734375" bestFit="1" customWidth="1"/>
    <col min="78" max="82" width="9.77734375" bestFit="1" customWidth="1"/>
    <col min="83" max="92" width="10.77734375" bestFit="1" customWidth="1"/>
    <col min="93" max="95" width="9.77734375" bestFit="1" customWidth="1"/>
    <col min="96" max="107" width="10.77734375" bestFit="1" customWidth="1"/>
    <col min="108" max="112" width="9.77734375" bestFit="1" customWidth="1"/>
    <col min="113" max="124" width="10.77734375" bestFit="1" customWidth="1"/>
    <col min="125" max="128" width="9.77734375" bestFit="1" customWidth="1"/>
    <col min="129" max="139" width="10.77734375" bestFit="1" customWidth="1"/>
    <col min="140" max="142" width="9.77734375" bestFit="1" customWidth="1"/>
    <col min="143" max="155" width="10.77734375" bestFit="1" customWidth="1"/>
    <col min="156" max="162" width="9.77734375" bestFit="1" customWidth="1"/>
    <col min="163" max="171" width="10.77734375" bestFit="1" customWidth="1"/>
    <col min="172" max="176" width="9.77734375" bestFit="1" customWidth="1"/>
    <col min="177" max="180" width="10.77734375" bestFit="1" customWidth="1"/>
    <col min="181" max="184" width="9.77734375" bestFit="1" customWidth="1"/>
    <col min="185" max="196" width="10.77734375" bestFit="1" customWidth="1"/>
    <col min="197" max="204" width="9.77734375" bestFit="1" customWidth="1"/>
    <col min="205" max="218" width="10.77734375" bestFit="1" customWidth="1"/>
    <col min="219" max="224" width="9.77734375" bestFit="1" customWidth="1"/>
    <col min="225" max="237" width="10.77734375" bestFit="1" customWidth="1"/>
    <col min="238" max="240" width="9.77734375" bestFit="1" customWidth="1"/>
    <col min="241" max="241" width="10" bestFit="1" customWidth="1"/>
    <col min="242" max="244" width="9.77734375" bestFit="1" customWidth="1"/>
    <col min="245" max="256" width="10.77734375" bestFit="1" customWidth="1"/>
    <col min="257" max="257" width="11" bestFit="1" customWidth="1"/>
    <col min="258" max="259" width="10.77734375" bestFit="1" customWidth="1"/>
    <col min="260" max="263" width="9.77734375" bestFit="1" customWidth="1"/>
    <col min="264" max="272" width="10.77734375" bestFit="1" customWidth="1"/>
    <col min="273" max="273" width="11" bestFit="1" customWidth="1"/>
    <col min="274" max="279" width="9.77734375" bestFit="1" customWidth="1"/>
    <col min="280" max="291" width="10.77734375" bestFit="1" customWidth="1"/>
    <col min="292" max="296" width="9.77734375" bestFit="1" customWidth="1"/>
    <col min="297" max="310" width="10.77734375" bestFit="1" customWidth="1"/>
    <col min="311" max="313" width="9.77734375" bestFit="1" customWidth="1"/>
    <col min="314" max="326" width="10.77734375" bestFit="1" customWidth="1"/>
    <col min="327" max="330" width="9.77734375" bestFit="1" customWidth="1"/>
    <col min="331" max="346" width="10.77734375" bestFit="1" customWidth="1"/>
    <col min="347" max="351" width="9.77734375" bestFit="1" customWidth="1"/>
    <col min="352" max="367" width="10.77734375" bestFit="1" customWidth="1"/>
    <col min="368" max="374" width="9.77734375" bestFit="1" customWidth="1"/>
    <col min="375" max="389" width="10.77734375" bestFit="1" customWidth="1"/>
    <col min="390" max="393" width="9.77734375" bestFit="1" customWidth="1"/>
    <col min="394" max="404" width="10.77734375" bestFit="1" customWidth="1"/>
    <col min="405" max="406" width="9.77734375" bestFit="1" customWidth="1"/>
    <col min="407" max="407" width="10" bestFit="1" customWidth="1"/>
    <col min="408" max="412" width="9.77734375" bestFit="1" customWidth="1"/>
    <col min="413" max="427" width="10.77734375" bestFit="1" customWidth="1"/>
    <col min="428" max="435" width="9.77734375" bestFit="1" customWidth="1"/>
    <col min="436" max="450" width="10.77734375" bestFit="1" customWidth="1"/>
    <col min="451" max="458" width="9.77734375" bestFit="1" customWidth="1"/>
    <col min="459" max="474" width="10.77734375" bestFit="1" customWidth="1"/>
    <col min="475" max="475" width="11" bestFit="1" customWidth="1"/>
    <col min="476" max="479" width="10.77734375" bestFit="1" customWidth="1"/>
    <col min="480" max="480" width="11" bestFit="1" customWidth="1"/>
    <col min="481" max="485" width="9.77734375" bestFit="1" customWidth="1"/>
    <col min="486" max="499" width="10.77734375" bestFit="1" customWidth="1"/>
    <col min="500" max="505" width="9.77734375" bestFit="1" customWidth="1"/>
    <col min="506" max="522" width="10.77734375" bestFit="1" customWidth="1"/>
    <col min="523" max="529" width="9.77734375" bestFit="1" customWidth="1"/>
    <col min="530" max="531" width="10.77734375" bestFit="1" customWidth="1"/>
    <col min="532" max="532" width="11" bestFit="1" customWidth="1"/>
    <col min="533" max="546" width="10.77734375" bestFit="1" customWidth="1"/>
    <col min="547" max="554" width="9.77734375" bestFit="1" customWidth="1"/>
    <col min="555" max="556" width="10.77734375" bestFit="1" customWidth="1"/>
    <col min="557" max="557" width="11" bestFit="1" customWidth="1"/>
    <col min="558" max="571" width="10.77734375" bestFit="1" customWidth="1"/>
    <col min="572" max="573" width="9.77734375" bestFit="1" customWidth="1"/>
    <col min="574" max="574" width="11" bestFit="1" customWidth="1"/>
    <col min="575" max="578" width="9.77734375" bestFit="1" customWidth="1"/>
    <col min="579" max="596" width="10.77734375" bestFit="1" customWidth="1"/>
    <col min="597" max="600" width="9.77734375" bestFit="1" customWidth="1"/>
    <col min="601" max="601" width="11" bestFit="1" customWidth="1"/>
    <col min="602" max="603" width="9.77734375" bestFit="1" customWidth="1"/>
    <col min="604" max="618" width="10.77734375" bestFit="1" customWidth="1"/>
    <col min="619" max="624" width="9.77734375" bestFit="1" customWidth="1"/>
    <col min="625" max="632" width="10.77734375" bestFit="1" customWidth="1"/>
    <col min="633" max="633" width="11" bestFit="1" customWidth="1"/>
    <col min="634" max="637" width="10.77734375" bestFit="1" customWidth="1"/>
    <col min="638" max="644" width="9.77734375" bestFit="1" customWidth="1"/>
    <col min="645" max="665" width="10.77734375" bestFit="1" customWidth="1"/>
    <col min="666" max="672" width="9.77734375" bestFit="1" customWidth="1"/>
    <col min="673" max="684" width="10.77734375" bestFit="1" customWidth="1"/>
    <col min="685" max="685" width="12" bestFit="1" customWidth="1"/>
  </cols>
  <sheetData>
    <row r="1" spans="1:5" x14ac:dyDescent="0.3">
      <c r="A1" s="63" t="s">
        <v>1226</v>
      </c>
      <c r="B1" t="s">
        <v>1238</v>
      </c>
    </row>
    <row r="3" spans="1:5" x14ac:dyDescent="0.3">
      <c r="A3" s="63" t="s">
        <v>1638</v>
      </c>
      <c r="B3" s="63" t="s">
        <v>1641</v>
      </c>
    </row>
    <row r="4" spans="1:5" x14ac:dyDescent="0.3">
      <c r="B4" t="s">
        <v>1678</v>
      </c>
      <c r="C4" t="s">
        <v>1679</v>
      </c>
      <c r="D4" t="s">
        <v>1680</v>
      </c>
      <c r="E4" t="s">
        <v>1637</v>
      </c>
    </row>
    <row r="6" spans="1:5" x14ac:dyDescent="0.3">
      <c r="A6" s="63" t="s">
        <v>1636</v>
      </c>
    </row>
    <row r="7" spans="1:5" x14ac:dyDescent="0.3">
      <c r="A7" s="20" t="s">
        <v>1592</v>
      </c>
      <c r="B7" s="73">
        <v>446293.7840000001</v>
      </c>
      <c r="C7" s="73">
        <v>839299.38180000021</v>
      </c>
      <c r="D7" s="73">
        <v>1291937.8840000003</v>
      </c>
      <c r="E7" s="73">
        <v>2577531.0498000006</v>
      </c>
    </row>
    <row r="8" spans="1:5" x14ac:dyDescent="0.3">
      <c r="A8" s="68" t="s">
        <v>1594</v>
      </c>
      <c r="B8" s="73">
        <v>350873.39400000009</v>
      </c>
      <c r="C8" s="73">
        <v>592820.86600000015</v>
      </c>
      <c r="D8" s="73">
        <v>1064735.5940000003</v>
      </c>
      <c r="E8" s="74">
        <v>2008429.8540000005</v>
      </c>
    </row>
    <row r="9" spans="1:5" x14ac:dyDescent="0.3">
      <c r="A9" s="68" t="s">
        <v>1593</v>
      </c>
      <c r="B9" s="73">
        <v>68280.430000000008</v>
      </c>
      <c r="C9" s="73">
        <v>214215.37400000004</v>
      </c>
      <c r="D9" s="73">
        <v>208781.28</v>
      </c>
      <c r="E9" s="73">
        <v>491277.08400000003</v>
      </c>
    </row>
    <row r="10" spans="1:5" x14ac:dyDescent="0.3">
      <c r="A10" s="68" t="s">
        <v>1592</v>
      </c>
      <c r="B10" s="73">
        <v>27139.96</v>
      </c>
      <c r="C10" s="73">
        <v>32263.14179999999</v>
      </c>
      <c r="D10" s="73">
        <v>18421.010000000002</v>
      </c>
      <c r="E10" s="73">
        <v>77824.111799999984</v>
      </c>
    </row>
    <row r="11" spans="1:5" x14ac:dyDescent="0.3">
      <c r="A11" s="20" t="s">
        <v>1594</v>
      </c>
      <c r="B11" s="73">
        <v>171756.19649999996</v>
      </c>
      <c r="C11" s="73">
        <v>127607.88999999998</v>
      </c>
      <c r="D11" s="73">
        <v>139031.12</v>
      </c>
      <c r="E11" s="73">
        <v>438395.20649999997</v>
      </c>
    </row>
    <row r="12" spans="1:5" x14ac:dyDescent="0.3">
      <c r="A12" s="68" t="s">
        <v>1592</v>
      </c>
      <c r="B12" s="73">
        <v>148801.44999999998</v>
      </c>
      <c r="C12" s="73">
        <v>87928.789999999979</v>
      </c>
      <c r="D12" s="73">
        <v>62227.240000000005</v>
      </c>
      <c r="E12" s="73">
        <v>298957.48</v>
      </c>
    </row>
    <row r="13" spans="1:5" x14ac:dyDescent="0.3">
      <c r="A13" s="68" t="s">
        <v>1594</v>
      </c>
      <c r="B13" s="73">
        <v>900.96</v>
      </c>
      <c r="C13" s="73">
        <v>18761.370000000003</v>
      </c>
      <c r="D13" s="73">
        <v>49181.31</v>
      </c>
      <c r="E13" s="73">
        <v>68843.64</v>
      </c>
    </row>
    <row r="14" spans="1:5" x14ac:dyDescent="0.3">
      <c r="A14" s="68" t="s">
        <v>1593</v>
      </c>
      <c r="B14" s="73">
        <v>22053.786499999998</v>
      </c>
      <c r="C14" s="73">
        <v>20917.730000000003</v>
      </c>
      <c r="D14" s="73">
        <v>27622.57</v>
      </c>
      <c r="E14" s="73">
        <v>70594.086500000005</v>
      </c>
    </row>
    <row r="15" spans="1:5" x14ac:dyDescent="0.3">
      <c r="A15" s="20" t="s">
        <v>1593</v>
      </c>
      <c r="B15" s="73">
        <v>213000.44210000001</v>
      </c>
      <c r="C15" s="73">
        <v>375363.39159999997</v>
      </c>
      <c r="D15" s="73">
        <v>1057651.3420000002</v>
      </c>
      <c r="E15" s="73">
        <v>1646015.1757000003</v>
      </c>
    </row>
    <row r="16" spans="1:5" x14ac:dyDescent="0.3">
      <c r="A16" s="68" t="s">
        <v>1594</v>
      </c>
      <c r="B16" s="73">
        <v>45900.480000000003</v>
      </c>
      <c r="C16" s="73">
        <v>117881.927</v>
      </c>
      <c r="D16" s="73">
        <v>784649.21850000019</v>
      </c>
      <c r="E16" s="74">
        <v>948431.6255000002</v>
      </c>
    </row>
    <row r="17" spans="1:5" x14ac:dyDescent="0.3">
      <c r="A17" s="68" t="s">
        <v>1592</v>
      </c>
      <c r="B17" s="73">
        <v>140543.5955</v>
      </c>
      <c r="C17" s="73">
        <v>211119.3265</v>
      </c>
      <c r="D17" s="73">
        <v>231162.06999999995</v>
      </c>
      <c r="E17" s="73">
        <v>582824.99199999997</v>
      </c>
    </row>
    <row r="18" spans="1:5" x14ac:dyDescent="0.3">
      <c r="A18" s="68" t="s">
        <v>1593</v>
      </c>
      <c r="B18" s="73">
        <v>26556.366599999998</v>
      </c>
      <c r="C18" s="73">
        <v>46362.138099999996</v>
      </c>
      <c r="D18" s="73">
        <v>41840.053500000002</v>
      </c>
      <c r="E18" s="73">
        <v>114758.5582</v>
      </c>
    </row>
    <row r="19" spans="1:5" x14ac:dyDescent="0.3">
      <c r="A19" s="20" t="s">
        <v>1637</v>
      </c>
      <c r="B19" s="21">
        <v>831050.42260000005</v>
      </c>
      <c r="C19" s="21">
        <v>1342270.6634000002</v>
      </c>
      <c r="D19" s="21">
        <v>2488620.3460000004</v>
      </c>
      <c r="E19" s="21">
        <v>4661941.432000001</v>
      </c>
    </row>
    <row r="24" spans="1:5" x14ac:dyDescent="0.3">
      <c r="A24" s="63" t="s">
        <v>1226</v>
      </c>
      <c r="B24" t="s">
        <v>1238</v>
      </c>
    </row>
    <row r="26" spans="1:5" x14ac:dyDescent="0.3">
      <c r="A26" s="63" t="s">
        <v>4768</v>
      </c>
      <c r="B26" s="63" t="s">
        <v>1641</v>
      </c>
    </row>
    <row r="27" spans="1:5" x14ac:dyDescent="0.3">
      <c r="B27" t="s">
        <v>1678</v>
      </c>
      <c r="C27" t="s">
        <v>1679</v>
      </c>
      <c r="D27" t="s">
        <v>1680</v>
      </c>
      <c r="E27" t="s">
        <v>1637</v>
      </c>
    </row>
    <row r="29" spans="1:5" x14ac:dyDescent="0.3">
      <c r="A29" s="63" t="s">
        <v>1636</v>
      </c>
    </row>
    <row r="30" spans="1:5" x14ac:dyDescent="0.3">
      <c r="A30" s="20" t="s">
        <v>1592</v>
      </c>
      <c r="B30" s="73">
        <v>88</v>
      </c>
      <c r="C30" s="73">
        <v>134</v>
      </c>
      <c r="D30" s="73">
        <v>165</v>
      </c>
      <c r="E30" s="73">
        <v>387</v>
      </c>
    </row>
    <row r="31" spans="1:5" x14ac:dyDescent="0.3">
      <c r="A31" s="68" t="s">
        <v>1592</v>
      </c>
      <c r="B31" s="75">
        <v>33</v>
      </c>
      <c r="C31" s="75">
        <v>34</v>
      </c>
      <c r="D31" s="75">
        <v>23</v>
      </c>
      <c r="E31" s="75">
        <v>90</v>
      </c>
    </row>
    <row r="32" spans="1:5" x14ac:dyDescent="0.3">
      <c r="A32" s="68" t="s">
        <v>1594</v>
      </c>
      <c r="B32" s="73">
        <v>38</v>
      </c>
      <c r="C32" s="73">
        <v>69</v>
      </c>
      <c r="D32" s="73">
        <v>111</v>
      </c>
      <c r="E32" s="74">
        <v>218</v>
      </c>
    </row>
    <row r="33" spans="1:5" x14ac:dyDescent="0.3">
      <c r="A33" s="68" t="s">
        <v>1593</v>
      </c>
      <c r="B33" s="73">
        <v>17</v>
      </c>
      <c r="C33" s="73">
        <v>31</v>
      </c>
      <c r="D33" s="73">
        <v>31</v>
      </c>
      <c r="E33" s="73">
        <v>79</v>
      </c>
    </row>
    <row r="34" spans="1:5" x14ac:dyDescent="0.3">
      <c r="A34" s="20" t="s">
        <v>1594</v>
      </c>
      <c r="B34" s="73">
        <v>21</v>
      </c>
      <c r="C34" s="73">
        <v>25</v>
      </c>
      <c r="D34" s="73">
        <v>62</v>
      </c>
      <c r="E34" s="73">
        <v>108</v>
      </c>
    </row>
    <row r="35" spans="1:5" x14ac:dyDescent="0.3">
      <c r="A35" s="68" t="s">
        <v>1592</v>
      </c>
      <c r="B35" s="73">
        <v>15</v>
      </c>
      <c r="C35" s="73">
        <v>10</v>
      </c>
      <c r="D35" s="73">
        <v>6</v>
      </c>
      <c r="E35" s="73">
        <v>31</v>
      </c>
    </row>
    <row r="36" spans="1:5" x14ac:dyDescent="0.3">
      <c r="A36" s="68" t="s">
        <v>1594</v>
      </c>
      <c r="B36" s="75">
        <v>3</v>
      </c>
      <c r="C36" s="75">
        <v>12</v>
      </c>
      <c r="D36" s="75">
        <v>53</v>
      </c>
      <c r="E36" s="75">
        <v>68</v>
      </c>
    </row>
    <row r="37" spans="1:5" x14ac:dyDescent="0.3">
      <c r="A37" s="68" t="s">
        <v>1593</v>
      </c>
      <c r="B37" s="73">
        <v>3</v>
      </c>
      <c r="C37" s="73">
        <v>3</v>
      </c>
      <c r="D37" s="73">
        <v>3</v>
      </c>
      <c r="E37" s="73">
        <v>9</v>
      </c>
    </row>
    <row r="38" spans="1:5" x14ac:dyDescent="0.3">
      <c r="A38" s="20" t="s">
        <v>1593</v>
      </c>
      <c r="B38" s="73">
        <v>69</v>
      </c>
      <c r="C38" s="73">
        <v>106</v>
      </c>
      <c r="D38" s="73">
        <v>193</v>
      </c>
      <c r="E38" s="73">
        <v>368</v>
      </c>
    </row>
    <row r="39" spans="1:5" x14ac:dyDescent="0.3">
      <c r="A39" s="68" t="s">
        <v>1592</v>
      </c>
      <c r="B39" s="73">
        <v>30</v>
      </c>
      <c r="C39" s="73">
        <v>31</v>
      </c>
      <c r="D39" s="73">
        <v>32</v>
      </c>
      <c r="E39" s="73">
        <v>93</v>
      </c>
    </row>
    <row r="40" spans="1:5" x14ac:dyDescent="0.3">
      <c r="A40" s="68" t="s">
        <v>1594</v>
      </c>
      <c r="B40" s="73">
        <v>5</v>
      </c>
      <c r="C40" s="73">
        <v>15</v>
      </c>
      <c r="D40" s="73">
        <v>98</v>
      </c>
      <c r="E40" s="74">
        <v>118</v>
      </c>
    </row>
    <row r="41" spans="1:5" x14ac:dyDescent="0.3">
      <c r="A41" s="68" t="s">
        <v>1593</v>
      </c>
      <c r="B41" s="75">
        <v>34</v>
      </c>
      <c r="C41" s="75">
        <v>60</v>
      </c>
      <c r="D41" s="75">
        <v>63</v>
      </c>
      <c r="E41" s="75">
        <v>157</v>
      </c>
    </row>
    <row r="42" spans="1:5" x14ac:dyDescent="0.3">
      <c r="A42" s="20" t="s">
        <v>1637</v>
      </c>
      <c r="B42" s="21">
        <v>178</v>
      </c>
      <c r="C42" s="21">
        <v>265</v>
      </c>
      <c r="D42" s="21">
        <v>420</v>
      </c>
      <c r="E42" s="21">
        <v>863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745E2-F691-4DF3-85A2-7CFED60F22C1}">
  <dimension ref="A1:C1581"/>
  <sheetViews>
    <sheetView workbookViewId="0">
      <selection activeCell="C372" sqref="C372"/>
    </sheetView>
  </sheetViews>
  <sheetFormatPr defaultRowHeight="14.4" x14ac:dyDescent="0.3"/>
  <cols>
    <col min="1" max="1" width="17.109375" bestFit="1" customWidth="1"/>
    <col min="2" max="2" width="36.6640625" bestFit="1" customWidth="1"/>
    <col min="3" max="3" width="26" bestFit="1" customWidth="1"/>
  </cols>
  <sheetData>
    <row r="1" spans="1:3" x14ac:dyDescent="0.3">
      <c r="A1" t="s">
        <v>1688</v>
      </c>
      <c r="B1" t="s">
        <v>1686</v>
      </c>
      <c r="C1" t="s">
        <v>1687</v>
      </c>
    </row>
    <row r="2" spans="1:3" hidden="1" x14ac:dyDescent="0.3">
      <c r="A2" s="21" t="s">
        <v>1691</v>
      </c>
      <c r="B2" s="21" t="s">
        <v>1689</v>
      </c>
      <c r="C2" s="21" t="s">
        <v>1690</v>
      </c>
    </row>
    <row r="3" spans="1:3" hidden="1" x14ac:dyDescent="0.3">
      <c r="A3" s="21" t="s">
        <v>1694</v>
      </c>
      <c r="B3" s="21" t="s">
        <v>1692</v>
      </c>
      <c r="C3" s="21" t="s">
        <v>1693</v>
      </c>
    </row>
    <row r="4" spans="1:3" hidden="1" x14ac:dyDescent="0.3">
      <c r="A4" s="21" t="s">
        <v>1696</v>
      </c>
      <c r="B4" s="21" t="s">
        <v>1695</v>
      </c>
      <c r="C4" s="21" t="s">
        <v>1690</v>
      </c>
    </row>
    <row r="5" spans="1:3" hidden="1" x14ac:dyDescent="0.3">
      <c r="A5" s="21" t="s">
        <v>1699</v>
      </c>
      <c r="B5" s="21" t="s">
        <v>1697</v>
      </c>
      <c r="C5" s="21" t="s">
        <v>1698</v>
      </c>
    </row>
    <row r="6" spans="1:3" hidden="1" x14ac:dyDescent="0.3">
      <c r="A6" s="21" t="s">
        <v>1699</v>
      </c>
      <c r="B6" s="21" t="s">
        <v>1697</v>
      </c>
      <c r="C6" s="21" t="s">
        <v>1698</v>
      </c>
    </row>
    <row r="7" spans="1:3" hidden="1" x14ac:dyDescent="0.3">
      <c r="A7" s="21" t="s">
        <v>1702</v>
      </c>
      <c r="B7" s="21" t="s">
        <v>1700</v>
      </c>
      <c r="C7" s="21" t="s">
        <v>1701</v>
      </c>
    </row>
    <row r="8" spans="1:3" hidden="1" x14ac:dyDescent="0.3">
      <c r="A8" s="21" t="s">
        <v>1705</v>
      </c>
      <c r="B8" s="21" t="s">
        <v>1703</v>
      </c>
      <c r="C8" s="21" t="s">
        <v>1704</v>
      </c>
    </row>
    <row r="9" spans="1:3" hidden="1" x14ac:dyDescent="0.3">
      <c r="A9" s="21" t="s">
        <v>1708</v>
      </c>
      <c r="B9" s="21" t="s">
        <v>1706</v>
      </c>
      <c r="C9" s="21" t="s">
        <v>1707</v>
      </c>
    </row>
    <row r="10" spans="1:3" hidden="1" x14ac:dyDescent="0.3">
      <c r="A10" s="21" t="s">
        <v>1710</v>
      </c>
      <c r="B10" s="21" t="s">
        <v>1709</v>
      </c>
      <c r="C10" s="21" t="s">
        <v>1704</v>
      </c>
    </row>
    <row r="11" spans="1:3" hidden="1" x14ac:dyDescent="0.3">
      <c r="A11" s="21" t="s">
        <v>1713</v>
      </c>
      <c r="B11" s="21" t="s">
        <v>1711</v>
      </c>
      <c r="C11" s="21" t="s">
        <v>1712</v>
      </c>
    </row>
    <row r="12" spans="1:3" hidden="1" x14ac:dyDescent="0.3">
      <c r="A12" s="21" t="s">
        <v>1716</v>
      </c>
      <c r="B12" s="21" t="s">
        <v>1714</v>
      </c>
      <c r="C12" s="21" t="s">
        <v>1715</v>
      </c>
    </row>
    <row r="13" spans="1:3" hidden="1" x14ac:dyDescent="0.3">
      <c r="A13" s="21" t="s">
        <v>1719</v>
      </c>
      <c r="B13" s="21" t="s">
        <v>1717</v>
      </c>
      <c r="C13" s="21" t="s">
        <v>1718</v>
      </c>
    </row>
    <row r="14" spans="1:3" hidden="1" x14ac:dyDescent="0.3">
      <c r="A14" s="21" t="s">
        <v>1722</v>
      </c>
      <c r="B14" s="21" t="s">
        <v>1720</v>
      </c>
      <c r="C14" s="21" t="s">
        <v>1721</v>
      </c>
    </row>
    <row r="15" spans="1:3" hidden="1" x14ac:dyDescent="0.3">
      <c r="A15" s="21" t="s">
        <v>1725</v>
      </c>
      <c r="B15" s="21" t="s">
        <v>1723</v>
      </c>
      <c r="C15" s="21" t="s">
        <v>1724</v>
      </c>
    </row>
    <row r="16" spans="1:3" hidden="1" x14ac:dyDescent="0.3">
      <c r="A16" s="21" t="s">
        <v>1728</v>
      </c>
      <c r="B16" s="21" t="s">
        <v>1726</v>
      </c>
      <c r="C16" s="21" t="s">
        <v>1727</v>
      </c>
    </row>
    <row r="17" spans="1:3" hidden="1" x14ac:dyDescent="0.3">
      <c r="A17" s="21" t="s">
        <v>1731</v>
      </c>
      <c r="B17" s="21" t="s">
        <v>1729</v>
      </c>
      <c r="C17" s="21" t="s">
        <v>1730</v>
      </c>
    </row>
    <row r="18" spans="1:3" hidden="1" x14ac:dyDescent="0.3">
      <c r="A18" s="21" t="s">
        <v>1734</v>
      </c>
      <c r="B18" s="21" t="s">
        <v>1732</v>
      </c>
      <c r="C18" s="21" t="s">
        <v>1733</v>
      </c>
    </row>
    <row r="19" spans="1:3" hidden="1" x14ac:dyDescent="0.3">
      <c r="A19" s="21" t="s">
        <v>1736</v>
      </c>
      <c r="B19" s="21" t="s">
        <v>1735</v>
      </c>
      <c r="C19" s="21" t="s">
        <v>1724</v>
      </c>
    </row>
    <row r="20" spans="1:3" hidden="1" x14ac:dyDescent="0.3">
      <c r="A20" s="21" t="s">
        <v>1739</v>
      </c>
      <c r="B20" s="21" t="s">
        <v>1737</v>
      </c>
      <c r="C20" s="21" t="s">
        <v>1738</v>
      </c>
    </row>
    <row r="21" spans="1:3" hidden="1" x14ac:dyDescent="0.3">
      <c r="A21" s="21" t="s">
        <v>1742</v>
      </c>
      <c r="B21" s="21" t="s">
        <v>1740</v>
      </c>
      <c r="C21" s="21" t="s">
        <v>1741</v>
      </c>
    </row>
    <row r="22" spans="1:3" hidden="1" x14ac:dyDescent="0.3">
      <c r="A22" s="21" t="s">
        <v>1745</v>
      </c>
      <c r="B22" s="21" t="s">
        <v>1743</v>
      </c>
      <c r="C22" s="21" t="s">
        <v>1744</v>
      </c>
    </row>
    <row r="23" spans="1:3" hidden="1" x14ac:dyDescent="0.3">
      <c r="A23" s="21" t="s">
        <v>1747</v>
      </c>
      <c r="B23" s="21" t="s">
        <v>1746</v>
      </c>
      <c r="C23" s="21" t="s">
        <v>1718</v>
      </c>
    </row>
    <row r="24" spans="1:3" hidden="1" x14ac:dyDescent="0.3">
      <c r="A24" s="21" t="s">
        <v>1750</v>
      </c>
      <c r="B24" s="21" t="s">
        <v>1748</v>
      </c>
      <c r="C24" s="21" t="s">
        <v>1749</v>
      </c>
    </row>
    <row r="25" spans="1:3" hidden="1" x14ac:dyDescent="0.3">
      <c r="A25" s="21" t="s">
        <v>1753</v>
      </c>
      <c r="B25" s="21" t="s">
        <v>1751</v>
      </c>
      <c r="C25" s="21" t="s">
        <v>1752</v>
      </c>
    </row>
    <row r="26" spans="1:3" hidden="1" x14ac:dyDescent="0.3">
      <c r="A26" s="21" t="s">
        <v>1756</v>
      </c>
      <c r="B26" s="21" t="s">
        <v>1754</v>
      </c>
      <c r="C26" s="21" t="s">
        <v>1755</v>
      </c>
    </row>
    <row r="27" spans="1:3" hidden="1" x14ac:dyDescent="0.3">
      <c r="A27" s="21" t="s">
        <v>1759</v>
      </c>
      <c r="B27" s="21" t="s">
        <v>1757</v>
      </c>
      <c r="C27" s="21" t="s">
        <v>1758</v>
      </c>
    </row>
    <row r="28" spans="1:3" hidden="1" x14ac:dyDescent="0.3">
      <c r="A28" s="21" t="s">
        <v>1761</v>
      </c>
      <c r="B28" s="21" t="s">
        <v>1760</v>
      </c>
      <c r="C28" s="21" t="s">
        <v>1704</v>
      </c>
    </row>
    <row r="29" spans="1:3" hidden="1" x14ac:dyDescent="0.3">
      <c r="A29" s="21" t="s">
        <v>1763</v>
      </c>
      <c r="B29" s="21" t="s">
        <v>1762</v>
      </c>
      <c r="C29" s="21" t="s">
        <v>1704</v>
      </c>
    </row>
    <row r="30" spans="1:3" hidden="1" x14ac:dyDescent="0.3">
      <c r="A30" s="21" t="s">
        <v>1765</v>
      </c>
      <c r="B30" s="21" t="s">
        <v>1764</v>
      </c>
      <c r="C30" s="21" t="s">
        <v>1704</v>
      </c>
    </row>
    <row r="31" spans="1:3" hidden="1" x14ac:dyDescent="0.3">
      <c r="A31" s="21" t="s">
        <v>1767</v>
      </c>
      <c r="B31" s="21" t="s">
        <v>1766</v>
      </c>
      <c r="C31" s="21" t="s">
        <v>1704</v>
      </c>
    </row>
    <row r="32" spans="1:3" hidden="1" x14ac:dyDescent="0.3">
      <c r="A32" s="21" t="s">
        <v>1770</v>
      </c>
      <c r="B32" s="21" t="s">
        <v>1768</v>
      </c>
      <c r="C32" s="21" t="s">
        <v>1769</v>
      </c>
    </row>
    <row r="33" spans="1:3" hidden="1" x14ac:dyDescent="0.3">
      <c r="A33" s="21" t="s">
        <v>1772</v>
      </c>
      <c r="B33" s="21" t="s">
        <v>1771</v>
      </c>
      <c r="C33" s="21" t="s">
        <v>1704</v>
      </c>
    </row>
    <row r="34" spans="1:3" hidden="1" x14ac:dyDescent="0.3">
      <c r="A34" s="21" t="s">
        <v>1774</v>
      </c>
      <c r="B34" s="21" t="s">
        <v>1773</v>
      </c>
      <c r="C34" s="21" t="s">
        <v>1730</v>
      </c>
    </row>
    <row r="35" spans="1:3" hidden="1" x14ac:dyDescent="0.3">
      <c r="A35" s="21" t="s">
        <v>1777</v>
      </c>
      <c r="B35" s="21" t="s">
        <v>1775</v>
      </c>
      <c r="C35" s="21" t="s">
        <v>1776</v>
      </c>
    </row>
    <row r="36" spans="1:3" hidden="1" x14ac:dyDescent="0.3">
      <c r="A36" s="21" t="s">
        <v>1778</v>
      </c>
      <c r="B36" s="21" t="s">
        <v>1775</v>
      </c>
      <c r="C36" s="21" t="s">
        <v>1776</v>
      </c>
    </row>
    <row r="37" spans="1:3" hidden="1" x14ac:dyDescent="0.3">
      <c r="A37" s="21" t="s">
        <v>1780</v>
      </c>
      <c r="B37" s="21" t="s">
        <v>1779</v>
      </c>
      <c r="C37" s="21" t="s">
        <v>1704</v>
      </c>
    </row>
    <row r="38" spans="1:3" hidden="1" x14ac:dyDescent="0.3">
      <c r="A38" s="21" t="s">
        <v>1783</v>
      </c>
      <c r="B38" s="21" t="s">
        <v>1781</v>
      </c>
      <c r="C38" s="21" t="s">
        <v>1782</v>
      </c>
    </row>
    <row r="39" spans="1:3" hidden="1" x14ac:dyDescent="0.3">
      <c r="A39" s="21" t="s">
        <v>1785</v>
      </c>
      <c r="B39" s="21" t="s">
        <v>1784</v>
      </c>
      <c r="C39" s="21" t="s">
        <v>1769</v>
      </c>
    </row>
    <row r="40" spans="1:3" hidden="1" x14ac:dyDescent="0.3">
      <c r="A40" s="21" t="s">
        <v>1788</v>
      </c>
      <c r="B40" s="21" t="s">
        <v>1786</v>
      </c>
      <c r="C40" s="21" t="s">
        <v>1787</v>
      </c>
    </row>
    <row r="41" spans="1:3" hidden="1" x14ac:dyDescent="0.3">
      <c r="A41" s="21" t="s">
        <v>1791</v>
      </c>
      <c r="B41" s="21" t="s">
        <v>1789</v>
      </c>
      <c r="C41" s="21" t="s">
        <v>1790</v>
      </c>
    </row>
    <row r="42" spans="1:3" hidden="1" x14ac:dyDescent="0.3">
      <c r="A42" s="21" t="s">
        <v>1793</v>
      </c>
      <c r="B42" s="21" t="s">
        <v>1792</v>
      </c>
      <c r="C42" s="21" t="s">
        <v>1730</v>
      </c>
    </row>
    <row r="43" spans="1:3" hidden="1" x14ac:dyDescent="0.3">
      <c r="A43" s="21" t="s">
        <v>1796</v>
      </c>
      <c r="B43" s="21" t="s">
        <v>1794</v>
      </c>
      <c r="C43" s="21" t="s">
        <v>1795</v>
      </c>
    </row>
    <row r="44" spans="1:3" hidden="1" x14ac:dyDescent="0.3">
      <c r="A44" s="21" t="s">
        <v>1798</v>
      </c>
      <c r="B44" s="21" t="s">
        <v>1797</v>
      </c>
      <c r="C44" s="21" t="s">
        <v>1704</v>
      </c>
    </row>
    <row r="45" spans="1:3" hidden="1" x14ac:dyDescent="0.3">
      <c r="A45" s="21" t="s">
        <v>1800</v>
      </c>
      <c r="B45" s="21" t="s">
        <v>1799</v>
      </c>
      <c r="C45" s="21" t="s">
        <v>1704</v>
      </c>
    </row>
    <row r="46" spans="1:3" hidden="1" x14ac:dyDescent="0.3">
      <c r="A46" s="21" t="s">
        <v>1803</v>
      </c>
      <c r="B46" s="21" t="s">
        <v>1801</v>
      </c>
      <c r="C46" s="21" t="s">
        <v>1802</v>
      </c>
    </row>
    <row r="47" spans="1:3" hidden="1" x14ac:dyDescent="0.3">
      <c r="A47" s="21" t="s">
        <v>1805</v>
      </c>
      <c r="B47" s="21" t="s">
        <v>1804</v>
      </c>
      <c r="C47" s="21" t="s">
        <v>1790</v>
      </c>
    </row>
    <row r="48" spans="1:3" hidden="1" x14ac:dyDescent="0.3">
      <c r="A48" s="21" t="s">
        <v>1808</v>
      </c>
      <c r="B48" s="21" t="s">
        <v>1806</v>
      </c>
      <c r="C48" s="21" t="s">
        <v>1807</v>
      </c>
    </row>
    <row r="49" spans="1:3" hidden="1" x14ac:dyDescent="0.3">
      <c r="A49" s="21" t="s">
        <v>1810</v>
      </c>
      <c r="B49" s="21" t="s">
        <v>1809</v>
      </c>
      <c r="C49" s="21" t="s">
        <v>1704</v>
      </c>
    </row>
    <row r="50" spans="1:3" hidden="1" x14ac:dyDescent="0.3">
      <c r="A50" s="21" t="s">
        <v>1812</v>
      </c>
      <c r="B50" s="21" t="s">
        <v>1811</v>
      </c>
      <c r="C50" s="21" t="s">
        <v>1693</v>
      </c>
    </row>
    <row r="51" spans="1:3" hidden="1" x14ac:dyDescent="0.3">
      <c r="A51" s="21" t="s">
        <v>1815</v>
      </c>
      <c r="B51" s="21" t="s">
        <v>1813</v>
      </c>
      <c r="C51" s="21" t="s">
        <v>1814</v>
      </c>
    </row>
    <row r="52" spans="1:3" hidden="1" x14ac:dyDescent="0.3">
      <c r="A52" s="21" t="s">
        <v>1817</v>
      </c>
      <c r="B52" s="21" t="s">
        <v>1816</v>
      </c>
      <c r="C52" s="21" t="s">
        <v>1704</v>
      </c>
    </row>
    <row r="53" spans="1:3" hidden="1" x14ac:dyDescent="0.3">
      <c r="A53" s="21" t="s">
        <v>1819</v>
      </c>
      <c r="B53" s="21" t="s">
        <v>1818</v>
      </c>
      <c r="C53" s="21" t="s">
        <v>1704</v>
      </c>
    </row>
    <row r="54" spans="1:3" hidden="1" x14ac:dyDescent="0.3">
      <c r="A54" s="21" t="s">
        <v>1822</v>
      </c>
      <c r="B54" s="21" t="s">
        <v>1820</v>
      </c>
      <c r="C54" s="21" t="s">
        <v>1821</v>
      </c>
    </row>
    <row r="55" spans="1:3" hidden="1" x14ac:dyDescent="0.3">
      <c r="A55" s="21" t="s">
        <v>1210</v>
      </c>
      <c r="B55" s="21" t="s">
        <v>1823</v>
      </c>
      <c r="C55" s="21" t="s">
        <v>1824</v>
      </c>
    </row>
    <row r="56" spans="1:3" hidden="1" x14ac:dyDescent="0.3">
      <c r="A56" s="21" t="s">
        <v>1826</v>
      </c>
      <c r="B56" s="21" t="s">
        <v>1825</v>
      </c>
      <c r="C56" s="21" t="s">
        <v>1698</v>
      </c>
    </row>
    <row r="57" spans="1:3" hidden="1" x14ac:dyDescent="0.3">
      <c r="A57" s="21" t="s">
        <v>1826</v>
      </c>
      <c r="B57" s="21" t="s">
        <v>1825</v>
      </c>
      <c r="C57" s="21" t="s">
        <v>1698</v>
      </c>
    </row>
    <row r="58" spans="1:3" hidden="1" x14ac:dyDescent="0.3">
      <c r="A58" s="21" t="s">
        <v>1828</v>
      </c>
      <c r="B58" s="21" t="s">
        <v>1827</v>
      </c>
      <c r="C58" s="21" t="s">
        <v>1704</v>
      </c>
    </row>
    <row r="59" spans="1:3" hidden="1" x14ac:dyDescent="0.3">
      <c r="A59" s="21" t="s">
        <v>1830</v>
      </c>
      <c r="B59" s="21" t="s">
        <v>1829</v>
      </c>
      <c r="C59" s="21" t="s">
        <v>1769</v>
      </c>
    </row>
    <row r="60" spans="1:3" hidden="1" x14ac:dyDescent="0.3">
      <c r="A60" s="21" t="s">
        <v>1832</v>
      </c>
      <c r="B60" s="21" t="s">
        <v>1831</v>
      </c>
      <c r="C60" s="21" t="s">
        <v>1795</v>
      </c>
    </row>
    <row r="61" spans="1:3" hidden="1" x14ac:dyDescent="0.3">
      <c r="A61" s="21" t="s">
        <v>1835</v>
      </c>
      <c r="B61" s="21" t="s">
        <v>1833</v>
      </c>
      <c r="C61" s="21" t="s">
        <v>1834</v>
      </c>
    </row>
    <row r="62" spans="1:3" hidden="1" x14ac:dyDescent="0.3">
      <c r="A62" s="21" t="s">
        <v>1838</v>
      </c>
      <c r="B62" s="21" t="s">
        <v>1836</v>
      </c>
      <c r="C62" s="21" t="s">
        <v>1837</v>
      </c>
    </row>
    <row r="63" spans="1:3" hidden="1" x14ac:dyDescent="0.3">
      <c r="A63" s="21" t="s">
        <v>1840</v>
      </c>
      <c r="B63" s="21" t="s">
        <v>1839</v>
      </c>
      <c r="C63" s="21" t="s">
        <v>1724</v>
      </c>
    </row>
    <row r="64" spans="1:3" hidden="1" x14ac:dyDescent="0.3">
      <c r="A64" s="21" t="s">
        <v>1842</v>
      </c>
      <c r="B64" s="21" t="s">
        <v>1841</v>
      </c>
      <c r="C64" s="21" t="s">
        <v>1787</v>
      </c>
    </row>
    <row r="65" spans="1:3" hidden="1" x14ac:dyDescent="0.3">
      <c r="A65" s="21" t="s">
        <v>1844</v>
      </c>
      <c r="B65" s="21" t="s">
        <v>1843</v>
      </c>
      <c r="C65" s="21" t="s">
        <v>1755</v>
      </c>
    </row>
    <row r="66" spans="1:3" hidden="1" x14ac:dyDescent="0.3">
      <c r="A66" s="21" t="s">
        <v>1846</v>
      </c>
      <c r="B66" s="21" t="s">
        <v>1845</v>
      </c>
      <c r="C66" s="21" t="s">
        <v>1724</v>
      </c>
    </row>
    <row r="67" spans="1:3" hidden="1" x14ac:dyDescent="0.3">
      <c r="A67" s="21" t="s">
        <v>1849</v>
      </c>
      <c r="B67" s="21" t="s">
        <v>1847</v>
      </c>
      <c r="C67" s="21" t="s">
        <v>1848</v>
      </c>
    </row>
    <row r="68" spans="1:3" hidden="1" x14ac:dyDescent="0.3">
      <c r="A68" s="21" t="s">
        <v>1852</v>
      </c>
      <c r="B68" s="21" t="s">
        <v>1850</v>
      </c>
      <c r="C68" s="21" t="s">
        <v>1851</v>
      </c>
    </row>
    <row r="69" spans="1:3" hidden="1" x14ac:dyDescent="0.3">
      <c r="A69" s="21" t="s">
        <v>1855</v>
      </c>
      <c r="B69" s="21" t="s">
        <v>1853</v>
      </c>
      <c r="C69" s="21" t="s">
        <v>1854</v>
      </c>
    </row>
    <row r="70" spans="1:3" hidden="1" x14ac:dyDescent="0.3">
      <c r="A70" s="21" t="s">
        <v>1857</v>
      </c>
      <c r="B70" s="21" t="s">
        <v>1856</v>
      </c>
      <c r="C70" s="21" t="s">
        <v>1758</v>
      </c>
    </row>
    <row r="71" spans="1:3" hidden="1" x14ac:dyDescent="0.3">
      <c r="A71" s="21" t="s">
        <v>1859</v>
      </c>
      <c r="B71" s="21" t="s">
        <v>1858</v>
      </c>
      <c r="C71" s="21" t="s">
        <v>1769</v>
      </c>
    </row>
    <row r="72" spans="1:3" hidden="1" x14ac:dyDescent="0.3">
      <c r="A72" s="21" t="s">
        <v>1861</v>
      </c>
      <c r="B72" s="21" t="s">
        <v>1860</v>
      </c>
      <c r="C72" s="21" t="s">
        <v>1704</v>
      </c>
    </row>
    <row r="73" spans="1:3" hidden="1" x14ac:dyDescent="0.3">
      <c r="A73" s="21" t="s">
        <v>1864</v>
      </c>
      <c r="B73" s="21" t="s">
        <v>1862</v>
      </c>
      <c r="C73" s="21" t="s">
        <v>1863</v>
      </c>
    </row>
    <row r="74" spans="1:3" hidden="1" x14ac:dyDescent="0.3">
      <c r="A74" s="21" t="s">
        <v>1867</v>
      </c>
      <c r="B74" s="21" t="s">
        <v>1865</v>
      </c>
      <c r="C74" s="21" t="s">
        <v>1866</v>
      </c>
    </row>
    <row r="75" spans="1:3" hidden="1" x14ac:dyDescent="0.3">
      <c r="A75" s="21" t="s">
        <v>1869</v>
      </c>
      <c r="B75" s="21" t="s">
        <v>1868</v>
      </c>
      <c r="C75" s="21" t="s">
        <v>1782</v>
      </c>
    </row>
    <row r="76" spans="1:3" hidden="1" x14ac:dyDescent="0.3">
      <c r="A76" s="21" t="s">
        <v>1871</v>
      </c>
      <c r="B76" s="21" t="s">
        <v>1870</v>
      </c>
      <c r="C76" s="21" t="s">
        <v>1851</v>
      </c>
    </row>
    <row r="77" spans="1:3" hidden="1" x14ac:dyDescent="0.3">
      <c r="A77" s="21" t="s">
        <v>1874</v>
      </c>
      <c r="B77" s="21" t="s">
        <v>1872</v>
      </c>
      <c r="C77" s="21" t="s">
        <v>1873</v>
      </c>
    </row>
    <row r="78" spans="1:3" hidden="1" x14ac:dyDescent="0.3">
      <c r="A78" s="21" t="s">
        <v>1876</v>
      </c>
      <c r="B78" s="21" t="s">
        <v>1875</v>
      </c>
      <c r="C78" s="21" t="s">
        <v>1730</v>
      </c>
    </row>
    <row r="79" spans="1:3" hidden="1" x14ac:dyDescent="0.3">
      <c r="A79" s="21" t="s">
        <v>1879</v>
      </c>
      <c r="B79" s="21" t="s">
        <v>1877</v>
      </c>
      <c r="C79" s="21" t="s">
        <v>1878</v>
      </c>
    </row>
    <row r="80" spans="1:3" hidden="1" x14ac:dyDescent="0.3">
      <c r="A80" s="21" t="s">
        <v>1882</v>
      </c>
      <c r="B80" s="21" t="s">
        <v>1880</v>
      </c>
      <c r="C80" s="21" t="s">
        <v>1881</v>
      </c>
    </row>
    <row r="81" spans="1:3" hidden="1" x14ac:dyDescent="0.3">
      <c r="A81" s="21" t="s">
        <v>1884</v>
      </c>
      <c r="B81" s="21" t="s">
        <v>1883</v>
      </c>
      <c r="C81" s="21" t="s">
        <v>1698</v>
      </c>
    </row>
    <row r="82" spans="1:3" hidden="1" x14ac:dyDescent="0.3">
      <c r="A82" s="21" t="s">
        <v>1884</v>
      </c>
      <c r="B82" s="21" t="s">
        <v>1883</v>
      </c>
      <c r="C82" s="21" t="s">
        <v>1698</v>
      </c>
    </row>
    <row r="83" spans="1:3" hidden="1" x14ac:dyDescent="0.3">
      <c r="A83" s="21" t="s">
        <v>1887</v>
      </c>
      <c r="B83" s="21" t="s">
        <v>1885</v>
      </c>
      <c r="C83" s="21" t="s">
        <v>1886</v>
      </c>
    </row>
    <row r="84" spans="1:3" hidden="1" x14ac:dyDescent="0.3">
      <c r="A84" s="21" t="s">
        <v>1889</v>
      </c>
      <c r="B84" s="21" t="s">
        <v>1888</v>
      </c>
      <c r="C84" s="21" t="s">
        <v>1704</v>
      </c>
    </row>
    <row r="85" spans="1:3" hidden="1" x14ac:dyDescent="0.3">
      <c r="A85" s="21" t="s">
        <v>1892</v>
      </c>
      <c r="B85" s="21" t="s">
        <v>1890</v>
      </c>
      <c r="C85" s="21" t="s">
        <v>1891</v>
      </c>
    </row>
    <row r="86" spans="1:3" hidden="1" x14ac:dyDescent="0.3">
      <c r="A86" s="21" t="s">
        <v>1894</v>
      </c>
      <c r="B86" s="21" t="s">
        <v>1893</v>
      </c>
      <c r="C86" s="21" t="s">
        <v>1704</v>
      </c>
    </row>
    <row r="87" spans="1:3" hidden="1" x14ac:dyDescent="0.3">
      <c r="A87" s="21" t="s">
        <v>1896</v>
      </c>
      <c r="B87" s="21" t="s">
        <v>1895</v>
      </c>
      <c r="C87" s="21" t="s">
        <v>1802</v>
      </c>
    </row>
    <row r="88" spans="1:3" hidden="1" x14ac:dyDescent="0.3">
      <c r="A88" s="21" t="s">
        <v>1899</v>
      </c>
      <c r="B88" s="21" t="s">
        <v>1897</v>
      </c>
      <c r="C88" s="21" t="s">
        <v>1898</v>
      </c>
    </row>
    <row r="89" spans="1:3" hidden="1" x14ac:dyDescent="0.3">
      <c r="A89" s="21" t="s">
        <v>1901</v>
      </c>
      <c r="B89" s="21" t="s">
        <v>1900</v>
      </c>
      <c r="C89" s="21" t="s">
        <v>1776</v>
      </c>
    </row>
    <row r="90" spans="1:3" hidden="1" x14ac:dyDescent="0.3">
      <c r="A90" s="21" t="s">
        <v>1903</v>
      </c>
      <c r="B90" s="21" t="s">
        <v>1902</v>
      </c>
      <c r="C90" s="21" t="s">
        <v>1782</v>
      </c>
    </row>
    <row r="91" spans="1:3" hidden="1" x14ac:dyDescent="0.3">
      <c r="A91" s="21" t="s">
        <v>1905</v>
      </c>
      <c r="B91" s="21" t="s">
        <v>1904</v>
      </c>
      <c r="C91" s="21" t="s">
        <v>1704</v>
      </c>
    </row>
    <row r="92" spans="1:3" hidden="1" x14ac:dyDescent="0.3">
      <c r="A92" s="21" t="s">
        <v>1166</v>
      </c>
      <c r="B92" s="21" t="s">
        <v>1906</v>
      </c>
      <c r="C92" s="21" t="s">
        <v>1704</v>
      </c>
    </row>
    <row r="93" spans="1:3" hidden="1" x14ac:dyDescent="0.3">
      <c r="A93" s="21" t="s">
        <v>1908</v>
      </c>
      <c r="B93" s="21" t="s">
        <v>1907</v>
      </c>
      <c r="C93" s="21" t="s">
        <v>1704</v>
      </c>
    </row>
    <row r="94" spans="1:3" hidden="1" x14ac:dyDescent="0.3">
      <c r="A94" s="21" t="s">
        <v>1911</v>
      </c>
      <c r="B94" s="21" t="s">
        <v>1909</v>
      </c>
      <c r="C94" s="21" t="s">
        <v>1910</v>
      </c>
    </row>
    <row r="95" spans="1:3" hidden="1" x14ac:dyDescent="0.3">
      <c r="A95" s="21" t="s">
        <v>1913</v>
      </c>
      <c r="B95" s="21" t="s">
        <v>1912</v>
      </c>
      <c r="C95" s="21" t="s">
        <v>1704</v>
      </c>
    </row>
    <row r="96" spans="1:3" hidden="1" x14ac:dyDescent="0.3">
      <c r="A96" s="21" t="s">
        <v>1915</v>
      </c>
      <c r="B96" s="21" t="s">
        <v>1914</v>
      </c>
      <c r="C96" s="21" t="s">
        <v>1704</v>
      </c>
    </row>
    <row r="97" spans="1:3" hidden="1" x14ac:dyDescent="0.3">
      <c r="A97" s="21" t="s">
        <v>1917</v>
      </c>
      <c r="B97" s="21" t="s">
        <v>1916</v>
      </c>
      <c r="C97" s="21" t="s">
        <v>1704</v>
      </c>
    </row>
    <row r="98" spans="1:3" hidden="1" x14ac:dyDescent="0.3">
      <c r="A98" s="21" t="s">
        <v>1920</v>
      </c>
      <c r="B98" s="21" t="s">
        <v>1918</v>
      </c>
      <c r="C98" s="21" t="s">
        <v>1919</v>
      </c>
    </row>
    <row r="99" spans="1:3" hidden="1" x14ac:dyDescent="0.3">
      <c r="A99" s="21" t="s">
        <v>1922</v>
      </c>
      <c r="B99" s="21" t="s">
        <v>1921</v>
      </c>
      <c r="C99" s="21" t="s">
        <v>1730</v>
      </c>
    </row>
    <row r="100" spans="1:3" hidden="1" x14ac:dyDescent="0.3">
      <c r="A100" s="21" t="s">
        <v>1924</v>
      </c>
      <c r="B100" s="21" t="s">
        <v>1923</v>
      </c>
      <c r="C100" s="21" t="s">
        <v>1834</v>
      </c>
    </row>
    <row r="101" spans="1:3" hidden="1" x14ac:dyDescent="0.3">
      <c r="A101" s="21" t="s">
        <v>1926</v>
      </c>
      <c r="B101" s="21" t="s">
        <v>1925</v>
      </c>
      <c r="C101" s="21" t="s">
        <v>1790</v>
      </c>
    </row>
    <row r="102" spans="1:3" hidden="1" x14ac:dyDescent="0.3">
      <c r="A102" s="21" t="s">
        <v>1929</v>
      </c>
      <c r="B102" s="21" t="s">
        <v>1927</v>
      </c>
      <c r="C102" s="21" t="s">
        <v>1928</v>
      </c>
    </row>
    <row r="103" spans="1:3" hidden="1" x14ac:dyDescent="0.3">
      <c r="A103" s="21" t="s">
        <v>1931</v>
      </c>
      <c r="B103" s="21" t="s">
        <v>1930</v>
      </c>
      <c r="C103" s="21" t="s">
        <v>1698</v>
      </c>
    </row>
    <row r="104" spans="1:3" hidden="1" x14ac:dyDescent="0.3">
      <c r="A104" s="21" t="s">
        <v>1931</v>
      </c>
      <c r="B104" s="21" t="s">
        <v>1930</v>
      </c>
      <c r="C104" s="21" t="s">
        <v>1698</v>
      </c>
    </row>
    <row r="105" spans="1:3" hidden="1" x14ac:dyDescent="0.3">
      <c r="A105" s="21" t="s">
        <v>1933</v>
      </c>
      <c r="B105" s="21" t="s">
        <v>1932</v>
      </c>
      <c r="C105" s="21" t="s">
        <v>1698</v>
      </c>
    </row>
    <row r="106" spans="1:3" hidden="1" x14ac:dyDescent="0.3">
      <c r="A106" s="21" t="s">
        <v>1933</v>
      </c>
      <c r="B106" s="21" t="s">
        <v>1932</v>
      </c>
      <c r="C106" s="21" t="s">
        <v>1698</v>
      </c>
    </row>
    <row r="107" spans="1:3" hidden="1" x14ac:dyDescent="0.3">
      <c r="A107" s="21" t="s">
        <v>1935</v>
      </c>
      <c r="B107" s="21" t="s">
        <v>1934</v>
      </c>
      <c r="C107" s="21" t="s">
        <v>1704</v>
      </c>
    </row>
    <row r="108" spans="1:3" hidden="1" x14ac:dyDescent="0.3">
      <c r="A108" s="21" t="s">
        <v>1938</v>
      </c>
      <c r="B108" s="21" t="s">
        <v>1936</v>
      </c>
      <c r="C108" s="21" t="s">
        <v>1937</v>
      </c>
    </row>
    <row r="109" spans="1:3" hidden="1" x14ac:dyDescent="0.3">
      <c r="A109" s="21" t="s">
        <v>1939</v>
      </c>
      <c r="B109" s="21" t="s">
        <v>1936</v>
      </c>
      <c r="C109" s="21" t="s">
        <v>1937</v>
      </c>
    </row>
    <row r="110" spans="1:3" hidden="1" x14ac:dyDescent="0.3">
      <c r="A110" s="21" t="s">
        <v>1942</v>
      </c>
      <c r="B110" s="21" t="s">
        <v>1940</v>
      </c>
      <c r="C110" s="21" t="s">
        <v>1941</v>
      </c>
    </row>
    <row r="111" spans="1:3" hidden="1" x14ac:dyDescent="0.3">
      <c r="A111" s="21" t="s">
        <v>1944</v>
      </c>
      <c r="B111" s="21" t="s">
        <v>1943</v>
      </c>
      <c r="C111" s="21" t="s">
        <v>1701</v>
      </c>
    </row>
    <row r="112" spans="1:3" hidden="1" x14ac:dyDescent="0.3">
      <c r="A112" s="21" t="s">
        <v>1947</v>
      </c>
      <c r="B112" s="21" t="s">
        <v>1945</v>
      </c>
      <c r="C112" s="21" t="s">
        <v>1946</v>
      </c>
    </row>
    <row r="113" spans="1:3" hidden="1" x14ac:dyDescent="0.3">
      <c r="A113" s="21" t="s">
        <v>1949</v>
      </c>
      <c r="B113" s="21" t="s">
        <v>1948</v>
      </c>
      <c r="C113" s="21" t="s">
        <v>1730</v>
      </c>
    </row>
    <row r="114" spans="1:3" hidden="1" x14ac:dyDescent="0.3">
      <c r="A114" s="21" t="s">
        <v>1951</v>
      </c>
      <c r="B114" s="21" t="s">
        <v>1950</v>
      </c>
      <c r="C114" s="21" t="s">
        <v>1851</v>
      </c>
    </row>
    <row r="115" spans="1:3" hidden="1" x14ac:dyDescent="0.3">
      <c r="A115" s="21" t="s">
        <v>1953</v>
      </c>
      <c r="B115" s="21" t="s">
        <v>1952</v>
      </c>
      <c r="C115" s="21" t="s">
        <v>1704</v>
      </c>
    </row>
    <row r="116" spans="1:3" hidden="1" x14ac:dyDescent="0.3">
      <c r="A116" s="21" t="s">
        <v>1956</v>
      </c>
      <c r="B116" s="21" t="s">
        <v>1954</v>
      </c>
      <c r="C116" s="21" t="s">
        <v>1955</v>
      </c>
    </row>
    <row r="117" spans="1:3" hidden="1" x14ac:dyDescent="0.3">
      <c r="A117" s="21" t="s">
        <v>1959</v>
      </c>
      <c r="B117" s="21" t="s">
        <v>1957</v>
      </c>
      <c r="C117" s="21" t="s">
        <v>1958</v>
      </c>
    </row>
    <row r="118" spans="1:3" hidden="1" x14ac:dyDescent="0.3">
      <c r="A118" s="21" t="s">
        <v>1961</v>
      </c>
      <c r="B118" s="21" t="s">
        <v>1960</v>
      </c>
      <c r="C118" s="21" t="s">
        <v>1752</v>
      </c>
    </row>
    <row r="119" spans="1:3" hidden="1" x14ac:dyDescent="0.3">
      <c r="A119" s="21" t="s">
        <v>1964</v>
      </c>
      <c r="B119" s="21" t="s">
        <v>1962</v>
      </c>
      <c r="C119" s="21" t="s">
        <v>1963</v>
      </c>
    </row>
    <row r="120" spans="1:3" hidden="1" x14ac:dyDescent="0.3">
      <c r="A120" s="21" t="s">
        <v>1173</v>
      </c>
      <c r="B120" s="21" t="s">
        <v>1965</v>
      </c>
      <c r="C120" s="21" t="s">
        <v>1966</v>
      </c>
    </row>
    <row r="121" spans="1:3" hidden="1" x14ac:dyDescent="0.3">
      <c r="A121" s="21" t="s">
        <v>1968</v>
      </c>
      <c r="B121" s="21" t="s">
        <v>1967</v>
      </c>
      <c r="C121" s="21" t="s">
        <v>1704</v>
      </c>
    </row>
    <row r="122" spans="1:3" hidden="1" x14ac:dyDescent="0.3">
      <c r="A122" s="21" t="s">
        <v>1971</v>
      </c>
      <c r="B122" s="21" t="s">
        <v>1969</v>
      </c>
      <c r="C122" s="21" t="s">
        <v>1970</v>
      </c>
    </row>
    <row r="123" spans="1:3" hidden="1" x14ac:dyDescent="0.3">
      <c r="A123" s="21" t="s">
        <v>1974</v>
      </c>
      <c r="B123" s="21" t="s">
        <v>1972</v>
      </c>
      <c r="C123" s="21" t="s">
        <v>1973</v>
      </c>
    </row>
    <row r="124" spans="1:3" hidden="1" x14ac:dyDescent="0.3">
      <c r="A124" s="21" t="s">
        <v>1976</v>
      </c>
      <c r="B124" s="21" t="s">
        <v>1975</v>
      </c>
      <c r="C124" s="21" t="s">
        <v>1704</v>
      </c>
    </row>
    <row r="125" spans="1:3" hidden="1" x14ac:dyDescent="0.3">
      <c r="A125" s="21" t="s">
        <v>1197</v>
      </c>
      <c r="B125" s="21" t="s">
        <v>1977</v>
      </c>
      <c r="C125" s="21" t="s">
        <v>1790</v>
      </c>
    </row>
    <row r="126" spans="1:3" hidden="1" x14ac:dyDescent="0.3">
      <c r="A126" s="21" t="s">
        <v>1979</v>
      </c>
      <c r="B126" s="21" t="s">
        <v>1978</v>
      </c>
      <c r="C126" s="21" t="s">
        <v>1693</v>
      </c>
    </row>
    <row r="127" spans="1:3" hidden="1" x14ac:dyDescent="0.3">
      <c r="A127" s="21" t="s">
        <v>1981</v>
      </c>
      <c r="B127" s="21" t="s">
        <v>1980</v>
      </c>
      <c r="C127" s="21" t="s">
        <v>1769</v>
      </c>
    </row>
    <row r="128" spans="1:3" hidden="1" x14ac:dyDescent="0.3">
      <c r="A128" s="21" t="s">
        <v>1984</v>
      </c>
      <c r="B128" s="21" t="s">
        <v>1982</v>
      </c>
      <c r="C128" s="21" t="s">
        <v>1983</v>
      </c>
    </row>
    <row r="129" spans="1:3" hidden="1" x14ac:dyDescent="0.3">
      <c r="A129" s="21" t="s">
        <v>1987</v>
      </c>
      <c r="B129" s="21" t="s">
        <v>1985</v>
      </c>
      <c r="C129" s="21" t="s">
        <v>1986</v>
      </c>
    </row>
    <row r="130" spans="1:3" hidden="1" x14ac:dyDescent="0.3">
      <c r="A130" s="21" t="s">
        <v>1989</v>
      </c>
      <c r="B130" s="21" t="s">
        <v>1988</v>
      </c>
      <c r="C130" s="21" t="s">
        <v>1704</v>
      </c>
    </row>
    <row r="131" spans="1:3" hidden="1" x14ac:dyDescent="0.3">
      <c r="A131" s="21" t="s">
        <v>1991</v>
      </c>
      <c r="B131" s="21" t="s">
        <v>1990</v>
      </c>
      <c r="C131" s="21" t="s">
        <v>1814</v>
      </c>
    </row>
    <row r="132" spans="1:3" hidden="1" x14ac:dyDescent="0.3">
      <c r="A132" s="21" t="s">
        <v>1994</v>
      </c>
      <c r="B132" s="21" t="s">
        <v>1992</v>
      </c>
      <c r="C132" s="21" t="s">
        <v>1993</v>
      </c>
    </row>
    <row r="133" spans="1:3" hidden="1" x14ac:dyDescent="0.3">
      <c r="A133" s="21" t="s">
        <v>1996</v>
      </c>
      <c r="B133" s="21" t="s">
        <v>1995</v>
      </c>
      <c r="C133" s="21" t="s">
        <v>1755</v>
      </c>
    </row>
    <row r="134" spans="1:3" hidden="1" x14ac:dyDescent="0.3">
      <c r="A134" s="21" t="s">
        <v>1998</v>
      </c>
      <c r="B134" s="21" t="s">
        <v>1997</v>
      </c>
      <c r="C134" s="21" t="s">
        <v>1730</v>
      </c>
    </row>
    <row r="135" spans="1:3" hidden="1" x14ac:dyDescent="0.3">
      <c r="A135" s="21" t="s">
        <v>2000</v>
      </c>
      <c r="B135" s="21" t="s">
        <v>1999</v>
      </c>
      <c r="C135" s="21" t="s">
        <v>1704</v>
      </c>
    </row>
    <row r="136" spans="1:3" hidden="1" x14ac:dyDescent="0.3">
      <c r="A136" s="21" t="s">
        <v>2003</v>
      </c>
      <c r="B136" s="21" t="s">
        <v>2001</v>
      </c>
      <c r="C136" s="21" t="s">
        <v>2002</v>
      </c>
    </row>
    <row r="137" spans="1:3" hidden="1" x14ac:dyDescent="0.3">
      <c r="A137" s="21" t="s">
        <v>2005</v>
      </c>
      <c r="B137" s="21" t="s">
        <v>2004</v>
      </c>
      <c r="C137" s="21" t="s">
        <v>1704</v>
      </c>
    </row>
    <row r="138" spans="1:3" hidden="1" x14ac:dyDescent="0.3">
      <c r="A138" s="21" t="s">
        <v>2007</v>
      </c>
      <c r="B138" s="21" t="s">
        <v>2006</v>
      </c>
      <c r="C138" s="21" t="s">
        <v>1755</v>
      </c>
    </row>
    <row r="139" spans="1:3" hidden="1" x14ac:dyDescent="0.3">
      <c r="A139" s="21" t="s">
        <v>2009</v>
      </c>
      <c r="B139" s="21" t="s">
        <v>2008</v>
      </c>
      <c r="C139" s="21" t="s">
        <v>1704</v>
      </c>
    </row>
    <row r="140" spans="1:3" hidden="1" x14ac:dyDescent="0.3">
      <c r="A140" s="21" t="s">
        <v>2011</v>
      </c>
      <c r="B140" s="21" t="s">
        <v>2010</v>
      </c>
      <c r="C140" s="21" t="s">
        <v>1704</v>
      </c>
    </row>
    <row r="141" spans="1:3" hidden="1" x14ac:dyDescent="0.3">
      <c r="A141" s="21" t="s">
        <v>2014</v>
      </c>
      <c r="B141" s="21" t="s">
        <v>2012</v>
      </c>
      <c r="C141" s="21" t="s">
        <v>2013</v>
      </c>
    </row>
    <row r="142" spans="1:3" hidden="1" x14ac:dyDescent="0.3">
      <c r="A142" s="21" t="s">
        <v>2016</v>
      </c>
      <c r="B142" s="21" t="s">
        <v>2015</v>
      </c>
      <c r="C142" s="21" t="s">
        <v>1963</v>
      </c>
    </row>
    <row r="143" spans="1:3" hidden="1" x14ac:dyDescent="0.3">
      <c r="A143" s="21" t="s">
        <v>2019</v>
      </c>
      <c r="B143" s="21" t="s">
        <v>2017</v>
      </c>
      <c r="C143" s="21" t="s">
        <v>2018</v>
      </c>
    </row>
    <row r="144" spans="1:3" hidden="1" x14ac:dyDescent="0.3">
      <c r="A144" s="21" t="s">
        <v>2021</v>
      </c>
      <c r="B144" s="21" t="s">
        <v>2020</v>
      </c>
      <c r="C144" s="21" t="s">
        <v>2002</v>
      </c>
    </row>
    <row r="145" spans="1:3" hidden="1" x14ac:dyDescent="0.3">
      <c r="A145" s="21" t="s">
        <v>2024</v>
      </c>
      <c r="B145" s="21" t="s">
        <v>2022</v>
      </c>
      <c r="C145" s="21" t="s">
        <v>2023</v>
      </c>
    </row>
    <row r="146" spans="1:3" hidden="1" x14ac:dyDescent="0.3">
      <c r="A146" s="21" t="s">
        <v>2025</v>
      </c>
      <c r="B146" s="21" t="s">
        <v>2022</v>
      </c>
      <c r="C146" s="21" t="s">
        <v>2023</v>
      </c>
    </row>
    <row r="147" spans="1:3" hidden="1" x14ac:dyDescent="0.3">
      <c r="A147" s="21" t="s">
        <v>2028</v>
      </c>
      <c r="B147" s="21" t="s">
        <v>2026</v>
      </c>
      <c r="C147" s="21" t="s">
        <v>2027</v>
      </c>
    </row>
    <row r="148" spans="1:3" hidden="1" x14ac:dyDescent="0.3">
      <c r="A148" s="21" t="s">
        <v>2031</v>
      </c>
      <c r="B148" s="21" t="s">
        <v>2029</v>
      </c>
      <c r="C148" s="21" t="s">
        <v>2030</v>
      </c>
    </row>
    <row r="149" spans="1:3" hidden="1" x14ac:dyDescent="0.3">
      <c r="A149" s="21" t="s">
        <v>2033</v>
      </c>
      <c r="B149" s="21" t="s">
        <v>2032</v>
      </c>
      <c r="C149" s="21" t="s">
        <v>1704</v>
      </c>
    </row>
    <row r="150" spans="1:3" hidden="1" x14ac:dyDescent="0.3">
      <c r="A150" s="21" t="s">
        <v>2035</v>
      </c>
      <c r="B150" s="21" t="s">
        <v>2034</v>
      </c>
      <c r="C150" s="21" t="s">
        <v>2002</v>
      </c>
    </row>
    <row r="151" spans="1:3" hidden="1" x14ac:dyDescent="0.3">
      <c r="A151" s="21" t="s">
        <v>2037</v>
      </c>
      <c r="B151" s="21" t="s">
        <v>2036</v>
      </c>
      <c r="C151" s="21" t="s">
        <v>1704</v>
      </c>
    </row>
    <row r="152" spans="1:3" hidden="1" x14ac:dyDescent="0.3">
      <c r="A152" s="21" t="s">
        <v>2039</v>
      </c>
      <c r="B152" s="21" t="s">
        <v>2038</v>
      </c>
      <c r="C152" s="21" t="s">
        <v>1701</v>
      </c>
    </row>
    <row r="153" spans="1:3" hidden="1" x14ac:dyDescent="0.3">
      <c r="A153" s="21" t="s">
        <v>2042</v>
      </c>
      <c r="B153" s="21" t="s">
        <v>2040</v>
      </c>
      <c r="C153" s="21" t="s">
        <v>2041</v>
      </c>
    </row>
    <row r="154" spans="1:3" hidden="1" x14ac:dyDescent="0.3">
      <c r="A154" s="21" t="s">
        <v>2044</v>
      </c>
      <c r="B154" s="21" t="s">
        <v>2043</v>
      </c>
      <c r="C154" s="21" t="s">
        <v>1693</v>
      </c>
    </row>
    <row r="155" spans="1:3" hidden="1" x14ac:dyDescent="0.3">
      <c r="A155" s="21" t="s">
        <v>2047</v>
      </c>
      <c r="B155" s="21" t="s">
        <v>2045</v>
      </c>
      <c r="C155" s="21" t="s">
        <v>2046</v>
      </c>
    </row>
    <row r="156" spans="1:3" hidden="1" x14ac:dyDescent="0.3">
      <c r="A156" s="21" t="s">
        <v>2048</v>
      </c>
      <c r="B156" s="21" t="s">
        <v>2045</v>
      </c>
      <c r="C156" s="21" t="s">
        <v>2046</v>
      </c>
    </row>
    <row r="157" spans="1:3" hidden="1" x14ac:dyDescent="0.3">
      <c r="A157" s="21" t="s">
        <v>2049</v>
      </c>
      <c r="B157" s="21" t="s">
        <v>2045</v>
      </c>
      <c r="C157" s="21" t="s">
        <v>2046</v>
      </c>
    </row>
    <row r="158" spans="1:3" hidden="1" x14ac:dyDescent="0.3">
      <c r="A158" s="21" t="s">
        <v>2050</v>
      </c>
      <c r="B158" s="21" t="s">
        <v>2045</v>
      </c>
      <c r="C158" s="21" t="s">
        <v>2046</v>
      </c>
    </row>
    <row r="159" spans="1:3" hidden="1" x14ac:dyDescent="0.3">
      <c r="A159" s="21" t="s">
        <v>2052</v>
      </c>
      <c r="B159" s="21" t="s">
        <v>2051</v>
      </c>
      <c r="C159" s="21" t="s">
        <v>1814</v>
      </c>
    </row>
    <row r="160" spans="1:3" hidden="1" x14ac:dyDescent="0.3">
      <c r="A160" s="21" t="s">
        <v>2054</v>
      </c>
      <c r="B160" s="21" t="s">
        <v>2053</v>
      </c>
      <c r="C160" s="21" t="s">
        <v>1704</v>
      </c>
    </row>
    <row r="161" spans="1:3" hidden="1" x14ac:dyDescent="0.3">
      <c r="A161" s="21" t="s">
        <v>2056</v>
      </c>
      <c r="B161" s="21" t="s">
        <v>2055</v>
      </c>
      <c r="C161" s="21" t="s">
        <v>1704</v>
      </c>
    </row>
    <row r="162" spans="1:3" hidden="1" x14ac:dyDescent="0.3">
      <c r="A162" s="21" t="s">
        <v>2058</v>
      </c>
      <c r="B162" s="21" t="s">
        <v>2057</v>
      </c>
      <c r="C162" s="21" t="s">
        <v>1946</v>
      </c>
    </row>
    <row r="163" spans="1:3" hidden="1" x14ac:dyDescent="0.3">
      <c r="A163" s="21" t="s">
        <v>2060</v>
      </c>
      <c r="B163" s="21" t="s">
        <v>2059</v>
      </c>
      <c r="C163" s="21" t="s">
        <v>1755</v>
      </c>
    </row>
    <row r="164" spans="1:3" hidden="1" x14ac:dyDescent="0.3">
      <c r="A164" s="21" t="s">
        <v>2062</v>
      </c>
      <c r="B164" s="21" t="s">
        <v>2061</v>
      </c>
      <c r="C164" s="21" t="s">
        <v>1790</v>
      </c>
    </row>
    <row r="165" spans="1:3" hidden="1" x14ac:dyDescent="0.3">
      <c r="A165" s="21" t="s">
        <v>2064</v>
      </c>
      <c r="B165" s="21" t="s">
        <v>2063</v>
      </c>
      <c r="C165" s="21" t="s">
        <v>1704</v>
      </c>
    </row>
    <row r="166" spans="1:3" hidden="1" x14ac:dyDescent="0.3">
      <c r="A166" s="21" t="s">
        <v>2066</v>
      </c>
      <c r="B166" s="21" t="s">
        <v>2065</v>
      </c>
      <c r="C166" s="21" t="s">
        <v>1690</v>
      </c>
    </row>
    <row r="167" spans="1:3" hidden="1" x14ac:dyDescent="0.3">
      <c r="A167" s="21" t="s">
        <v>2068</v>
      </c>
      <c r="B167" s="21" t="s">
        <v>2067</v>
      </c>
      <c r="C167" s="21" t="s">
        <v>1704</v>
      </c>
    </row>
    <row r="168" spans="1:3" hidden="1" x14ac:dyDescent="0.3">
      <c r="A168" s="21" t="s">
        <v>2070</v>
      </c>
      <c r="B168" s="21" t="s">
        <v>2069</v>
      </c>
      <c r="C168" s="21" t="s">
        <v>1807</v>
      </c>
    </row>
    <row r="169" spans="1:3" hidden="1" x14ac:dyDescent="0.3">
      <c r="A169" s="21" t="s">
        <v>2073</v>
      </c>
      <c r="B169" s="21" t="s">
        <v>2071</v>
      </c>
      <c r="C169" s="21" t="s">
        <v>2072</v>
      </c>
    </row>
    <row r="170" spans="1:3" hidden="1" x14ac:dyDescent="0.3">
      <c r="A170" s="21" t="s">
        <v>2075</v>
      </c>
      <c r="B170" s="21" t="s">
        <v>2074</v>
      </c>
      <c r="C170" s="21" t="s">
        <v>1704</v>
      </c>
    </row>
    <row r="171" spans="1:3" hidden="1" x14ac:dyDescent="0.3">
      <c r="A171" s="21" t="s">
        <v>2078</v>
      </c>
      <c r="B171" s="21" t="s">
        <v>2076</v>
      </c>
      <c r="C171" s="21" t="s">
        <v>2077</v>
      </c>
    </row>
    <row r="172" spans="1:3" hidden="1" x14ac:dyDescent="0.3">
      <c r="A172" s="21" t="s">
        <v>2080</v>
      </c>
      <c r="B172" s="21" t="s">
        <v>2079</v>
      </c>
      <c r="C172" s="21" t="s">
        <v>1704</v>
      </c>
    </row>
    <row r="173" spans="1:3" hidden="1" x14ac:dyDescent="0.3">
      <c r="A173" s="21" t="s">
        <v>2083</v>
      </c>
      <c r="B173" s="21" t="s">
        <v>2081</v>
      </c>
      <c r="C173" s="21" t="s">
        <v>2082</v>
      </c>
    </row>
    <row r="174" spans="1:3" hidden="1" x14ac:dyDescent="0.3">
      <c r="A174" s="21" t="s">
        <v>2086</v>
      </c>
      <c r="B174" s="21" t="s">
        <v>2084</v>
      </c>
      <c r="C174" s="21" t="s">
        <v>2085</v>
      </c>
    </row>
    <row r="175" spans="1:3" hidden="1" x14ac:dyDescent="0.3">
      <c r="A175" s="21" t="s">
        <v>2088</v>
      </c>
      <c r="B175" s="21" t="s">
        <v>2087</v>
      </c>
      <c r="C175" s="21" t="s">
        <v>1910</v>
      </c>
    </row>
    <row r="176" spans="1:3" hidden="1" x14ac:dyDescent="0.3">
      <c r="A176" s="21" t="s">
        <v>2091</v>
      </c>
      <c r="B176" s="21" t="s">
        <v>2089</v>
      </c>
      <c r="C176" s="21" t="s">
        <v>2090</v>
      </c>
    </row>
    <row r="177" spans="1:3" hidden="1" x14ac:dyDescent="0.3">
      <c r="A177" s="21" t="s">
        <v>2093</v>
      </c>
      <c r="B177" s="21" t="s">
        <v>2092</v>
      </c>
      <c r="C177" s="21" t="s">
        <v>1704</v>
      </c>
    </row>
    <row r="178" spans="1:3" hidden="1" x14ac:dyDescent="0.3">
      <c r="A178" s="21" t="s">
        <v>2095</v>
      </c>
      <c r="B178" s="21" t="s">
        <v>2094</v>
      </c>
      <c r="C178" s="21" t="s">
        <v>1704</v>
      </c>
    </row>
    <row r="179" spans="1:3" hidden="1" x14ac:dyDescent="0.3">
      <c r="A179" s="21" t="s">
        <v>2097</v>
      </c>
      <c r="B179" s="21" t="s">
        <v>2096</v>
      </c>
      <c r="C179" s="21" t="s">
        <v>1704</v>
      </c>
    </row>
    <row r="180" spans="1:3" hidden="1" x14ac:dyDescent="0.3">
      <c r="A180" s="21" t="s">
        <v>2099</v>
      </c>
      <c r="B180" s="21" t="s">
        <v>2098</v>
      </c>
      <c r="C180" s="21" t="s">
        <v>1693</v>
      </c>
    </row>
    <row r="181" spans="1:3" hidden="1" x14ac:dyDescent="0.3">
      <c r="A181" s="21" t="s">
        <v>2101</v>
      </c>
      <c r="B181" s="21" t="s">
        <v>2100</v>
      </c>
      <c r="C181" s="21" t="s">
        <v>1986</v>
      </c>
    </row>
    <row r="182" spans="1:3" hidden="1" x14ac:dyDescent="0.3">
      <c r="A182" s="21" t="s">
        <v>2103</v>
      </c>
      <c r="B182" s="21" t="s">
        <v>2102</v>
      </c>
      <c r="C182" s="21" t="s">
        <v>1704</v>
      </c>
    </row>
    <row r="183" spans="1:3" hidden="1" x14ac:dyDescent="0.3">
      <c r="A183" s="21" t="s">
        <v>2105</v>
      </c>
      <c r="B183" s="21" t="s">
        <v>2104</v>
      </c>
      <c r="C183" s="21" t="s">
        <v>1769</v>
      </c>
    </row>
    <row r="184" spans="1:3" hidden="1" x14ac:dyDescent="0.3">
      <c r="A184" s="21" t="s">
        <v>2107</v>
      </c>
      <c r="B184" s="21" t="s">
        <v>2106</v>
      </c>
      <c r="C184" s="21" t="s">
        <v>1769</v>
      </c>
    </row>
    <row r="185" spans="1:3" hidden="1" x14ac:dyDescent="0.3">
      <c r="A185" s="21" t="s">
        <v>2109</v>
      </c>
      <c r="B185" s="21" t="s">
        <v>2108</v>
      </c>
      <c r="C185" s="21" t="s">
        <v>1755</v>
      </c>
    </row>
    <row r="186" spans="1:3" hidden="1" x14ac:dyDescent="0.3">
      <c r="A186" s="21" t="s">
        <v>2111</v>
      </c>
      <c r="B186" s="21" t="s">
        <v>2110</v>
      </c>
      <c r="C186" s="21" t="s">
        <v>1886</v>
      </c>
    </row>
    <row r="187" spans="1:3" hidden="1" x14ac:dyDescent="0.3">
      <c r="A187" s="21" t="s">
        <v>2113</v>
      </c>
      <c r="B187" s="21" t="s">
        <v>2112</v>
      </c>
      <c r="C187" s="21" t="s">
        <v>1704</v>
      </c>
    </row>
    <row r="188" spans="1:3" hidden="1" x14ac:dyDescent="0.3">
      <c r="A188" s="21" t="s">
        <v>2115</v>
      </c>
      <c r="B188" s="21" t="s">
        <v>2114</v>
      </c>
      <c r="C188" s="21" t="s">
        <v>1704</v>
      </c>
    </row>
    <row r="189" spans="1:3" hidden="1" x14ac:dyDescent="0.3">
      <c r="A189" s="21" t="s">
        <v>2117</v>
      </c>
      <c r="B189" s="21" t="s">
        <v>2116</v>
      </c>
      <c r="C189" s="21" t="s">
        <v>2002</v>
      </c>
    </row>
    <row r="190" spans="1:3" hidden="1" x14ac:dyDescent="0.3">
      <c r="A190" s="21" t="s">
        <v>2120</v>
      </c>
      <c r="B190" s="21" t="s">
        <v>2118</v>
      </c>
      <c r="C190" s="21" t="s">
        <v>2119</v>
      </c>
    </row>
    <row r="191" spans="1:3" hidden="1" x14ac:dyDescent="0.3">
      <c r="A191" s="21" t="s">
        <v>2123</v>
      </c>
      <c r="B191" s="21" t="s">
        <v>2121</v>
      </c>
      <c r="C191" s="21" t="s">
        <v>2122</v>
      </c>
    </row>
    <row r="192" spans="1:3" hidden="1" x14ac:dyDescent="0.3">
      <c r="A192" s="21" t="s">
        <v>2125</v>
      </c>
      <c r="B192" s="21" t="s">
        <v>2124</v>
      </c>
      <c r="C192" s="21" t="s">
        <v>2046</v>
      </c>
    </row>
    <row r="193" spans="1:3" hidden="1" x14ac:dyDescent="0.3">
      <c r="A193" s="21" t="s">
        <v>2127</v>
      </c>
      <c r="B193" s="21" t="s">
        <v>2126</v>
      </c>
      <c r="C193" s="21" t="s">
        <v>1755</v>
      </c>
    </row>
    <row r="194" spans="1:3" hidden="1" x14ac:dyDescent="0.3">
      <c r="A194" s="21" t="s">
        <v>2130</v>
      </c>
      <c r="B194" s="21" t="s">
        <v>2128</v>
      </c>
      <c r="C194" s="21" t="s">
        <v>2129</v>
      </c>
    </row>
    <row r="195" spans="1:3" hidden="1" x14ac:dyDescent="0.3">
      <c r="A195" s="21" t="s">
        <v>2132</v>
      </c>
      <c r="B195" s="21" t="s">
        <v>2131</v>
      </c>
      <c r="C195" s="21" t="s">
        <v>1769</v>
      </c>
    </row>
    <row r="196" spans="1:3" hidden="1" x14ac:dyDescent="0.3">
      <c r="A196" s="21" t="s">
        <v>2134</v>
      </c>
      <c r="B196" s="21" t="s">
        <v>2133</v>
      </c>
      <c r="C196" s="21" t="s">
        <v>1730</v>
      </c>
    </row>
    <row r="197" spans="1:3" hidden="1" x14ac:dyDescent="0.3">
      <c r="A197" s="21" t="s">
        <v>2136</v>
      </c>
      <c r="B197" s="21" t="s">
        <v>2135</v>
      </c>
      <c r="C197" s="21" t="s">
        <v>2072</v>
      </c>
    </row>
    <row r="198" spans="1:3" hidden="1" x14ac:dyDescent="0.3">
      <c r="A198" s="21" t="s">
        <v>2138</v>
      </c>
      <c r="B198" s="21" t="s">
        <v>2137</v>
      </c>
      <c r="C198" s="21" t="s">
        <v>1730</v>
      </c>
    </row>
    <row r="199" spans="1:3" hidden="1" x14ac:dyDescent="0.3">
      <c r="A199" s="21" t="s">
        <v>2140</v>
      </c>
      <c r="B199" s="21" t="s">
        <v>2139</v>
      </c>
      <c r="C199" s="21" t="s">
        <v>1704</v>
      </c>
    </row>
    <row r="200" spans="1:3" hidden="1" x14ac:dyDescent="0.3">
      <c r="A200" s="21" t="s">
        <v>2142</v>
      </c>
      <c r="B200" s="21" t="s">
        <v>2141</v>
      </c>
      <c r="C200" s="21" t="s">
        <v>1730</v>
      </c>
    </row>
    <row r="201" spans="1:3" hidden="1" x14ac:dyDescent="0.3">
      <c r="A201" s="21" t="s">
        <v>2144</v>
      </c>
      <c r="B201" s="21" t="s">
        <v>2143</v>
      </c>
      <c r="C201" s="21" t="s">
        <v>1704</v>
      </c>
    </row>
    <row r="202" spans="1:3" hidden="1" x14ac:dyDescent="0.3">
      <c r="A202" s="21" t="s">
        <v>2146</v>
      </c>
      <c r="B202" s="21" t="s">
        <v>2145</v>
      </c>
      <c r="C202" s="21" t="s">
        <v>1704</v>
      </c>
    </row>
    <row r="203" spans="1:3" hidden="1" x14ac:dyDescent="0.3">
      <c r="A203" s="21" t="s">
        <v>2148</v>
      </c>
      <c r="B203" s="21" t="s">
        <v>2147</v>
      </c>
      <c r="C203" s="21" t="s">
        <v>1854</v>
      </c>
    </row>
    <row r="204" spans="1:3" hidden="1" x14ac:dyDescent="0.3">
      <c r="A204" s="21" t="s">
        <v>2151</v>
      </c>
      <c r="B204" s="21" t="s">
        <v>2149</v>
      </c>
      <c r="C204" s="21" t="s">
        <v>2150</v>
      </c>
    </row>
    <row r="205" spans="1:3" hidden="1" x14ac:dyDescent="0.3">
      <c r="A205" s="21" t="s">
        <v>2153</v>
      </c>
      <c r="B205" s="21" t="s">
        <v>2152</v>
      </c>
      <c r="C205" s="21" t="s">
        <v>1941</v>
      </c>
    </row>
    <row r="206" spans="1:3" hidden="1" x14ac:dyDescent="0.3">
      <c r="A206" s="21" t="s">
        <v>2156</v>
      </c>
      <c r="B206" s="21" t="s">
        <v>2154</v>
      </c>
      <c r="C206" s="21" t="s">
        <v>2155</v>
      </c>
    </row>
    <row r="207" spans="1:3" hidden="1" x14ac:dyDescent="0.3">
      <c r="A207" s="21" t="s">
        <v>2158</v>
      </c>
      <c r="B207" s="21" t="s">
        <v>2157</v>
      </c>
      <c r="C207" s="21" t="s">
        <v>1704</v>
      </c>
    </row>
    <row r="208" spans="1:3" hidden="1" x14ac:dyDescent="0.3">
      <c r="A208" s="21" t="s">
        <v>2161</v>
      </c>
      <c r="B208" s="21" t="s">
        <v>2159</v>
      </c>
      <c r="C208" s="21" t="s">
        <v>2160</v>
      </c>
    </row>
    <row r="209" spans="1:3" hidden="1" x14ac:dyDescent="0.3">
      <c r="A209" s="21" t="s">
        <v>2164</v>
      </c>
      <c r="B209" s="21" t="s">
        <v>2162</v>
      </c>
      <c r="C209" s="21" t="s">
        <v>2163</v>
      </c>
    </row>
    <row r="210" spans="1:3" hidden="1" x14ac:dyDescent="0.3">
      <c r="A210" s="21" t="s">
        <v>2166</v>
      </c>
      <c r="B210" s="21" t="s">
        <v>2165</v>
      </c>
      <c r="C210" s="21" t="s">
        <v>1730</v>
      </c>
    </row>
    <row r="211" spans="1:3" hidden="1" x14ac:dyDescent="0.3">
      <c r="A211" s="21" t="s">
        <v>2168</v>
      </c>
      <c r="B211" s="21" t="s">
        <v>2167</v>
      </c>
      <c r="C211" s="21" t="s">
        <v>1704</v>
      </c>
    </row>
    <row r="212" spans="1:3" hidden="1" x14ac:dyDescent="0.3">
      <c r="A212" s="21" t="s">
        <v>2170</v>
      </c>
      <c r="B212" s="21" t="s">
        <v>2169</v>
      </c>
      <c r="C212" s="21" t="s">
        <v>1966</v>
      </c>
    </row>
    <row r="213" spans="1:3" hidden="1" x14ac:dyDescent="0.3">
      <c r="A213" s="21" t="s">
        <v>2172</v>
      </c>
      <c r="B213" s="21" t="s">
        <v>2171</v>
      </c>
      <c r="C213" s="21" t="s">
        <v>1704</v>
      </c>
    </row>
    <row r="214" spans="1:3" hidden="1" x14ac:dyDescent="0.3">
      <c r="A214" s="21" t="s">
        <v>2174</v>
      </c>
      <c r="B214" s="21" t="s">
        <v>2173</v>
      </c>
      <c r="C214" s="21" t="s">
        <v>1704</v>
      </c>
    </row>
    <row r="215" spans="1:3" hidden="1" x14ac:dyDescent="0.3">
      <c r="A215" s="21" t="s">
        <v>2176</v>
      </c>
      <c r="B215" s="21" t="s">
        <v>2175</v>
      </c>
      <c r="C215" s="21" t="s">
        <v>1704</v>
      </c>
    </row>
    <row r="216" spans="1:3" hidden="1" x14ac:dyDescent="0.3">
      <c r="A216" s="21" t="s">
        <v>2179</v>
      </c>
      <c r="B216" s="21" t="s">
        <v>2177</v>
      </c>
      <c r="C216" s="21" t="s">
        <v>2178</v>
      </c>
    </row>
    <row r="217" spans="1:3" hidden="1" x14ac:dyDescent="0.3">
      <c r="A217" s="21" t="s">
        <v>2181</v>
      </c>
      <c r="B217" s="21" t="s">
        <v>2180</v>
      </c>
      <c r="C217" s="21" t="s">
        <v>1704</v>
      </c>
    </row>
    <row r="218" spans="1:3" hidden="1" x14ac:dyDescent="0.3">
      <c r="A218" s="21" t="s">
        <v>2183</v>
      </c>
      <c r="B218" s="21" t="s">
        <v>2182</v>
      </c>
      <c r="C218" s="21" t="s">
        <v>1834</v>
      </c>
    </row>
    <row r="219" spans="1:3" hidden="1" x14ac:dyDescent="0.3">
      <c r="A219" s="21" t="s">
        <v>2186</v>
      </c>
      <c r="B219" s="21" t="s">
        <v>2184</v>
      </c>
      <c r="C219" s="21" t="s">
        <v>2185</v>
      </c>
    </row>
    <row r="220" spans="1:3" hidden="1" x14ac:dyDescent="0.3">
      <c r="A220" s="21" t="s">
        <v>2188</v>
      </c>
      <c r="B220" s="21" t="s">
        <v>2187</v>
      </c>
      <c r="C220" s="21" t="s">
        <v>1755</v>
      </c>
    </row>
    <row r="221" spans="1:3" hidden="1" x14ac:dyDescent="0.3">
      <c r="A221" s="21" t="s">
        <v>2190</v>
      </c>
      <c r="B221" s="21" t="s">
        <v>2189</v>
      </c>
      <c r="C221" s="21" t="s">
        <v>1834</v>
      </c>
    </row>
    <row r="222" spans="1:3" hidden="1" x14ac:dyDescent="0.3">
      <c r="A222" s="21" t="s">
        <v>2192</v>
      </c>
      <c r="B222" s="21" t="s">
        <v>2191</v>
      </c>
      <c r="C222" s="21" t="s">
        <v>1769</v>
      </c>
    </row>
    <row r="223" spans="1:3" hidden="1" x14ac:dyDescent="0.3">
      <c r="A223" s="21" t="s">
        <v>2194</v>
      </c>
      <c r="B223" s="21" t="s">
        <v>2193</v>
      </c>
      <c r="C223" s="21" t="s">
        <v>1730</v>
      </c>
    </row>
    <row r="224" spans="1:3" hidden="1" x14ac:dyDescent="0.3">
      <c r="A224" s="21" t="s">
        <v>2196</v>
      </c>
      <c r="B224" s="21" t="s">
        <v>2195</v>
      </c>
      <c r="C224" s="21" t="s">
        <v>1776</v>
      </c>
    </row>
    <row r="225" spans="1:3" hidden="1" x14ac:dyDescent="0.3">
      <c r="A225" s="21" t="s">
        <v>2198</v>
      </c>
      <c r="B225" s="21" t="s">
        <v>2197</v>
      </c>
      <c r="C225" s="21" t="s">
        <v>1752</v>
      </c>
    </row>
    <row r="226" spans="1:3" hidden="1" x14ac:dyDescent="0.3">
      <c r="A226" s="21" t="s">
        <v>2200</v>
      </c>
      <c r="B226" s="21" t="s">
        <v>2199</v>
      </c>
      <c r="C226" s="21" t="s">
        <v>1698</v>
      </c>
    </row>
    <row r="227" spans="1:3" hidden="1" x14ac:dyDescent="0.3">
      <c r="A227" s="21" t="s">
        <v>2200</v>
      </c>
      <c r="B227" s="21" t="s">
        <v>2199</v>
      </c>
      <c r="C227" s="21" t="s">
        <v>1698</v>
      </c>
    </row>
    <row r="228" spans="1:3" hidden="1" x14ac:dyDescent="0.3">
      <c r="A228" s="21" t="s">
        <v>2202</v>
      </c>
      <c r="B228" s="21" t="s">
        <v>2201</v>
      </c>
      <c r="C228" s="21" t="s">
        <v>1986</v>
      </c>
    </row>
    <row r="229" spans="1:3" hidden="1" x14ac:dyDescent="0.3">
      <c r="A229" s="21" t="s">
        <v>2204</v>
      </c>
      <c r="B229" s="21" t="s">
        <v>2203</v>
      </c>
      <c r="C229" s="21" t="s">
        <v>1755</v>
      </c>
    </row>
    <row r="230" spans="1:3" hidden="1" x14ac:dyDescent="0.3">
      <c r="A230" s="21" t="s">
        <v>2206</v>
      </c>
      <c r="B230" s="21" t="s">
        <v>2205</v>
      </c>
      <c r="C230" s="21" t="s">
        <v>1698</v>
      </c>
    </row>
    <row r="231" spans="1:3" hidden="1" x14ac:dyDescent="0.3">
      <c r="A231" s="21" t="s">
        <v>2206</v>
      </c>
      <c r="B231" s="21" t="s">
        <v>2205</v>
      </c>
      <c r="C231" s="21" t="s">
        <v>1698</v>
      </c>
    </row>
    <row r="232" spans="1:3" hidden="1" x14ac:dyDescent="0.3">
      <c r="A232" s="21" t="s">
        <v>2208</v>
      </c>
      <c r="B232" s="21" t="s">
        <v>2207</v>
      </c>
      <c r="C232" s="21" t="s">
        <v>1701</v>
      </c>
    </row>
    <row r="233" spans="1:3" hidden="1" x14ac:dyDescent="0.3">
      <c r="A233" s="21" t="s">
        <v>2210</v>
      </c>
      <c r="B233" s="21" t="s">
        <v>2209</v>
      </c>
      <c r="C233" s="21" t="s">
        <v>1718</v>
      </c>
    </row>
    <row r="234" spans="1:3" hidden="1" x14ac:dyDescent="0.3">
      <c r="A234" s="21" t="s">
        <v>2212</v>
      </c>
      <c r="B234" s="21" t="s">
        <v>2211</v>
      </c>
      <c r="C234" s="21" t="s">
        <v>1730</v>
      </c>
    </row>
    <row r="235" spans="1:3" hidden="1" x14ac:dyDescent="0.3">
      <c r="A235" s="21" t="s">
        <v>2214</v>
      </c>
      <c r="B235" s="21" t="s">
        <v>2213</v>
      </c>
      <c r="C235" s="21" t="s">
        <v>1718</v>
      </c>
    </row>
    <row r="236" spans="1:3" hidden="1" x14ac:dyDescent="0.3">
      <c r="A236" s="21" t="s">
        <v>2216</v>
      </c>
      <c r="B236" s="21" t="s">
        <v>2215</v>
      </c>
      <c r="C236" s="21" t="s">
        <v>1698</v>
      </c>
    </row>
    <row r="237" spans="1:3" hidden="1" x14ac:dyDescent="0.3">
      <c r="A237" s="21" t="s">
        <v>2216</v>
      </c>
      <c r="B237" s="21" t="s">
        <v>2217</v>
      </c>
      <c r="C237" s="21" t="s">
        <v>1698</v>
      </c>
    </row>
    <row r="238" spans="1:3" hidden="1" x14ac:dyDescent="0.3">
      <c r="A238" s="21" t="s">
        <v>2219</v>
      </c>
      <c r="B238" s="21" t="s">
        <v>2218</v>
      </c>
      <c r="C238" s="21" t="s">
        <v>1704</v>
      </c>
    </row>
    <row r="239" spans="1:3" hidden="1" x14ac:dyDescent="0.3">
      <c r="A239" s="21" t="s">
        <v>2221</v>
      </c>
      <c r="B239" s="21" t="s">
        <v>2220</v>
      </c>
      <c r="C239" s="21" t="s">
        <v>2090</v>
      </c>
    </row>
    <row r="240" spans="1:3" hidden="1" x14ac:dyDescent="0.3">
      <c r="A240" s="21" t="s">
        <v>2224</v>
      </c>
      <c r="B240" s="21" t="s">
        <v>2222</v>
      </c>
      <c r="C240" s="21" t="s">
        <v>2223</v>
      </c>
    </row>
    <row r="241" spans="1:3" hidden="1" x14ac:dyDescent="0.3">
      <c r="A241" s="21" t="s">
        <v>2227</v>
      </c>
      <c r="B241" s="21" t="s">
        <v>2225</v>
      </c>
      <c r="C241" s="21" t="s">
        <v>2226</v>
      </c>
    </row>
    <row r="242" spans="1:3" hidden="1" x14ac:dyDescent="0.3">
      <c r="A242" s="21" t="s">
        <v>2229</v>
      </c>
      <c r="B242" s="21" t="s">
        <v>2228</v>
      </c>
      <c r="C242" s="21" t="s">
        <v>1704</v>
      </c>
    </row>
    <row r="243" spans="1:3" hidden="1" x14ac:dyDescent="0.3">
      <c r="A243" s="21" t="s">
        <v>2231</v>
      </c>
      <c r="B243" s="21" t="s">
        <v>2230</v>
      </c>
      <c r="C243" s="21" t="s">
        <v>1704</v>
      </c>
    </row>
    <row r="244" spans="1:3" hidden="1" x14ac:dyDescent="0.3">
      <c r="A244" s="21" t="s">
        <v>2233</v>
      </c>
      <c r="B244" s="21" t="s">
        <v>2232</v>
      </c>
      <c r="C244" s="21" t="s">
        <v>1986</v>
      </c>
    </row>
    <row r="245" spans="1:3" hidden="1" x14ac:dyDescent="0.3">
      <c r="A245" s="21" t="s">
        <v>2235</v>
      </c>
      <c r="B245" s="21" t="s">
        <v>2234</v>
      </c>
      <c r="C245" s="21" t="s">
        <v>1738</v>
      </c>
    </row>
    <row r="246" spans="1:3" hidden="1" x14ac:dyDescent="0.3">
      <c r="A246" s="21" t="s">
        <v>2237</v>
      </c>
      <c r="B246" s="21" t="s">
        <v>2236</v>
      </c>
      <c r="C246" s="21" t="s">
        <v>1704</v>
      </c>
    </row>
    <row r="247" spans="1:3" hidden="1" x14ac:dyDescent="0.3">
      <c r="A247" s="21" t="s">
        <v>2239</v>
      </c>
      <c r="B247" s="21" t="s">
        <v>2238</v>
      </c>
      <c r="C247" s="21" t="s">
        <v>1698</v>
      </c>
    </row>
    <row r="248" spans="1:3" hidden="1" x14ac:dyDescent="0.3">
      <c r="A248" s="21" t="s">
        <v>2239</v>
      </c>
      <c r="B248" s="21" t="s">
        <v>2238</v>
      </c>
      <c r="C248" s="21" t="s">
        <v>1698</v>
      </c>
    </row>
    <row r="249" spans="1:3" hidden="1" x14ac:dyDescent="0.3">
      <c r="A249" s="21" t="s">
        <v>2242</v>
      </c>
      <c r="B249" s="21" t="s">
        <v>2240</v>
      </c>
      <c r="C249" s="21" t="s">
        <v>2241</v>
      </c>
    </row>
    <row r="250" spans="1:3" hidden="1" x14ac:dyDescent="0.3">
      <c r="A250" s="21" t="s">
        <v>2244</v>
      </c>
      <c r="B250" s="21" t="s">
        <v>2243</v>
      </c>
      <c r="C250" s="21" t="s">
        <v>1769</v>
      </c>
    </row>
    <row r="251" spans="1:3" hidden="1" x14ac:dyDescent="0.3">
      <c r="A251" s="21" t="s">
        <v>2247</v>
      </c>
      <c r="B251" s="21" t="s">
        <v>2245</v>
      </c>
      <c r="C251" s="21" t="s">
        <v>2246</v>
      </c>
    </row>
    <row r="252" spans="1:3" hidden="1" x14ac:dyDescent="0.3">
      <c r="A252" s="21" t="s">
        <v>2250</v>
      </c>
      <c r="B252" s="21" t="s">
        <v>2248</v>
      </c>
      <c r="C252" s="21" t="s">
        <v>2249</v>
      </c>
    </row>
    <row r="253" spans="1:3" hidden="1" x14ac:dyDescent="0.3">
      <c r="A253" s="21" t="s">
        <v>2252</v>
      </c>
      <c r="B253" s="21" t="s">
        <v>2251</v>
      </c>
      <c r="C253" s="21" t="s">
        <v>1834</v>
      </c>
    </row>
    <row r="254" spans="1:3" hidden="1" x14ac:dyDescent="0.3">
      <c r="A254" s="21" t="s">
        <v>2254</v>
      </c>
      <c r="B254" s="21" t="s">
        <v>2253</v>
      </c>
      <c r="C254" s="21" t="s">
        <v>1704</v>
      </c>
    </row>
    <row r="255" spans="1:3" hidden="1" x14ac:dyDescent="0.3">
      <c r="A255" s="21" t="s">
        <v>2256</v>
      </c>
      <c r="B255" s="21" t="s">
        <v>2255</v>
      </c>
      <c r="C255" s="21" t="s">
        <v>1730</v>
      </c>
    </row>
    <row r="256" spans="1:3" hidden="1" x14ac:dyDescent="0.3">
      <c r="A256" s="21" t="s">
        <v>2258</v>
      </c>
      <c r="B256" s="21" t="s">
        <v>2257</v>
      </c>
      <c r="C256" s="21" t="s">
        <v>1704</v>
      </c>
    </row>
    <row r="257" spans="1:3" hidden="1" x14ac:dyDescent="0.3">
      <c r="A257" s="21" t="s">
        <v>2260</v>
      </c>
      <c r="B257" s="21" t="s">
        <v>2259</v>
      </c>
      <c r="C257" s="21" t="s">
        <v>1963</v>
      </c>
    </row>
    <row r="258" spans="1:3" hidden="1" x14ac:dyDescent="0.3">
      <c r="A258" s="21" t="s">
        <v>2262</v>
      </c>
      <c r="B258" s="21" t="s">
        <v>2261</v>
      </c>
      <c r="C258" s="21" t="s">
        <v>1963</v>
      </c>
    </row>
    <row r="259" spans="1:3" hidden="1" x14ac:dyDescent="0.3">
      <c r="A259" s="21" t="s">
        <v>2264</v>
      </c>
      <c r="B259" s="21" t="s">
        <v>2263</v>
      </c>
      <c r="C259" s="21" t="s">
        <v>1782</v>
      </c>
    </row>
    <row r="260" spans="1:3" hidden="1" x14ac:dyDescent="0.3">
      <c r="A260" s="21" t="s">
        <v>2266</v>
      </c>
      <c r="B260" s="21" t="s">
        <v>2265</v>
      </c>
      <c r="C260" s="21" t="s">
        <v>1704</v>
      </c>
    </row>
    <row r="261" spans="1:3" hidden="1" x14ac:dyDescent="0.3">
      <c r="A261" s="21" t="s">
        <v>2268</v>
      </c>
      <c r="B261" s="21" t="s">
        <v>2267</v>
      </c>
      <c r="C261" s="21" t="s">
        <v>1704</v>
      </c>
    </row>
    <row r="262" spans="1:3" hidden="1" x14ac:dyDescent="0.3">
      <c r="A262" s="21" t="s">
        <v>2270</v>
      </c>
      <c r="B262" s="21" t="s">
        <v>2269</v>
      </c>
      <c r="C262" s="21" t="s">
        <v>1730</v>
      </c>
    </row>
    <row r="263" spans="1:3" hidden="1" x14ac:dyDescent="0.3">
      <c r="A263" s="21" t="s">
        <v>2273</v>
      </c>
      <c r="B263" s="21" t="s">
        <v>2271</v>
      </c>
      <c r="C263" s="21" t="s">
        <v>2272</v>
      </c>
    </row>
    <row r="264" spans="1:3" hidden="1" x14ac:dyDescent="0.3">
      <c r="A264" s="21" t="s">
        <v>1200</v>
      </c>
      <c r="B264" s="21" t="s">
        <v>2274</v>
      </c>
      <c r="C264" s="21" t="s">
        <v>1704</v>
      </c>
    </row>
    <row r="265" spans="1:3" hidden="1" x14ac:dyDescent="0.3">
      <c r="A265" s="21" t="s">
        <v>2276</v>
      </c>
      <c r="B265" s="21" t="s">
        <v>2275</v>
      </c>
      <c r="C265" s="21" t="s">
        <v>1704</v>
      </c>
    </row>
    <row r="266" spans="1:3" hidden="1" x14ac:dyDescent="0.3">
      <c r="A266" s="21" t="s">
        <v>2278</v>
      </c>
      <c r="B266" s="21" t="s">
        <v>2277</v>
      </c>
      <c r="C266" s="21" t="s">
        <v>1698</v>
      </c>
    </row>
    <row r="267" spans="1:3" hidden="1" x14ac:dyDescent="0.3">
      <c r="A267" s="21" t="s">
        <v>2278</v>
      </c>
      <c r="B267" s="21" t="s">
        <v>2277</v>
      </c>
      <c r="C267" s="21" t="s">
        <v>1698</v>
      </c>
    </row>
    <row r="268" spans="1:3" hidden="1" x14ac:dyDescent="0.3">
      <c r="A268" s="21" t="s">
        <v>2280</v>
      </c>
      <c r="B268" s="21" t="s">
        <v>2279</v>
      </c>
      <c r="C268" s="21" t="s">
        <v>1704</v>
      </c>
    </row>
    <row r="269" spans="1:3" hidden="1" x14ac:dyDescent="0.3">
      <c r="A269" s="21" t="s">
        <v>1183</v>
      </c>
      <c r="B269" s="21" t="s">
        <v>2281</v>
      </c>
      <c r="C269" s="21" t="s">
        <v>1963</v>
      </c>
    </row>
    <row r="270" spans="1:3" hidden="1" x14ac:dyDescent="0.3">
      <c r="A270" s="21" t="s">
        <v>2283</v>
      </c>
      <c r="B270" s="21" t="s">
        <v>2282</v>
      </c>
      <c r="C270" s="21" t="s">
        <v>1752</v>
      </c>
    </row>
    <row r="271" spans="1:3" hidden="1" x14ac:dyDescent="0.3">
      <c r="A271" s="21" t="s">
        <v>2285</v>
      </c>
      <c r="B271" s="21" t="s">
        <v>2284</v>
      </c>
      <c r="C271" s="21" t="s">
        <v>1718</v>
      </c>
    </row>
    <row r="272" spans="1:3" hidden="1" x14ac:dyDescent="0.3">
      <c r="A272" s="21" t="s">
        <v>2287</v>
      </c>
      <c r="B272" s="21" t="s">
        <v>2286</v>
      </c>
      <c r="C272" s="21" t="s">
        <v>1704</v>
      </c>
    </row>
    <row r="273" spans="1:3" hidden="1" x14ac:dyDescent="0.3">
      <c r="A273" s="21" t="s">
        <v>2289</v>
      </c>
      <c r="B273" s="21" t="s">
        <v>2288</v>
      </c>
      <c r="C273" s="21" t="s">
        <v>1966</v>
      </c>
    </row>
    <row r="274" spans="1:3" hidden="1" x14ac:dyDescent="0.3">
      <c r="A274" s="21" t="s">
        <v>2291</v>
      </c>
      <c r="B274" s="21" t="s">
        <v>2290</v>
      </c>
      <c r="C274" s="21" t="s">
        <v>1966</v>
      </c>
    </row>
    <row r="275" spans="1:3" hidden="1" x14ac:dyDescent="0.3">
      <c r="A275" s="21" t="s">
        <v>2293</v>
      </c>
      <c r="B275" s="21" t="s">
        <v>2292</v>
      </c>
      <c r="C275" s="21" t="s">
        <v>1698</v>
      </c>
    </row>
    <row r="276" spans="1:3" hidden="1" x14ac:dyDescent="0.3">
      <c r="A276" s="21" t="s">
        <v>2293</v>
      </c>
      <c r="B276" s="21" t="s">
        <v>2292</v>
      </c>
      <c r="C276" s="21" t="s">
        <v>1698</v>
      </c>
    </row>
    <row r="277" spans="1:3" hidden="1" x14ac:dyDescent="0.3">
      <c r="A277" s="21" t="s">
        <v>2295</v>
      </c>
      <c r="B277" s="21" t="s">
        <v>2294</v>
      </c>
      <c r="C277" s="21" t="s">
        <v>1704</v>
      </c>
    </row>
    <row r="278" spans="1:3" hidden="1" x14ac:dyDescent="0.3">
      <c r="A278" s="21" t="s">
        <v>2296</v>
      </c>
      <c r="B278" s="21" t="s">
        <v>2294</v>
      </c>
      <c r="C278" s="21" t="s">
        <v>1704</v>
      </c>
    </row>
    <row r="279" spans="1:3" hidden="1" x14ac:dyDescent="0.3">
      <c r="A279" s="21" t="s">
        <v>1178</v>
      </c>
      <c r="B279" s="21" t="s">
        <v>2294</v>
      </c>
      <c r="C279" s="21" t="s">
        <v>1704</v>
      </c>
    </row>
    <row r="280" spans="1:3" hidden="1" x14ac:dyDescent="0.3">
      <c r="A280" s="21" t="s">
        <v>2298</v>
      </c>
      <c r="B280" s="21" t="s">
        <v>2297</v>
      </c>
      <c r="C280" s="21" t="s">
        <v>1704</v>
      </c>
    </row>
    <row r="281" spans="1:3" hidden="1" x14ac:dyDescent="0.3">
      <c r="A281" s="21" t="s">
        <v>2300</v>
      </c>
      <c r="B281" s="21" t="s">
        <v>2299</v>
      </c>
      <c r="C281" s="21" t="s">
        <v>1718</v>
      </c>
    </row>
    <row r="282" spans="1:3" hidden="1" x14ac:dyDescent="0.3">
      <c r="A282" s="21" t="s">
        <v>2302</v>
      </c>
      <c r="B282" s="21" t="s">
        <v>2301</v>
      </c>
      <c r="C282" s="21" t="s">
        <v>1782</v>
      </c>
    </row>
    <row r="283" spans="1:3" hidden="1" x14ac:dyDescent="0.3">
      <c r="A283" s="21" t="s">
        <v>2305</v>
      </c>
      <c r="B283" s="21" t="s">
        <v>2303</v>
      </c>
      <c r="C283" s="21" t="s">
        <v>2304</v>
      </c>
    </row>
    <row r="284" spans="1:3" hidden="1" x14ac:dyDescent="0.3">
      <c r="A284" s="21" t="s">
        <v>2307</v>
      </c>
      <c r="B284" s="21" t="s">
        <v>2306</v>
      </c>
      <c r="C284" s="21" t="s">
        <v>1963</v>
      </c>
    </row>
    <row r="285" spans="1:3" hidden="1" x14ac:dyDescent="0.3">
      <c r="A285" s="21" t="s">
        <v>2309</v>
      </c>
      <c r="B285" s="21" t="s">
        <v>2308</v>
      </c>
      <c r="C285" s="21" t="s">
        <v>1910</v>
      </c>
    </row>
    <row r="286" spans="1:3" hidden="1" x14ac:dyDescent="0.3">
      <c r="A286" s="21" t="s">
        <v>2311</v>
      </c>
      <c r="B286" s="21" t="s">
        <v>2310</v>
      </c>
      <c r="C286" s="21" t="s">
        <v>2272</v>
      </c>
    </row>
    <row r="287" spans="1:3" hidden="1" x14ac:dyDescent="0.3">
      <c r="A287" s="21" t="s">
        <v>2313</v>
      </c>
      <c r="B287" s="21" t="s">
        <v>2312</v>
      </c>
      <c r="C287" s="21" t="s">
        <v>1698</v>
      </c>
    </row>
    <row r="288" spans="1:3" hidden="1" x14ac:dyDescent="0.3">
      <c r="A288" s="21" t="s">
        <v>2313</v>
      </c>
      <c r="B288" s="21" t="s">
        <v>2312</v>
      </c>
      <c r="C288" s="21" t="s">
        <v>1698</v>
      </c>
    </row>
    <row r="289" spans="1:3" hidden="1" x14ac:dyDescent="0.3">
      <c r="A289" s="21" t="s">
        <v>2315</v>
      </c>
      <c r="B289" s="21" t="s">
        <v>2314</v>
      </c>
      <c r="C289" s="21" t="s">
        <v>1704</v>
      </c>
    </row>
    <row r="290" spans="1:3" hidden="1" x14ac:dyDescent="0.3">
      <c r="A290" s="21" t="s">
        <v>2317</v>
      </c>
      <c r="B290" s="21" t="s">
        <v>2316</v>
      </c>
      <c r="C290" s="21" t="s">
        <v>2223</v>
      </c>
    </row>
    <row r="291" spans="1:3" hidden="1" x14ac:dyDescent="0.3">
      <c r="A291" s="21" t="s">
        <v>2319</v>
      </c>
      <c r="B291" s="21" t="s">
        <v>2318</v>
      </c>
      <c r="C291" s="21" t="s">
        <v>1718</v>
      </c>
    </row>
    <row r="292" spans="1:3" hidden="1" x14ac:dyDescent="0.3">
      <c r="A292" s="21" t="s">
        <v>2321</v>
      </c>
      <c r="B292" s="21" t="s">
        <v>2320</v>
      </c>
      <c r="C292" s="21" t="s">
        <v>1898</v>
      </c>
    </row>
    <row r="293" spans="1:3" hidden="1" x14ac:dyDescent="0.3">
      <c r="A293" s="21" t="s">
        <v>2323</v>
      </c>
      <c r="B293" s="21" t="s">
        <v>2322</v>
      </c>
      <c r="C293" s="21" t="s">
        <v>1718</v>
      </c>
    </row>
    <row r="294" spans="1:3" hidden="1" x14ac:dyDescent="0.3">
      <c r="A294" s="21" t="s">
        <v>2325</v>
      </c>
      <c r="B294" s="21" t="s">
        <v>2324</v>
      </c>
      <c r="C294" s="21" t="s">
        <v>1718</v>
      </c>
    </row>
    <row r="295" spans="1:3" hidden="1" x14ac:dyDescent="0.3">
      <c r="A295" s="21" t="s">
        <v>2327</v>
      </c>
      <c r="B295" s="21" t="s">
        <v>2326</v>
      </c>
      <c r="C295" s="21" t="s">
        <v>1718</v>
      </c>
    </row>
    <row r="296" spans="1:3" hidden="1" x14ac:dyDescent="0.3">
      <c r="A296" s="21" t="s">
        <v>2329</v>
      </c>
      <c r="B296" s="21" t="s">
        <v>2328</v>
      </c>
      <c r="C296" s="21" t="s">
        <v>1704</v>
      </c>
    </row>
    <row r="297" spans="1:3" hidden="1" x14ac:dyDescent="0.3">
      <c r="A297" s="21" t="s">
        <v>2331</v>
      </c>
      <c r="B297" s="21" t="s">
        <v>2330</v>
      </c>
      <c r="C297" s="21" t="s">
        <v>1755</v>
      </c>
    </row>
    <row r="298" spans="1:3" hidden="1" x14ac:dyDescent="0.3">
      <c r="A298" s="21" t="s">
        <v>2333</v>
      </c>
      <c r="B298" s="21" t="s">
        <v>2332</v>
      </c>
      <c r="C298" s="21" t="s">
        <v>1704</v>
      </c>
    </row>
    <row r="299" spans="1:3" hidden="1" x14ac:dyDescent="0.3">
      <c r="A299" s="21" t="s">
        <v>2335</v>
      </c>
      <c r="B299" s="21" t="s">
        <v>2334</v>
      </c>
      <c r="C299" s="21" t="s">
        <v>1704</v>
      </c>
    </row>
    <row r="300" spans="1:3" hidden="1" x14ac:dyDescent="0.3">
      <c r="A300" s="21" t="s">
        <v>2337</v>
      </c>
      <c r="B300" s="21" t="s">
        <v>2336</v>
      </c>
      <c r="C300" s="21" t="s">
        <v>1795</v>
      </c>
    </row>
    <row r="301" spans="1:3" hidden="1" x14ac:dyDescent="0.3">
      <c r="A301" s="21" t="s">
        <v>2339</v>
      </c>
      <c r="B301" s="21" t="s">
        <v>2338</v>
      </c>
      <c r="C301" s="21" t="s">
        <v>1704</v>
      </c>
    </row>
    <row r="302" spans="1:3" hidden="1" x14ac:dyDescent="0.3">
      <c r="A302" s="21" t="s">
        <v>2341</v>
      </c>
      <c r="B302" s="21" t="s">
        <v>2340</v>
      </c>
      <c r="C302" s="21" t="s">
        <v>1730</v>
      </c>
    </row>
    <row r="303" spans="1:3" hidden="1" x14ac:dyDescent="0.3">
      <c r="A303" s="21" t="s">
        <v>2343</v>
      </c>
      <c r="B303" s="21" t="s">
        <v>2342</v>
      </c>
      <c r="C303" s="21" t="s">
        <v>1718</v>
      </c>
    </row>
    <row r="304" spans="1:3" hidden="1" x14ac:dyDescent="0.3">
      <c r="A304" s="21" t="s">
        <v>2345</v>
      </c>
      <c r="B304" s="21" t="s">
        <v>2344</v>
      </c>
      <c r="C304" s="21" t="s">
        <v>1704</v>
      </c>
    </row>
    <row r="305" spans="1:3" hidden="1" x14ac:dyDescent="0.3">
      <c r="A305" s="21" t="s">
        <v>2347</v>
      </c>
      <c r="B305" s="21" t="s">
        <v>2346</v>
      </c>
      <c r="C305" s="21" t="s">
        <v>2046</v>
      </c>
    </row>
    <row r="306" spans="1:3" hidden="1" x14ac:dyDescent="0.3">
      <c r="A306" s="21" t="s">
        <v>2350</v>
      </c>
      <c r="B306" s="21" t="s">
        <v>2348</v>
      </c>
      <c r="C306" s="21" t="s">
        <v>2349</v>
      </c>
    </row>
    <row r="307" spans="1:3" hidden="1" x14ac:dyDescent="0.3">
      <c r="A307" s="21" t="s">
        <v>2352</v>
      </c>
      <c r="B307" s="21" t="s">
        <v>2351</v>
      </c>
      <c r="C307" s="21" t="s">
        <v>1704</v>
      </c>
    </row>
    <row r="308" spans="1:3" hidden="1" x14ac:dyDescent="0.3">
      <c r="A308" s="21" t="s">
        <v>2354</v>
      </c>
      <c r="B308" s="21" t="s">
        <v>2353</v>
      </c>
      <c r="C308" s="21" t="s">
        <v>1704</v>
      </c>
    </row>
    <row r="309" spans="1:3" hidden="1" x14ac:dyDescent="0.3">
      <c r="A309" s="21" t="s">
        <v>2356</v>
      </c>
      <c r="B309" s="21" t="s">
        <v>2355</v>
      </c>
      <c r="C309" s="21" t="s">
        <v>1704</v>
      </c>
    </row>
    <row r="310" spans="1:3" hidden="1" x14ac:dyDescent="0.3">
      <c r="A310" s="21" t="s">
        <v>2358</v>
      </c>
      <c r="B310" s="21" t="s">
        <v>2357</v>
      </c>
      <c r="C310" s="21" t="s">
        <v>1704</v>
      </c>
    </row>
    <row r="311" spans="1:3" hidden="1" x14ac:dyDescent="0.3">
      <c r="A311" s="21" t="s">
        <v>2360</v>
      </c>
      <c r="B311" s="21" t="s">
        <v>2359</v>
      </c>
      <c r="C311" s="21" t="s">
        <v>1704</v>
      </c>
    </row>
    <row r="312" spans="1:3" hidden="1" x14ac:dyDescent="0.3">
      <c r="A312" s="21" t="s">
        <v>2362</v>
      </c>
      <c r="B312" s="21" t="s">
        <v>2361</v>
      </c>
      <c r="C312" s="21" t="s">
        <v>1704</v>
      </c>
    </row>
    <row r="313" spans="1:3" hidden="1" x14ac:dyDescent="0.3">
      <c r="A313" s="21" t="s">
        <v>2364</v>
      </c>
      <c r="B313" s="21" t="s">
        <v>2363</v>
      </c>
      <c r="C313" s="21" t="s">
        <v>1704</v>
      </c>
    </row>
    <row r="314" spans="1:3" hidden="1" x14ac:dyDescent="0.3">
      <c r="A314" s="21" t="s">
        <v>2366</v>
      </c>
      <c r="B314" s="21" t="s">
        <v>2365</v>
      </c>
      <c r="C314" s="21" t="s">
        <v>1704</v>
      </c>
    </row>
    <row r="315" spans="1:3" hidden="1" x14ac:dyDescent="0.3">
      <c r="A315" s="21" t="s">
        <v>2369</v>
      </c>
      <c r="B315" s="21" t="s">
        <v>2367</v>
      </c>
      <c r="C315" s="21" t="s">
        <v>2368</v>
      </c>
    </row>
    <row r="316" spans="1:3" hidden="1" x14ac:dyDescent="0.3">
      <c r="A316" s="21" t="s">
        <v>2371</v>
      </c>
      <c r="B316" s="21" t="s">
        <v>2370</v>
      </c>
      <c r="C316" s="21" t="s">
        <v>1851</v>
      </c>
    </row>
    <row r="317" spans="1:3" hidden="1" x14ac:dyDescent="0.3">
      <c r="A317" s="21" t="s">
        <v>2374</v>
      </c>
      <c r="B317" s="21" t="s">
        <v>2372</v>
      </c>
      <c r="C317" s="21" t="s">
        <v>2373</v>
      </c>
    </row>
    <row r="318" spans="1:3" hidden="1" x14ac:dyDescent="0.3">
      <c r="A318" s="21" t="s">
        <v>2376</v>
      </c>
      <c r="B318" s="21" t="s">
        <v>2375</v>
      </c>
      <c r="C318" s="21" t="s">
        <v>1730</v>
      </c>
    </row>
    <row r="319" spans="1:3" hidden="1" x14ac:dyDescent="0.3">
      <c r="A319" s="21" t="s">
        <v>2378</v>
      </c>
      <c r="B319" s="21" t="s">
        <v>2377</v>
      </c>
      <c r="C319" s="21" t="s">
        <v>1690</v>
      </c>
    </row>
    <row r="320" spans="1:3" hidden="1" x14ac:dyDescent="0.3">
      <c r="A320" s="21" t="s">
        <v>2380</v>
      </c>
      <c r="B320" s="21" t="s">
        <v>2379</v>
      </c>
      <c r="C320" s="21" t="s">
        <v>1851</v>
      </c>
    </row>
    <row r="321" spans="1:3" hidden="1" x14ac:dyDescent="0.3">
      <c r="A321" s="21" t="s">
        <v>2382</v>
      </c>
      <c r="B321" s="21" t="s">
        <v>2381</v>
      </c>
      <c r="C321" s="21" t="s">
        <v>2155</v>
      </c>
    </row>
    <row r="322" spans="1:3" hidden="1" x14ac:dyDescent="0.3">
      <c r="A322" s="21" t="s">
        <v>2384</v>
      </c>
      <c r="B322" s="21" t="s">
        <v>2383</v>
      </c>
      <c r="C322" s="21" t="s">
        <v>1704</v>
      </c>
    </row>
    <row r="323" spans="1:3" hidden="1" x14ac:dyDescent="0.3">
      <c r="A323" s="21" t="s">
        <v>2386</v>
      </c>
      <c r="B323" s="21" t="s">
        <v>2385</v>
      </c>
      <c r="C323" s="21" t="s">
        <v>2373</v>
      </c>
    </row>
    <row r="324" spans="1:3" hidden="1" x14ac:dyDescent="0.3">
      <c r="A324" s="21" t="s">
        <v>2388</v>
      </c>
      <c r="B324" s="21" t="s">
        <v>2387</v>
      </c>
      <c r="C324" s="21" t="s">
        <v>1704</v>
      </c>
    </row>
    <row r="325" spans="1:3" hidden="1" x14ac:dyDescent="0.3">
      <c r="A325" s="21" t="s">
        <v>2390</v>
      </c>
      <c r="B325" s="21" t="s">
        <v>2389</v>
      </c>
      <c r="C325" s="21" t="s">
        <v>1834</v>
      </c>
    </row>
    <row r="326" spans="1:3" hidden="1" x14ac:dyDescent="0.3">
      <c r="A326" s="21" t="s">
        <v>2392</v>
      </c>
      <c r="B326" s="21" t="s">
        <v>2391</v>
      </c>
      <c r="C326" s="21" t="s">
        <v>1718</v>
      </c>
    </row>
    <row r="327" spans="1:3" hidden="1" x14ac:dyDescent="0.3">
      <c r="A327" s="21" t="s">
        <v>2394</v>
      </c>
      <c r="B327" s="21" t="s">
        <v>2393</v>
      </c>
      <c r="C327" s="21" t="s">
        <v>1698</v>
      </c>
    </row>
    <row r="328" spans="1:3" hidden="1" x14ac:dyDescent="0.3">
      <c r="A328" s="21" t="s">
        <v>2394</v>
      </c>
      <c r="B328" s="21" t="s">
        <v>2393</v>
      </c>
      <c r="C328" s="21" t="s">
        <v>1698</v>
      </c>
    </row>
    <row r="329" spans="1:3" hidden="1" x14ac:dyDescent="0.3">
      <c r="A329" s="21" t="s">
        <v>2396</v>
      </c>
      <c r="B329" s="21" t="s">
        <v>2395</v>
      </c>
      <c r="C329" s="21" t="s">
        <v>1769</v>
      </c>
    </row>
    <row r="330" spans="1:3" hidden="1" x14ac:dyDescent="0.3">
      <c r="A330" s="21" t="s">
        <v>2398</v>
      </c>
      <c r="B330" s="21" t="s">
        <v>2397</v>
      </c>
      <c r="C330" s="21" t="s">
        <v>1834</v>
      </c>
    </row>
    <row r="331" spans="1:3" hidden="1" x14ac:dyDescent="0.3">
      <c r="A331" s="21" t="s">
        <v>2400</v>
      </c>
      <c r="B331" s="21" t="s">
        <v>2399</v>
      </c>
      <c r="C331" s="21" t="s">
        <v>1718</v>
      </c>
    </row>
    <row r="332" spans="1:3" hidden="1" x14ac:dyDescent="0.3">
      <c r="A332" s="21" t="s">
        <v>2402</v>
      </c>
      <c r="B332" s="21" t="s">
        <v>2401</v>
      </c>
      <c r="C332" s="21" t="s">
        <v>2002</v>
      </c>
    </row>
    <row r="333" spans="1:3" hidden="1" x14ac:dyDescent="0.3">
      <c r="A333" s="21" t="s">
        <v>2404</v>
      </c>
      <c r="B333" s="21" t="s">
        <v>2403</v>
      </c>
      <c r="C333" s="21" t="s">
        <v>1866</v>
      </c>
    </row>
    <row r="334" spans="1:3" hidden="1" x14ac:dyDescent="0.3">
      <c r="A334" s="21" t="s">
        <v>2406</v>
      </c>
      <c r="B334" s="21" t="s">
        <v>2405</v>
      </c>
      <c r="C334" s="21" t="s">
        <v>1955</v>
      </c>
    </row>
    <row r="335" spans="1:3" hidden="1" x14ac:dyDescent="0.3">
      <c r="A335" s="21" t="s">
        <v>2409</v>
      </c>
      <c r="B335" s="21" t="s">
        <v>2407</v>
      </c>
      <c r="C335" s="21" t="s">
        <v>2408</v>
      </c>
    </row>
    <row r="336" spans="1:3" hidden="1" x14ac:dyDescent="0.3">
      <c r="A336" s="21" t="s">
        <v>2411</v>
      </c>
      <c r="B336" s="21" t="s">
        <v>2410</v>
      </c>
      <c r="C336" s="21" t="s">
        <v>1724</v>
      </c>
    </row>
    <row r="337" spans="1:3" hidden="1" x14ac:dyDescent="0.3">
      <c r="A337" s="21" t="s">
        <v>2413</v>
      </c>
      <c r="B337" s="21" t="s">
        <v>2412</v>
      </c>
      <c r="C337" s="21" t="s">
        <v>1963</v>
      </c>
    </row>
    <row r="338" spans="1:3" hidden="1" x14ac:dyDescent="0.3">
      <c r="A338" s="21" t="s">
        <v>2415</v>
      </c>
      <c r="B338" s="21" t="s">
        <v>2414</v>
      </c>
      <c r="C338" s="21" t="s">
        <v>1963</v>
      </c>
    </row>
    <row r="339" spans="1:3" hidden="1" x14ac:dyDescent="0.3">
      <c r="A339" s="21" t="s">
        <v>2417</v>
      </c>
      <c r="B339" s="21" t="s">
        <v>2416</v>
      </c>
      <c r="C339" s="21" t="s">
        <v>1704</v>
      </c>
    </row>
    <row r="340" spans="1:3" hidden="1" x14ac:dyDescent="0.3">
      <c r="A340" s="21" t="s">
        <v>1198</v>
      </c>
      <c r="B340" s="21" t="s">
        <v>2416</v>
      </c>
      <c r="C340" s="21" t="s">
        <v>1704</v>
      </c>
    </row>
    <row r="341" spans="1:3" hidden="1" x14ac:dyDescent="0.3">
      <c r="A341" s="21" t="s">
        <v>2420</v>
      </c>
      <c r="B341" s="21" t="s">
        <v>2418</v>
      </c>
      <c r="C341" s="21" t="s">
        <v>2419</v>
      </c>
    </row>
    <row r="342" spans="1:3" hidden="1" x14ac:dyDescent="0.3">
      <c r="A342" s="21" t="s">
        <v>2422</v>
      </c>
      <c r="B342" s="21" t="s">
        <v>2421</v>
      </c>
      <c r="C342" s="21" t="s">
        <v>2030</v>
      </c>
    </row>
    <row r="343" spans="1:3" hidden="1" x14ac:dyDescent="0.3">
      <c r="A343" s="21" t="s">
        <v>2424</v>
      </c>
      <c r="B343" s="21" t="s">
        <v>2423</v>
      </c>
      <c r="C343" s="21" t="s">
        <v>1881</v>
      </c>
    </row>
    <row r="344" spans="1:3" hidden="1" x14ac:dyDescent="0.3">
      <c r="A344" s="21" t="s">
        <v>2426</v>
      </c>
      <c r="B344" s="21" t="s">
        <v>2425</v>
      </c>
      <c r="C344" s="21" t="s">
        <v>1730</v>
      </c>
    </row>
    <row r="345" spans="1:3" hidden="1" x14ac:dyDescent="0.3">
      <c r="A345" s="21" t="s">
        <v>2428</v>
      </c>
      <c r="B345" s="21" t="s">
        <v>2427</v>
      </c>
      <c r="C345" s="21" t="s">
        <v>1834</v>
      </c>
    </row>
    <row r="346" spans="1:3" hidden="1" x14ac:dyDescent="0.3">
      <c r="A346" s="21" t="s">
        <v>2431</v>
      </c>
      <c r="B346" s="21" t="s">
        <v>2429</v>
      </c>
      <c r="C346" s="21" t="s">
        <v>2430</v>
      </c>
    </row>
    <row r="347" spans="1:3" hidden="1" x14ac:dyDescent="0.3">
      <c r="A347" s="21" t="s">
        <v>2433</v>
      </c>
      <c r="B347" s="21" t="s">
        <v>2432</v>
      </c>
      <c r="C347" s="21" t="s">
        <v>1963</v>
      </c>
    </row>
    <row r="348" spans="1:3" hidden="1" x14ac:dyDescent="0.3">
      <c r="A348" s="21" t="s">
        <v>2435</v>
      </c>
      <c r="B348" s="21" t="s">
        <v>2434</v>
      </c>
      <c r="C348" s="21" t="s">
        <v>1704</v>
      </c>
    </row>
    <row r="349" spans="1:3" hidden="1" x14ac:dyDescent="0.3">
      <c r="A349" s="21" t="s">
        <v>2437</v>
      </c>
      <c r="B349" s="21" t="s">
        <v>2436</v>
      </c>
      <c r="C349" s="21" t="s">
        <v>1704</v>
      </c>
    </row>
    <row r="350" spans="1:3" hidden="1" x14ac:dyDescent="0.3">
      <c r="A350" s="21" t="s">
        <v>2439</v>
      </c>
      <c r="B350" s="21" t="s">
        <v>2438</v>
      </c>
      <c r="C350" s="21" t="s">
        <v>1795</v>
      </c>
    </row>
    <row r="351" spans="1:3" hidden="1" x14ac:dyDescent="0.3">
      <c r="A351" s="21" t="s">
        <v>2442</v>
      </c>
      <c r="B351" s="21" t="s">
        <v>2440</v>
      </c>
      <c r="C351" s="21" t="s">
        <v>2441</v>
      </c>
    </row>
    <row r="352" spans="1:3" hidden="1" x14ac:dyDescent="0.3">
      <c r="A352" s="21" t="s">
        <v>2444</v>
      </c>
      <c r="B352" s="21" t="s">
        <v>2443</v>
      </c>
      <c r="C352" s="21" t="s">
        <v>1704</v>
      </c>
    </row>
    <row r="353" spans="1:3" hidden="1" x14ac:dyDescent="0.3">
      <c r="A353" s="21" t="s">
        <v>2446</v>
      </c>
      <c r="B353" s="21" t="s">
        <v>2445</v>
      </c>
      <c r="C353" s="21" t="s">
        <v>1698</v>
      </c>
    </row>
    <row r="354" spans="1:3" hidden="1" x14ac:dyDescent="0.3">
      <c r="A354" s="21" t="s">
        <v>2446</v>
      </c>
      <c r="B354" s="21" t="s">
        <v>2445</v>
      </c>
      <c r="C354" s="21" t="s">
        <v>1698</v>
      </c>
    </row>
    <row r="355" spans="1:3" hidden="1" x14ac:dyDescent="0.3">
      <c r="A355" s="21" t="s">
        <v>1193</v>
      </c>
      <c r="B355" s="21" t="s">
        <v>2447</v>
      </c>
      <c r="C355" s="21" t="s">
        <v>1752</v>
      </c>
    </row>
    <row r="356" spans="1:3" hidden="1" x14ac:dyDescent="0.3">
      <c r="A356" s="21" t="s">
        <v>2449</v>
      </c>
      <c r="B356" s="21" t="s">
        <v>2448</v>
      </c>
      <c r="C356" s="21" t="s">
        <v>1946</v>
      </c>
    </row>
    <row r="357" spans="1:3" hidden="1" x14ac:dyDescent="0.3">
      <c r="A357" s="21" t="s">
        <v>1195</v>
      </c>
      <c r="B357" s="21" t="s">
        <v>2450</v>
      </c>
      <c r="C357" s="21" t="s">
        <v>1704</v>
      </c>
    </row>
    <row r="358" spans="1:3" hidden="1" x14ac:dyDescent="0.3">
      <c r="A358" s="21" t="s">
        <v>2452</v>
      </c>
      <c r="B358" s="21" t="s">
        <v>2451</v>
      </c>
      <c r="C358" s="21" t="s">
        <v>1704</v>
      </c>
    </row>
    <row r="359" spans="1:3" hidden="1" x14ac:dyDescent="0.3">
      <c r="A359" s="21" t="s">
        <v>2454</v>
      </c>
      <c r="B359" s="21" t="s">
        <v>2453</v>
      </c>
      <c r="C359" s="21" t="s">
        <v>1704</v>
      </c>
    </row>
    <row r="360" spans="1:3" hidden="1" x14ac:dyDescent="0.3">
      <c r="A360" s="21" t="s">
        <v>2455</v>
      </c>
      <c r="B360" s="21" t="s">
        <v>2453</v>
      </c>
      <c r="C360" s="21" t="s">
        <v>1704</v>
      </c>
    </row>
    <row r="361" spans="1:3" hidden="1" x14ac:dyDescent="0.3">
      <c r="A361" s="21" t="s">
        <v>2457</v>
      </c>
      <c r="B361" s="21" t="s">
        <v>2456</v>
      </c>
      <c r="C361" s="21" t="s">
        <v>1704</v>
      </c>
    </row>
    <row r="362" spans="1:3" hidden="1" x14ac:dyDescent="0.3">
      <c r="A362" s="21" t="s">
        <v>2459</v>
      </c>
      <c r="B362" s="21" t="s">
        <v>2458</v>
      </c>
      <c r="C362" s="21" t="s">
        <v>1730</v>
      </c>
    </row>
    <row r="363" spans="1:3" hidden="1" x14ac:dyDescent="0.3">
      <c r="A363" s="21" t="s">
        <v>2461</v>
      </c>
      <c r="B363" s="21" t="s">
        <v>2460</v>
      </c>
      <c r="C363" s="21" t="s">
        <v>2430</v>
      </c>
    </row>
    <row r="364" spans="1:3" hidden="1" x14ac:dyDescent="0.3">
      <c r="A364" s="21" t="s">
        <v>2463</v>
      </c>
      <c r="B364" s="21" t="s">
        <v>2462</v>
      </c>
      <c r="C364" s="21" t="s">
        <v>1983</v>
      </c>
    </row>
    <row r="365" spans="1:3" hidden="1" x14ac:dyDescent="0.3">
      <c r="A365" s="21" t="s">
        <v>2465</v>
      </c>
      <c r="B365" s="21" t="s">
        <v>2464</v>
      </c>
      <c r="C365" s="21" t="s">
        <v>1704</v>
      </c>
    </row>
    <row r="366" spans="1:3" hidden="1" x14ac:dyDescent="0.3">
      <c r="A366" s="21" t="s">
        <v>2467</v>
      </c>
      <c r="B366" s="21" t="s">
        <v>2466</v>
      </c>
      <c r="C366" s="21" t="s">
        <v>1955</v>
      </c>
    </row>
    <row r="367" spans="1:3" hidden="1" x14ac:dyDescent="0.3">
      <c r="A367" s="21" t="s">
        <v>2469</v>
      </c>
      <c r="B367" s="21" t="s">
        <v>2468</v>
      </c>
      <c r="C367" s="21" t="s">
        <v>1704</v>
      </c>
    </row>
    <row r="368" spans="1:3" hidden="1" x14ac:dyDescent="0.3">
      <c r="A368" s="21" t="s">
        <v>2471</v>
      </c>
      <c r="B368" s="21" t="s">
        <v>2470</v>
      </c>
      <c r="C368" s="21" t="s">
        <v>1834</v>
      </c>
    </row>
    <row r="369" spans="1:3" hidden="1" x14ac:dyDescent="0.3">
      <c r="A369" s="21" t="s">
        <v>2473</v>
      </c>
      <c r="B369" s="21" t="s">
        <v>2472</v>
      </c>
      <c r="C369" s="21" t="s">
        <v>2472</v>
      </c>
    </row>
    <row r="370" spans="1:3" hidden="1" x14ac:dyDescent="0.3">
      <c r="A370" s="21" t="s">
        <v>2476</v>
      </c>
      <c r="B370" s="21" t="s">
        <v>2474</v>
      </c>
      <c r="C370" s="21" t="s">
        <v>2475</v>
      </c>
    </row>
    <row r="371" spans="1:3" hidden="1" x14ac:dyDescent="0.3">
      <c r="A371" s="21" t="s">
        <v>2478</v>
      </c>
      <c r="B371" s="21" t="s">
        <v>2477</v>
      </c>
      <c r="C371" s="21" t="s">
        <v>1704</v>
      </c>
    </row>
    <row r="372" spans="1:3" x14ac:dyDescent="0.3">
      <c r="A372" s="21" t="s">
        <v>1187</v>
      </c>
      <c r="B372" s="21" t="s">
        <v>2479</v>
      </c>
      <c r="C372" s="21" t="s">
        <v>2480</v>
      </c>
    </row>
    <row r="373" spans="1:3" hidden="1" x14ac:dyDescent="0.3">
      <c r="A373" s="21" t="s">
        <v>2482</v>
      </c>
      <c r="B373" s="21" t="s">
        <v>2481</v>
      </c>
      <c r="C373" s="21" t="s">
        <v>2072</v>
      </c>
    </row>
    <row r="374" spans="1:3" hidden="1" x14ac:dyDescent="0.3">
      <c r="A374" s="21" t="s">
        <v>2484</v>
      </c>
      <c r="B374" s="21" t="s">
        <v>2483</v>
      </c>
      <c r="C374" s="21" t="s">
        <v>2475</v>
      </c>
    </row>
    <row r="375" spans="1:3" hidden="1" x14ac:dyDescent="0.3">
      <c r="A375" s="21" t="s">
        <v>2486</v>
      </c>
      <c r="B375" s="21" t="s">
        <v>2485</v>
      </c>
      <c r="C375" s="21" t="s">
        <v>2046</v>
      </c>
    </row>
    <row r="376" spans="1:3" hidden="1" x14ac:dyDescent="0.3">
      <c r="A376" s="21" t="s">
        <v>2488</v>
      </c>
      <c r="B376" s="21" t="s">
        <v>2487</v>
      </c>
      <c r="C376" s="21" t="s">
        <v>1704</v>
      </c>
    </row>
    <row r="377" spans="1:3" hidden="1" x14ac:dyDescent="0.3">
      <c r="A377" s="21" t="s">
        <v>2491</v>
      </c>
      <c r="B377" s="21" t="s">
        <v>2489</v>
      </c>
      <c r="C377" s="21" t="s">
        <v>2490</v>
      </c>
    </row>
    <row r="378" spans="1:3" hidden="1" x14ac:dyDescent="0.3">
      <c r="A378" s="21" t="s">
        <v>2493</v>
      </c>
      <c r="B378" s="21" t="s">
        <v>2492</v>
      </c>
      <c r="C378" s="21" t="s">
        <v>2046</v>
      </c>
    </row>
    <row r="379" spans="1:3" hidden="1" x14ac:dyDescent="0.3">
      <c r="A379" s="21" t="s">
        <v>2495</v>
      </c>
      <c r="B379" s="21" t="s">
        <v>2494</v>
      </c>
      <c r="C379" s="21" t="s">
        <v>1698</v>
      </c>
    </row>
    <row r="380" spans="1:3" hidden="1" x14ac:dyDescent="0.3">
      <c r="A380" s="21" t="s">
        <v>2495</v>
      </c>
      <c r="B380" s="21" t="s">
        <v>2494</v>
      </c>
      <c r="C380" s="21" t="s">
        <v>1698</v>
      </c>
    </row>
    <row r="381" spans="1:3" hidden="1" x14ac:dyDescent="0.3">
      <c r="A381" s="21" t="s">
        <v>2497</v>
      </c>
      <c r="B381" s="21" t="s">
        <v>2496</v>
      </c>
      <c r="C381" s="21" t="s">
        <v>1704</v>
      </c>
    </row>
    <row r="382" spans="1:3" hidden="1" x14ac:dyDescent="0.3">
      <c r="A382" s="21" t="s">
        <v>1175</v>
      </c>
      <c r="B382" s="21" t="s">
        <v>2498</v>
      </c>
      <c r="C382" s="21" t="s">
        <v>1712</v>
      </c>
    </row>
    <row r="383" spans="1:3" hidden="1" x14ac:dyDescent="0.3">
      <c r="A383" s="21" t="s">
        <v>2500</v>
      </c>
      <c r="B383" s="21" t="s">
        <v>2499</v>
      </c>
      <c r="C383" s="21" t="s">
        <v>1730</v>
      </c>
    </row>
    <row r="384" spans="1:3" hidden="1" x14ac:dyDescent="0.3">
      <c r="A384" s="21" t="s">
        <v>2502</v>
      </c>
      <c r="B384" s="21" t="s">
        <v>2501</v>
      </c>
      <c r="C384" s="21" t="s">
        <v>2373</v>
      </c>
    </row>
    <row r="385" spans="1:3" hidden="1" x14ac:dyDescent="0.3">
      <c r="A385" s="21" t="s">
        <v>2505</v>
      </c>
      <c r="B385" s="21" t="s">
        <v>2503</v>
      </c>
      <c r="C385" s="21" t="s">
        <v>2504</v>
      </c>
    </row>
    <row r="386" spans="1:3" hidden="1" x14ac:dyDescent="0.3">
      <c r="A386" s="21" t="s">
        <v>2507</v>
      </c>
      <c r="B386" s="21" t="s">
        <v>2506</v>
      </c>
      <c r="C386" s="21" t="s">
        <v>1704</v>
      </c>
    </row>
    <row r="387" spans="1:3" hidden="1" x14ac:dyDescent="0.3">
      <c r="A387" s="21" t="s">
        <v>2509</v>
      </c>
      <c r="B387" s="21" t="s">
        <v>2508</v>
      </c>
      <c r="C387" s="21" t="s">
        <v>1704</v>
      </c>
    </row>
    <row r="388" spans="1:3" hidden="1" x14ac:dyDescent="0.3">
      <c r="A388" s="21" t="s">
        <v>2511</v>
      </c>
      <c r="B388" s="21" t="s">
        <v>2510</v>
      </c>
      <c r="C388" s="21" t="s">
        <v>1834</v>
      </c>
    </row>
    <row r="389" spans="1:3" hidden="1" x14ac:dyDescent="0.3">
      <c r="A389" s="21" t="s">
        <v>2513</v>
      </c>
      <c r="B389" s="21" t="s">
        <v>2512</v>
      </c>
      <c r="C389" s="21" t="s">
        <v>1910</v>
      </c>
    </row>
    <row r="390" spans="1:3" hidden="1" x14ac:dyDescent="0.3">
      <c r="A390" s="21" t="s">
        <v>2515</v>
      </c>
      <c r="B390" s="21" t="s">
        <v>2514</v>
      </c>
      <c r="C390" s="21" t="s">
        <v>1718</v>
      </c>
    </row>
    <row r="391" spans="1:3" hidden="1" x14ac:dyDescent="0.3">
      <c r="A391" s="21" t="s">
        <v>2517</v>
      </c>
      <c r="B391" s="21" t="s">
        <v>2516</v>
      </c>
      <c r="C391" s="21" t="s">
        <v>1704</v>
      </c>
    </row>
    <row r="392" spans="1:3" hidden="1" x14ac:dyDescent="0.3">
      <c r="A392" s="21" t="s">
        <v>2519</v>
      </c>
      <c r="B392" s="21" t="s">
        <v>2518</v>
      </c>
      <c r="C392" s="21" t="s">
        <v>2090</v>
      </c>
    </row>
    <row r="393" spans="1:3" hidden="1" x14ac:dyDescent="0.3">
      <c r="A393" s="21" t="s">
        <v>2522</v>
      </c>
      <c r="B393" s="21" t="s">
        <v>2520</v>
      </c>
      <c r="C393" s="21" t="s">
        <v>2521</v>
      </c>
    </row>
    <row r="394" spans="1:3" hidden="1" x14ac:dyDescent="0.3">
      <c r="A394" s="21" t="s">
        <v>2524</v>
      </c>
      <c r="B394" s="21" t="s">
        <v>2523</v>
      </c>
      <c r="C394" s="21" t="s">
        <v>2046</v>
      </c>
    </row>
    <row r="395" spans="1:3" hidden="1" x14ac:dyDescent="0.3">
      <c r="A395" s="21" t="s">
        <v>2526</v>
      </c>
      <c r="B395" s="21" t="s">
        <v>2525</v>
      </c>
      <c r="C395" s="21" t="s">
        <v>1704</v>
      </c>
    </row>
    <row r="396" spans="1:3" hidden="1" x14ac:dyDescent="0.3">
      <c r="A396" s="21" t="s">
        <v>2528</v>
      </c>
      <c r="B396" s="21" t="s">
        <v>2527</v>
      </c>
      <c r="C396" s="21" t="s">
        <v>2090</v>
      </c>
    </row>
    <row r="397" spans="1:3" hidden="1" x14ac:dyDescent="0.3">
      <c r="A397" s="21" t="s">
        <v>2530</v>
      </c>
      <c r="B397" s="21" t="s">
        <v>2529</v>
      </c>
      <c r="C397" s="21" t="s">
        <v>2072</v>
      </c>
    </row>
    <row r="398" spans="1:3" hidden="1" x14ac:dyDescent="0.3">
      <c r="A398" s="21" t="s">
        <v>2532</v>
      </c>
      <c r="B398" s="21" t="s">
        <v>2531</v>
      </c>
      <c r="C398" s="21" t="s">
        <v>1704</v>
      </c>
    </row>
    <row r="399" spans="1:3" hidden="1" x14ac:dyDescent="0.3">
      <c r="A399" s="21" t="s">
        <v>2534</v>
      </c>
      <c r="B399" s="21" t="s">
        <v>2533</v>
      </c>
      <c r="C399" s="21" t="s">
        <v>1701</v>
      </c>
    </row>
    <row r="400" spans="1:3" hidden="1" x14ac:dyDescent="0.3">
      <c r="A400" s="21" t="s">
        <v>2536</v>
      </c>
      <c r="B400" s="21" t="s">
        <v>2535</v>
      </c>
      <c r="C400" s="21" t="s">
        <v>1698</v>
      </c>
    </row>
    <row r="401" spans="1:3" hidden="1" x14ac:dyDescent="0.3">
      <c r="A401" s="21" t="s">
        <v>2536</v>
      </c>
      <c r="B401" s="21" t="s">
        <v>2535</v>
      </c>
      <c r="C401" s="21" t="s">
        <v>1698</v>
      </c>
    </row>
    <row r="402" spans="1:3" hidden="1" x14ac:dyDescent="0.3">
      <c r="A402" s="21" t="s">
        <v>2538</v>
      </c>
      <c r="B402" s="21" t="s">
        <v>2537</v>
      </c>
      <c r="C402" s="21" t="s">
        <v>1704</v>
      </c>
    </row>
    <row r="403" spans="1:3" hidden="1" x14ac:dyDescent="0.3">
      <c r="A403" s="21" t="s">
        <v>2540</v>
      </c>
      <c r="B403" s="21" t="s">
        <v>2539</v>
      </c>
      <c r="C403" s="21" t="s">
        <v>1873</v>
      </c>
    </row>
    <row r="404" spans="1:3" hidden="1" x14ac:dyDescent="0.3">
      <c r="A404" s="21" t="s">
        <v>2542</v>
      </c>
      <c r="B404" s="21" t="s">
        <v>2541</v>
      </c>
      <c r="C404" s="21" t="s">
        <v>2155</v>
      </c>
    </row>
    <row r="405" spans="1:3" hidden="1" x14ac:dyDescent="0.3">
      <c r="A405" s="21" t="s">
        <v>2544</v>
      </c>
      <c r="B405" s="21" t="s">
        <v>2543</v>
      </c>
      <c r="C405" s="21" t="s">
        <v>1704</v>
      </c>
    </row>
    <row r="406" spans="1:3" hidden="1" x14ac:dyDescent="0.3">
      <c r="A406" s="21" t="s">
        <v>2546</v>
      </c>
      <c r="B406" s="21" t="s">
        <v>2545</v>
      </c>
      <c r="C406" s="21" t="s">
        <v>1704</v>
      </c>
    </row>
    <row r="407" spans="1:3" hidden="1" x14ac:dyDescent="0.3">
      <c r="A407" s="21" t="s">
        <v>2548</v>
      </c>
      <c r="B407" s="21" t="s">
        <v>2547</v>
      </c>
      <c r="C407" s="21" t="s">
        <v>1704</v>
      </c>
    </row>
    <row r="408" spans="1:3" hidden="1" x14ac:dyDescent="0.3">
      <c r="A408" s="21" t="s">
        <v>2550</v>
      </c>
      <c r="B408" s="21" t="s">
        <v>2549</v>
      </c>
      <c r="C408" s="21" t="s">
        <v>1851</v>
      </c>
    </row>
    <row r="409" spans="1:3" hidden="1" x14ac:dyDescent="0.3">
      <c r="A409" s="21" t="s">
        <v>2552</v>
      </c>
      <c r="B409" s="21" t="s">
        <v>2551</v>
      </c>
      <c r="C409" s="21" t="s">
        <v>1704</v>
      </c>
    </row>
    <row r="410" spans="1:3" hidden="1" x14ac:dyDescent="0.3">
      <c r="A410" s="21" t="s">
        <v>2554</v>
      </c>
      <c r="B410" s="21" t="s">
        <v>2553</v>
      </c>
      <c r="C410" s="21" t="s">
        <v>1704</v>
      </c>
    </row>
    <row r="411" spans="1:3" hidden="1" x14ac:dyDescent="0.3">
      <c r="A411" s="21" t="s">
        <v>2556</v>
      </c>
      <c r="B411" s="21" t="s">
        <v>2555</v>
      </c>
      <c r="C411" s="21" t="s">
        <v>1730</v>
      </c>
    </row>
    <row r="412" spans="1:3" hidden="1" x14ac:dyDescent="0.3">
      <c r="A412" s="21" t="s">
        <v>2558</v>
      </c>
      <c r="B412" s="21" t="s">
        <v>2557</v>
      </c>
      <c r="C412" s="21" t="s">
        <v>1704</v>
      </c>
    </row>
    <row r="413" spans="1:3" hidden="1" x14ac:dyDescent="0.3">
      <c r="A413" s="21" t="s">
        <v>2561</v>
      </c>
      <c r="B413" s="21" t="s">
        <v>2559</v>
      </c>
      <c r="C413" s="21" t="s">
        <v>2560</v>
      </c>
    </row>
    <row r="414" spans="1:3" hidden="1" x14ac:dyDescent="0.3">
      <c r="A414" s="21" t="s">
        <v>2563</v>
      </c>
      <c r="B414" s="21" t="s">
        <v>2562</v>
      </c>
      <c r="C414" s="21" t="s">
        <v>2046</v>
      </c>
    </row>
    <row r="415" spans="1:3" hidden="1" x14ac:dyDescent="0.3">
      <c r="A415" s="21" t="s">
        <v>2565</v>
      </c>
      <c r="B415" s="21" t="s">
        <v>2564</v>
      </c>
      <c r="C415" s="21" t="s">
        <v>1704</v>
      </c>
    </row>
    <row r="416" spans="1:3" hidden="1" x14ac:dyDescent="0.3">
      <c r="A416" s="21" t="s">
        <v>2567</v>
      </c>
      <c r="B416" s="21" t="s">
        <v>2566</v>
      </c>
      <c r="C416" s="21" t="s">
        <v>1690</v>
      </c>
    </row>
    <row r="417" spans="1:3" hidden="1" x14ac:dyDescent="0.3">
      <c r="A417" s="21" t="s">
        <v>2569</v>
      </c>
      <c r="B417" s="21" t="s">
        <v>2568</v>
      </c>
      <c r="C417" s="21" t="s">
        <v>1704</v>
      </c>
    </row>
    <row r="418" spans="1:3" hidden="1" x14ac:dyDescent="0.3">
      <c r="A418" s="21" t="s">
        <v>2571</v>
      </c>
      <c r="B418" s="21" t="s">
        <v>2570</v>
      </c>
      <c r="C418" s="21" t="s">
        <v>1704</v>
      </c>
    </row>
    <row r="419" spans="1:3" hidden="1" x14ac:dyDescent="0.3">
      <c r="A419" s="21" t="s">
        <v>2573</v>
      </c>
      <c r="B419" s="21" t="s">
        <v>2572</v>
      </c>
      <c r="C419" s="21" t="s">
        <v>1704</v>
      </c>
    </row>
    <row r="420" spans="1:3" hidden="1" x14ac:dyDescent="0.3">
      <c r="A420" s="21" t="s">
        <v>2575</v>
      </c>
      <c r="B420" s="21" t="s">
        <v>2574</v>
      </c>
      <c r="C420" s="21" t="s">
        <v>1704</v>
      </c>
    </row>
    <row r="421" spans="1:3" hidden="1" x14ac:dyDescent="0.3">
      <c r="A421" s="21" t="s">
        <v>2577</v>
      </c>
      <c r="B421" s="21" t="s">
        <v>2576</v>
      </c>
      <c r="C421" s="21" t="s">
        <v>1693</v>
      </c>
    </row>
    <row r="422" spans="1:3" hidden="1" x14ac:dyDescent="0.3">
      <c r="A422" s="21" t="s">
        <v>2579</v>
      </c>
      <c r="B422" s="21" t="s">
        <v>2578</v>
      </c>
      <c r="C422" s="21" t="s">
        <v>1704</v>
      </c>
    </row>
    <row r="423" spans="1:3" hidden="1" x14ac:dyDescent="0.3">
      <c r="A423" s="21" t="s">
        <v>2581</v>
      </c>
      <c r="B423" s="21" t="s">
        <v>2580</v>
      </c>
      <c r="C423" s="21" t="s">
        <v>1704</v>
      </c>
    </row>
    <row r="424" spans="1:3" hidden="1" x14ac:dyDescent="0.3">
      <c r="A424" s="21" t="s">
        <v>2583</v>
      </c>
      <c r="B424" s="21" t="s">
        <v>2582</v>
      </c>
      <c r="C424" s="21" t="s">
        <v>1704</v>
      </c>
    </row>
    <row r="425" spans="1:3" hidden="1" x14ac:dyDescent="0.3">
      <c r="A425" s="21" t="s">
        <v>2586</v>
      </c>
      <c r="B425" s="21" t="s">
        <v>2584</v>
      </c>
      <c r="C425" s="21" t="s">
        <v>2585</v>
      </c>
    </row>
    <row r="426" spans="1:3" hidden="1" x14ac:dyDescent="0.3">
      <c r="A426" s="21" t="s">
        <v>2588</v>
      </c>
      <c r="B426" s="21" t="s">
        <v>2587</v>
      </c>
      <c r="C426" s="21" t="s">
        <v>1704</v>
      </c>
    </row>
    <row r="427" spans="1:3" hidden="1" x14ac:dyDescent="0.3">
      <c r="A427" s="21" t="s">
        <v>2590</v>
      </c>
      <c r="B427" s="21" t="s">
        <v>2589</v>
      </c>
      <c r="C427" s="21" t="s">
        <v>1704</v>
      </c>
    </row>
    <row r="428" spans="1:3" hidden="1" x14ac:dyDescent="0.3">
      <c r="A428" s="21" t="s">
        <v>2592</v>
      </c>
      <c r="B428" s="21" t="s">
        <v>2591</v>
      </c>
      <c r="C428" s="21" t="s">
        <v>2002</v>
      </c>
    </row>
    <row r="429" spans="1:3" hidden="1" x14ac:dyDescent="0.3">
      <c r="A429" s="21" t="s">
        <v>2594</v>
      </c>
      <c r="B429" s="21" t="s">
        <v>2593</v>
      </c>
      <c r="C429" s="21" t="s">
        <v>1755</v>
      </c>
    </row>
    <row r="430" spans="1:3" hidden="1" x14ac:dyDescent="0.3">
      <c r="A430" s="21" t="s">
        <v>2596</v>
      </c>
      <c r="B430" s="21" t="s">
        <v>2595</v>
      </c>
      <c r="C430" s="21" t="s">
        <v>1704</v>
      </c>
    </row>
    <row r="431" spans="1:3" hidden="1" x14ac:dyDescent="0.3">
      <c r="A431" s="21" t="s">
        <v>2598</v>
      </c>
      <c r="B431" s="21" t="s">
        <v>2597</v>
      </c>
      <c r="C431" s="21" t="s">
        <v>1698</v>
      </c>
    </row>
    <row r="432" spans="1:3" hidden="1" x14ac:dyDescent="0.3">
      <c r="A432" s="21" t="s">
        <v>2598</v>
      </c>
      <c r="B432" s="21" t="s">
        <v>2597</v>
      </c>
      <c r="C432" s="21" t="s">
        <v>1698</v>
      </c>
    </row>
    <row r="433" spans="1:3" hidden="1" x14ac:dyDescent="0.3">
      <c r="A433" s="21" t="s">
        <v>2600</v>
      </c>
      <c r="B433" s="21" t="s">
        <v>2599</v>
      </c>
      <c r="C433" s="21" t="s">
        <v>1704</v>
      </c>
    </row>
    <row r="434" spans="1:3" hidden="1" x14ac:dyDescent="0.3">
      <c r="A434" s="21" t="s">
        <v>2602</v>
      </c>
      <c r="B434" s="21" t="s">
        <v>2601</v>
      </c>
      <c r="C434" s="21" t="s">
        <v>1769</v>
      </c>
    </row>
    <row r="435" spans="1:3" hidden="1" x14ac:dyDescent="0.3">
      <c r="A435" s="21" t="s">
        <v>2604</v>
      </c>
      <c r="B435" s="21" t="s">
        <v>2603</v>
      </c>
      <c r="C435" s="21" t="s">
        <v>1704</v>
      </c>
    </row>
    <row r="436" spans="1:3" hidden="1" x14ac:dyDescent="0.3">
      <c r="A436" s="21" t="s">
        <v>2607</v>
      </c>
      <c r="B436" s="21" t="s">
        <v>2605</v>
      </c>
      <c r="C436" s="21" t="s">
        <v>2606</v>
      </c>
    </row>
    <row r="437" spans="1:3" hidden="1" x14ac:dyDescent="0.3">
      <c r="A437" s="21" t="s">
        <v>2609</v>
      </c>
      <c r="B437" s="21" t="s">
        <v>2608</v>
      </c>
      <c r="C437" s="21" t="s">
        <v>1704</v>
      </c>
    </row>
    <row r="438" spans="1:3" hidden="1" x14ac:dyDescent="0.3">
      <c r="A438" s="21" t="s">
        <v>2611</v>
      </c>
      <c r="B438" s="21" t="s">
        <v>2610</v>
      </c>
      <c r="C438" s="21" t="s">
        <v>1704</v>
      </c>
    </row>
    <row r="439" spans="1:3" hidden="1" x14ac:dyDescent="0.3">
      <c r="A439" s="21" t="s">
        <v>2613</v>
      </c>
      <c r="B439" s="21" t="s">
        <v>2612</v>
      </c>
      <c r="C439" s="21" t="s">
        <v>1704</v>
      </c>
    </row>
    <row r="440" spans="1:3" hidden="1" x14ac:dyDescent="0.3">
      <c r="A440" s="21" t="s">
        <v>2615</v>
      </c>
      <c r="B440" s="21" t="s">
        <v>2614</v>
      </c>
      <c r="C440" s="21" t="s">
        <v>1698</v>
      </c>
    </row>
    <row r="441" spans="1:3" hidden="1" x14ac:dyDescent="0.3">
      <c r="A441" s="21" t="s">
        <v>2615</v>
      </c>
      <c r="B441" s="21" t="s">
        <v>2614</v>
      </c>
      <c r="C441" s="21" t="s">
        <v>1698</v>
      </c>
    </row>
    <row r="442" spans="1:3" hidden="1" x14ac:dyDescent="0.3">
      <c r="A442" s="21" t="s">
        <v>2617</v>
      </c>
      <c r="B442" s="21" t="s">
        <v>2616</v>
      </c>
      <c r="C442" s="21" t="s">
        <v>1704</v>
      </c>
    </row>
    <row r="443" spans="1:3" hidden="1" x14ac:dyDescent="0.3">
      <c r="A443" s="21" t="s">
        <v>2619</v>
      </c>
      <c r="B443" s="21" t="s">
        <v>2618</v>
      </c>
      <c r="C443" s="21" t="s">
        <v>1698</v>
      </c>
    </row>
    <row r="444" spans="1:3" hidden="1" x14ac:dyDescent="0.3">
      <c r="A444" s="21" t="s">
        <v>2619</v>
      </c>
      <c r="B444" s="21" t="s">
        <v>2618</v>
      </c>
      <c r="C444" s="21" t="s">
        <v>1698</v>
      </c>
    </row>
    <row r="445" spans="1:3" hidden="1" x14ac:dyDescent="0.3">
      <c r="A445" s="21" t="s">
        <v>2621</v>
      </c>
      <c r="B445" s="21" t="s">
        <v>2620</v>
      </c>
      <c r="C445" s="21" t="s">
        <v>1698</v>
      </c>
    </row>
    <row r="446" spans="1:3" hidden="1" x14ac:dyDescent="0.3">
      <c r="A446" s="21" t="s">
        <v>2621</v>
      </c>
      <c r="B446" s="21" t="s">
        <v>2620</v>
      </c>
      <c r="C446" s="21" t="s">
        <v>1698</v>
      </c>
    </row>
    <row r="447" spans="1:3" hidden="1" x14ac:dyDescent="0.3">
      <c r="A447" s="21" t="s">
        <v>2623</v>
      </c>
      <c r="B447" s="21" t="s">
        <v>2622</v>
      </c>
      <c r="C447" s="21" t="s">
        <v>1704</v>
      </c>
    </row>
    <row r="448" spans="1:3" hidden="1" x14ac:dyDescent="0.3">
      <c r="A448" s="21" t="s">
        <v>2625</v>
      </c>
      <c r="B448" s="21" t="s">
        <v>2624</v>
      </c>
      <c r="C448" s="21" t="s">
        <v>1698</v>
      </c>
    </row>
    <row r="449" spans="1:3" hidden="1" x14ac:dyDescent="0.3">
      <c r="A449" s="21" t="s">
        <v>2625</v>
      </c>
      <c r="B449" s="21" t="s">
        <v>2624</v>
      </c>
      <c r="C449" s="21" t="s">
        <v>1698</v>
      </c>
    </row>
    <row r="450" spans="1:3" hidden="1" x14ac:dyDescent="0.3">
      <c r="A450" s="21" t="s">
        <v>2627</v>
      </c>
      <c r="B450" s="21" t="s">
        <v>2626</v>
      </c>
      <c r="C450" s="21" t="s">
        <v>1704</v>
      </c>
    </row>
    <row r="451" spans="1:3" hidden="1" x14ac:dyDescent="0.3">
      <c r="A451" s="21" t="s">
        <v>2629</v>
      </c>
      <c r="B451" s="21" t="s">
        <v>2628</v>
      </c>
      <c r="C451" s="21" t="s">
        <v>1704</v>
      </c>
    </row>
    <row r="452" spans="1:3" hidden="1" x14ac:dyDescent="0.3">
      <c r="A452" s="21" t="s">
        <v>2631</v>
      </c>
      <c r="B452" s="21" t="s">
        <v>2630</v>
      </c>
      <c r="C452" s="21" t="s">
        <v>1704</v>
      </c>
    </row>
    <row r="453" spans="1:3" hidden="1" x14ac:dyDescent="0.3">
      <c r="A453" s="21" t="s">
        <v>2634</v>
      </c>
      <c r="B453" s="21" t="s">
        <v>2632</v>
      </c>
      <c r="C453" s="21" t="s">
        <v>2633</v>
      </c>
    </row>
    <row r="454" spans="1:3" hidden="1" x14ac:dyDescent="0.3">
      <c r="A454" s="21" t="s">
        <v>1194</v>
      </c>
      <c r="B454" s="21" t="s">
        <v>2635</v>
      </c>
      <c r="C454" s="21" t="s">
        <v>2046</v>
      </c>
    </row>
    <row r="455" spans="1:3" hidden="1" x14ac:dyDescent="0.3">
      <c r="A455" s="21" t="s">
        <v>2637</v>
      </c>
      <c r="B455" s="21" t="s">
        <v>2636</v>
      </c>
      <c r="C455" s="21" t="s">
        <v>1698</v>
      </c>
    </row>
    <row r="456" spans="1:3" hidden="1" x14ac:dyDescent="0.3">
      <c r="A456" s="21" t="s">
        <v>2637</v>
      </c>
      <c r="B456" s="21" t="s">
        <v>2636</v>
      </c>
      <c r="C456" s="21" t="s">
        <v>1698</v>
      </c>
    </row>
    <row r="457" spans="1:3" hidden="1" x14ac:dyDescent="0.3">
      <c r="A457" s="21" t="s">
        <v>2639</v>
      </c>
      <c r="B457" s="21" t="s">
        <v>2638</v>
      </c>
      <c r="C457" s="21" t="s">
        <v>1795</v>
      </c>
    </row>
    <row r="458" spans="1:3" hidden="1" x14ac:dyDescent="0.3">
      <c r="A458" s="21" t="s">
        <v>2642</v>
      </c>
      <c r="B458" s="21" t="s">
        <v>2640</v>
      </c>
      <c r="C458" s="21" t="s">
        <v>2641</v>
      </c>
    </row>
    <row r="459" spans="1:3" hidden="1" x14ac:dyDescent="0.3">
      <c r="A459" s="21" t="s">
        <v>2644</v>
      </c>
      <c r="B459" s="21" t="s">
        <v>2643</v>
      </c>
      <c r="C459" s="21" t="s">
        <v>1704</v>
      </c>
    </row>
    <row r="460" spans="1:3" hidden="1" x14ac:dyDescent="0.3">
      <c r="A460" s="21" t="s">
        <v>2646</v>
      </c>
      <c r="B460" s="21" t="s">
        <v>2645</v>
      </c>
      <c r="C460" s="21" t="s">
        <v>2046</v>
      </c>
    </row>
    <row r="461" spans="1:3" hidden="1" x14ac:dyDescent="0.3">
      <c r="A461" s="21" t="s">
        <v>2648</v>
      </c>
      <c r="B461" s="21" t="s">
        <v>2647</v>
      </c>
      <c r="C461" s="21" t="s">
        <v>1758</v>
      </c>
    </row>
    <row r="462" spans="1:3" hidden="1" x14ac:dyDescent="0.3">
      <c r="A462" s="21" t="s">
        <v>2650</v>
      </c>
      <c r="B462" s="21" t="s">
        <v>2649</v>
      </c>
      <c r="C462" s="21" t="s">
        <v>1758</v>
      </c>
    </row>
    <row r="463" spans="1:3" hidden="1" x14ac:dyDescent="0.3">
      <c r="A463" s="21" t="s">
        <v>2653</v>
      </c>
      <c r="B463" s="21" t="s">
        <v>2651</v>
      </c>
      <c r="C463" s="21" t="s">
        <v>2652</v>
      </c>
    </row>
    <row r="464" spans="1:3" hidden="1" x14ac:dyDescent="0.3">
      <c r="A464" s="21" t="s">
        <v>2655</v>
      </c>
      <c r="B464" s="21" t="s">
        <v>2654</v>
      </c>
      <c r="C464" s="21" t="s">
        <v>1963</v>
      </c>
    </row>
    <row r="465" spans="1:3" hidden="1" x14ac:dyDescent="0.3">
      <c r="A465" s="21" t="s">
        <v>2657</v>
      </c>
      <c r="B465" s="21" t="s">
        <v>2656</v>
      </c>
      <c r="C465" s="21" t="s">
        <v>1704</v>
      </c>
    </row>
    <row r="466" spans="1:3" hidden="1" x14ac:dyDescent="0.3">
      <c r="A466" s="21" t="s">
        <v>2659</v>
      </c>
      <c r="B466" s="21" t="s">
        <v>2658</v>
      </c>
      <c r="C466" s="21" t="s">
        <v>1698</v>
      </c>
    </row>
    <row r="467" spans="1:3" hidden="1" x14ac:dyDescent="0.3">
      <c r="A467" s="21" t="s">
        <v>2659</v>
      </c>
      <c r="B467" s="21" t="s">
        <v>2658</v>
      </c>
      <c r="C467" s="21" t="s">
        <v>1698</v>
      </c>
    </row>
    <row r="468" spans="1:3" hidden="1" x14ac:dyDescent="0.3">
      <c r="A468" s="21" t="s">
        <v>2661</v>
      </c>
      <c r="B468" s="21" t="s">
        <v>2660</v>
      </c>
      <c r="C468" s="21" t="s">
        <v>1704</v>
      </c>
    </row>
    <row r="469" spans="1:3" hidden="1" x14ac:dyDescent="0.3">
      <c r="A469" s="21" t="s">
        <v>2663</v>
      </c>
      <c r="B469" s="21" t="s">
        <v>2662</v>
      </c>
      <c r="C469" s="21" t="s">
        <v>1698</v>
      </c>
    </row>
    <row r="470" spans="1:3" hidden="1" x14ac:dyDescent="0.3">
      <c r="A470" s="21" t="s">
        <v>2663</v>
      </c>
      <c r="B470" s="21" t="s">
        <v>2662</v>
      </c>
      <c r="C470" s="21" t="s">
        <v>1698</v>
      </c>
    </row>
    <row r="471" spans="1:3" hidden="1" x14ac:dyDescent="0.3">
      <c r="A471" s="21" t="s">
        <v>2665</v>
      </c>
      <c r="B471" s="21" t="s">
        <v>2664</v>
      </c>
      <c r="C471" s="21" t="s">
        <v>2185</v>
      </c>
    </row>
    <row r="472" spans="1:3" hidden="1" x14ac:dyDescent="0.3">
      <c r="A472" s="21" t="s">
        <v>2667</v>
      </c>
      <c r="B472" s="21" t="s">
        <v>2666</v>
      </c>
      <c r="C472" s="21" t="s">
        <v>1834</v>
      </c>
    </row>
    <row r="473" spans="1:3" hidden="1" x14ac:dyDescent="0.3">
      <c r="A473" s="21" t="s">
        <v>2669</v>
      </c>
      <c r="B473" s="21" t="s">
        <v>2668</v>
      </c>
      <c r="C473" s="21" t="s">
        <v>1814</v>
      </c>
    </row>
    <row r="474" spans="1:3" hidden="1" x14ac:dyDescent="0.3">
      <c r="A474" s="21" t="s">
        <v>2671</v>
      </c>
      <c r="B474" s="21" t="s">
        <v>2670</v>
      </c>
      <c r="C474" s="21" t="s">
        <v>1769</v>
      </c>
    </row>
    <row r="475" spans="1:3" hidden="1" x14ac:dyDescent="0.3">
      <c r="A475" s="21" t="s">
        <v>2673</v>
      </c>
      <c r="B475" s="21" t="s">
        <v>2672</v>
      </c>
      <c r="C475" s="21" t="s">
        <v>1795</v>
      </c>
    </row>
    <row r="476" spans="1:3" hidden="1" x14ac:dyDescent="0.3">
      <c r="A476" s="21" t="s">
        <v>2676</v>
      </c>
      <c r="B476" s="21" t="s">
        <v>2674</v>
      </c>
      <c r="C476" s="21" t="s">
        <v>2675</v>
      </c>
    </row>
    <row r="477" spans="1:3" hidden="1" x14ac:dyDescent="0.3">
      <c r="A477" s="21" t="s">
        <v>2678</v>
      </c>
      <c r="B477" s="21" t="s">
        <v>2677</v>
      </c>
      <c r="C477" s="21" t="s">
        <v>2249</v>
      </c>
    </row>
    <row r="478" spans="1:3" hidden="1" x14ac:dyDescent="0.3">
      <c r="A478" s="21" t="s">
        <v>2680</v>
      </c>
      <c r="B478" s="21" t="s">
        <v>2679</v>
      </c>
      <c r="C478" s="21" t="s">
        <v>1704</v>
      </c>
    </row>
    <row r="479" spans="1:3" hidden="1" x14ac:dyDescent="0.3">
      <c r="A479" s="21" t="s">
        <v>2682</v>
      </c>
      <c r="B479" s="21" t="s">
        <v>2681</v>
      </c>
      <c r="C479" s="21" t="s">
        <v>1910</v>
      </c>
    </row>
    <row r="480" spans="1:3" hidden="1" x14ac:dyDescent="0.3">
      <c r="A480" s="21" t="s">
        <v>2684</v>
      </c>
      <c r="B480" s="21" t="s">
        <v>2683</v>
      </c>
      <c r="C480" s="21" t="s">
        <v>1730</v>
      </c>
    </row>
    <row r="481" spans="1:3" hidden="1" x14ac:dyDescent="0.3">
      <c r="A481" s="21" t="s">
        <v>2686</v>
      </c>
      <c r="B481" s="21" t="s">
        <v>2685</v>
      </c>
      <c r="C481" s="21" t="s">
        <v>1701</v>
      </c>
    </row>
    <row r="482" spans="1:3" hidden="1" x14ac:dyDescent="0.3">
      <c r="A482" s="21" t="s">
        <v>2687</v>
      </c>
      <c r="B482" s="21" t="s">
        <v>2685</v>
      </c>
      <c r="C482" s="21" t="s">
        <v>1701</v>
      </c>
    </row>
    <row r="483" spans="1:3" hidden="1" x14ac:dyDescent="0.3">
      <c r="A483" s="21" t="s">
        <v>2689</v>
      </c>
      <c r="B483" s="21" t="s">
        <v>2688</v>
      </c>
      <c r="C483" s="21" t="s">
        <v>1704</v>
      </c>
    </row>
    <row r="484" spans="1:3" hidden="1" x14ac:dyDescent="0.3">
      <c r="A484" s="21" t="s">
        <v>2691</v>
      </c>
      <c r="B484" s="21" t="s">
        <v>2690</v>
      </c>
      <c r="C484" s="21" t="s">
        <v>1730</v>
      </c>
    </row>
    <row r="485" spans="1:3" hidden="1" x14ac:dyDescent="0.3">
      <c r="A485" s="21" t="s">
        <v>2693</v>
      </c>
      <c r="B485" s="21" t="s">
        <v>2692</v>
      </c>
      <c r="C485" s="21" t="s">
        <v>1886</v>
      </c>
    </row>
    <row r="486" spans="1:3" hidden="1" x14ac:dyDescent="0.3">
      <c r="A486" s="21" t="s">
        <v>2695</v>
      </c>
      <c r="B486" s="21" t="s">
        <v>2694</v>
      </c>
      <c r="C486" s="21" t="s">
        <v>1730</v>
      </c>
    </row>
    <row r="487" spans="1:3" hidden="1" x14ac:dyDescent="0.3">
      <c r="A487" s="21" t="s">
        <v>2697</v>
      </c>
      <c r="B487" s="21" t="s">
        <v>2696</v>
      </c>
      <c r="C487" s="21" t="s">
        <v>1795</v>
      </c>
    </row>
    <row r="488" spans="1:3" hidden="1" x14ac:dyDescent="0.3">
      <c r="A488" s="21" t="s">
        <v>2699</v>
      </c>
      <c r="B488" s="21" t="s">
        <v>2698</v>
      </c>
      <c r="C488" s="21" t="s">
        <v>1790</v>
      </c>
    </row>
    <row r="489" spans="1:3" hidden="1" x14ac:dyDescent="0.3">
      <c r="A489" s="21" t="s">
        <v>2701</v>
      </c>
      <c r="B489" s="21" t="s">
        <v>2700</v>
      </c>
      <c r="C489" s="21" t="s">
        <v>1704</v>
      </c>
    </row>
    <row r="490" spans="1:3" hidden="1" x14ac:dyDescent="0.3">
      <c r="A490" s="21" t="s">
        <v>2703</v>
      </c>
      <c r="B490" s="21" t="s">
        <v>2702</v>
      </c>
      <c r="C490" s="21" t="s">
        <v>1704</v>
      </c>
    </row>
    <row r="491" spans="1:3" hidden="1" x14ac:dyDescent="0.3">
      <c r="A491" s="21" t="s">
        <v>2705</v>
      </c>
      <c r="B491" s="21" t="s">
        <v>2704</v>
      </c>
      <c r="C491" s="21" t="s">
        <v>1704</v>
      </c>
    </row>
    <row r="492" spans="1:3" hidden="1" x14ac:dyDescent="0.3">
      <c r="A492" s="21" t="s">
        <v>2707</v>
      </c>
      <c r="B492" s="21" t="s">
        <v>2706</v>
      </c>
      <c r="C492" s="21" t="s">
        <v>1704</v>
      </c>
    </row>
    <row r="493" spans="1:3" hidden="1" x14ac:dyDescent="0.3">
      <c r="A493" s="21" t="s">
        <v>2709</v>
      </c>
      <c r="B493" s="21" t="s">
        <v>2708</v>
      </c>
      <c r="C493" s="21" t="s">
        <v>1698</v>
      </c>
    </row>
    <row r="494" spans="1:3" hidden="1" x14ac:dyDescent="0.3">
      <c r="A494" s="21" t="s">
        <v>2709</v>
      </c>
      <c r="B494" s="21" t="s">
        <v>2708</v>
      </c>
      <c r="C494" s="21" t="s">
        <v>1698</v>
      </c>
    </row>
    <row r="495" spans="1:3" hidden="1" x14ac:dyDescent="0.3">
      <c r="A495" s="21" t="s">
        <v>2712</v>
      </c>
      <c r="B495" s="21" t="s">
        <v>2710</v>
      </c>
      <c r="C495" s="21" t="s">
        <v>2711</v>
      </c>
    </row>
    <row r="496" spans="1:3" hidden="1" x14ac:dyDescent="0.3">
      <c r="A496" s="21" t="s">
        <v>2714</v>
      </c>
      <c r="B496" s="21" t="s">
        <v>2713</v>
      </c>
      <c r="C496" s="21" t="s">
        <v>1704</v>
      </c>
    </row>
    <row r="497" spans="1:3" hidden="1" x14ac:dyDescent="0.3">
      <c r="A497" s="21" t="s">
        <v>2716</v>
      </c>
      <c r="B497" s="21" t="s">
        <v>2715</v>
      </c>
      <c r="C497" s="21" t="s">
        <v>1704</v>
      </c>
    </row>
    <row r="498" spans="1:3" hidden="1" x14ac:dyDescent="0.3">
      <c r="A498" s="21" t="s">
        <v>2718</v>
      </c>
      <c r="B498" s="21" t="s">
        <v>2717</v>
      </c>
      <c r="C498" s="21" t="s">
        <v>1704</v>
      </c>
    </row>
    <row r="499" spans="1:3" hidden="1" x14ac:dyDescent="0.3">
      <c r="A499" s="21" t="s">
        <v>2720</v>
      </c>
      <c r="B499" s="21" t="s">
        <v>2719</v>
      </c>
      <c r="C499" s="21" t="s">
        <v>1704</v>
      </c>
    </row>
    <row r="500" spans="1:3" hidden="1" x14ac:dyDescent="0.3">
      <c r="A500" s="21" t="s">
        <v>2722</v>
      </c>
      <c r="B500" s="21" t="s">
        <v>2721</v>
      </c>
      <c r="C500" s="21" t="s">
        <v>1704</v>
      </c>
    </row>
    <row r="501" spans="1:3" hidden="1" x14ac:dyDescent="0.3">
      <c r="A501" s="21" t="s">
        <v>2724</v>
      </c>
      <c r="B501" s="21" t="s">
        <v>2723</v>
      </c>
      <c r="C501" s="21" t="s">
        <v>1704</v>
      </c>
    </row>
    <row r="502" spans="1:3" hidden="1" x14ac:dyDescent="0.3">
      <c r="A502" s="21" t="s">
        <v>2726</v>
      </c>
      <c r="B502" s="21" t="s">
        <v>2725</v>
      </c>
      <c r="C502" s="21" t="s">
        <v>1704</v>
      </c>
    </row>
    <row r="503" spans="1:3" hidden="1" x14ac:dyDescent="0.3">
      <c r="A503" s="21" t="s">
        <v>2728</v>
      </c>
      <c r="B503" s="21" t="s">
        <v>2727</v>
      </c>
      <c r="C503" s="21" t="s">
        <v>1704</v>
      </c>
    </row>
    <row r="504" spans="1:3" hidden="1" x14ac:dyDescent="0.3">
      <c r="A504" s="21" t="s">
        <v>2730</v>
      </c>
      <c r="B504" s="21" t="s">
        <v>2729</v>
      </c>
      <c r="C504" s="21" t="s">
        <v>1730</v>
      </c>
    </row>
    <row r="505" spans="1:3" hidden="1" x14ac:dyDescent="0.3">
      <c r="A505" s="21" t="s">
        <v>2732</v>
      </c>
      <c r="B505" s="21" t="s">
        <v>2731</v>
      </c>
      <c r="C505" s="21" t="s">
        <v>1718</v>
      </c>
    </row>
    <row r="506" spans="1:3" hidden="1" x14ac:dyDescent="0.3">
      <c r="A506" s="21" t="s">
        <v>1202</v>
      </c>
      <c r="B506" s="21" t="s">
        <v>2733</v>
      </c>
      <c r="C506" s="21" t="s">
        <v>1963</v>
      </c>
    </row>
    <row r="507" spans="1:3" hidden="1" x14ac:dyDescent="0.3">
      <c r="A507" s="21" t="s">
        <v>2735</v>
      </c>
      <c r="B507" s="21" t="s">
        <v>2734</v>
      </c>
      <c r="C507" s="21" t="s">
        <v>2606</v>
      </c>
    </row>
    <row r="508" spans="1:3" hidden="1" x14ac:dyDescent="0.3">
      <c r="A508" s="21" t="s">
        <v>2738</v>
      </c>
      <c r="B508" s="21" t="s">
        <v>2736</v>
      </c>
      <c r="C508" s="21" t="s">
        <v>2737</v>
      </c>
    </row>
    <row r="509" spans="1:3" hidden="1" x14ac:dyDescent="0.3">
      <c r="A509" s="21" t="s">
        <v>2740</v>
      </c>
      <c r="B509" s="21" t="s">
        <v>2739</v>
      </c>
      <c r="C509" s="21" t="s">
        <v>1718</v>
      </c>
    </row>
    <row r="510" spans="1:3" hidden="1" x14ac:dyDescent="0.3">
      <c r="A510" s="21" t="s">
        <v>2743</v>
      </c>
      <c r="B510" s="21" t="s">
        <v>2741</v>
      </c>
      <c r="C510" s="21" t="s">
        <v>2742</v>
      </c>
    </row>
    <row r="511" spans="1:3" hidden="1" x14ac:dyDescent="0.3">
      <c r="A511" s="21" t="s">
        <v>2745</v>
      </c>
      <c r="B511" s="21" t="s">
        <v>2744</v>
      </c>
      <c r="C511" s="21" t="s">
        <v>1963</v>
      </c>
    </row>
    <row r="512" spans="1:3" hidden="1" x14ac:dyDescent="0.3">
      <c r="A512" s="21" t="s">
        <v>2747</v>
      </c>
      <c r="B512" s="21" t="s">
        <v>2746</v>
      </c>
      <c r="C512" s="21" t="s">
        <v>1704</v>
      </c>
    </row>
    <row r="513" spans="1:3" hidden="1" x14ac:dyDescent="0.3">
      <c r="A513" s="21" t="s">
        <v>2749</v>
      </c>
      <c r="B513" s="21" t="s">
        <v>2748</v>
      </c>
      <c r="C513" s="21" t="s">
        <v>1704</v>
      </c>
    </row>
    <row r="514" spans="1:3" hidden="1" x14ac:dyDescent="0.3">
      <c r="A514" s="21" t="s">
        <v>2752</v>
      </c>
      <c r="B514" s="21" t="s">
        <v>2750</v>
      </c>
      <c r="C514" s="21" t="s">
        <v>2751</v>
      </c>
    </row>
    <row r="515" spans="1:3" hidden="1" x14ac:dyDescent="0.3">
      <c r="A515" s="21" t="s">
        <v>2754</v>
      </c>
      <c r="B515" s="21" t="s">
        <v>2753</v>
      </c>
      <c r="C515" s="21" t="s">
        <v>1704</v>
      </c>
    </row>
    <row r="516" spans="1:3" hidden="1" x14ac:dyDescent="0.3">
      <c r="A516" s="21" t="s">
        <v>2756</v>
      </c>
      <c r="B516" s="21" t="s">
        <v>2755</v>
      </c>
      <c r="C516" s="21" t="s">
        <v>1963</v>
      </c>
    </row>
    <row r="517" spans="1:3" hidden="1" x14ac:dyDescent="0.3">
      <c r="A517" s="21" t="s">
        <v>2758</v>
      </c>
      <c r="B517" s="21" t="s">
        <v>2757</v>
      </c>
      <c r="C517" s="21" t="s">
        <v>1963</v>
      </c>
    </row>
    <row r="518" spans="1:3" hidden="1" x14ac:dyDescent="0.3">
      <c r="A518" s="21" t="s">
        <v>2760</v>
      </c>
      <c r="B518" s="21" t="s">
        <v>2759</v>
      </c>
      <c r="C518" s="21" t="s">
        <v>1758</v>
      </c>
    </row>
    <row r="519" spans="1:3" hidden="1" x14ac:dyDescent="0.3">
      <c r="A519" s="21" t="s">
        <v>2762</v>
      </c>
      <c r="B519" s="21" t="s">
        <v>2761</v>
      </c>
      <c r="C519" s="21" t="s">
        <v>1698</v>
      </c>
    </row>
    <row r="520" spans="1:3" hidden="1" x14ac:dyDescent="0.3">
      <c r="A520" s="21" t="s">
        <v>2762</v>
      </c>
      <c r="B520" s="21" t="s">
        <v>2761</v>
      </c>
      <c r="C520" s="21" t="s">
        <v>1698</v>
      </c>
    </row>
    <row r="521" spans="1:3" hidden="1" x14ac:dyDescent="0.3">
      <c r="A521" s="21" t="s">
        <v>2764</v>
      </c>
      <c r="B521" s="21" t="s">
        <v>2763</v>
      </c>
      <c r="C521" s="21" t="s">
        <v>1886</v>
      </c>
    </row>
    <row r="522" spans="1:3" hidden="1" x14ac:dyDescent="0.3">
      <c r="A522" s="21" t="s">
        <v>2766</v>
      </c>
      <c r="B522" s="21" t="s">
        <v>2765</v>
      </c>
      <c r="C522" s="21" t="s">
        <v>2046</v>
      </c>
    </row>
    <row r="523" spans="1:3" hidden="1" x14ac:dyDescent="0.3">
      <c r="A523" s="21" t="s">
        <v>2769</v>
      </c>
      <c r="B523" s="21" t="s">
        <v>2767</v>
      </c>
      <c r="C523" s="21" t="s">
        <v>2768</v>
      </c>
    </row>
    <row r="524" spans="1:3" hidden="1" x14ac:dyDescent="0.3">
      <c r="A524" s="21" t="s">
        <v>2770</v>
      </c>
      <c r="B524" s="21" t="s">
        <v>2767</v>
      </c>
      <c r="C524" s="21" t="s">
        <v>1910</v>
      </c>
    </row>
    <row r="525" spans="1:3" hidden="1" x14ac:dyDescent="0.3">
      <c r="A525" s="21" t="s">
        <v>2772</v>
      </c>
      <c r="B525" s="21" t="s">
        <v>2771</v>
      </c>
      <c r="C525" s="21" t="s">
        <v>1730</v>
      </c>
    </row>
    <row r="526" spans="1:3" hidden="1" x14ac:dyDescent="0.3">
      <c r="A526" s="21" t="s">
        <v>2774</v>
      </c>
      <c r="B526" s="21" t="s">
        <v>2773</v>
      </c>
      <c r="C526" s="21" t="s">
        <v>1698</v>
      </c>
    </row>
    <row r="527" spans="1:3" hidden="1" x14ac:dyDescent="0.3">
      <c r="A527" s="21" t="s">
        <v>2774</v>
      </c>
      <c r="B527" s="21" t="s">
        <v>2773</v>
      </c>
      <c r="C527" s="21" t="s">
        <v>1698</v>
      </c>
    </row>
    <row r="528" spans="1:3" hidden="1" x14ac:dyDescent="0.3">
      <c r="A528" s="21" t="s">
        <v>2776</v>
      </c>
      <c r="B528" s="21" t="s">
        <v>2775</v>
      </c>
      <c r="C528" s="21" t="s">
        <v>1693</v>
      </c>
    </row>
    <row r="529" spans="1:3" hidden="1" x14ac:dyDescent="0.3">
      <c r="A529" s="21" t="s">
        <v>2778</v>
      </c>
      <c r="B529" s="21" t="s">
        <v>2777</v>
      </c>
      <c r="C529" s="21" t="s">
        <v>1704</v>
      </c>
    </row>
    <row r="530" spans="1:3" hidden="1" x14ac:dyDescent="0.3">
      <c r="A530" s="21" t="s">
        <v>2780</v>
      </c>
      <c r="B530" s="21" t="s">
        <v>2779</v>
      </c>
      <c r="C530" s="21" t="s">
        <v>1704</v>
      </c>
    </row>
    <row r="531" spans="1:3" hidden="1" x14ac:dyDescent="0.3">
      <c r="A531" s="21" t="s">
        <v>2782</v>
      </c>
      <c r="B531" s="21" t="s">
        <v>2781</v>
      </c>
      <c r="C531" s="21" t="s">
        <v>1851</v>
      </c>
    </row>
    <row r="532" spans="1:3" hidden="1" x14ac:dyDescent="0.3">
      <c r="A532" s="21" t="s">
        <v>2784</v>
      </c>
      <c r="B532" s="21" t="s">
        <v>2783</v>
      </c>
      <c r="C532" s="21" t="s">
        <v>1963</v>
      </c>
    </row>
    <row r="533" spans="1:3" hidden="1" x14ac:dyDescent="0.3">
      <c r="A533" s="21" t="s">
        <v>2786</v>
      </c>
      <c r="B533" s="21" t="s">
        <v>2785</v>
      </c>
      <c r="C533" s="21" t="s">
        <v>2046</v>
      </c>
    </row>
    <row r="534" spans="1:3" hidden="1" x14ac:dyDescent="0.3">
      <c r="A534" s="21" t="s">
        <v>2788</v>
      </c>
      <c r="B534" s="21" t="s">
        <v>2787</v>
      </c>
      <c r="C534" s="21" t="s">
        <v>1955</v>
      </c>
    </row>
    <row r="535" spans="1:3" hidden="1" x14ac:dyDescent="0.3">
      <c r="A535" s="21" t="s">
        <v>2790</v>
      </c>
      <c r="B535" s="21" t="s">
        <v>2789</v>
      </c>
      <c r="C535" s="21" t="s">
        <v>2163</v>
      </c>
    </row>
    <row r="536" spans="1:3" hidden="1" x14ac:dyDescent="0.3">
      <c r="A536" s="21" t="s">
        <v>2792</v>
      </c>
      <c r="B536" s="21" t="s">
        <v>2791</v>
      </c>
      <c r="C536" s="21" t="s">
        <v>1963</v>
      </c>
    </row>
    <row r="537" spans="1:3" hidden="1" x14ac:dyDescent="0.3">
      <c r="A537" s="21" t="s">
        <v>2794</v>
      </c>
      <c r="B537" s="21" t="s">
        <v>2793</v>
      </c>
      <c r="C537" s="21" t="s">
        <v>1704</v>
      </c>
    </row>
    <row r="538" spans="1:3" hidden="1" x14ac:dyDescent="0.3">
      <c r="A538" s="21" t="s">
        <v>2796</v>
      </c>
      <c r="B538" s="21" t="s">
        <v>2795</v>
      </c>
      <c r="C538" s="21" t="s">
        <v>1704</v>
      </c>
    </row>
    <row r="539" spans="1:3" hidden="1" x14ac:dyDescent="0.3">
      <c r="A539" s="21" t="s">
        <v>2798</v>
      </c>
      <c r="B539" s="21" t="s">
        <v>2797</v>
      </c>
      <c r="C539" s="21" t="s">
        <v>1704</v>
      </c>
    </row>
    <row r="540" spans="1:3" hidden="1" x14ac:dyDescent="0.3">
      <c r="A540" s="21" t="s">
        <v>2800</v>
      </c>
      <c r="B540" s="21" t="s">
        <v>2799</v>
      </c>
      <c r="C540" s="21" t="s">
        <v>1704</v>
      </c>
    </row>
    <row r="541" spans="1:3" hidden="1" x14ac:dyDescent="0.3">
      <c r="A541" s="21" t="s">
        <v>2802</v>
      </c>
      <c r="B541" s="21" t="s">
        <v>2801</v>
      </c>
      <c r="C541" s="21" t="s">
        <v>1966</v>
      </c>
    </row>
    <row r="542" spans="1:3" hidden="1" x14ac:dyDescent="0.3">
      <c r="A542" s="21" t="s">
        <v>2804</v>
      </c>
      <c r="B542" s="21" t="s">
        <v>2803</v>
      </c>
      <c r="C542" s="21" t="s">
        <v>1693</v>
      </c>
    </row>
    <row r="543" spans="1:3" hidden="1" x14ac:dyDescent="0.3">
      <c r="A543" s="21" t="s">
        <v>2807</v>
      </c>
      <c r="B543" s="21" t="s">
        <v>2805</v>
      </c>
      <c r="C543" s="21" t="s">
        <v>2806</v>
      </c>
    </row>
    <row r="544" spans="1:3" hidden="1" x14ac:dyDescent="0.3">
      <c r="A544" s="21" t="s">
        <v>2809</v>
      </c>
      <c r="B544" s="21" t="s">
        <v>2808</v>
      </c>
      <c r="C544" s="21" t="s">
        <v>1704</v>
      </c>
    </row>
    <row r="545" spans="1:3" hidden="1" x14ac:dyDescent="0.3">
      <c r="A545" s="21" t="s">
        <v>2811</v>
      </c>
      <c r="B545" s="21" t="s">
        <v>2810</v>
      </c>
      <c r="C545" s="21" t="s">
        <v>1704</v>
      </c>
    </row>
    <row r="546" spans="1:3" hidden="1" x14ac:dyDescent="0.3">
      <c r="A546" s="21" t="s">
        <v>2813</v>
      </c>
      <c r="B546" s="21" t="s">
        <v>2812</v>
      </c>
      <c r="C546" s="21" t="s">
        <v>1963</v>
      </c>
    </row>
    <row r="547" spans="1:3" hidden="1" x14ac:dyDescent="0.3">
      <c r="A547" s="21" t="s">
        <v>2815</v>
      </c>
      <c r="B547" s="21" t="s">
        <v>2814</v>
      </c>
      <c r="C547" s="21" t="s">
        <v>1704</v>
      </c>
    </row>
    <row r="548" spans="1:3" hidden="1" x14ac:dyDescent="0.3">
      <c r="A548" s="21" t="s">
        <v>2817</v>
      </c>
      <c r="B548" s="21" t="s">
        <v>2816</v>
      </c>
      <c r="C548" s="21" t="s">
        <v>1886</v>
      </c>
    </row>
    <row r="549" spans="1:3" hidden="1" x14ac:dyDescent="0.3">
      <c r="A549" s="21" t="s">
        <v>2820</v>
      </c>
      <c r="B549" s="21" t="s">
        <v>2818</v>
      </c>
      <c r="C549" s="21" t="s">
        <v>2819</v>
      </c>
    </row>
    <row r="550" spans="1:3" hidden="1" x14ac:dyDescent="0.3">
      <c r="A550" s="21" t="s">
        <v>2822</v>
      </c>
      <c r="B550" s="21" t="s">
        <v>2821</v>
      </c>
      <c r="C550" s="21" t="s">
        <v>1886</v>
      </c>
    </row>
    <row r="551" spans="1:3" hidden="1" x14ac:dyDescent="0.3">
      <c r="A551" s="21" t="s">
        <v>2825</v>
      </c>
      <c r="B551" s="21" t="s">
        <v>2823</v>
      </c>
      <c r="C551" s="21" t="s">
        <v>2824</v>
      </c>
    </row>
    <row r="552" spans="1:3" hidden="1" x14ac:dyDescent="0.3">
      <c r="A552" s="21" t="s">
        <v>2827</v>
      </c>
      <c r="B552" s="21" t="s">
        <v>2826</v>
      </c>
      <c r="C552" s="21" t="s">
        <v>1782</v>
      </c>
    </row>
    <row r="553" spans="1:3" hidden="1" x14ac:dyDescent="0.3">
      <c r="A553" s="21" t="s">
        <v>2829</v>
      </c>
      <c r="B553" s="21" t="s">
        <v>2828</v>
      </c>
      <c r="C553" s="21" t="s">
        <v>1718</v>
      </c>
    </row>
    <row r="554" spans="1:3" hidden="1" x14ac:dyDescent="0.3">
      <c r="A554" s="21" t="s">
        <v>2831</v>
      </c>
      <c r="B554" s="21" t="s">
        <v>2830</v>
      </c>
      <c r="C554" s="21" t="s">
        <v>1704</v>
      </c>
    </row>
    <row r="555" spans="1:3" hidden="1" x14ac:dyDescent="0.3">
      <c r="A555" s="21" t="s">
        <v>2833</v>
      </c>
      <c r="B555" s="21" t="s">
        <v>2832</v>
      </c>
      <c r="C555" s="21" t="s">
        <v>1704</v>
      </c>
    </row>
    <row r="556" spans="1:3" hidden="1" x14ac:dyDescent="0.3">
      <c r="A556" s="21" t="s">
        <v>2835</v>
      </c>
      <c r="B556" s="21" t="s">
        <v>2834</v>
      </c>
      <c r="C556" s="21" t="s">
        <v>1704</v>
      </c>
    </row>
    <row r="557" spans="1:3" hidden="1" x14ac:dyDescent="0.3">
      <c r="A557" s="21" t="s">
        <v>2837</v>
      </c>
      <c r="B557" s="21" t="s">
        <v>2836</v>
      </c>
      <c r="C557" s="21" t="s">
        <v>1955</v>
      </c>
    </row>
    <row r="558" spans="1:3" hidden="1" x14ac:dyDescent="0.3">
      <c r="A558" s="21" t="s">
        <v>2839</v>
      </c>
      <c r="B558" s="21" t="s">
        <v>2838</v>
      </c>
      <c r="C558" s="21" t="s">
        <v>1730</v>
      </c>
    </row>
    <row r="559" spans="1:3" hidden="1" x14ac:dyDescent="0.3">
      <c r="A559" s="21" t="s">
        <v>2841</v>
      </c>
      <c r="B559" s="21" t="s">
        <v>2840</v>
      </c>
      <c r="C559" s="21" t="s">
        <v>1704</v>
      </c>
    </row>
    <row r="560" spans="1:3" hidden="1" x14ac:dyDescent="0.3">
      <c r="A560" s="21" t="s">
        <v>2843</v>
      </c>
      <c r="B560" s="21" t="s">
        <v>2842</v>
      </c>
      <c r="C560" s="21" t="s">
        <v>2046</v>
      </c>
    </row>
    <row r="561" spans="1:3" hidden="1" x14ac:dyDescent="0.3">
      <c r="A561" s="21" t="s">
        <v>2845</v>
      </c>
      <c r="B561" s="21" t="s">
        <v>2844</v>
      </c>
      <c r="C561" s="21" t="s">
        <v>1963</v>
      </c>
    </row>
    <row r="562" spans="1:3" hidden="1" x14ac:dyDescent="0.3">
      <c r="A562" s="21" t="s">
        <v>2847</v>
      </c>
      <c r="B562" s="21" t="s">
        <v>2846</v>
      </c>
      <c r="C562" s="21" t="s">
        <v>1910</v>
      </c>
    </row>
    <row r="563" spans="1:3" hidden="1" x14ac:dyDescent="0.3">
      <c r="A563" s="21" t="s">
        <v>2849</v>
      </c>
      <c r="B563" s="21" t="s">
        <v>2848</v>
      </c>
      <c r="C563" s="21" t="s">
        <v>1704</v>
      </c>
    </row>
    <row r="564" spans="1:3" hidden="1" x14ac:dyDescent="0.3">
      <c r="A564" s="21" t="s">
        <v>1201</v>
      </c>
      <c r="B564" s="21" t="s">
        <v>2850</v>
      </c>
      <c r="C564" s="21" t="s">
        <v>1963</v>
      </c>
    </row>
    <row r="565" spans="1:3" hidden="1" x14ac:dyDescent="0.3">
      <c r="A565" s="21" t="s">
        <v>2853</v>
      </c>
      <c r="B565" s="21" t="s">
        <v>2851</v>
      </c>
      <c r="C565" s="21" t="s">
        <v>2852</v>
      </c>
    </row>
    <row r="566" spans="1:3" hidden="1" x14ac:dyDescent="0.3">
      <c r="A566" s="21" t="s">
        <v>2855</v>
      </c>
      <c r="B566" s="21" t="s">
        <v>2854</v>
      </c>
      <c r="C566" s="21" t="s">
        <v>1704</v>
      </c>
    </row>
    <row r="567" spans="1:3" hidden="1" x14ac:dyDescent="0.3">
      <c r="A567" s="21" t="s">
        <v>2857</v>
      </c>
      <c r="B567" s="21" t="s">
        <v>2856</v>
      </c>
      <c r="C567" s="21" t="s">
        <v>1704</v>
      </c>
    </row>
    <row r="568" spans="1:3" hidden="1" x14ac:dyDescent="0.3">
      <c r="A568" s="21" t="s">
        <v>2859</v>
      </c>
      <c r="B568" s="21" t="s">
        <v>2858</v>
      </c>
      <c r="C568" s="21" t="s">
        <v>1730</v>
      </c>
    </row>
    <row r="569" spans="1:3" hidden="1" x14ac:dyDescent="0.3">
      <c r="A569" s="21" t="s">
        <v>2861</v>
      </c>
      <c r="B569" s="21" t="s">
        <v>2860</v>
      </c>
      <c r="C569" s="21" t="s">
        <v>1704</v>
      </c>
    </row>
    <row r="570" spans="1:3" hidden="1" x14ac:dyDescent="0.3">
      <c r="A570" s="21" t="s">
        <v>2864</v>
      </c>
      <c r="B570" s="21" t="s">
        <v>2862</v>
      </c>
      <c r="C570" s="21" t="s">
        <v>2863</v>
      </c>
    </row>
    <row r="571" spans="1:3" hidden="1" x14ac:dyDescent="0.3">
      <c r="A571" s="21" t="s">
        <v>2866</v>
      </c>
      <c r="B571" s="21" t="s">
        <v>2865</v>
      </c>
      <c r="C571" s="21" t="s">
        <v>1704</v>
      </c>
    </row>
    <row r="572" spans="1:3" hidden="1" x14ac:dyDescent="0.3">
      <c r="A572" s="21" t="s">
        <v>2867</v>
      </c>
      <c r="B572" s="21" t="s">
        <v>2865</v>
      </c>
      <c r="C572" s="21" t="s">
        <v>1704</v>
      </c>
    </row>
    <row r="573" spans="1:3" hidden="1" x14ac:dyDescent="0.3">
      <c r="A573" s="21" t="s">
        <v>1185</v>
      </c>
      <c r="B573" s="21" t="s">
        <v>2865</v>
      </c>
      <c r="C573" s="21" t="s">
        <v>1704</v>
      </c>
    </row>
    <row r="574" spans="1:3" hidden="1" x14ac:dyDescent="0.3">
      <c r="A574" s="21" t="s">
        <v>2869</v>
      </c>
      <c r="B574" s="21" t="s">
        <v>2868</v>
      </c>
      <c r="C574" s="21" t="s">
        <v>2824</v>
      </c>
    </row>
    <row r="575" spans="1:3" hidden="1" x14ac:dyDescent="0.3">
      <c r="A575" s="21" t="s">
        <v>2871</v>
      </c>
      <c r="B575" s="21" t="s">
        <v>2870</v>
      </c>
      <c r="C575" s="21" t="s">
        <v>1955</v>
      </c>
    </row>
    <row r="576" spans="1:3" hidden="1" x14ac:dyDescent="0.3">
      <c r="A576" s="21" t="s">
        <v>2873</v>
      </c>
      <c r="B576" s="21" t="s">
        <v>2872</v>
      </c>
      <c r="C576" s="21" t="s">
        <v>2072</v>
      </c>
    </row>
    <row r="577" spans="1:3" hidden="1" x14ac:dyDescent="0.3">
      <c r="A577" s="21" t="s">
        <v>2875</v>
      </c>
      <c r="B577" s="21" t="s">
        <v>2874</v>
      </c>
      <c r="C577" s="21" t="s">
        <v>1704</v>
      </c>
    </row>
    <row r="578" spans="1:3" hidden="1" x14ac:dyDescent="0.3">
      <c r="A578" s="21" t="s">
        <v>2877</v>
      </c>
      <c r="B578" s="21" t="s">
        <v>2876</v>
      </c>
      <c r="C578" s="21" t="s">
        <v>1704</v>
      </c>
    </row>
    <row r="579" spans="1:3" hidden="1" x14ac:dyDescent="0.3">
      <c r="A579" s="21" t="s">
        <v>2879</v>
      </c>
      <c r="B579" s="21" t="s">
        <v>2878</v>
      </c>
      <c r="C579" s="21" t="s">
        <v>1776</v>
      </c>
    </row>
    <row r="580" spans="1:3" hidden="1" x14ac:dyDescent="0.3">
      <c r="A580" s="21" t="s">
        <v>2881</v>
      </c>
      <c r="B580" s="21" t="s">
        <v>2880</v>
      </c>
      <c r="C580" s="21" t="s">
        <v>1704</v>
      </c>
    </row>
    <row r="581" spans="1:3" hidden="1" x14ac:dyDescent="0.3">
      <c r="A581" s="21" t="s">
        <v>2883</v>
      </c>
      <c r="B581" s="21" t="s">
        <v>2882</v>
      </c>
      <c r="C581" s="21" t="s">
        <v>1704</v>
      </c>
    </row>
    <row r="582" spans="1:3" hidden="1" x14ac:dyDescent="0.3">
      <c r="A582" s="21" t="s">
        <v>2885</v>
      </c>
      <c r="B582" s="21" t="s">
        <v>2884</v>
      </c>
      <c r="C582" s="21" t="s">
        <v>1752</v>
      </c>
    </row>
    <row r="583" spans="1:3" hidden="1" x14ac:dyDescent="0.3">
      <c r="A583" s="21" t="s">
        <v>2887</v>
      </c>
      <c r="B583" s="21" t="s">
        <v>2886</v>
      </c>
      <c r="C583" s="21" t="s">
        <v>1715</v>
      </c>
    </row>
    <row r="584" spans="1:3" hidden="1" x14ac:dyDescent="0.3">
      <c r="A584" s="21" t="s">
        <v>2889</v>
      </c>
      <c r="B584" s="21" t="s">
        <v>2888</v>
      </c>
      <c r="C584" s="21" t="s">
        <v>1790</v>
      </c>
    </row>
    <row r="585" spans="1:3" hidden="1" x14ac:dyDescent="0.3">
      <c r="A585" s="21" t="s">
        <v>2891</v>
      </c>
      <c r="B585" s="21" t="s">
        <v>2890</v>
      </c>
      <c r="C585" s="21" t="s">
        <v>1704</v>
      </c>
    </row>
    <row r="586" spans="1:3" hidden="1" x14ac:dyDescent="0.3">
      <c r="A586" s="21" t="s">
        <v>2893</v>
      </c>
      <c r="B586" s="21" t="s">
        <v>2892</v>
      </c>
      <c r="C586" s="21" t="s">
        <v>1782</v>
      </c>
    </row>
    <row r="587" spans="1:3" hidden="1" x14ac:dyDescent="0.3">
      <c r="A587" s="21" t="s">
        <v>2895</v>
      </c>
      <c r="B587" s="21" t="s">
        <v>2894</v>
      </c>
      <c r="C587" s="21" t="s">
        <v>1834</v>
      </c>
    </row>
    <row r="588" spans="1:3" hidden="1" x14ac:dyDescent="0.3">
      <c r="A588" s="21" t="s">
        <v>2897</v>
      </c>
      <c r="B588" s="21" t="s">
        <v>2896</v>
      </c>
      <c r="C588" s="21" t="s">
        <v>1704</v>
      </c>
    </row>
    <row r="589" spans="1:3" hidden="1" x14ac:dyDescent="0.3">
      <c r="A589" s="21" t="s">
        <v>2899</v>
      </c>
      <c r="B589" s="21" t="s">
        <v>2898</v>
      </c>
      <c r="C589" s="21" t="s">
        <v>2711</v>
      </c>
    </row>
    <row r="590" spans="1:3" hidden="1" x14ac:dyDescent="0.3">
      <c r="A590" s="21" t="s">
        <v>2901</v>
      </c>
      <c r="B590" s="21" t="s">
        <v>2900</v>
      </c>
      <c r="C590" s="21" t="s">
        <v>1704</v>
      </c>
    </row>
    <row r="591" spans="1:3" hidden="1" x14ac:dyDescent="0.3">
      <c r="A591" s="21" t="s">
        <v>2903</v>
      </c>
      <c r="B591" s="21" t="s">
        <v>2902</v>
      </c>
      <c r="C591" s="21" t="s">
        <v>1910</v>
      </c>
    </row>
    <row r="592" spans="1:3" hidden="1" x14ac:dyDescent="0.3">
      <c r="A592" s="21" t="s">
        <v>2905</v>
      </c>
      <c r="B592" s="21" t="s">
        <v>2904</v>
      </c>
      <c r="C592" s="21" t="s">
        <v>1701</v>
      </c>
    </row>
    <row r="593" spans="1:3" hidden="1" x14ac:dyDescent="0.3">
      <c r="A593" s="21" t="s">
        <v>2907</v>
      </c>
      <c r="B593" s="21" t="s">
        <v>2906</v>
      </c>
      <c r="C593" s="21" t="s">
        <v>1704</v>
      </c>
    </row>
    <row r="594" spans="1:3" hidden="1" x14ac:dyDescent="0.3">
      <c r="A594" s="21" t="s">
        <v>2909</v>
      </c>
      <c r="B594" s="21" t="s">
        <v>2908</v>
      </c>
      <c r="C594" s="21" t="s">
        <v>1782</v>
      </c>
    </row>
    <row r="595" spans="1:3" hidden="1" x14ac:dyDescent="0.3">
      <c r="A595" s="21" t="s">
        <v>2911</v>
      </c>
      <c r="B595" s="21" t="s">
        <v>2910</v>
      </c>
      <c r="C595" s="21" t="s">
        <v>1807</v>
      </c>
    </row>
    <row r="596" spans="1:3" hidden="1" x14ac:dyDescent="0.3">
      <c r="A596" s="21" t="s">
        <v>2913</v>
      </c>
      <c r="B596" s="21" t="s">
        <v>2912</v>
      </c>
      <c r="C596" s="21" t="s">
        <v>1698</v>
      </c>
    </row>
    <row r="597" spans="1:3" hidden="1" x14ac:dyDescent="0.3">
      <c r="A597" s="21" t="s">
        <v>2913</v>
      </c>
      <c r="B597" s="21" t="s">
        <v>2912</v>
      </c>
      <c r="C597" s="21" t="s">
        <v>1698</v>
      </c>
    </row>
    <row r="598" spans="1:3" hidden="1" x14ac:dyDescent="0.3">
      <c r="A598" s="21" t="s">
        <v>2915</v>
      </c>
      <c r="B598" s="21" t="s">
        <v>2914</v>
      </c>
      <c r="C598" s="21" t="s">
        <v>1873</v>
      </c>
    </row>
    <row r="599" spans="1:3" hidden="1" x14ac:dyDescent="0.3">
      <c r="A599" s="21" t="s">
        <v>2917</v>
      </c>
      <c r="B599" s="21" t="s">
        <v>2916</v>
      </c>
      <c r="C599" s="21" t="s">
        <v>1704</v>
      </c>
    </row>
    <row r="600" spans="1:3" hidden="1" x14ac:dyDescent="0.3">
      <c r="A600" s="21" t="s">
        <v>2919</v>
      </c>
      <c r="B600" s="21" t="s">
        <v>2918</v>
      </c>
      <c r="C600" s="21" t="s">
        <v>1704</v>
      </c>
    </row>
    <row r="601" spans="1:3" hidden="1" x14ac:dyDescent="0.3">
      <c r="A601" s="21" t="s">
        <v>2922</v>
      </c>
      <c r="B601" s="21" t="s">
        <v>2920</v>
      </c>
      <c r="C601" s="21" t="s">
        <v>2921</v>
      </c>
    </row>
    <row r="602" spans="1:3" hidden="1" x14ac:dyDescent="0.3">
      <c r="A602" s="21" t="s">
        <v>2924</v>
      </c>
      <c r="B602" s="21" t="s">
        <v>2923</v>
      </c>
      <c r="C602" s="21" t="s">
        <v>1701</v>
      </c>
    </row>
    <row r="603" spans="1:3" hidden="1" x14ac:dyDescent="0.3">
      <c r="A603" s="21" t="s">
        <v>2926</v>
      </c>
      <c r="B603" s="21" t="s">
        <v>2925</v>
      </c>
      <c r="C603" s="21" t="s">
        <v>1704</v>
      </c>
    </row>
    <row r="604" spans="1:3" hidden="1" x14ac:dyDescent="0.3">
      <c r="A604" s="21" t="s">
        <v>1182</v>
      </c>
      <c r="B604" s="21" t="s">
        <v>2927</v>
      </c>
      <c r="C604" s="21" t="s">
        <v>1724</v>
      </c>
    </row>
    <row r="605" spans="1:3" hidden="1" x14ac:dyDescent="0.3">
      <c r="A605" s="21" t="s">
        <v>2928</v>
      </c>
      <c r="B605" s="21" t="s">
        <v>2927</v>
      </c>
      <c r="C605" s="21" t="s">
        <v>1724</v>
      </c>
    </row>
    <row r="606" spans="1:3" hidden="1" x14ac:dyDescent="0.3">
      <c r="A606" s="21" t="s">
        <v>2930</v>
      </c>
      <c r="B606" s="21" t="s">
        <v>2929</v>
      </c>
      <c r="C606" s="21" t="s">
        <v>1704</v>
      </c>
    </row>
    <row r="607" spans="1:3" hidden="1" x14ac:dyDescent="0.3">
      <c r="A607" s="21" t="s">
        <v>2932</v>
      </c>
      <c r="B607" s="21" t="s">
        <v>2931</v>
      </c>
      <c r="C607" s="21" t="s">
        <v>2819</v>
      </c>
    </row>
    <row r="608" spans="1:3" hidden="1" x14ac:dyDescent="0.3">
      <c r="A608" s="21" t="s">
        <v>2934</v>
      </c>
      <c r="B608" s="21" t="s">
        <v>2933</v>
      </c>
      <c r="C608" s="21" t="s">
        <v>1758</v>
      </c>
    </row>
    <row r="609" spans="1:3" hidden="1" x14ac:dyDescent="0.3">
      <c r="A609" s="21" t="s">
        <v>2936</v>
      </c>
      <c r="B609" s="21" t="s">
        <v>2935</v>
      </c>
      <c r="C609" s="21" t="s">
        <v>1718</v>
      </c>
    </row>
    <row r="610" spans="1:3" hidden="1" x14ac:dyDescent="0.3">
      <c r="A610" s="21" t="s">
        <v>2938</v>
      </c>
      <c r="B610" s="21" t="s">
        <v>2937</v>
      </c>
      <c r="C610" s="21" t="s">
        <v>1724</v>
      </c>
    </row>
    <row r="611" spans="1:3" hidden="1" x14ac:dyDescent="0.3">
      <c r="A611" s="21" t="s">
        <v>2940</v>
      </c>
      <c r="B611" s="21" t="s">
        <v>2939</v>
      </c>
      <c r="C611" s="21" t="s">
        <v>1758</v>
      </c>
    </row>
    <row r="612" spans="1:3" hidden="1" x14ac:dyDescent="0.3">
      <c r="A612" s="21" t="s">
        <v>2942</v>
      </c>
      <c r="B612" s="21" t="s">
        <v>2941</v>
      </c>
      <c r="C612" s="21" t="s">
        <v>1704</v>
      </c>
    </row>
    <row r="613" spans="1:3" hidden="1" x14ac:dyDescent="0.3">
      <c r="A613" s="21" t="s">
        <v>2944</v>
      </c>
      <c r="B613" s="21" t="s">
        <v>2943</v>
      </c>
      <c r="C613" s="21" t="s">
        <v>1704</v>
      </c>
    </row>
    <row r="614" spans="1:3" hidden="1" x14ac:dyDescent="0.3">
      <c r="A614" s="21" t="s">
        <v>2946</v>
      </c>
      <c r="B614" s="21" t="s">
        <v>2945</v>
      </c>
      <c r="C614" s="21" t="s">
        <v>1704</v>
      </c>
    </row>
    <row r="615" spans="1:3" hidden="1" x14ac:dyDescent="0.3">
      <c r="A615" s="21" t="s">
        <v>2948</v>
      </c>
      <c r="B615" s="21" t="s">
        <v>2947</v>
      </c>
      <c r="C615" s="21" t="s">
        <v>1704</v>
      </c>
    </row>
    <row r="616" spans="1:3" hidden="1" x14ac:dyDescent="0.3">
      <c r="A616" s="21" t="s">
        <v>2950</v>
      </c>
      <c r="B616" s="21" t="s">
        <v>2949</v>
      </c>
      <c r="C616" s="21" t="s">
        <v>1704</v>
      </c>
    </row>
    <row r="617" spans="1:3" hidden="1" x14ac:dyDescent="0.3">
      <c r="A617" s="21" t="s">
        <v>1174</v>
      </c>
      <c r="B617" s="21" t="s">
        <v>2951</v>
      </c>
      <c r="C617" s="21" t="s">
        <v>1946</v>
      </c>
    </row>
    <row r="618" spans="1:3" hidden="1" x14ac:dyDescent="0.3">
      <c r="A618" s="21" t="s">
        <v>2952</v>
      </c>
      <c r="B618" s="21" t="s">
        <v>2951</v>
      </c>
      <c r="C618" s="21" t="s">
        <v>1946</v>
      </c>
    </row>
    <row r="619" spans="1:3" hidden="1" x14ac:dyDescent="0.3">
      <c r="A619" s="21" t="s">
        <v>2954</v>
      </c>
      <c r="B619" s="21" t="s">
        <v>2953</v>
      </c>
      <c r="C619" s="21" t="s">
        <v>1718</v>
      </c>
    </row>
    <row r="620" spans="1:3" hidden="1" x14ac:dyDescent="0.3">
      <c r="A620" s="21" t="s">
        <v>2956</v>
      </c>
      <c r="B620" s="21" t="s">
        <v>2955</v>
      </c>
      <c r="C620" s="21" t="s">
        <v>1704</v>
      </c>
    </row>
    <row r="621" spans="1:3" hidden="1" x14ac:dyDescent="0.3">
      <c r="A621" s="21" t="s">
        <v>2958</v>
      </c>
      <c r="B621" s="21" t="s">
        <v>2957</v>
      </c>
      <c r="C621" s="21" t="s">
        <v>1704</v>
      </c>
    </row>
    <row r="622" spans="1:3" hidden="1" x14ac:dyDescent="0.3">
      <c r="A622" s="21" t="s">
        <v>2960</v>
      </c>
      <c r="B622" s="21" t="s">
        <v>2959</v>
      </c>
      <c r="C622" s="21" t="s">
        <v>2430</v>
      </c>
    </row>
    <row r="623" spans="1:3" hidden="1" x14ac:dyDescent="0.3">
      <c r="A623" s="21" t="s">
        <v>2962</v>
      </c>
      <c r="B623" s="21" t="s">
        <v>2961</v>
      </c>
      <c r="C623" s="21" t="s">
        <v>2178</v>
      </c>
    </row>
    <row r="624" spans="1:3" hidden="1" x14ac:dyDescent="0.3">
      <c r="A624" s="21" t="s">
        <v>2964</v>
      </c>
      <c r="B624" s="21" t="s">
        <v>2963</v>
      </c>
      <c r="C624" s="21" t="s">
        <v>1790</v>
      </c>
    </row>
    <row r="625" spans="1:3" hidden="1" x14ac:dyDescent="0.3">
      <c r="A625" s="21" t="s">
        <v>2966</v>
      </c>
      <c r="B625" s="21" t="s">
        <v>2965</v>
      </c>
      <c r="C625" s="21" t="s">
        <v>2742</v>
      </c>
    </row>
    <row r="626" spans="1:3" hidden="1" x14ac:dyDescent="0.3">
      <c r="A626" s="21" t="s">
        <v>2968</v>
      </c>
      <c r="B626" s="21" t="s">
        <v>2967</v>
      </c>
      <c r="C626" s="21" t="s">
        <v>1963</v>
      </c>
    </row>
    <row r="627" spans="1:3" hidden="1" x14ac:dyDescent="0.3">
      <c r="A627" s="21" t="s">
        <v>2970</v>
      </c>
      <c r="B627" s="21" t="s">
        <v>2969</v>
      </c>
      <c r="C627" s="21" t="s">
        <v>1727</v>
      </c>
    </row>
    <row r="628" spans="1:3" hidden="1" x14ac:dyDescent="0.3">
      <c r="A628" s="21" t="s">
        <v>2972</v>
      </c>
      <c r="B628" s="21" t="s">
        <v>2971</v>
      </c>
      <c r="C628" s="21" t="s">
        <v>2819</v>
      </c>
    </row>
    <row r="629" spans="1:3" hidden="1" x14ac:dyDescent="0.3">
      <c r="A629" s="21" t="s">
        <v>2974</v>
      </c>
      <c r="B629" s="21" t="s">
        <v>2973</v>
      </c>
      <c r="C629" s="21" t="s">
        <v>2090</v>
      </c>
    </row>
    <row r="630" spans="1:3" hidden="1" x14ac:dyDescent="0.3">
      <c r="A630" s="21" t="s">
        <v>2976</v>
      </c>
      <c r="B630" s="21" t="s">
        <v>2975</v>
      </c>
      <c r="C630" s="21" t="s">
        <v>1704</v>
      </c>
    </row>
    <row r="631" spans="1:3" hidden="1" x14ac:dyDescent="0.3">
      <c r="A631" s="21" t="s">
        <v>2978</v>
      </c>
      <c r="B631" s="21" t="s">
        <v>2977</v>
      </c>
      <c r="C631" s="21" t="s">
        <v>1807</v>
      </c>
    </row>
    <row r="632" spans="1:3" hidden="1" x14ac:dyDescent="0.3">
      <c r="A632" s="21" t="s">
        <v>2980</v>
      </c>
      <c r="B632" s="21" t="s">
        <v>2979</v>
      </c>
      <c r="C632" s="21" t="s">
        <v>1704</v>
      </c>
    </row>
    <row r="633" spans="1:3" hidden="1" x14ac:dyDescent="0.3">
      <c r="A633" s="21" t="s">
        <v>2982</v>
      </c>
      <c r="B633" s="21" t="s">
        <v>2981</v>
      </c>
      <c r="C633" s="21" t="s">
        <v>1886</v>
      </c>
    </row>
    <row r="634" spans="1:3" hidden="1" x14ac:dyDescent="0.3">
      <c r="A634" s="21" t="s">
        <v>2984</v>
      </c>
      <c r="B634" s="21" t="s">
        <v>2983</v>
      </c>
      <c r="C634" s="21" t="s">
        <v>1704</v>
      </c>
    </row>
    <row r="635" spans="1:3" hidden="1" x14ac:dyDescent="0.3">
      <c r="A635" s="21" t="s">
        <v>2986</v>
      </c>
      <c r="B635" s="21" t="s">
        <v>2985</v>
      </c>
      <c r="C635" s="21" t="s">
        <v>1704</v>
      </c>
    </row>
    <row r="636" spans="1:3" hidden="1" x14ac:dyDescent="0.3">
      <c r="A636" s="21" t="s">
        <v>2988</v>
      </c>
      <c r="B636" s="21" t="s">
        <v>2987</v>
      </c>
      <c r="C636" s="21" t="s">
        <v>2819</v>
      </c>
    </row>
    <row r="637" spans="1:3" hidden="1" x14ac:dyDescent="0.3">
      <c r="A637" s="21" t="s">
        <v>2991</v>
      </c>
      <c r="B637" s="21" t="s">
        <v>2989</v>
      </c>
      <c r="C637" s="21" t="s">
        <v>2990</v>
      </c>
    </row>
    <row r="638" spans="1:3" hidden="1" x14ac:dyDescent="0.3">
      <c r="A638" s="21" t="s">
        <v>2993</v>
      </c>
      <c r="B638" s="21" t="s">
        <v>2992</v>
      </c>
      <c r="C638" s="21" t="s">
        <v>1758</v>
      </c>
    </row>
    <row r="639" spans="1:3" hidden="1" x14ac:dyDescent="0.3">
      <c r="A639" s="21" t="s">
        <v>2995</v>
      </c>
      <c r="B639" s="21" t="s">
        <v>2994</v>
      </c>
      <c r="C639" s="21" t="s">
        <v>1704</v>
      </c>
    </row>
    <row r="640" spans="1:3" hidden="1" x14ac:dyDescent="0.3">
      <c r="A640" s="21" t="s">
        <v>2997</v>
      </c>
      <c r="B640" s="21" t="s">
        <v>2996</v>
      </c>
      <c r="C640" s="21" t="s">
        <v>1704</v>
      </c>
    </row>
    <row r="641" spans="1:3" hidden="1" x14ac:dyDescent="0.3">
      <c r="A641" s="21" t="s">
        <v>2999</v>
      </c>
      <c r="B641" s="21" t="s">
        <v>2998</v>
      </c>
      <c r="C641" s="21" t="s">
        <v>1910</v>
      </c>
    </row>
    <row r="642" spans="1:3" hidden="1" x14ac:dyDescent="0.3">
      <c r="A642" s="21" t="s">
        <v>3001</v>
      </c>
      <c r="B642" s="21" t="s">
        <v>3000</v>
      </c>
      <c r="C642" s="21" t="s">
        <v>2819</v>
      </c>
    </row>
    <row r="643" spans="1:3" hidden="1" x14ac:dyDescent="0.3">
      <c r="A643" s="21" t="s">
        <v>3003</v>
      </c>
      <c r="B643" s="21" t="s">
        <v>3002</v>
      </c>
      <c r="C643" s="21" t="s">
        <v>1704</v>
      </c>
    </row>
    <row r="644" spans="1:3" hidden="1" x14ac:dyDescent="0.3">
      <c r="A644" s="21" t="s">
        <v>3005</v>
      </c>
      <c r="B644" s="21" t="s">
        <v>3004</v>
      </c>
      <c r="C644" s="21" t="s">
        <v>1704</v>
      </c>
    </row>
    <row r="645" spans="1:3" hidden="1" x14ac:dyDescent="0.3">
      <c r="A645" s="21" t="s">
        <v>3007</v>
      </c>
      <c r="B645" s="21" t="s">
        <v>3006</v>
      </c>
      <c r="C645" s="21" t="s">
        <v>1730</v>
      </c>
    </row>
    <row r="646" spans="1:3" hidden="1" x14ac:dyDescent="0.3">
      <c r="A646" s="21" t="s">
        <v>3009</v>
      </c>
      <c r="B646" s="21" t="s">
        <v>3008</v>
      </c>
      <c r="C646" s="21" t="s">
        <v>1834</v>
      </c>
    </row>
    <row r="647" spans="1:3" hidden="1" x14ac:dyDescent="0.3">
      <c r="A647" s="21" t="s">
        <v>3011</v>
      </c>
      <c r="B647" s="21" t="s">
        <v>3010</v>
      </c>
      <c r="C647" s="21" t="s">
        <v>1873</v>
      </c>
    </row>
    <row r="648" spans="1:3" hidden="1" x14ac:dyDescent="0.3">
      <c r="A648" s="21" t="s">
        <v>3013</v>
      </c>
      <c r="B648" s="21" t="s">
        <v>3012</v>
      </c>
      <c r="C648" s="21" t="s">
        <v>1704</v>
      </c>
    </row>
    <row r="649" spans="1:3" hidden="1" x14ac:dyDescent="0.3">
      <c r="A649" s="21" t="s">
        <v>3015</v>
      </c>
      <c r="B649" s="21" t="s">
        <v>3014</v>
      </c>
      <c r="C649" s="21" t="s">
        <v>1886</v>
      </c>
    </row>
    <row r="650" spans="1:3" hidden="1" x14ac:dyDescent="0.3">
      <c r="A650" s="21" t="s">
        <v>3017</v>
      </c>
      <c r="B650" s="21" t="s">
        <v>3016</v>
      </c>
      <c r="C650" s="21" t="s">
        <v>1698</v>
      </c>
    </row>
    <row r="651" spans="1:3" hidden="1" x14ac:dyDescent="0.3">
      <c r="A651" s="21" t="s">
        <v>3017</v>
      </c>
      <c r="B651" s="21" t="s">
        <v>3016</v>
      </c>
      <c r="C651" s="21" t="s">
        <v>1698</v>
      </c>
    </row>
    <row r="652" spans="1:3" hidden="1" x14ac:dyDescent="0.3">
      <c r="A652" s="21" t="s">
        <v>2997</v>
      </c>
      <c r="B652" s="21" t="s">
        <v>3018</v>
      </c>
      <c r="C652" s="21" t="s">
        <v>1704</v>
      </c>
    </row>
    <row r="653" spans="1:3" hidden="1" x14ac:dyDescent="0.3">
      <c r="A653" s="21" t="s">
        <v>3020</v>
      </c>
      <c r="B653" s="21" t="s">
        <v>3019</v>
      </c>
      <c r="C653" s="21" t="s">
        <v>1704</v>
      </c>
    </row>
    <row r="654" spans="1:3" hidden="1" x14ac:dyDescent="0.3">
      <c r="A654" s="21" t="s">
        <v>3022</v>
      </c>
      <c r="B654" s="21" t="s">
        <v>3021</v>
      </c>
      <c r="C654" s="21" t="s">
        <v>2824</v>
      </c>
    </row>
    <row r="655" spans="1:3" hidden="1" x14ac:dyDescent="0.3">
      <c r="A655" s="21" t="s">
        <v>3024</v>
      </c>
      <c r="B655" s="21" t="s">
        <v>3023</v>
      </c>
      <c r="C655" s="21" t="s">
        <v>1704</v>
      </c>
    </row>
    <row r="656" spans="1:3" hidden="1" x14ac:dyDescent="0.3">
      <c r="A656" s="21" t="s">
        <v>3026</v>
      </c>
      <c r="B656" s="21" t="s">
        <v>3025</v>
      </c>
      <c r="C656" s="21" t="s">
        <v>2921</v>
      </c>
    </row>
    <row r="657" spans="1:3" hidden="1" x14ac:dyDescent="0.3">
      <c r="A657" s="21" t="s">
        <v>3028</v>
      </c>
      <c r="B657" s="21" t="s">
        <v>3027</v>
      </c>
      <c r="C657" s="21" t="s">
        <v>1802</v>
      </c>
    </row>
    <row r="658" spans="1:3" hidden="1" x14ac:dyDescent="0.3">
      <c r="A658" s="21" t="s">
        <v>3030</v>
      </c>
      <c r="B658" s="21" t="s">
        <v>3029</v>
      </c>
      <c r="C658" s="21" t="s">
        <v>1886</v>
      </c>
    </row>
    <row r="659" spans="1:3" hidden="1" x14ac:dyDescent="0.3">
      <c r="A659" s="21" t="s">
        <v>3032</v>
      </c>
      <c r="B659" s="21" t="s">
        <v>3031</v>
      </c>
      <c r="C659" s="21" t="s">
        <v>1730</v>
      </c>
    </row>
    <row r="660" spans="1:3" hidden="1" x14ac:dyDescent="0.3">
      <c r="A660" s="21" t="s">
        <v>3034</v>
      </c>
      <c r="B660" s="21" t="s">
        <v>3033</v>
      </c>
      <c r="C660" s="21" t="s">
        <v>1690</v>
      </c>
    </row>
    <row r="661" spans="1:3" hidden="1" x14ac:dyDescent="0.3">
      <c r="A661" s="21" t="s">
        <v>3036</v>
      </c>
      <c r="B661" s="21" t="s">
        <v>3035</v>
      </c>
      <c r="C661" s="21" t="s">
        <v>1963</v>
      </c>
    </row>
    <row r="662" spans="1:3" hidden="1" x14ac:dyDescent="0.3">
      <c r="A662" s="21" t="s">
        <v>3039</v>
      </c>
      <c r="B662" s="21" t="s">
        <v>3037</v>
      </c>
      <c r="C662" s="21" t="s">
        <v>3038</v>
      </c>
    </row>
    <row r="663" spans="1:3" hidden="1" x14ac:dyDescent="0.3">
      <c r="A663" s="21" t="s">
        <v>3041</v>
      </c>
      <c r="B663" s="21" t="s">
        <v>3040</v>
      </c>
      <c r="C663" s="21" t="s">
        <v>2185</v>
      </c>
    </row>
    <row r="664" spans="1:3" hidden="1" x14ac:dyDescent="0.3">
      <c r="A664" s="21" t="s">
        <v>3043</v>
      </c>
      <c r="B664" s="21" t="s">
        <v>3042</v>
      </c>
      <c r="C664" s="21" t="s">
        <v>1704</v>
      </c>
    </row>
    <row r="665" spans="1:3" hidden="1" x14ac:dyDescent="0.3">
      <c r="A665" s="21" t="s">
        <v>3045</v>
      </c>
      <c r="B665" s="21" t="s">
        <v>3044</v>
      </c>
      <c r="C665" s="21" t="s">
        <v>1698</v>
      </c>
    </row>
    <row r="666" spans="1:3" hidden="1" x14ac:dyDescent="0.3">
      <c r="A666" s="21" t="s">
        <v>3045</v>
      </c>
      <c r="B666" s="21" t="s">
        <v>3044</v>
      </c>
      <c r="C666" s="21" t="s">
        <v>1698</v>
      </c>
    </row>
    <row r="667" spans="1:3" hidden="1" x14ac:dyDescent="0.3">
      <c r="A667" s="21" t="s">
        <v>3047</v>
      </c>
      <c r="B667" s="21" t="s">
        <v>3046</v>
      </c>
      <c r="C667" s="21" t="s">
        <v>1704</v>
      </c>
    </row>
    <row r="668" spans="1:3" hidden="1" x14ac:dyDescent="0.3">
      <c r="A668" s="21" t="s">
        <v>3049</v>
      </c>
      <c r="B668" s="21" t="s">
        <v>3048</v>
      </c>
      <c r="C668" s="21" t="s">
        <v>1698</v>
      </c>
    </row>
    <row r="669" spans="1:3" hidden="1" x14ac:dyDescent="0.3">
      <c r="A669" s="21" t="s">
        <v>3049</v>
      </c>
      <c r="B669" s="21" t="s">
        <v>3048</v>
      </c>
      <c r="C669" s="21" t="s">
        <v>1698</v>
      </c>
    </row>
    <row r="670" spans="1:3" hidden="1" x14ac:dyDescent="0.3">
      <c r="A670" s="21" t="s">
        <v>3051</v>
      </c>
      <c r="B670" s="21" t="s">
        <v>3050</v>
      </c>
      <c r="C670" s="21" t="s">
        <v>1910</v>
      </c>
    </row>
    <row r="671" spans="1:3" hidden="1" x14ac:dyDescent="0.3">
      <c r="A671" s="21" t="s">
        <v>3053</v>
      </c>
      <c r="B671" s="21" t="s">
        <v>3052</v>
      </c>
      <c r="C671" s="21" t="s">
        <v>1704</v>
      </c>
    </row>
    <row r="672" spans="1:3" hidden="1" x14ac:dyDescent="0.3">
      <c r="A672" s="21" t="s">
        <v>3055</v>
      </c>
      <c r="B672" s="21" t="s">
        <v>3054</v>
      </c>
      <c r="C672" s="21" t="s">
        <v>1704</v>
      </c>
    </row>
    <row r="673" spans="1:3" hidden="1" x14ac:dyDescent="0.3">
      <c r="A673" s="21" t="s">
        <v>3057</v>
      </c>
      <c r="B673" s="21" t="s">
        <v>3056</v>
      </c>
      <c r="C673" s="21" t="s">
        <v>2475</v>
      </c>
    </row>
    <row r="674" spans="1:3" hidden="1" x14ac:dyDescent="0.3">
      <c r="A674" s="21" t="s">
        <v>3060</v>
      </c>
      <c r="B674" s="21" t="s">
        <v>3058</v>
      </c>
      <c r="C674" s="21" t="s">
        <v>3059</v>
      </c>
    </row>
    <row r="675" spans="1:3" hidden="1" x14ac:dyDescent="0.3">
      <c r="A675" s="21" t="s">
        <v>3062</v>
      </c>
      <c r="B675" s="21" t="s">
        <v>3061</v>
      </c>
      <c r="C675" s="21" t="s">
        <v>1966</v>
      </c>
    </row>
    <row r="676" spans="1:3" hidden="1" x14ac:dyDescent="0.3">
      <c r="A676" s="21" t="s">
        <v>3064</v>
      </c>
      <c r="B676" s="21" t="s">
        <v>3063</v>
      </c>
      <c r="C676" s="21" t="s">
        <v>2046</v>
      </c>
    </row>
    <row r="677" spans="1:3" hidden="1" x14ac:dyDescent="0.3">
      <c r="A677" s="21" t="s">
        <v>3066</v>
      </c>
      <c r="B677" s="21" t="s">
        <v>3065</v>
      </c>
      <c r="C677" s="21" t="s">
        <v>2475</v>
      </c>
    </row>
    <row r="678" spans="1:3" hidden="1" x14ac:dyDescent="0.3">
      <c r="A678" s="21" t="s">
        <v>3069</v>
      </c>
      <c r="B678" s="21" t="s">
        <v>3067</v>
      </c>
      <c r="C678" s="21" t="s">
        <v>3068</v>
      </c>
    </row>
    <row r="679" spans="1:3" hidden="1" x14ac:dyDescent="0.3">
      <c r="A679" s="21" t="s">
        <v>3071</v>
      </c>
      <c r="B679" s="21" t="s">
        <v>3070</v>
      </c>
      <c r="C679" s="21" t="s">
        <v>1704</v>
      </c>
    </row>
    <row r="680" spans="1:3" hidden="1" x14ac:dyDescent="0.3">
      <c r="A680" s="21" t="s">
        <v>3073</v>
      </c>
      <c r="B680" s="21" t="s">
        <v>3072</v>
      </c>
      <c r="C680" s="21" t="s">
        <v>1704</v>
      </c>
    </row>
    <row r="681" spans="1:3" hidden="1" x14ac:dyDescent="0.3">
      <c r="A681" s="21" t="s">
        <v>3075</v>
      </c>
      <c r="B681" s="21" t="s">
        <v>3074</v>
      </c>
      <c r="C681" s="21" t="s">
        <v>1704</v>
      </c>
    </row>
    <row r="682" spans="1:3" hidden="1" x14ac:dyDescent="0.3">
      <c r="A682" s="21" t="s">
        <v>3077</v>
      </c>
      <c r="B682" s="21" t="s">
        <v>3076</v>
      </c>
      <c r="C682" s="21" t="s">
        <v>1730</v>
      </c>
    </row>
    <row r="683" spans="1:3" hidden="1" x14ac:dyDescent="0.3">
      <c r="A683" s="21" t="s">
        <v>3080</v>
      </c>
      <c r="B683" s="21" t="s">
        <v>3078</v>
      </c>
      <c r="C683" s="21" t="s">
        <v>3079</v>
      </c>
    </row>
    <row r="684" spans="1:3" hidden="1" x14ac:dyDescent="0.3">
      <c r="A684" s="21" t="s">
        <v>3081</v>
      </c>
      <c r="B684" s="21" t="s">
        <v>3078</v>
      </c>
      <c r="C684" s="21" t="s">
        <v>3079</v>
      </c>
    </row>
    <row r="685" spans="1:3" hidden="1" x14ac:dyDescent="0.3">
      <c r="A685" s="21" t="s">
        <v>3083</v>
      </c>
      <c r="B685" s="21" t="s">
        <v>3082</v>
      </c>
      <c r="C685" s="21" t="s">
        <v>1698</v>
      </c>
    </row>
    <row r="686" spans="1:3" hidden="1" x14ac:dyDescent="0.3">
      <c r="A686" s="21" t="s">
        <v>3083</v>
      </c>
      <c r="B686" s="21" t="s">
        <v>3082</v>
      </c>
      <c r="C686" s="21" t="s">
        <v>1698</v>
      </c>
    </row>
    <row r="687" spans="1:3" hidden="1" x14ac:dyDescent="0.3">
      <c r="A687" s="21" t="s">
        <v>3086</v>
      </c>
      <c r="B687" s="21" t="s">
        <v>3084</v>
      </c>
      <c r="C687" s="21" t="s">
        <v>3085</v>
      </c>
    </row>
    <row r="688" spans="1:3" hidden="1" x14ac:dyDescent="0.3">
      <c r="A688" s="21" t="s">
        <v>3089</v>
      </c>
      <c r="B688" s="21" t="s">
        <v>3087</v>
      </c>
      <c r="C688" s="21" t="s">
        <v>3088</v>
      </c>
    </row>
    <row r="689" spans="1:3" hidden="1" x14ac:dyDescent="0.3">
      <c r="A689" s="21" t="s">
        <v>3091</v>
      </c>
      <c r="B689" s="21" t="s">
        <v>3090</v>
      </c>
      <c r="C689" s="21" t="s">
        <v>1704</v>
      </c>
    </row>
    <row r="690" spans="1:3" hidden="1" x14ac:dyDescent="0.3">
      <c r="A690" s="21" t="s">
        <v>3093</v>
      </c>
      <c r="B690" s="21" t="s">
        <v>3092</v>
      </c>
      <c r="C690" s="21" t="s">
        <v>1701</v>
      </c>
    </row>
    <row r="691" spans="1:3" hidden="1" x14ac:dyDescent="0.3">
      <c r="A691" s="21" t="s">
        <v>3095</v>
      </c>
      <c r="B691" s="21" t="s">
        <v>3094</v>
      </c>
      <c r="C691" s="21" t="s">
        <v>1886</v>
      </c>
    </row>
    <row r="692" spans="1:3" hidden="1" x14ac:dyDescent="0.3">
      <c r="A692" s="21" t="s">
        <v>3097</v>
      </c>
      <c r="B692" s="21" t="s">
        <v>3096</v>
      </c>
      <c r="C692" s="21" t="s">
        <v>3088</v>
      </c>
    </row>
    <row r="693" spans="1:3" hidden="1" x14ac:dyDescent="0.3">
      <c r="A693" s="21" t="s">
        <v>3099</v>
      </c>
      <c r="B693" s="21" t="s">
        <v>3098</v>
      </c>
      <c r="C693" s="21" t="s">
        <v>2819</v>
      </c>
    </row>
    <row r="694" spans="1:3" hidden="1" x14ac:dyDescent="0.3">
      <c r="A694" s="21" t="s">
        <v>3101</v>
      </c>
      <c r="B694" s="21" t="s">
        <v>3100</v>
      </c>
      <c r="C694" s="21" t="s">
        <v>2711</v>
      </c>
    </row>
    <row r="695" spans="1:3" hidden="1" x14ac:dyDescent="0.3">
      <c r="A695" s="21" t="s">
        <v>3103</v>
      </c>
      <c r="B695" s="21" t="s">
        <v>3102</v>
      </c>
      <c r="C695" s="21" t="s">
        <v>1704</v>
      </c>
    </row>
    <row r="696" spans="1:3" hidden="1" x14ac:dyDescent="0.3">
      <c r="A696" s="21" t="s">
        <v>3105</v>
      </c>
      <c r="B696" s="21" t="s">
        <v>3104</v>
      </c>
      <c r="C696" s="21" t="s">
        <v>1704</v>
      </c>
    </row>
    <row r="697" spans="1:3" hidden="1" x14ac:dyDescent="0.3">
      <c r="A697" s="21" t="s">
        <v>3107</v>
      </c>
      <c r="B697" s="21" t="s">
        <v>3106</v>
      </c>
      <c r="C697" s="21" t="s">
        <v>1704</v>
      </c>
    </row>
    <row r="698" spans="1:3" hidden="1" x14ac:dyDescent="0.3">
      <c r="A698" s="21" t="s">
        <v>3109</v>
      </c>
      <c r="B698" s="21" t="s">
        <v>3108</v>
      </c>
      <c r="C698" s="21" t="s">
        <v>1966</v>
      </c>
    </row>
    <row r="699" spans="1:3" hidden="1" x14ac:dyDescent="0.3">
      <c r="A699" s="21" t="s">
        <v>3111</v>
      </c>
      <c r="B699" s="21" t="s">
        <v>3110</v>
      </c>
      <c r="C699" s="21" t="s">
        <v>2819</v>
      </c>
    </row>
    <row r="700" spans="1:3" hidden="1" x14ac:dyDescent="0.3">
      <c r="A700" s="21" t="s">
        <v>3113</v>
      </c>
      <c r="B700" s="21" t="s">
        <v>3112</v>
      </c>
      <c r="C700" s="21" t="s">
        <v>1758</v>
      </c>
    </row>
    <row r="701" spans="1:3" hidden="1" x14ac:dyDescent="0.3">
      <c r="A701" s="21" t="s">
        <v>3116</v>
      </c>
      <c r="B701" s="21" t="s">
        <v>3114</v>
      </c>
      <c r="C701" s="21" t="s">
        <v>3115</v>
      </c>
    </row>
    <row r="702" spans="1:3" hidden="1" x14ac:dyDescent="0.3">
      <c r="A702" s="21" t="s">
        <v>3118</v>
      </c>
      <c r="B702" s="21" t="s">
        <v>3117</v>
      </c>
      <c r="C702" s="21" t="s">
        <v>1782</v>
      </c>
    </row>
    <row r="703" spans="1:3" hidden="1" x14ac:dyDescent="0.3">
      <c r="A703" s="21" t="s">
        <v>3121</v>
      </c>
      <c r="B703" s="21" t="s">
        <v>3119</v>
      </c>
      <c r="C703" s="21" t="s">
        <v>3120</v>
      </c>
    </row>
    <row r="704" spans="1:3" hidden="1" x14ac:dyDescent="0.3">
      <c r="A704" s="21" t="s">
        <v>3123</v>
      </c>
      <c r="B704" s="21" t="s">
        <v>3122</v>
      </c>
      <c r="C704" s="21" t="s">
        <v>1807</v>
      </c>
    </row>
    <row r="705" spans="1:3" hidden="1" x14ac:dyDescent="0.3">
      <c r="A705" s="21" t="s">
        <v>3125</v>
      </c>
      <c r="B705" s="21" t="s">
        <v>3124</v>
      </c>
      <c r="C705" s="21" t="s">
        <v>1807</v>
      </c>
    </row>
    <row r="706" spans="1:3" hidden="1" x14ac:dyDescent="0.3">
      <c r="A706" s="21" t="s">
        <v>3127</v>
      </c>
      <c r="B706" s="21" t="s">
        <v>3126</v>
      </c>
      <c r="C706" s="21" t="s">
        <v>1966</v>
      </c>
    </row>
    <row r="707" spans="1:3" hidden="1" x14ac:dyDescent="0.3">
      <c r="A707" s="21" t="s">
        <v>3129</v>
      </c>
      <c r="B707" s="21" t="s">
        <v>3128</v>
      </c>
      <c r="C707" s="21" t="s">
        <v>2185</v>
      </c>
    </row>
    <row r="708" spans="1:3" hidden="1" x14ac:dyDescent="0.3">
      <c r="A708" s="21" t="s">
        <v>3132</v>
      </c>
      <c r="B708" s="21" t="s">
        <v>3130</v>
      </c>
      <c r="C708" s="21" t="s">
        <v>3131</v>
      </c>
    </row>
    <row r="709" spans="1:3" hidden="1" x14ac:dyDescent="0.3">
      <c r="A709" s="21" t="s">
        <v>3134</v>
      </c>
      <c r="B709" s="21" t="s">
        <v>3133</v>
      </c>
      <c r="C709" s="21" t="s">
        <v>1886</v>
      </c>
    </row>
    <row r="710" spans="1:3" hidden="1" x14ac:dyDescent="0.3">
      <c r="A710" s="21" t="s">
        <v>3136</v>
      </c>
      <c r="B710" s="21" t="s">
        <v>3135</v>
      </c>
      <c r="C710" s="21" t="s">
        <v>1693</v>
      </c>
    </row>
    <row r="711" spans="1:3" hidden="1" x14ac:dyDescent="0.3">
      <c r="A711" s="21" t="s">
        <v>3138</v>
      </c>
      <c r="B711" s="21" t="s">
        <v>3137</v>
      </c>
      <c r="C711" s="21" t="s">
        <v>1886</v>
      </c>
    </row>
    <row r="712" spans="1:3" hidden="1" x14ac:dyDescent="0.3">
      <c r="A712" s="21" t="s">
        <v>1169</v>
      </c>
      <c r="B712" s="21" t="s">
        <v>3139</v>
      </c>
      <c r="C712" s="21" t="s">
        <v>1807</v>
      </c>
    </row>
    <row r="713" spans="1:3" hidden="1" x14ac:dyDescent="0.3">
      <c r="A713" s="21" t="s">
        <v>3141</v>
      </c>
      <c r="B713" s="21" t="s">
        <v>3140</v>
      </c>
      <c r="C713" s="21" t="s">
        <v>1807</v>
      </c>
    </row>
    <row r="714" spans="1:3" hidden="1" x14ac:dyDescent="0.3">
      <c r="A714" s="21" t="s">
        <v>3143</v>
      </c>
      <c r="B714" s="21" t="s">
        <v>3142</v>
      </c>
      <c r="C714" s="21" t="s">
        <v>1807</v>
      </c>
    </row>
    <row r="715" spans="1:3" hidden="1" x14ac:dyDescent="0.3">
      <c r="A715" s="21" t="s">
        <v>3145</v>
      </c>
      <c r="B715" s="21" t="s">
        <v>3144</v>
      </c>
      <c r="C715" s="21" t="s">
        <v>1807</v>
      </c>
    </row>
    <row r="716" spans="1:3" hidden="1" x14ac:dyDescent="0.3">
      <c r="A716" s="21" t="s">
        <v>3147</v>
      </c>
      <c r="B716" s="21" t="s">
        <v>3146</v>
      </c>
      <c r="C716" s="21" t="s">
        <v>1758</v>
      </c>
    </row>
    <row r="717" spans="1:3" hidden="1" x14ac:dyDescent="0.3">
      <c r="A717" s="21" t="s">
        <v>1192</v>
      </c>
      <c r="B717" s="21" t="s">
        <v>3148</v>
      </c>
      <c r="C717" s="21" t="s">
        <v>1963</v>
      </c>
    </row>
    <row r="718" spans="1:3" hidden="1" x14ac:dyDescent="0.3">
      <c r="A718" s="21" t="s">
        <v>3150</v>
      </c>
      <c r="B718" s="21" t="s">
        <v>3149</v>
      </c>
      <c r="C718" s="21" t="s">
        <v>2819</v>
      </c>
    </row>
    <row r="719" spans="1:3" hidden="1" x14ac:dyDescent="0.3">
      <c r="A719" s="21" t="s">
        <v>3152</v>
      </c>
      <c r="B719" s="21" t="s">
        <v>3151</v>
      </c>
      <c r="C719" s="21" t="s">
        <v>1758</v>
      </c>
    </row>
    <row r="720" spans="1:3" hidden="1" x14ac:dyDescent="0.3">
      <c r="A720" s="21" t="s">
        <v>3154</v>
      </c>
      <c r="B720" s="21" t="s">
        <v>3153</v>
      </c>
      <c r="C720" s="21" t="s">
        <v>3153</v>
      </c>
    </row>
    <row r="721" spans="1:3" hidden="1" x14ac:dyDescent="0.3">
      <c r="A721" s="21" t="s">
        <v>3156</v>
      </c>
      <c r="B721" s="21" t="s">
        <v>3155</v>
      </c>
      <c r="C721" s="21" t="s">
        <v>1802</v>
      </c>
    </row>
    <row r="722" spans="1:3" hidden="1" x14ac:dyDescent="0.3">
      <c r="A722" s="21" t="s">
        <v>3158</v>
      </c>
      <c r="B722" s="21" t="s">
        <v>3157</v>
      </c>
      <c r="C722" s="21" t="s">
        <v>1790</v>
      </c>
    </row>
    <row r="723" spans="1:3" hidden="1" x14ac:dyDescent="0.3">
      <c r="A723" s="21" t="s">
        <v>3160</v>
      </c>
      <c r="B723" s="21" t="s">
        <v>3159</v>
      </c>
      <c r="C723" s="21" t="s">
        <v>1704</v>
      </c>
    </row>
    <row r="724" spans="1:3" hidden="1" x14ac:dyDescent="0.3">
      <c r="A724" s="21" t="s">
        <v>3162</v>
      </c>
      <c r="B724" s="21" t="s">
        <v>3161</v>
      </c>
      <c r="C724" s="21" t="s">
        <v>1718</v>
      </c>
    </row>
    <row r="725" spans="1:3" hidden="1" x14ac:dyDescent="0.3">
      <c r="A725" s="21" t="s">
        <v>3164</v>
      </c>
      <c r="B725" s="21" t="s">
        <v>3161</v>
      </c>
      <c r="C725" s="21" t="s">
        <v>3163</v>
      </c>
    </row>
    <row r="726" spans="1:3" hidden="1" x14ac:dyDescent="0.3">
      <c r="A726" s="21" t="s">
        <v>3167</v>
      </c>
      <c r="B726" s="21" t="s">
        <v>3165</v>
      </c>
      <c r="C726" s="21" t="s">
        <v>3166</v>
      </c>
    </row>
    <row r="727" spans="1:3" hidden="1" x14ac:dyDescent="0.3">
      <c r="A727" s="21" t="s">
        <v>3169</v>
      </c>
      <c r="B727" s="21" t="s">
        <v>3168</v>
      </c>
      <c r="C727" s="21" t="s">
        <v>1851</v>
      </c>
    </row>
    <row r="728" spans="1:3" hidden="1" x14ac:dyDescent="0.3">
      <c r="A728" s="21" t="s">
        <v>3171</v>
      </c>
      <c r="B728" s="21" t="s">
        <v>3170</v>
      </c>
      <c r="C728" s="21" t="s">
        <v>1704</v>
      </c>
    </row>
    <row r="729" spans="1:3" hidden="1" x14ac:dyDescent="0.3">
      <c r="A729" s="21" t="s">
        <v>3173</v>
      </c>
      <c r="B729" s="21" t="s">
        <v>3172</v>
      </c>
      <c r="C729" s="21" t="s">
        <v>1715</v>
      </c>
    </row>
    <row r="730" spans="1:3" hidden="1" x14ac:dyDescent="0.3">
      <c r="A730" s="21" t="s">
        <v>3175</v>
      </c>
      <c r="B730" s="21" t="s">
        <v>3174</v>
      </c>
      <c r="C730" s="21" t="s">
        <v>1807</v>
      </c>
    </row>
    <row r="731" spans="1:3" hidden="1" x14ac:dyDescent="0.3">
      <c r="A731" s="21" t="s">
        <v>3177</v>
      </c>
      <c r="B731" s="21" t="s">
        <v>3176</v>
      </c>
      <c r="C731" s="21" t="s">
        <v>2921</v>
      </c>
    </row>
    <row r="732" spans="1:3" hidden="1" x14ac:dyDescent="0.3">
      <c r="A732" s="21" t="s">
        <v>3179</v>
      </c>
      <c r="B732" s="21" t="s">
        <v>3178</v>
      </c>
      <c r="C732" s="21" t="s">
        <v>1704</v>
      </c>
    </row>
    <row r="733" spans="1:3" hidden="1" x14ac:dyDescent="0.3">
      <c r="A733" s="21" t="s">
        <v>3181</v>
      </c>
      <c r="B733" s="21" t="s">
        <v>3180</v>
      </c>
      <c r="C733" s="21" t="s">
        <v>1704</v>
      </c>
    </row>
    <row r="734" spans="1:3" hidden="1" x14ac:dyDescent="0.3">
      <c r="A734" s="21" t="s">
        <v>3183</v>
      </c>
      <c r="B734" s="21" t="s">
        <v>3182</v>
      </c>
      <c r="C734" s="21" t="s">
        <v>1769</v>
      </c>
    </row>
    <row r="735" spans="1:3" hidden="1" x14ac:dyDescent="0.3">
      <c r="A735" s="21" t="s">
        <v>3185</v>
      </c>
      <c r="B735" s="21" t="s">
        <v>3184</v>
      </c>
      <c r="C735" s="21" t="s">
        <v>1704</v>
      </c>
    </row>
    <row r="736" spans="1:3" hidden="1" x14ac:dyDescent="0.3">
      <c r="A736" s="21" t="s">
        <v>3187</v>
      </c>
      <c r="B736" s="21" t="s">
        <v>3186</v>
      </c>
      <c r="C736" s="21" t="s">
        <v>1704</v>
      </c>
    </row>
    <row r="737" spans="1:3" hidden="1" x14ac:dyDescent="0.3">
      <c r="A737" s="21" t="s">
        <v>3189</v>
      </c>
      <c r="B737" s="21" t="s">
        <v>3188</v>
      </c>
      <c r="C737" s="21" t="s">
        <v>1807</v>
      </c>
    </row>
    <row r="738" spans="1:3" hidden="1" x14ac:dyDescent="0.3">
      <c r="A738" s="21" t="s">
        <v>3191</v>
      </c>
      <c r="B738" s="21" t="s">
        <v>3190</v>
      </c>
      <c r="C738" s="21" t="s">
        <v>1755</v>
      </c>
    </row>
    <row r="739" spans="1:3" hidden="1" x14ac:dyDescent="0.3">
      <c r="A739" s="21" t="s">
        <v>3193</v>
      </c>
      <c r="B739" s="21" t="s">
        <v>3192</v>
      </c>
      <c r="C739" s="21" t="s">
        <v>1704</v>
      </c>
    </row>
    <row r="740" spans="1:3" hidden="1" x14ac:dyDescent="0.3">
      <c r="A740" s="21" t="s">
        <v>3195</v>
      </c>
      <c r="B740" s="21" t="s">
        <v>3194</v>
      </c>
      <c r="C740" s="21" t="s">
        <v>1963</v>
      </c>
    </row>
    <row r="741" spans="1:3" hidden="1" x14ac:dyDescent="0.3">
      <c r="A741" s="21" t="s">
        <v>3197</v>
      </c>
      <c r="B741" s="21" t="s">
        <v>3196</v>
      </c>
      <c r="C741" s="21" t="s">
        <v>1704</v>
      </c>
    </row>
    <row r="742" spans="1:3" hidden="1" x14ac:dyDescent="0.3">
      <c r="A742" s="21" t="s">
        <v>3199</v>
      </c>
      <c r="B742" s="21" t="s">
        <v>3198</v>
      </c>
      <c r="C742" s="21" t="s">
        <v>1704</v>
      </c>
    </row>
    <row r="743" spans="1:3" hidden="1" x14ac:dyDescent="0.3">
      <c r="A743" s="21" t="s">
        <v>3202</v>
      </c>
      <c r="B743" s="21" t="s">
        <v>3200</v>
      </c>
      <c r="C743" s="21" t="s">
        <v>3201</v>
      </c>
    </row>
    <row r="744" spans="1:3" hidden="1" x14ac:dyDescent="0.3">
      <c r="A744" s="21" t="s">
        <v>3204</v>
      </c>
      <c r="B744" s="21" t="s">
        <v>3203</v>
      </c>
      <c r="C744" s="21" t="s">
        <v>1704</v>
      </c>
    </row>
    <row r="745" spans="1:3" hidden="1" x14ac:dyDescent="0.3">
      <c r="A745" s="21" t="s">
        <v>3206</v>
      </c>
      <c r="B745" s="21" t="s">
        <v>3205</v>
      </c>
      <c r="C745" s="21" t="s">
        <v>1878</v>
      </c>
    </row>
    <row r="746" spans="1:3" hidden="1" x14ac:dyDescent="0.3">
      <c r="A746" s="21" t="s">
        <v>1163</v>
      </c>
      <c r="B746" s="21" t="s">
        <v>3207</v>
      </c>
      <c r="C746" s="21" t="s">
        <v>1704</v>
      </c>
    </row>
    <row r="747" spans="1:3" hidden="1" x14ac:dyDescent="0.3">
      <c r="A747" s="21" t="s">
        <v>3209</v>
      </c>
      <c r="B747" s="21" t="s">
        <v>3208</v>
      </c>
      <c r="C747" s="21" t="s">
        <v>1704</v>
      </c>
    </row>
    <row r="748" spans="1:3" hidden="1" x14ac:dyDescent="0.3">
      <c r="A748" s="21" t="s">
        <v>3211</v>
      </c>
      <c r="B748" s="21" t="s">
        <v>3210</v>
      </c>
      <c r="C748" s="21" t="s">
        <v>1730</v>
      </c>
    </row>
    <row r="749" spans="1:3" hidden="1" x14ac:dyDescent="0.3">
      <c r="A749" s="21" t="s">
        <v>3213</v>
      </c>
      <c r="B749" s="21" t="s">
        <v>3212</v>
      </c>
      <c r="C749" s="21" t="s">
        <v>1704</v>
      </c>
    </row>
    <row r="750" spans="1:3" hidden="1" x14ac:dyDescent="0.3">
      <c r="A750" s="21" t="s">
        <v>3215</v>
      </c>
      <c r="B750" s="21" t="s">
        <v>3214</v>
      </c>
      <c r="C750" s="21" t="s">
        <v>1704</v>
      </c>
    </row>
    <row r="751" spans="1:3" hidden="1" x14ac:dyDescent="0.3">
      <c r="A751" s="21" t="s">
        <v>3217</v>
      </c>
      <c r="B751" s="21" t="s">
        <v>3216</v>
      </c>
      <c r="C751" s="21" t="s">
        <v>1718</v>
      </c>
    </row>
    <row r="752" spans="1:3" hidden="1" x14ac:dyDescent="0.3">
      <c r="A752" s="21" t="s">
        <v>3219</v>
      </c>
      <c r="B752" s="21" t="s">
        <v>3218</v>
      </c>
      <c r="C752" s="21" t="s">
        <v>1755</v>
      </c>
    </row>
    <row r="753" spans="1:3" hidden="1" x14ac:dyDescent="0.3">
      <c r="A753" s="21" t="s">
        <v>3221</v>
      </c>
      <c r="B753" s="21" t="s">
        <v>3220</v>
      </c>
      <c r="C753" s="21" t="s">
        <v>1704</v>
      </c>
    </row>
    <row r="754" spans="1:3" hidden="1" x14ac:dyDescent="0.3">
      <c r="A754" s="21" t="s">
        <v>3223</v>
      </c>
      <c r="B754" s="21" t="s">
        <v>3222</v>
      </c>
      <c r="C754" s="21" t="s">
        <v>2072</v>
      </c>
    </row>
    <row r="755" spans="1:3" hidden="1" x14ac:dyDescent="0.3">
      <c r="A755" s="21" t="s">
        <v>3225</v>
      </c>
      <c r="B755" s="21" t="s">
        <v>3224</v>
      </c>
      <c r="C755" s="21" t="s">
        <v>1834</v>
      </c>
    </row>
    <row r="756" spans="1:3" hidden="1" x14ac:dyDescent="0.3">
      <c r="A756" s="21" t="s">
        <v>3227</v>
      </c>
      <c r="B756" s="21" t="s">
        <v>3226</v>
      </c>
      <c r="C756" s="21" t="s">
        <v>2046</v>
      </c>
    </row>
    <row r="757" spans="1:3" hidden="1" x14ac:dyDescent="0.3">
      <c r="A757" s="21" t="s">
        <v>3229</v>
      </c>
      <c r="B757" s="21" t="s">
        <v>3228</v>
      </c>
      <c r="C757" s="21" t="s">
        <v>1718</v>
      </c>
    </row>
    <row r="758" spans="1:3" hidden="1" x14ac:dyDescent="0.3">
      <c r="A758" s="21" t="s">
        <v>3230</v>
      </c>
      <c r="B758" s="21" t="s">
        <v>3228</v>
      </c>
      <c r="C758" s="21" t="s">
        <v>1790</v>
      </c>
    </row>
    <row r="759" spans="1:3" hidden="1" x14ac:dyDescent="0.3">
      <c r="A759" s="21" t="s">
        <v>3232</v>
      </c>
      <c r="B759" s="21" t="s">
        <v>3231</v>
      </c>
      <c r="C759" s="21" t="s">
        <v>1701</v>
      </c>
    </row>
    <row r="760" spans="1:3" hidden="1" x14ac:dyDescent="0.3">
      <c r="A760" s="21" t="s">
        <v>3234</v>
      </c>
      <c r="B760" s="21" t="s">
        <v>3233</v>
      </c>
      <c r="C760" s="21" t="s">
        <v>1698</v>
      </c>
    </row>
    <row r="761" spans="1:3" hidden="1" x14ac:dyDescent="0.3">
      <c r="A761" s="21" t="s">
        <v>3234</v>
      </c>
      <c r="B761" s="21" t="s">
        <v>3233</v>
      </c>
      <c r="C761" s="21" t="s">
        <v>1698</v>
      </c>
    </row>
    <row r="762" spans="1:3" hidden="1" x14ac:dyDescent="0.3">
      <c r="A762" s="21" t="s">
        <v>3236</v>
      </c>
      <c r="B762" s="21" t="s">
        <v>3235</v>
      </c>
      <c r="C762" s="21" t="s">
        <v>1704</v>
      </c>
    </row>
    <row r="763" spans="1:3" hidden="1" x14ac:dyDescent="0.3">
      <c r="A763" s="21" t="s">
        <v>3238</v>
      </c>
      <c r="B763" s="21" t="s">
        <v>3237</v>
      </c>
      <c r="C763" s="21" t="s">
        <v>1704</v>
      </c>
    </row>
    <row r="764" spans="1:3" hidden="1" x14ac:dyDescent="0.3">
      <c r="A764" s="21" t="s">
        <v>3240</v>
      </c>
      <c r="B764" s="21" t="s">
        <v>3239</v>
      </c>
      <c r="C764" s="21" t="s">
        <v>1704</v>
      </c>
    </row>
    <row r="765" spans="1:3" hidden="1" x14ac:dyDescent="0.3">
      <c r="A765" s="21" t="s">
        <v>3242</v>
      </c>
      <c r="B765" s="21" t="s">
        <v>3241</v>
      </c>
      <c r="C765" s="21" t="s">
        <v>1704</v>
      </c>
    </row>
    <row r="766" spans="1:3" hidden="1" x14ac:dyDescent="0.3">
      <c r="A766" s="21" t="s">
        <v>3244</v>
      </c>
      <c r="B766" s="21" t="s">
        <v>3243</v>
      </c>
      <c r="C766" s="21" t="s">
        <v>1963</v>
      </c>
    </row>
    <row r="767" spans="1:3" hidden="1" x14ac:dyDescent="0.3">
      <c r="A767" s="21" t="s">
        <v>3246</v>
      </c>
      <c r="B767" s="21" t="s">
        <v>3245</v>
      </c>
      <c r="C767" s="21" t="s">
        <v>1704</v>
      </c>
    </row>
    <row r="768" spans="1:3" hidden="1" x14ac:dyDescent="0.3">
      <c r="A768" s="21" t="s">
        <v>3249</v>
      </c>
      <c r="B768" s="21" t="s">
        <v>3247</v>
      </c>
      <c r="C768" s="21" t="s">
        <v>3248</v>
      </c>
    </row>
    <row r="769" spans="1:3" hidden="1" x14ac:dyDescent="0.3">
      <c r="A769" s="21" t="s">
        <v>3252</v>
      </c>
      <c r="B769" s="21" t="s">
        <v>3250</v>
      </c>
      <c r="C769" s="21" t="s">
        <v>3251</v>
      </c>
    </row>
    <row r="770" spans="1:3" hidden="1" x14ac:dyDescent="0.3">
      <c r="A770" s="21" t="s">
        <v>3254</v>
      </c>
      <c r="B770" s="21" t="s">
        <v>3253</v>
      </c>
      <c r="C770" s="21" t="s">
        <v>1704</v>
      </c>
    </row>
    <row r="771" spans="1:3" hidden="1" x14ac:dyDescent="0.3">
      <c r="A771" s="21" t="s">
        <v>3256</v>
      </c>
      <c r="B771" s="21" t="s">
        <v>3255</v>
      </c>
      <c r="C771" s="21" t="s">
        <v>1963</v>
      </c>
    </row>
    <row r="772" spans="1:3" hidden="1" x14ac:dyDescent="0.3">
      <c r="A772" s="21" t="s">
        <v>3258</v>
      </c>
      <c r="B772" s="21" t="s">
        <v>3257</v>
      </c>
      <c r="C772" s="21" t="s">
        <v>1755</v>
      </c>
    </row>
    <row r="773" spans="1:3" hidden="1" x14ac:dyDescent="0.3">
      <c r="A773" s="21" t="s">
        <v>3260</v>
      </c>
      <c r="B773" s="21" t="s">
        <v>3259</v>
      </c>
      <c r="C773" s="21" t="s">
        <v>2085</v>
      </c>
    </row>
    <row r="774" spans="1:3" hidden="1" x14ac:dyDescent="0.3">
      <c r="A774" s="21" t="s">
        <v>3262</v>
      </c>
      <c r="B774" s="21" t="s">
        <v>3261</v>
      </c>
      <c r="C774" s="21" t="s">
        <v>1866</v>
      </c>
    </row>
    <row r="775" spans="1:3" hidden="1" x14ac:dyDescent="0.3">
      <c r="A775" s="21" t="s">
        <v>3264</v>
      </c>
      <c r="B775" s="21" t="s">
        <v>3263</v>
      </c>
      <c r="C775" s="21" t="s">
        <v>1755</v>
      </c>
    </row>
    <row r="776" spans="1:3" hidden="1" x14ac:dyDescent="0.3">
      <c r="A776" s="21" t="s">
        <v>3266</v>
      </c>
      <c r="B776" s="21" t="s">
        <v>3265</v>
      </c>
      <c r="C776" s="21" t="s">
        <v>1963</v>
      </c>
    </row>
    <row r="777" spans="1:3" hidden="1" x14ac:dyDescent="0.3">
      <c r="A777" s="21" t="s">
        <v>3268</v>
      </c>
      <c r="B777" s="21" t="s">
        <v>3267</v>
      </c>
      <c r="C777" s="21" t="s">
        <v>1704</v>
      </c>
    </row>
    <row r="778" spans="1:3" hidden="1" x14ac:dyDescent="0.3">
      <c r="A778" s="21" t="s">
        <v>3270</v>
      </c>
      <c r="B778" s="21" t="s">
        <v>3269</v>
      </c>
      <c r="C778" s="21" t="s">
        <v>1886</v>
      </c>
    </row>
    <row r="779" spans="1:3" hidden="1" x14ac:dyDescent="0.3">
      <c r="A779" s="21" t="s">
        <v>3272</v>
      </c>
      <c r="B779" s="21" t="s">
        <v>3271</v>
      </c>
      <c r="C779" s="21" t="s">
        <v>2711</v>
      </c>
    </row>
    <row r="780" spans="1:3" hidden="1" x14ac:dyDescent="0.3">
      <c r="A780" s="21" t="s">
        <v>3274</v>
      </c>
      <c r="B780" s="21" t="s">
        <v>3273</v>
      </c>
      <c r="C780" s="21" t="s">
        <v>2585</v>
      </c>
    </row>
    <row r="781" spans="1:3" hidden="1" x14ac:dyDescent="0.3">
      <c r="A781" s="21" t="s">
        <v>3276</v>
      </c>
      <c r="B781" s="21" t="s">
        <v>3275</v>
      </c>
      <c r="C781" s="21" t="s">
        <v>1704</v>
      </c>
    </row>
    <row r="782" spans="1:3" hidden="1" x14ac:dyDescent="0.3">
      <c r="A782" s="21" t="s">
        <v>3278</v>
      </c>
      <c r="B782" s="21" t="s">
        <v>3277</v>
      </c>
      <c r="C782" s="21" t="s">
        <v>2072</v>
      </c>
    </row>
    <row r="783" spans="1:3" hidden="1" x14ac:dyDescent="0.3">
      <c r="A783" s="21" t="s">
        <v>3281</v>
      </c>
      <c r="B783" s="21" t="s">
        <v>3279</v>
      </c>
      <c r="C783" s="21" t="s">
        <v>3280</v>
      </c>
    </row>
    <row r="784" spans="1:3" hidden="1" x14ac:dyDescent="0.3">
      <c r="A784" s="21" t="s">
        <v>3283</v>
      </c>
      <c r="B784" s="21" t="s">
        <v>3282</v>
      </c>
      <c r="C784" s="21" t="s">
        <v>1790</v>
      </c>
    </row>
    <row r="785" spans="1:3" hidden="1" x14ac:dyDescent="0.3">
      <c r="A785" s="21" t="s">
        <v>3286</v>
      </c>
      <c r="B785" s="21" t="s">
        <v>3284</v>
      </c>
      <c r="C785" s="21" t="s">
        <v>3285</v>
      </c>
    </row>
    <row r="786" spans="1:3" hidden="1" x14ac:dyDescent="0.3">
      <c r="A786" s="21" t="s">
        <v>3287</v>
      </c>
      <c r="B786" s="21" t="s">
        <v>1239</v>
      </c>
      <c r="C786" s="21" t="s">
        <v>2072</v>
      </c>
    </row>
    <row r="787" spans="1:3" hidden="1" x14ac:dyDescent="0.3">
      <c r="A787" s="21" t="s">
        <v>1167</v>
      </c>
      <c r="B787" s="21" t="s">
        <v>1239</v>
      </c>
      <c r="C787" s="21" t="s">
        <v>2072</v>
      </c>
    </row>
    <row r="788" spans="1:3" hidden="1" x14ac:dyDescent="0.3">
      <c r="A788" s="21" t="s">
        <v>1162</v>
      </c>
      <c r="B788" s="21" t="s">
        <v>1239</v>
      </c>
      <c r="C788" s="21" t="s">
        <v>2072</v>
      </c>
    </row>
    <row r="789" spans="1:3" hidden="1" x14ac:dyDescent="0.3">
      <c r="A789" s="21" t="s">
        <v>3288</v>
      </c>
      <c r="B789" s="21" t="s">
        <v>1239</v>
      </c>
      <c r="C789" s="21" t="s">
        <v>2072</v>
      </c>
    </row>
    <row r="790" spans="1:3" hidden="1" x14ac:dyDescent="0.3">
      <c r="A790" s="21" t="s">
        <v>3289</v>
      </c>
      <c r="B790" s="21" t="s">
        <v>1239</v>
      </c>
      <c r="C790" s="21" t="s">
        <v>2072</v>
      </c>
    </row>
    <row r="791" spans="1:3" hidden="1" x14ac:dyDescent="0.3">
      <c r="A791" s="21" t="s">
        <v>3291</v>
      </c>
      <c r="B791" s="21" t="s">
        <v>3290</v>
      </c>
      <c r="C791" s="21" t="s">
        <v>1698</v>
      </c>
    </row>
    <row r="792" spans="1:3" hidden="1" x14ac:dyDescent="0.3">
      <c r="A792" s="21" t="s">
        <v>3291</v>
      </c>
      <c r="B792" s="21" t="s">
        <v>3290</v>
      </c>
      <c r="C792" s="21" t="s">
        <v>1698</v>
      </c>
    </row>
    <row r="793" spans="1:3" hidden="1" x14ac:dyDescent="0.3">
      <c r="A793" s="21" t="s">
        <v>3293</v>
      </c>
      <c r="B793" s="21" t="s">
        <v>3292</v>
      </c>
      <c r="C793" s="21" t="s">
        <v>2023</v>
      </c>
    </row>
    <row r="794" spans="1:3" hidden="1" x14ac:dyDescent="0.3">
      <c r="A794" s="21" t="s">
        <v>3295</v>
      </c>
      <c r="B794" s="21" t="s">
        <v>3294</v>
      </c>
      <c r="C794" s="21" t="s">
        <v>1807</v>
      </c>
    </row>
    <row r="795" spans="1:3" hidden="1" x14ac:dyDescent="0.3">
      <c r="A795" s="21" t="s">
        <v>3297</v>
      </c>
      <c r="B795" s="21" t="s">
        <v>3296</v>
      </c>
      <c r="C795" s="21" t="s">
        <v>1704</v>
      </c>
    </row>
    <row r="796" spans="1:3" hidden="1" x14ac:dyDescent="0.3">
      <c r="A796" s="21" t="s">
        <v>3299</v>
      </c>
      <c r="B796" s="21" t="s">
        <v>3298</v>
      </c>
      <c r="C796" s="21" t="s">
        <v>1730</v>
      </c>
    </row>
    <row r="797" spans="1:3" hidden="1" x14ac:dyDescent="0.3">
      <c r="A797" s="21" t="s">
        <v>3301</v>
      </c>
      <c r="B797" s="21" t="s">
        <v>3300</v>
      </c>
      <c r="C797" s="21" t="s">
        <v>1704</v>
      </c>
    </row>
    <row r="798" spans="1:3" hidden="1" x14ac:dyDescent="0.3">
      <c r="A798" s="21" t="s">
        <v>3303</v>
      </c>
      <c r="B798" s="21" t="s">
        <v>3302</v>
      </c>
      <c r="C798" s="21" t="s">
        <v>1693</v>
      </c>
    </row>
    <row r="799" spans="1:3" hidden="1" x14ac:dyDescent="0.3">
      <c r="A799" s="21" t="s">
        <v>3305</v>
      </c>
      <c r="B799" s="21" t="s">
        <v>3304</v>
      </c>
      <c r="C799" s="21" t="s">
        <v>1718</v>
      </c>
    </row>
    <row r="800" spans="1:3" hidden="1" x14ac:dyDescent="0.3">
      <c r="A800" s="21" t="s">
        <v>3307</v>
      </c>
      <c r="B800" s="21" t="s">
        <v>3306</v>
      </c>
      <c r="C800" s="21" t="s">
        <v>1755</v>
      </c>
    </row>
    <row r="801" spans="1:3" hidden="1" x14ac:dyDescent="0.3">
      <c r="A801" s="21" t="s">
        <v>1196</v>
      </c>
      <c r="B801" s="21" t="s">
        <v>3308</v>
      </c>
      <c r="C801" s="21" t="s">
        <v>1704</v>
      </c>
    </row>
    <row r="802" spans="1:3" hidden="1" x14ac:dyDescent="0.3">
      <c r="A802" s="21" t="s">
        <v>3309</v>
      </c>
      <c r="B802" s="21" t="s">
        <v>3308</v>
      </c>
      <c r="C802" s="21" t="s">
        <v>1704</v>
      </c>
    </row>
    <row r="803" spans="1:3" hidden="1" x14ac:dyDescent="0.3">
      <c r="A803" s="21" t="s">
        <v>3311</v>
      </c>
      <c r="B803" s="21" t="s">
        <v>3310</v>
      </c>
      <c r="C803" s="21" t="s">
        <v>1718</v>
      </c>
    </row>
    <row r="804" spans="1:3" hidden="1" x14ac:dyDescent="0.3">
      <c r="A804" s="21" t="s">
        <v>3313</v>
      </c>
      <c r="B804" s="21" t="s">
        <v>3312</v>
      </c>
      <c r="C804" s="21" t="s">
        <v>1704</v>
      </c>
    </row>
    <row r="805" spans="1:3" hidden="1" x14ac:dyDescent="0.3">
      <c r="A805" s="21" t="s">
        <v>3315</v>
      </c>
      <c r="B805" s="21" t="s">
        <v>3314</v>
      </c>
      <c r="C805" s="21" t="s">
        <v>1755</v>
      </c>
    </row>
    <row r="806" spans="1:3" hidden="1" x14ac:dyDescent="0.3">
      <c r="A806" s="21" t="s">
        <v>3317</v>
      </c>
      <c r="B806" s="21" t="s">
        <v>3316</v>
      </c>
      <c r="C806" s="21" t="s">
        <v>2041</v>
      </c>
    </row>
    <row r="807" spans="1:3" hidden="1" x14ac:dyDescent="0.3">
      <c r="A807" s="21" t="s">
        <v>3319</v>
      </c>
      <c r="B807" s="21" t="s">
        <v>3318</v>
      </c>
      <c r="C807" s="21" t="s">
        <v>1704</v>
      </c>
    </row>
    <row r="808" spans="1:3" hidden="1" x14ac:dyDescent="0.3">
      <c r="A808" s="21" t="s">
        <v>3321</v>
      </c>
      <c r="B808" s="21" t="s">
        <v>3320</v>
      </c>
      <c r="C808" s="21" t="s">
        <v>3088</v>
      </c>
    </row>
    <row r="809" spans="1:3" hidden="1" x14ac:dyDescent="0.3">
      <c r="A809" s="21" t="s">
        <v>3323</v>
      </c>
      <c r="B809" s="21" t="s">
        <v>3322</v>
      </c>
      <c r="C809" s="21" t="s">
        <v>1814</v>
      </c>
    </row>
    <row r="810" spans="1:3" hidden="1" x14ac:dyDescent="0.3">
      <c r="A810" s="21" t="s">
        <v>3325</v>
      </c>
      <c r="B810" s="21" t="s">
        <v>3324</v>
      </c>
      <c r="C810" s="21" t="s">
        <v>2475</v>
      </c>
    </row>
    <row r="811" spans="1:3" hidden="1" x14ac:dyDescent="0.3">
      <c r="A811" s="21" t="s">
        <v>3327</v>
      </c>
      <c r="B811" s="21" t="s">
        <v>3326</v>
      </c>
      <c r="C811" s="21" t="s">
        <v>3038</v>
      </c>
    </row>
    <row r="812" spans="1:3" hidden="1" x14ac:dyDescent="0.3">
      <c r="A812" s="21" t="s">
        <v>3329</v>
      </c>
      <c r="B812" s="21" t="s">
        <v>3328</v>
      </c>
      <c r="C812" s="21" t="s">
        <v>1886</v>
      </c>
    </row>
    <row r="813" spans="1:3" hidden="1" x14ac:dyDescent="0.3">
      <c r="A813" s="21" t="s">
        <v>3332</v>
      </c>
      <c r="B813" s="21" t="s">
        <v>3330</v>
      </c>
      <c r="C813" s="21" t="s">
        <v>3331</v>
      </c>
    </row>
    <row r="814" spans="1:3" hidden="1" x14ac:dyDescent="0.3">
      <c r="A814" s="21" t="s">
        <v>3334</v>
      </c>
      <c r="B814" s="21" t="s">
        <v>3333</v>
      </c>
      <c r="C814" s="21" t="s">
        <v>2072</v>
      </c>
    </row>
    <row r="815" spans="1:3" hidden="1" x14ac:dyDescent="0.3">
      <c r="A815" s="21" t="s">
        <v>3336</v>
      </c>
      <c r="B815" s="21" t="s">
        <v>3335</v>
      </c>
      <c r="C815" s="21" t="s">
        <v>3335</v>
      </c>
    </row>
    <row r="816" spans="1:3" hidden="1" x14ac:dyDescent="0.3">
      <c r="A816" s="21" t="s">
        <v>3338</v>
      </c>
      <c r="B816" s="21" t="s">
        <v>3337</v>
      </c>
      <c r="C816" s="21" t="s">
        <v>1776</v>
      </c>
    </row>
    <row r="817" spans="1:3" hidden="1" x14ac:dyDescent="0.3">
      <c r="A817" s="21" t="s">
        <v>3340</v>
      </c>
      <c r="B817" s="21" t="s">
        <v>3339</v>
      </c>
      <c r="C817" s="21" t="s">
        <v>1886</v>
      </c>
    </row>
    <row r="818" spans="1:3" hidden="1" x14ac:dyDescent="0.3">
      <c r="A818" s="21" t="s">
        <v>3342</v>
      </c>
      <c r="B818" s="21" t="s">
        <v>3341</v>
      </c>
      <c r="C818" s="21" t="s">
        <v>1704</v>
      </c>
    </row>
    <row r="819" spans="1:3" hidden="1" x14ac:dyDescent="0.3">
      <c r="A819" s="21" t="s">
        <v>3344</v>
      </c>
      <c r="B819" s="21" t="s">
        <v>3343</v>
      </c>
      <c r="C819" s="21" t="s">
        <v>1755</v>
      </c>
    </row>
    <row r="820" spans="1:3" hidden="1" x14ac:dyDescent="0.3">
      <c r="A820" s="21" t="s">
        <v>3346</v>
      </c>
      <c r="B820" s="21" t="s">
        <v>3345</v>
      </c>
      <c r="C820" s="21" t="s">
        <v>1730</v>
      </c>
    </row>
    <row r="821" spans="1:3" hidden="1" x14ac:dyDescent="0.3">
      <c r="A821" s="21" t="s">
        <v>3348</v>
      </c>
      <c r="B821" s="21" t="s">
        <v>3347</v>
      </c>
      <c r="C821" s="21" t="s">
        <v>1704</v>
      </c>
    </row>
    <row r="822" spans="1:3" hidden="1" x14ac:dyDescent="0.3">
      <c r="A822" s="21" t="s">
        <v>3350</v>
      </c>
      <c r="B822" s="21" t="s">
        <v>3349</v>
      </c>
      <c r="C822" s="21" t="s">
        <v>1704</v>
      </c>
    </row>
    <row r="823" spans="1:3" hidden="1" x14ac:dyDescent="0.3">
      <c r="A823" s="21" t="s">
        <v>1191</v>
      </c>
      <c r="B823" s="21" t="s">
        <v>3351</v>
      </c>
      <c r="C823" s="21" t="s">
        <v>1790</v>
      </c>
    </row>
    <row r="824" spans="1:3" hidden="1" x14ac:dyDescent="0.3">
      <c r="A824" s="21" t="s">
        <v>3353</v>
      </c>
      <c r="B824" s="21" t="s">
        <v>3352</v>
      </c>
      <c r="C824" s="21" t="s">
        <v>1966</v>
      </c>
    </row>
    <row r="825" spans="1:3" hidden="1" x14ac:dyDescent="0.3">
      <c r="A825" s="21"/>
      <c r="B825" s="21" t="s">
        <v>3354</v>
      </c>
      <c r="C825" s="21"/>
    </row>
    <row r="826" spans="1:3" hidden="1" x14ac:dyDescent="0.3">
      <c r="A826" s="21" t="s">
        <v>3357</v>
      </c>
      <c r="B826" s="21" t="s">
        <v>3355</v>
      </c>
      <c r="C826" s="21" t="s">
        <v>3356</v>
      </c>
    </row>
    <row r="827" spans="1:3" hidden="1" x14ac:dyDescent="0.3">
      <c r="A827" s="21" t="s">
        <v>3360</v>
      </c>
      <c r="B827" s="21" t="s">
        <v>3358</v>
      </c>
      <c r="C827" s="21" t="s">
        <v>3359</v>
      </c>
    </row>
    <row r="828" spans="1:3" hidden="1" x14ac:dyDescent="0.3">
      <c r="A828" s="21" t="s">
        <v>3362</v>
      </c>
      <c r="B828" s="21" t="s">
        <v>3361</v>
      </c>
      <c r="C828" s="21" t="s">
        <v>2090</v>
      </c>
    </row>
    <row r="829" spans="1:3" hidden="1" x14ac:dyDescent="0.3">
      <c r="A829" s="21" t="s">
        <v>3365</v>
      </c>
      <c r="B829" s="21" t="s">
        <v>3363</v>
      </c>
      <c r="C829" s="21" t="s">
        <v>3364</v>
      </c>
    </row>
    <row r="830" spans="1:3" hidden="1" x14ac:dyDescent="0.3">
      <c r="A830" s="21" t="s">
        <v>3367</v>
      </c>
      <c r="B830" s="21" t="s">
        <v>3366</v>
      </c>
      <c r="C830" s="21" t="s">
        <v>1790</v>
      </c>
    </row>
    <row r="831" spans="1:3" hidden="1" x14ac:dyDescent="0.3">
      <c r="A831" s="21" t="s">
        <v>3369</v>
      </c>
      <c r="B831" s="21" t="s">
        <v>1237</v>
      </c>
      <c r="C831" s="21" t="s">
        <v>3368</v>
      </c>
    </row>
    <row r="832" spans="1:3" hidden="1" x14ac:dyDescent="0.3">
      <c r="A832" s="21" t="s">
        <v>3371</v>
      </c>
      <c r="B832" s="21" t="s">
        <v>3370</v>
      </c>
      <c r="C832" s="21" t="s">
        <v>1886</v>
      </c>
    </row>
    <row r="833" spans="1:3" hidden="1" x14ac:dyDescent="0.3">
      <c r="A833" s="21" t="s">
        <v>3372</v>
      </c>
      <c r="B833" s="21" t="s">
        <v>3370</v>
      </c>
      <c r="C833" s="21" t="s">
        <v>1886</v>
      </c>
    </row>
    <row r="834" spans="1:3" hidden="1" x14ac:dyDescent="0.3">
      <c r="A834" s="21" t="s">
        <v>3375</v>
      </c>
      <c r="B834" s="21" t="s">
        <v>3373</v>
      </c>
      <c r="C834" s="21" t="s">
        <v>3374</v>
      </c>
    </row>
    <row r="835" spans="1:3" hidden="1" x14ac:dyDescent="0.3">
      <c r="A835" s="21" t="s">
        <v>3378</v>
      </c>
      <c r="B835" s="21" t="s">
        <v>3376</v>
      </c>
      <c r="C835" s="21" t="s">
        <v>3377</v>
      </c>
    </row>
    <row r="836" spans="1:3" hidden="1" x14ac:dyDescent="0.3">
      <c r="A836" s="21" t="s">
        <v>3380</v>
      </c>
      <c r="B836" s="21" t="s">
        <v>3379</v>
      </c>
      <c r="C836" s="21" t="s">
        <v>2002</v>
      </c>
    </row>
    <row r="837" spans="1:3" hidden="1" x14ac:dyDescent="0.3">
      <c r="A837" s="21" t="s">
        <v>3382</v>
      </c>
      <c r="B837" s="21" t="s">
        <v>3381</v>
      </c>
      <c r="C837" s="21" t="s">
        <v>2072</v>
      </c>
    </row>
    <row r="838" spans="1:3" hidden="1" x14ac:dyDescent="0.3">
      <c r="A838" s="21" t="s">
        <v>3384</v>
      </c>
      <c r="B838" s="21" t="s">
        <v>3383</v>
      </c>
      <c r="C838" s="21" t="s">
        <v>1704</v>
      </c>
    </row>
    <row r="839" spans="1:3" hidden="1" x14ac:dyDescent="0.3">
      <c r="A839" s="21" t="s">
        <v>3386</v>
      </c>
      <c r="B839" s="21" t="s">
        <v>3385</v>
      </c>
      <c r="C839" s="21" t="s">
        <v>1795</v>
      </c>
    </row>
    <row r="840" spans="1:3" hidden="1" x14ac:dyDescent="0.3">
      <c r="A840" s="21" t="s">
        <v>3388</v>
      </c>
      <c r="B840" s="21" t="s">
        <v>3387</v>
      </c>
      <c r="C840" s="21" t="s">
        <v>1704</v>
      </c>
    </row>
    <row r="841" spans="1:3" hidden="1" x14ac:dyDescent="0.3">
      <c r="A841" s="21" t="s">
        <v>1206</v>
      </c>
      <c r="B841" s="21" t="s">
        <v>3389</v>
      </c>
      <c r="C841" s="21" t="s">
        <v>1834</v>
      </c>
    </row>
    <row r="842" spans="1:3" hidden="1" x14ac:dyDescent="0.3">
      <c r="A842" s="21" t="s">
        <v>3391</v>
      </c>
      <c r="B842" s="21" t="s">
        <v>3390</v>
      </c>
      <c r="C842" s="21" t="s">
        <v>1704</v>
      </c>
    </row>
    <row r="843" spans="1:3" hidden="1" x14ac:dyDescent="0.3">
      <c r="A843" s="21" t="s">
        <v>3393</v>
      </c>
      <c r="B843" s="21" t="s">
        <v>3392</v>
      </c>
      <c r="C843" s="21" t="s">
        <v>1718</v>
      </c>
    </row>
    <row r="844" spans="1:3" hidden="1" x14ac:dyDescent="0.3">
      <c r="A844" s="21" t="s">
        <v>3396</v>
      </c>
      <c r="B844" s="21" t="s">
        <v>3394</v>
      </c>
      <c r="C844" s="21" t="s">
        <v>3395</v>
      </c>
    </row>
    <row r="845" spans="1:3" hidden="1" x14ac:dyDescent="0.3">
      <c r="A845" s="21" t="s">
        <v>3398</v>
      </c>
      <c r="B845" s="21" t="s">
        <v>3397</v>
      </c>
      <c r="C845" s="21" t="s">
        <v>1790</v>
      </c>
    </row>
    <row r="846" spans="1:3" hidden="1" x14ac:dyDescent="0.3">
      <c r="A846" s="21" t="s">
        <v>3401</v>
      </c>
      <c r="B846" s="21" t="s">
        <v>3399</v>
      </c>
      <c r="C846" s="21" t="s">
        <v>3400</v>
      </c>
    </row>
    <row r="847" spans="1:3" hidden="1" x14ac:dyDescent="0.3">
      <c r="A847" s="21" t="s">
        <v>3403</v>
      </c>
      <c r="B847" s="21" t="s">
        <v>3402</v>
      </c>
      <c r="C847" s="21" t="s">
        <v>2223</v>
      </c>
    </row>
    <row r="848" spans="1:3" hidden="1" x14ac:dyDescent="0.3">
      <c r="A848" s="21" t="s">
        <v>3405</v>
      </c>
      <c r="B848" s="21" t="s">
        <v>3404</v>
      </c>
      <c r="C848" s="21" t="s">
        <v>2819</v>
      </c>
    </row>
    <row r="849" spans="1:3" hidden="1" x14ac:dyDescent="0.3">
      <c r="A849" s="21" t="s">
        <v>3407</v>
      </c>
      <c r="B849" s="21" t="s">
        <v>3406</v>
      </c>
      <c r="C849" s="21" t="s">
        <v>2002</v>
      </c>
    </row>
    <row r="850" spans="1:3" hidden="1" x14ac:dyDescent="0.3">
      <c r="A850" s="21" t="s">
        <v>3409</v>
      </c>
      <c r="B850" s="21" t="s">
        <v>3408</v>
      </c>
      <c r="C850" s="21" t="s">
        <v>1704</v>
      </c>
    </row>
    <row r="851" spans="1:3" hidden="1" x14ac:dyDescent="0.3">
      <c r="A851" s="21" t="s">
        <v>3411</v>
      </c>
      <c r="B851" s="21" t="s">
        <v>3410</v>
      </c>
      <c r="C851" s="21" t="s">
        <v>2475</v>
      </c>
    </row>
    <row r="852" spans="1:3" hidden="1" x14ac:dyDescent="0.3">
      <c r="A852" s="21" t="s">
        <v>3413</v>
      </c>
      <c r="B852" s="21" t="s">
        <v>3412</v>
      </c>
      <c r="C852" s="21" t="s">
        <v>1730</v>
      </c>
    </row>
    <row r="853" spans="1:3" hidden="1" x14ac:dyDescent="0.3">
      <c r="A853" s="21" t="s">
        <v>3415</v>
      </c>
      <c r="B853" s="21" t="s">
        <v>3414</v>
      </c>
      <c r="C853" s="21" t="s">
        <v>1704</v>
      </c>
    </row>
    <row r="854" spans="1:3" hidden="1" x14ac:dyDescent="0.3">
      <c r="A854" s="21" t="s">
        <v>3417</v>
      </c>
      <c r="B854" s="21" t="s">
        <v>3416</v>
      </c>
      <c r="C854" s="21" t="s">
        <v>1738</v>
      </c>
    </row>
    <row r="855" spans="1:3" hidden="1" x14ac:dyDescent="0.3">
      <c r="A855" s="21" t="s">
        <v>3417</v>
      </c>
      <c r="B855" s="21" t="s">
        <v>3416</v>
      </c>
      <c r="C855" s="21" t="s">
        <v>1738</v>
      </c>
    </row>
    <row r="856" spans="1:3" hidden="1" x14ac:dyDescent="0.3">
      <c r="A856" s="21" t="s">
        <v>3419</v>
      </c>
      <c r="B856" s="21" t="s">
        <v>3418</v>
      </c>
      <c r="C856" s="21" t="s">
        <v>1755</v>
      </c>
    </row>
    <row r="857" spans="1:3" hidden="1" x14ac:dyDescent="0.3">
      <c r="A857" s="21" t="s">
        <v>3421</v>
      </c>
      <c r="B857" s="21" t="s">
        <v>3420</v>
      </c>
      <c r="C857" s="21" t="s">
        <v>1795</v>
      </c>
    </row>
    <row r="858" spans="1:3" hidden="1" x14ac:dyDescent="0.3">
      <c r="A858" s="21" t="s">
        <v>3423</v>
      </c>
      <c r="B858" s="21" t="s">
        <v>3422</v>
      </c>
      <c r="C858" s="21" t="s">
        <v>1704</v>
      </c>
    </row>
    <row r="859" spans="1:3" hidden="1" x14ac:dyDescent="0.3">
      <c r="A859" s="21" t="s">
        <v>3426</v>
      </c>
      <c r="B859" s="21" t="s">
        <v>3424</v>
      </c>
      <c r="C859" s="21" t="s">
        <v>3425</v>
      </c>
    </row>
    <row r="860" spans="1:3" hidden="1" x14ac:dyDescent="0.3">
      <c r="A860" s="21" t="s">
        <v>3428</v>
      </c>
      <c r="B860" s="21" t="s">
        <v>3427</v>
      </c>
      <c r="C860" s="21" t="s">
        <v>1704</v>
      </c>
    </row>
    <row r="861" spans="1:3" hidden="1" x14ac:dyDescent="0.3">
      <c r="A861" s="21" t="s">
        <v>3430</v>
      </c>
      <c r="B861" s="21" t="s">
        <v>3429</v>
      </c>
      <c r="C861" s="21" t="s">
        <v>1704</v>
      </c>
    </row>
    <row r="862" spans="1:3" hidden="1" x14ac:dyDescent="0.3">
      <c r="A862" s="21" t="s">
        <v>3432</v>
      </c>
      <c r="B862" s="21" t="s">
        <v>3431</v>
      </c>
      <c r="C862" s="21" t="s">
        <v>2824</v>
      </c>
    </row>
    <row r="863" spans="1:3" hidden="1" x14ac:dyDescent="0.3">
      <c r="A863" s="21" t="s">
        <v>3434</v>
      </c>
      <c r="B863" s="21" t="s">
        <v>3433</v>
      </c>
      <c r="C863" s="21" t="s">
        <v>1758</v>
      </c>
    </row>
    <row r="864" spans="1:3" hidden="1" x14ac:dyDescent="0.3">
      <c r="A864" s="21" t="s">
        <v>3436</v>
      </c>
      <c r="B864" s="21" t="s">
        <v>3435</v>
      </c>
      <c r="C864" s="21" t="s">
        <v>1718</v>
      </c>
    </row>
    <row r="865" spans="1:3" hidden="1" x14ac:dyDescent="0.3">
      <c r="A865" s="21" t="s">
        <v>3438</v>
      </c>
      <c r="B865" s="21" t="s">
        <v>3437</v>
      </c>
      <c r="C865" s="21" t="s">
        <v>1704</v>
      </c>
    </row>
    <row r="866" spans="1:3" hidden="1" x14ac:dyDescent="0.3">
      <c r="A866" s="21" t="s">
        <v>3440</v>
      </c>
      <c r="B866" s="21" t="s">
        <v>3439</v>
      </c>
      <c r="C866" s="21" t="s">
        <v>1704</v>
      </c>
    </row>
    <row r="867" spans="1:3" hidden="1" x14ac:dyDescent="0.3">
      <c r="A867" s="21" t="s">
        <v>3442</v>
      </c>
      <c r="B867" s="21" t="s">
        <v>3441</v>
      </c>
      <c r="C867" s="21" t="s">
        <v>1946</v>
      </c>
    </row>
    <row r="868" spans="1:3" hidden="1" x14ac:dyDescent="0.3">
      <c r="A868" s="21" t="s">
        <v>3444</v>
      </c>
      <c r="B868" s="21" t="s">
        <v>3443</v>
      </c>
      <c r="C868" s="21" t="s">
        <v>1986</v>
      </c>
    </row>
    <row r="869" spans="1:3" hidden="1" x14ac:dyDescent="0.3">
      <c r="A869" s="21" t="s">
        <v>3446</v>
      </c>
      <c r="B869" s="21" t="s">
        <v>3445</v>
      </c>
      <c r="C869" s="21" t="s">
        <v>1704</v>
      </c>
    </row>
    <row r="870" spans="1:3" hidden="1" x14ac:dyDescent="0.3">
      <c r="A870" s="21" t="s">
        <v>3448</v>
      </c>
      <c r="B870" s="21" t="s">
        <v>3447</v>
      </c>
      <c r="C870" s="21" t="s">
        <v>1698</v>
      </c>
    </row>
    <row r="871" spans="1:3" hidden="1" x14ac:dyDescent="0.3">
      <c r="A871" s="21" t="s">
        <v>3448</v>
      </c>
      <c r="B871" s="21" t="s">
        <v>3447</v>
      </c>
      <c r="C871" s="21" t="s">
        <v>1698</v>
      </c>
    </row>
    <row r="872" spans="1:3" hidden="1" x14ac:dyDescent="0.3">
      <c r="A872" s="21" t="s">
        <v>3450</v>
      </c>
      <c r="B872" s="21" t="s">
        <v>3449</v>
      </c>
      <c r="C872" s="21" t="s">
        <v>1704</v>
      </c>
    </row>
    <row r="873" spans="1:3" hidden="1" x14ac:dyDescent="0.3">
      <c r="A873" s="21" t="s">
        <v>3452</v>
      </c>
      <c r="B873" s="21" t="s">
        <v>3451</v>
      </c>
      <c r="C873" s="21" t="s">
        <v>1730</v>
      </c>
    </row>
    <row r="874" spans="1:3" hidden="1" x14ac:dyDescent="0.3">
      <c r="A874" s="21" t="s">
        <v>1184</v>
      </c>
      <c r="B874" s="21" t="s">
        <v>3451</v>
      </c>
      <c r="C874" s="21" t="s">
        <v>1730</v>
      </c>
    </row>
    <row r="875" spans="1:3" hidden="1" x14ac:dyDescent="0.3">
      <c r="A875" s="21" t="s">
        <v>3454</v>
      </c>
      <c r="B875" s="21" t="s">
        <v>3453</v>
      </c>
      <c r="C875" s="21" t="s">
        <v>1790</v>
      </c>
    </row>
    <row r="876" spans="1:3" hidden="1" x14ac:dyDescent="0.3">
      <c r="A876" s="21" t="s">
        <v>3456</v>
      </c>
      <c r="B876" s="21" t="s">
        <v>3455</v>
      </c>
      <c r="C876" s="21" t="s">
        <v>1758</v>
      </c>
    </row>
    <row r="877" spans="1:3" hidden="1" x14ac:dyDescent="0.3">
      <c r="A877" s="21" t="s">
        <v>3458</v>
      </c>
      <c r="B877" s="21" t="s">
        <v>3457</v>
      </c>
      <c r="C877" s="21" t="s">
        <v>1704</v>
      </c>
    </row>
    <row r="878" spans="1:3" hidden="1" x14ac:dyDescent="0.3">
      <c r="A878" s="21" t="s">
        <v>3460</v>
      </c>
      <c r="B878" s="21" t="s">
        <v>3459</v>
      </c>
      <c r="C878" s="21" t="s">
        <v>2155</v>
      </c>
    </row>
    <row r="879" spans="1:3" hidden="1" x14ac:dyDescent="0.3">
      <c r="A879" s="21" t="s">
        <v>3462</v>
      </c>
      <c r="B879" s="21" t="s">
        <v>3461</v>
      </c>
      <c r="C879" s="21" t="s">
        <v>1718</v>
      </c>
    </row>
    <row r="880" spans="1:3" hidden="1" x14ac:dyDescent="0.3">
      <c r="A880" s="21" t="s">
        <v>3464</v>
      </c>
      <c r="B880" s="21" t="s">
        <v>3463</v>
      </c>
      <c r="C880" s="21" t="s">
        <v>1704</v>
      </c>
    </row>
    <row r="881" spans="1:3" hidden="1" x14ac:dyDescent="0.3">
      <c r="A881" s="21" t="s">
        <v>3466</v>
      </c>
      <c r="B881" s="21" t="s">
        <v>3465</v>
      </c>
      <c r="C881" s="21" t="s">
        <v>1730</v>
      </c>
    </row>
    <row r="882" spans="1:3" hidden="1" x14ac:dyDescent="0.3">
      <c r="A882" s="21" t="s">
        <v>3468</v>
      </c>
      <c r="B882" s="21" t="s">
        <v>3467</v>
      </c>
      <c r="C882" s="21" t="s">
        <v>1755</v>
      </c>
    </row>
    <row r="883" spans="1:3" hidden="1" x14ac:dyDescent="0.3">
      <c r="A883" s="21" t="s">
        <v>3470</v>
      </c>
      <c r="B883" s="21" t="s">
        <v>3469</v>
      </c>
      <c r="C883" s="21" t="s">
        <v>1718</v>
      </c>
    </row>
    <row r="884" spans="1:3" hidden="1" x14ac:dyDescent="0.3">
      <c r="A884" s="21" t="s">
        <v>1204</v>
      </c>
      <c r="B884" s="21" t="s">
        <v>3471</v>
      </c>
      <c r="C884" s="21" t="s">
        <v>1718</v>
      </c>
    </row>
    <row r="885" spans="1:3" hidden="1" x14ac:dyDescent="0.3">
      <c r="A885" s="21" t="s">
        <v>1165</v>
      </c>
      <c r="B885" s="21" t="s">
        <v>3472</v>
      </c>
      <c r="C885" s="21" t="s">
        <v>1704</v>
      </c>
    </row>
    <row r="886" spans="1:3" hidden="1" x14ac:dyDescent="0.3">
      <c r="A886" s="21" t="s">
        <v>3474</v>
      </c>
      <c r="B886" s="21" t="s">
        <v>3473</v>
      </c>
      <c r="C886" s="21" t="s">
        <v>1963</v>
      </c>
    </row>
    <row r="887" spans="1:3" hidden="1" x14ac:dyDescent="0.3">
      <c r="A887" s="21" t="s">
        <v>3476</v>
      </c>
      <c r="B887" s="21" t="s">
        <v>3475</v>
      </c>
      <c r="C887" s="21" t="s">
        <v>1704</v>
      </c>
    </row>
    <row r="888" spans="1:3" hidden="1" x14ac:dyDescent="0.3">
      <c r="A888" s="21" t="s">
        <v>3478</v>
      </c>
      <c r="B888" s="21" t="s">
        <v>3477</v>
      </c>
      <c r="C888" s="21" t="s">
        <v>1782</v>
      </c>
    </row>
    <row r="889" spans="1:3" hidden="1" x14ac:dyDescent="0.3">
      <c r="A889" s="21" t="s">
        <v>3480</v>
      </c>
      <c r="B889" s="21" t="s">
        <v>3479</v>
      </c>
      <c r="C889" s="21" t="s">
        <v>1769</v>
      </c>
    </row>
    <row r="890" spans="1:3" hidden="1" x14ac:dyDescent="0.3">
      <c r="A890" s="21" t="s">
        <v>3481</v>
      </c>
      <c r="B890" s="21" t="s">
        <v>3479</v>
      </c>
      <c r="C890" s="21" t="s">
        <v>1769</v>
      </c>
    </row>
    <row r="891" spans="1:3" hidden="1" x14ac:dyDescent="0.3">
      <c r="A891" s="21" t="s">
        <v>3482</v>
      </c>
      <c r="B891" s="21" t="s">
        <v>3479</v>
      </c>
      <c r="C891" s="21" t="s">
        <v>1769</v>
      </c>
    </row>
    <row r="892" spans="1:3" hidden="1" x14ac:dyDescent="0.3">
      <c r="A892" s="21" t="s">
        <v>3484</v>
      </c>
      <c r="B892" s="21" t="s">
        <v>3483</v>
      </c>
      <c r="C892" s="21" t="s">
        <v>1730</v>
      </c>
    </row>
    <row r="893" spans="1:3" hidden="1" x14ac:dyDescent="0.3">
      <c r="A893" s="21" t="s">
        <v>3486</v>
      </c>
      <c r="B893" s="21" t="s">
        <v>3485</v>
      </c>
      <c r="C893" s="21" t="s">
        <v>1704</v>
      </c>
    </row>
    <row r="894" spans="1:3" hidden="1" x14ac:dyDescent="0.3">
      <c r="A894" s="21" t="s">
        <v>3488</v>
      </c>
      <c r="B894" s="21" t="s">
        <v>3487</v>
      </c>
      <c r="C894" s="21" t="s">
        <v>1704</v>
      </c>
    </row>
    <row r="895" spans="1:3" hidden="1" x14ac:dyDescent="0.3">
      <c r="A895" s="21" t="s">
        <v>3490</v>
      </c>
      <c r="B895" s="21" t="s">
        <v>3489</v>
      </c>
      <c r="C895" s="21" t="s">
        <v>1704</v>
      </c>
    </row>
    <row r="896" spans="1:3" hidden="1" x14ac:dyDescent="0.3">
      <c r="A896" s="21" t="s">
        <v>3492</v>
      </c>
      <c r="B896" s="21" t="s">
        <v>3491</v>
      </c>
      <c r="C896" s="21" t="s">
        <v>1704</v>
      </c>
    </row>
    <row r="897" spans="1:3" hidden="1" x14ac:dyDescent="0.3">
      <c r="A897" s="21" t="s">
        <v>3495</v>
      </c>
      <c r="B897" s="21" t="s">
        <v>3493</v>
      </c>
      <c r="C897" s="21" t="s">
        <v>3494</v>
      </c>
    </row>
    <row r="898" spans="1:3" hidden="1" x14ac:dyDescent="0.3">
      <c r="A898" s="21" t="s">
        <v>3496</v>
      </c>
      <c r="B898" s="21" t="s">
        <v>3493</v>
      </c>
      <c r="C898" s="21" t="s">
        <v>3494</v>
      </c>
    </row>
    <row r="899" spans="1:3" hidden="1" x14ac:dyDescent="0.3">
      <c r="A899" s="21" t="s">
        <v>3498</v>
      </c>
      <c r="B899" s="21" t="s">
        <v>3497</v>
      </c>
      <c r="C899" s="21" t="s">
        <v>1807</v>
      </c>
    </row>
    <row r="900" spans="1:3" hidden="1" x14ac:dyDescent="0.3">
      <c r="A900" s="21" t="s">
        <v>3500</v>
      </c>
      <c r="B900" s="21" t="s">
        <v>3499</v>
      </c>
      <c r="C900" s="21" t="s">
        <v>1758</v>
      </c>
    </row>
    <row r="901" spans="1:3" hidden="1" x14ac:dyDescent="0.3">
      <c r="A901" s="21" t="s">
        <v>3502</v>
      </c>
      <c r="B901" s="21" t="s">
        <v>3501</v>
      </c>
      <c r="C901" s="21" t="s">
        <v>1704</v>
      </c>
    </row>
    <row r="902" spans="1:3" hidden="1" x14ac:dyDescent="0.3">
      <c r="A902" s="21" t="s">
        <v>3504</v>
      </c>
      <c r="B902" s="21" t="s">
        <v>3503</v>
      </c>
      <c r="C902" s="21" t="s">
        <v>1758</v>
      </c>
    </row>
    <row r="903" spans="1:3" hidden="1" x14ac:dyDescent="0.3">
      <c r="A903" s="21" t="s">
        <v>3506</v>
      </c>
      <c r="B903" s="21" t="s">
        <v>3505</v>
      </c>
      <c r="C903" s="21" t="s">
        <v>1704</v>
      </c>
    </row>
    <row r="904" spans="1:3" hidden="1" x14ac:dyDescent="0.3">
      <c r="A904" s="21" t="s">
        <v>3508</v>
      </c>
      <c r="B904" s="21" t="s">
        <v>3507</v>
      </c>
      <c r="C904" s="21" t="s">
        <v>1704</v>
      </c>
    </row>
    <row r="905" spans="1:3" hidden="1" x14ac:dyDescent="0.3">
      <c r="A905" s="21" t="s">
        <v>3511</v>
      </c>
      <c r="B905" s="21" t="s">
        <v>3509</v>
      </c>
      <c r="C905" s="21" t="s">
        <v>3510</v>
      </c>
    </row>
    <row r="906" spans="1:3" hidden="1" x14ac:dyDescent="0.3">
      <c r="A906" s="21" t="s">
        <v>3513</v>
      </c>
      <c r="B906" s="21" t="s">
        <v>3512</v>
      </c>
      <c r="C906" s="21" t="s">
        <v>1704</v>
      </c>
    </row>
    <row r="907" spans="1:3" hidden="1" x14ac:dyDescent="0.3">
      <c r="A907" s="21" t="s">
        <v>3516</v>
      </c>
      <c r="B907" s="21" t="s">
        <v>3514</v>
      </c>
      <c r="C907" s="21" t="s">
        <v>3515</v>
      </c>
    </row>
    <row r="908" spans="1:3" hidden="1" x14ac:dyDescent="0.3">
      <c r="A908" s="21" t="s">
        <v>3518</v>
      </c>
      <c r="B908" s="21" t="s">
        <v>3517</v>
      </c>
      <c r="C908" s="21" t="s">
        <v>2863</v>
      </c>
    </row>
    <row r="909" spans="1:3" hidden="1" x14ac:dyDescent="0.3">
      <c r="A909" s="21" t="s">
        <v>3520</v>
      </c>
      <c r="B909" s="21" t="s">
        <v>3519</v>
      </c>
      <c r="C909" s="21" t="s">
        <v>1718</v>
      </c>
    </row>
    <row r="910" spans="1:3" hidden="1" x14ac:dyDescent="0.3">
      <c r="A910" s="21" t="s">
        <v>3522</v>
      </c>
      <c r="B910" s="21" t="s">
        <v>3521</v>
      </c>
      <c r="C910" s="21" t="s">
        <v>1698</v>
      </c>
    </row>
    <row r="911" spans="1:3" hidden="1" x14ac:dyDescent="0.3">
      <c r="A911" s="21" t="s">
        <v>3522</v>
      </c>
      <c r="B911" s="21" t="s">
        <v>3521</v>
      </c>
      <c r="C911" s="21" t="s">
        <v>1698</v>
      </c>
    </row>
    <row r="912" spans="1:3" hidden="1" x14ac:dyDescent="0.3">
      <c r="A912" s="21" t="s">
        <v>3524</v>
      </c>
      <c r="B912" s="21" t="s">
        <v>3523</v>
      </c>
      <c r="C912" s="21" t="s">
        <v>1704</v>
      </c>
    </row>
    <row r="913" spans="1:3" hidden="1" x14ac:dyDescent="0.3">
      <c r="A913" s="21" t="s">
        <v>3526</v>
      </c>
      <c r="B913" s="21" t="s">
        <v>3525</v>
      </c>
      <c r="C913" s="21" t="s">
        <v>3247</v>
      </c>
    </row>
    <row r="914" spans="1:3" hidden="1" x14ac:dyDescent="0.3">
      <c r="A914" s="21" t="s">
        <v>3528</v>
      </c>
      <c r="B914" s="21" t="s">
        <v>3527</v>
      </c>
      <c r="C914" s="21" t="s">
        <v>1698</v>
      </c>
    </row>
    <row r="915" spans="1:3" hidden="1" x14ac:dyDescent="0.3">
      <c r="A915" s="21" t="s">
        <v>3528</v>
      </c>
      <c r="B915" s="21" t="s">
        <v>3527</v>
      </c>
      <c r="C915" s="21" t="s">
        <v>1698</v>
      </c>
    </row>
    <row r="916" spans="1:3" hidden="1" x14ac:dyDescent="0.3">
      <c r="A916" s="21" t="s">
        <v>3530</v>
      </c>
      <c r="B916" s="21" t="s">
        <v>3529</v>
      </c>
      <c r="C916" s="21" t="s">
        <v>3079</v>
      </c>
    </row>
    <row r="917" spans="1:3" hidden="1" x14ac:dyDescent="0.3">
      <c r="A917" s="21" t="s">
        <v>3532</v>
      </c>
      <c r="B917" s="21" t="s">
        <v>3531</v>
      </c>
      <c r="C917" s="21" t="s">
        <v>1704</v>
      </c>
    </row>
    <row r="918" spans="1:3" hidden="1" x14ac:dyDescent="0.3">
      <c r="A918" s="21" t="s">
        <v>3534</v>
      </c>
      <c r="B918" s="21" t="s">
        <v>3533</v>
      </c>
      <c r="C918" s="21" t="s">
        <v>1718</v>
      </c>
    </row>
    <row r="919" spans="1:3" hidden="1" x14ac:dyDescent="0.3">
      <c r="A919" s="21" t="s">
        <v>3537</v>
      </c>
      <c r="B919" s="21" t="s">
        <v>3535</v>
      </c>
      <c r="C919" s="21" t="s">
        <v>3536</v>
      </c>
    </row>
    <row r="920" spans="1:3" hidden="1" x14ac:dyDescent="0.3">
      <c r="A920" s="21" t="s">
        <v>3539</v>
      </c>
      <c r="B920" s="21" t="s">
        <v>3538</v>
      </c>
      <c r="C920" s="21" t="s">
        <v>1704</v>
      </c>
    </row>
    <row r="921" spans="1:3" hidden="1" x14ac:dyDescent="0.3">
      <c r="A921" s="21" t="s">
        <v>3541</v>
      </c>
      <c r="B921" s="21" t="s">
        <v>3540</v>
      </c>
      <c r="C921" s="21" t="s">
        <v>1755</v>
      </c>
    </row>
    <row r="922" spans="1:3" hidden="1" x14ac:dyDescent="0.3">
      <c r="A922" s="21" t="s">
        <v>3543</v>
      </c>
      <c r="B922" s="21" t="s">
        <v>3542</v>
      </c>
      <c r="C922" s="21" t="s">
        <v>1698</v>
      </c>
    </row>
    <row r="923" spans="1:3" hidden="1" x14ac:dyDescent="0.3">
      <c r="A923" s="21" t="s">
        <v>3544</v>
      </c>
      <c r="B923" s="21" t="s">
        <v>3542</v>
      </c>
      <c r="C923" s="21" t="s">
        <v>1698</v>
      </c>
    </row>
    <row r="924" spans="1:3" hidden="1" x14ac:dyDescent="0.3">
      <c r="A924" s="21" t="s">
        <v>3545</v>
      </c>
      <c r="B924" s="21" t="s">
        <v>3542</v>
      </c>
      <c r="C924" s="21" t="s">
        <v>1698</v>
      </c>
    </row>
    <row r="925" spans="1:3" hidden="1" x14ac:dyDescent="0.3">
      <c r="A925" s="21" t="s">
        <v>3544</v>
      </c>
      <c r="B925" s="21" t="s">
        <v>3542</v>
      </c>
      <c r="C925" s="21" t="s">
        <v>1698</v>
      </c>
    </row>
    <row r="926" spans="1:3" hidden="1" x14ac:dyDescent="0.3">
      <c r="A926" s="21" t="s">
        <v>3547</v>
      </c>
      <c r="B926" s="21" t="s">
        <v>3546</v>
      </c>
      <c r="C926" s="21" t="s">
        <v>1704</v>
      </c>
    </row>
    <row r="927" spans="1:3" hidden="1" x14ac:dyDescent="0.3">
      <c r="A927" s="21" t="s">
        <v>3548</v>
      </c>
      <c r="B927" s="21" t="s">
        <v>1252</v>
      </c>
      <c r="C927" s="21" t="s">
        <v>1886</v>
      </c>
    </row>
    <row r="928" spans="1:3" hidden="1" x14ac:dyDescent="0.3">
      <c r="A928" s="21" t="s">
        <v>3550</v>
      </c>
      <c r="B928" s="21" t="s">
        <v>3549</v>
      </c>
      <c r="C928" s="21" t="s">
        <v>1730</v>
      </c>
    </row>
    <row r="929" spans="1:3" hidden="1" x14ac:dyDescent="0.3">
      <c r="A929" s="21" t="s">
        <v>3552</v>
      </c>
      <c r="B929" s="21" t="s">
        <v>3551</v>
      </c>
      <c r="C929" s="21" t="s">
        <v>1718</v>
      </c>
    </row>
    <row r="930" spans="1:3" hidden="1" x14ac:dyDescent="0.3">
      <c r="A930" s="21" t="s">
        <v>3554</v>
      </c>
      <c r="B930" s="21" t="s">
        <v>3553</v>
      </c>
      <c r="C930" s="21" t="s">
        <v>1704</v>
      </c>
    </row>
    <row r="931" spans="1:3" hidden="1" x14ac:dyDescent="0.3">
      <c r="A931" s="21" t="s">
        <v>3557</v>
      </c>
      <c r="B931" s="21" t="s">
        <v>3555</v>
      </c>
      <c r="C931" s="21" t="s">
        <v>3556</v>
      </c>
    </row>
    <row r="932" spans="1:3" hidden="1" x14ac:dyDescent="0.3">
      <c r="A932" s="21" t="s">
        <v>3559</v>
      </c>
      <c r="B932" s="21" t="s">
        <v>3558</v>
      </c>
      <c r="C932" s="21" t="s">
        <v>1730</v>
      </c>
    </row>
    <row r="933" spans="1:3" hidden="1" x14ac:dyDescent="0.3">
      <c r="A933" s="21" t="s">
        <v>3561</v>
      </c>
      <c r="B933" s="21" t="s">
        <v>3560</v>
      </c>
      <c r="C933" s="21" t="s">
        <v>1873</v>
      </c>
    </row>
    <row r="934" spans="1:3" hidden="1" x14ac:dyDescent="0.3">
      <c r="A934" s="21" t="s">
        <v>1208</v>
      </c>
      <c r="B934" s="21" t="s">
        <v>3560</v>
      </c>
      <c r="C934" s="21" t="s">
        <v>1873</v>
      </c>
    </row>
    <row r="935" spans="1:3" hidden="1" x14ac:dyDescent="0.3">
      <c r="A935" s="21" t="s">
        <v>3562</v>
      </c>
      <c r="B935" s="21" t="s">
        <v>3560</v>
      </c>
      <c r="C935" s="21" t="s">
        <v>1873</v>
      </c>
    </row>
    <row r="936" spans="1:3" hidden="1" x14ac:dyDescent="0.3">
      <c r="A936" s="21" t="s">
        <v>3564</v>
      </c>
      <c r="B936" s="21" t="s">
        <v>3563</v>
      </c>
      <c r="C936" s="21" t="s">
        <v>1704</v>
      </c>
    </row>
    <row r="937" spans="1:3" hidden="1" x14ac:dyDescent="0.3">
      <c r="A937" s="21" t="s">
        <v>3566</v>
      </c>
      <c r="B937" s="21" t="s">
        <v>3565</v>
      </c>
      <c r="C937" s="21" t="s">
        <v>1730</v>
      </c>
    </row>
    <row r="938" spans="1:3" hidden="1" x14ac:dyDescent="0.3">
      <c r="A938" s="21" t="s">
        <v>3568</v>
      </c>
      <c r="B938" s="21" t="s">
        <v>3567</v>
      </c>
      <c r="C938" s="21" t="s">
        <v>1730</v>
      </c>
    </row>
    <row r="939" spans="1:3" hidden="1" x14ac:dyDescent="0.3">
      <c r="A939" s="21" t="s">
        <v>3570</v>
      </c>
      <c r="B939" s="21" t="s">
        <v>3569</v>
      </c>
      <c r="C939" s="21" t="s">
        <v>1963</v>
      </c>
    </row>
    <row r="940" spans="1:3" hidden="1" x14ac:dyDescent="0.3">
      <c r="A940" s="21" t="s">
        <v>3572</v>
      </c>
      <c r="B940" s="21" t="s">
        <v>3571</v>
      </c>
      <c r="C940" s="21" t="s">
        <v>1755</v>
      </c>
    </row>
    <row r="941" spans="1:3" hidden="1" x14ac:dyDescent="0.3">
      <c r="A941" s="21" t="s">
        <v>3573</v>
      </c>
      <c r="B941" s="21" t="s">
        <v>3571</v>
      </c>
      <c r="C941" s="21" t="s">
        <v>1755</v>
      </c>
    </row>
    <row r="942" spans="1:3" hidden="1" x14ac:dyDescent="0.3">
      <c r="A942" s="21" t="s">
        <v>3575</v>
      </c>
      <c r="B942" s="21" t="s">
        <v>3574</v>
      </c>
      <c r="C942" s="21" t="s">
        <v>1807</v>
      </c>
    </row>
    <row r="943" spans="1:3" hidden="1" x14ac:dyDescent="0.3">
      <c r="A943" s="21" t="s">
        <v>1164</v>
      </c>
      <c r="B943" s="21" t="s">
        <v>3576</v>
      </c>
      <c r="C943" s="21" t="s">
        <v>1752</v>
      </c>
    </row>
    <row r="944" spans="1:3" hidden="1" x14ac:dyDescent="0.3">
      <c r="A944" s="21" t="s">
        <v>1207</v>
      </c>
      <c r="B944" s="21" t="s">
        <v>3577</v>
      </c>
      <c r="C944" s="21" t="s">
        <v>2046</v>
      </c>
    </row>
    <row r="945" spans="1:3" hidden="1" x14ac:dyDescent="0.3">
      <c r="A945" s="21" t="s">
        <v>3579</v>
      </c>
      <c r="B945" s="21" t="s">
        <v>3578</v>
      </c>
      <c r="C945" s="21" t="s">
        <v>2046</v>
      </c>
    </row>
    <row r="946" spans="1:3" hidden="1" x14ac:dyDescent="0.3">
      <c r="A946" s="21" t="s">
        <v>3581</v>
      </c>
      <c r="B946" s="21" t="s">
        <v>3580</v>
      </c>
      <c r="C946" s="21" t="s">
        <v>1790</v>
      </c>
    </row>
    <row r="947" spans="1:3" hidden="1" x14ac:dyDescent="0.3">
      <c r="A947" s="21" t="s">
        <v>3583</v>
      </c>
      <c r="B947" s="21" t="s">
        <v>3582</v>
      </c>
      <c r="C947" s="21" t="s">
        <v>1873</v>
      </c>
    </row>
    <row r="948" spans="1:3" hidden="1" x14ac:dyDescent="0.3">
      <c r="A948" s="21" t="s">
        <v>3586</v>
      </c>
      <c r="B948" s="21" t="s">
        <v>3584</v>
      </c>
      <c r="C948" s="21" t="s">
        <v>3585</v>
      </c>
    </row>
    <row r="949" spans="1:3" hidden="1" x14ac:dyDescent="0.3">
      <c r="A949" s="21" t="s">
        <v>3588</v>
      </c>
      <c r="B949" s="21" t="s">
        <v>3587</v>
      </c>
      <c r="C949" s="21" t="s">
        <v>1704</v>
      </c>
    </row>
    <row r="950" spans="1:3" hidden="1" x14ac:dyDescent="0.3">
      <c r="A950" s="21" t="s">
        <v>3590</v>
      </c>
      <c r="B950" s="21" t="s">
        <v>3589</v>
      </c>
      <c r="C950" s="21" t="s">
        <v>1704</v>
      </c>
    </row>
    <row r="951" spans="1:3" hidden="1" x14ac:dyDescent="0.3">
      <c r="A951" s="21" t="s">
        <v>3592</v>
      </c>
      <c r="B951" s="21" t="s">
        <v>3591</v>
      </c>
      <c r="C951" s="21" t="s">
        <v>1704</v>
      </c>
    </row>
    <row r="952" spans="1:3" hidden="1" x14ac:dyDescent="0.3">
      <c r="A952" s="21" t="s">
        <v>3594</v>
      </c>
      <c r="B952" s="21" t="s">
        <v>3593</v>
      </c>
      <c r="C952" s="21" t="s">
        <v>1782</v>
      </c>
    </row>
    <row r="953" spans="1:3" hidden="1" x14ac:dyDescent="0.3">
      <c r="A953" s="21" t="s">
        <v>3597</v>
      </c>
      <c r="B953" s="21" t="s">
        <v>3595</v>
      </c>
      <c r="C953" s="21" t="s">
        <v>3596</v>
      </c>
    </row>
    <row r="954" spans="1:3" hidden="1" x14ac:dyDescent="0.3">
      <c r="A954" s="21" t="s">
        <v>3600</v>
      </c>
      <c r="B954" s="21" t="s">
        <v>3598</v>
      </c>
      <c r="C954" s="21" t="s">
        <v>3599</v>
      </c>
    </row>
    <row r="955" spans="1:3" hidden="1" x14ac:dyDescent="0.3">
      <c r="A955" s="21" t="s">
        <v>3602</v>
      </c>
      <c r="B955" s="21" t="s">
        <v>3601</v>
      </c>
      <c r="C955" s="21" t="s">
        <v>1738</v>
      </c>
    </row>
    <row r="956" spans="1:3" hidden="1" x14ac:dyDescent="0.3">
      <c r="A956" s="21" t="s">
        <v>3604</v>
      </c>
      <c r="B956" s="21" t="s">
        <v>3603</v>
      </c>
      <c r="C956" s="21" t="s">
        <v>1758</v>
      </c>
    </row>
    <row r="957" spans="1:3" hidden="1" x14ac:dyDescent="0.3">
      <c r="A957" s="21" t="s">
        <v>3606</v>
      </c>
      <c r="B957" s="21" t="s">
        <v>3605</v>
      </c>
      <c r="C957" s="21" t="s">
        <v>1758</v>
      </c>
    </row>
    <row r="958" spans="1:3" hidden="1" x14ac:dyDescent="0.3">
      <c r="A958" s="21" t="s">
        <v>3607</v>
      </c>
      <c r="B958" s="21" t="s">
        <v>3605</v>
      </c>
      <c r="C958" s="21" t="s">
        <v>1758</v>
      </c>
    </row>
    <row r="959" spans="1:3" hidden="1" x14ac:dyDescent="0.3">
      <c r="A959" s="21" t="s">
        <v>3609</v>
      </c>
      <c r="B959" s="21" t="s">
        <v>3608</v>
      </c>
      <c r="C959" s="21" t="s">
        <v>1758</v>
      </c>
    </row>
    <row r="960" spans="1:3" hidden="1" x14ac:dyDescent="0.3">
      <c r="A960" s="21" t="s">
        <v>3611</v>
      </c>
      <c r="B960" s="21" t="s">
        <v>3610</v>
      </c>
      <c r="C960" s="21" t="s">
        <v>3515</v>
      </c>
    </row>
    <row r="961" spans="1:3" hidden="1" x14ac:dyDescent="0.3">
      <c r="A961" s="21" t="s">
        <v>3613</v>
      </c>
      <c r="B961" s="21" t="s">
        <v>3612</v>
      </c>
      <c r="C961" s="21" t="s">
        <v>1966</v>
      </c>
    </row>
    <row r="962" spans="1:3" hidden="1" x14ac:dyDescent="0.3">
      <c r="A962" s="21" t="s">
        <v>3615</v>
      </c>
      <c r="B962" s="21" t="s">
        <v>3614</v>
      </c>
      <c r="C962" s="21" t="s">
        <v>1698</v>
      </c>
    </row>
    <row r="963" spans="1:3" hidden="1" x14ac:dyDescent="0.3">
      <c r="A963" s="21" t="s">
        <v>3615</v>
      </c>
      <c r="B963" s="21" t="s">
        <v>3614</v>
      </c>
      <c r="C963" s="21" t="s">
        <v>1698</v>
      </c>
    </row>
    <row r="964" spans="1:3" hidden="1" x14ac:dyDescent="0.3">
      <c r="A964" s="21" t="s">
        <v>3617</v>
      </c>
      <c r="B964" s="21" t="s">
        <v>3616</v>
      </c>
      <c r="C964" s="21" t="s">
        <v>1963</v>
      </c>
    </row>
    <row r="965" spans="1:3" hidden="1" x14ac:dyDescent="0.3">
      <c r="A965" s="21" t="s">
        <v>3619</v>
      </c>
      <c r="B965" s="21" t="s">
        <v>3618</v>
      </c>
      <c r="C965" s="21" t="s">
        <v>2824</v>
      </c>
    </row>
    <row r="966" spans="1:3" hidden="1" x14ac:dyDescent="0.3">
      <c r="A966" s="21" t="s">
        <v>3621</v>
      </c>
      <c r="B966" s="21" t="s">
        <v>3620</v>
      </c>
      <c r="C966" s="21" t="s">
        <v>1963</v>
      </c>
    </row>
    <row r="967" spans="1:3" hidden="1" x14ac:dyDescent="0.3">
      <c r="A967" s="21" t="s">
        <v>3623</v>
      </c>
      <c r="B967" s="21" t="s">
        <v>3622</v>
      </c>
      <c r="C967" s="21" t="s">
        <v>1758</v>
      </c>
    </row>
    <row r="968" spans="1:3" hidden="1" x14ac:dyDescent="0.3">
      <c r="A968" s="21" t="s">
        <v>3625</v>
      </c>
      <c r="B968" s="21" t="s">
        <v>3624</v>
      </c>
      <c r="C968" s="21" t="s">
        <v>1963</v>
      </c>
    </row>
    <row r="969" spans="1:3" hidden="1" x14ac:dyDescent="0.3">
      <c r="A969" s="21" t="s">
        <v>3627</v>
      </c>
      <c r="B969" s="21" t="s">
        <v>3626</v>
      </c>
      <c r="C969" s="21" t="s">
        <v>1755</v>
      </c>
    </row>
    <row r="970" spans="1:3" hidden="1" x14ac:dyDescent="0.3">
      <c r="A970" s="21" t="s">
        <v>3629</v>
      </c>
      <c r="B970" s="21" t="s">
        <v>3628</v>
      </c>
      <c r="C970" s="21" t="s">
        <v>1704</v>
      </c>
    </row>
    <row r="971" spans="1:3" hidden="1" x14ac:dyDescent="0.3">
      <c r="A971" s="21" t="s">
        <v>3631</v>
      </c>
      <c r="B971" s="21" t="s">
        <v>3630</v>
      </c>
      <c r="C971" s="21" t="s">
        <v>1910</v>
      </c>
    </row>
    <row r="972" spans="1:3" hidden="1" x14ac:dyDescent="0.3">
      <c r="A972" s="21" t="s">
        <v>3633</v>
      </c>
      <c r="B972" s="21" t="s">
        <v>3632</v>
      </c>
      <c r="C972" s="21" t="s">
        <v>1769</v>
      </c>
    </row>
    <row r="973" spans="1:3" hidden="1" x14ac:dyDescent="0.3">
      <c r="A973" s="21" t="s">
        <v>3635</v>
      </c>
      <c r="B973" s="21" t="s">
        <v>3634</v>
      </c>
      <c r="C973" s="21" t="s">
        <v>1704</v>
      </c>
    </row>
    <row r="974" spans="1:3" hidden="1" x14ac:dyDescent="0.3">
      <c r="A974" s="21" t="s">
        <v>3637</v>
      </c>
      <c r="B974" s="21" t="s">
        <v>3636</v>
      </c>
      <c r="C974" s="21" t="s">
        <v>1730</v>
      </c>
    </row>
    <row r="975" spans="1:3" hidden="1" x14ac:dyDescent="0.3">
      <c r="A975" s="21" t="s">
        <v>3639</v>
      </c>
      <c r="B975" s="21" t="s">
        <v>3638</v>
      </c>
      <c r="C975" s="21" t="s">
        <v>1730</v>
      </c>
    </row>
    <row r="976" spans="1:3" hidden="1" x14ac:dyDescent="0.3">
      <c r="A976" s="21" t="s">
        <v>3641</v>
      </c>
      <c r="B976" s="21" t="s">
        <v>3640</v>
      </c>
      <c r="C976" s="21" t="s">
        <v>1693</v>
      </c>
    </row>
    <row r="977" spans="1:3" hidden="1" x14ac:dyDescent="0.3">
      <c r="A977" s="21" t="s">
        <v>3643</v>
      </c>
      <c r="B977" s="21" t="s">
        <v>3642</v>
      </c>
      <c r="C977" s="21" t="s">
        <v>1873</v>
      </c>
    </row>
    <row r="978" spans="1:3" hidden="1" x14ac:dyDescent="0.3">
      <c r="A978" s="21" t="s">
        <v>3645</v>
      </c>
      <c r="B978" s="21" t="s">
        <v>3644</v>
      </c>
      <c r="C978" s="21" t="s">
        <v>1704</v>
      </c>
    </row>
    <row r="979" spans="1:3" hidden="1" x14ac:dyDescent="0.3">
      <c r="A979" s="21" t="s">
        <v>3647</v>
      </c>
      <c r="B979" s="21" t="s">
        <v>3646</v>
      </c>
      <c r="C979" s="21" t="s">
        <v>1795</v>
      </c>
    </row>
    <row r="980" spans="1:3" hidden="1" x14ac:dyDescent="0.3">
      <c r="A980" s="21" t="s">
        <v>3648</v>
      </c>
      <c r="B980" s="21" t="s">
        <v>3646</v>
      </c>
      <c r="C980" s="21" t="s">
        <v>1795</v>
      </c>
    </row>
    <row r="981" spans="1:3" hidden="1" x14ac:dyDescent="0.3">
      <c r="A981" s="21" t="s">
        <v>3650</v>
      </c>
      <c r="B981" s="21" t="s">
        <v>3649</v>
      </c>
      <c r="C981" s="21" t="s">
        <v>1758</v>
      </c>
    </row>
    <row r="982" spans="1:3" hidden="1" x14ac:dyDescent="0.3">
      <c r="A982" s="21" t="s">
        <v>3652</v>
      </c>
      <c r="B982" s="21" t="s">
        <v>3651</v>
      </c>
      <c r="C982" s="21" t="s">
        <v>1910</v>
      </c>
    </row>
    <row r="983" spans="1:3" hidden="1" x14ac:dyDescent="0.3">
      <c r="A983" s="21" t="s">
        <v>3654</v>
      </c>
      <c r="B983" s="21" t="s">
        <v>3653</v>
      </c>
      <c r="C983" s="21" t="s">
        <v>2090</v>
      </c>
    </row>
    <row r="984" spans="1:3" hidden="1" x14ac:dyDescent="0.3">
      <c r="A984" s="21" t="s">
        <v>3656</v>
      </c>
      <c r="B984" s="21" t="s">
        <v>3655</v>
      </c>
      <c r="C984" s="21" t="s">
        <v>1704</v>
      </c>
    </row>
    <row r="985" spans="1:3" hidden="1" x14ac:dyDescent="0.3">
      <c r="A985" s="21" t="s">
        <v>3658</v>
      </c>
      <c r="B985" s="21" t="s">
        <v>3657</v>
      </c>
      <c r="C985" s="21" t="s">
        <v>1704</v>
      </c>
    </row>
    <row r="986" spans="1:3" hidden="1" x14ac:dyDescent="0.3">
      <c r="A986" s="21" t="s">
        <v>3660</v>
      </c>
      <c r="B986" s="21" t="s">
        <v>3659</v>
      </c>
      <c r="C986" s="21" t="s">
        <v>1704</v>
      </c>
    </row>
    <row r="987" spans="1:3" hidden="1" x14ac:dyDescent="0.3">
      <c r="A987" s="21" t="s">
        <v>1161</v>
      </c>
      <c r="B987" s="21" t="s">
        <v>3661</v>
      </c>
      <c r="C987" s="21" t="s">
        <v>1704</v>
      </c>
    </row>
    <row r="988" spans="1:3" hidden="1" x14ac:dyDescent="0.3">
      <c r="A988" s="21" t="s">
        <v>1190</v>
      </c>
      <c r="B988" s="21" t="s">
        <v>3661</v>
      </c>
      <c r="C988" s="21" t="s">
        <v>1704</v>
      </c>
    </row>
    <row r="989" spans="1:3" hidden="1" x14ac:dyDescent="0.3">
      <c r="A989" s="21" t="s">
        <v>3662</v>
      </c>
      <c r="B989" s="21" t="s">
        <v>3661</v>
      </c>
      <c r="C989" s="21" t="s">
        <v>1704</v>
      </c>
    </row>
    <row r="990" spans="1:3" hidden="1" x14ac:dyDescent="0.3">
      <c r="A990" s="21" t="s">
        <v>1180</v>
      </c>
      <c r="B990" s="21" t="s">
        <v>3663</v>
      </c>
      <c r="C990" s="21" t="s">
        <v>1704</v>
      </c>
    </row>
    <row r="991" spans="1:3" hidden="1" x14ac:dyDescent="0.3">
      <c r="A991" s="21" t="s">
        <v>3665</v>
      </c>
      <c r="B991" s="21" t="s">
        <v>3664</v>
      </c>
      <c r="C991" s="21" t="s">
        <v>1704</v>
      </c>
    </row>
    <row r="992" spans="1:3" hidden="1" x14ac:dyDescent="0.3">
      <c r="A992" s="21" t="s">
        <v>3667</v>
      </c>
      <c r="B992" s="21" t="s">
        <v>3666</v>
      </c>
      <c r="C992" s="21" t="s">
        <v>2072</v>
      </c>
    </row>
    <row r="993" spans="1:3" hidden="1" x14ac:dyDescent="0.3">
      <c r="A993" s="21" t="s">
        <v>3669</v>
      </c>
      <c r="B993" s="21" t="s">
        <v>3668</v>
      </c>
      <c r="C993" s="21" t="s">
        <v>1730</v>
      </c>
    </row>
    <row r="994" spans="1:3" hidden="1" x14ac:dyDescent="0.3">
      <c r="A994" s="21" t="s">
        <v>3671</v>
      </c>
      <c r="B994" s="21" t="s">
        <v>3670</v>
      </c>
      <c r="C994" s="21" t="s">
        <v>1730</v>
      </c>
    </row>
    <row r="995" spans="1:3" hidden="1" x14ac:dyDescent="0.3">
      <c r="A995" s="21" t="s">
        <v>3673</v>
      </c>
      <c r="B995" s="21" t="s">
        <v>3672</v>
      </c>
      <c r="C995" s="21" t="s">
        <v>1704</v>
      </c>
    </row>
    <row r="996" spans="1:3" hidden="1" x14ac:dyDescent="0.3">
      <c r="A996" s="21" t="s">
        <v>3676</v>
      </c>
      <c r="B996" s="21" t="s">
        <v>3674</v>
      </c>
      <c r="C996" s="21" t="s">
        <v>3675</v>
      </c>
    </row>
    <row r="997" spans="1:3" hidden="1" x14ac:dyDescent="0.3">
      <c r="A997" s="21" t="s">
        <v>3678</v>
      </c>
      <c r="B997" s="21" t="s">
        <v>3677</v>
      </c>
      <c r="C997" s="21" t="s">
        <v>1755</v>
      </c>
    </row>
    <row r="998" spans="1:3" hidden="1" x14ac:dyDescent="0.3">
      <c r="A998" s="21" t="s">
        <v>3680</v>
      </c>
      <c r="B998" s="21" t="s">
        <v>3679</v>
      </c>
      <c r="C998" s="21" t="s">
        <v>1758</v>
      </c>
    </row>
    <row r="999" spans="1:3" hidden="1" x14ac:dyDescent="0.3">
      <c r="A999" s="21" t="s">
        <v>3682</v>
      </c>
      <c r="B999" s="21" t="s">
        <v>3681</v>
      </c>
      <c r="C999" s="21" t="s">
        <v>1963</v>
      </c>
    </row>
    <row r="1000" spans="1:3" hidden="1" x14ac:dyDescent="0.3">
      <c r="A1000" s="21" t="s">
        <v>3684</v>
      </c>
      <c r="B1000" s="21" t="s">
        <v>3683</v>
      </c>
      <c r="C1000" s="21" t="s">
        <v>1873</v>
      </c>
    </row>
    <row r="1001" spans="1:3" hidden="1" x14ac:dyDescent="0.3">
      <c r="A1001" s="21" t="s">
        <v>3686</v>
      </c>
      <c r="B1001" s="21" t="s">
        <v>3685</v>
      </c>
      <c r="C1001" s="21" t="s">
        <v>1704</v>
      </c>
    </row>
    <row r="1002" spans="1:3" hidden="1" x14ac:dyDescent="0.3">
      <c r="A1002" s="21" t="s">
        <v>3688</v>
      </c>
      <c r="B1002" s="21" t="s">
        <v>3687</v>
      </c>
      <c r="C1002" s="21" t="s">
        <v>1704</v>
      </c>
    </row>
    <row r="1003" spans="1:3" hidden="1" x14ac:dyDescent="0.3">
      <c r="A1003" s="21" t="s">
        <v>3690</v>
      </c>
      <c r="B1003" s="21" t="s">
        <v>3689</v>
      </c>
      <c r="C1003" s="21" t="s">
        <v>1886</v>
      </c>
    </row>
    <row r="1004" spans="1:3" hidden="1" x14ac:dyDescent="0.3">
      <c r="A1004" s="21" t="s">
        <v>3692</v>
      </c>
      <c r="B1004" s="21" t="s">
        <v>3691</v>
      </c>
      <c r="C1004" s="21" t="s">
        <v>1698</v>
      </c>
    </row>
    <row r="1005" spans="1:3" hidden="1" x14ac:dyDescent="0.3">
      <c r="A1005" s="21" t="s">
        <v>3692</v>
      </c>
      <c r="B1005" s="21" t="s">
        <v>3691</v>
      </c>
      <c r="C1005" s="21" t="s">
        <v>1698</v>
      </c>
    </row>
    <row r="1006" spans="1:3" hidden="1" x14ac:dyDescent="0.3">
      <c r="A1006" s="21" t="s">
        <v>3694</v>
      </c>
      <c r="B1006" s="21" t="s">
        <v>3693</v>
      </c>
      <c r="C1006" s="21" t="s">
        <v>1704</v>
      </c>
    </row>
    <row r="1007" spans="1:3" hidden="1" x14ac:dyDescent="0.3">
      <c r="A1007" s="21" t="s">
        <v>3696</v>
      </c>
      <c r="B1007" s="21" t="s">
        <v>3695</v>
      </c>
      <c r="C1007" s="21" t="s">
        <v>1795</v>
      </c>
    </row>
    <row r="1008" spans="1:3" hidden="1" x14ac:dyDescent="0.3">
      <c r="A1008" s="21" t="s">
        <v>3698</v>
      </c>
      <c r="B1008" s="21" t="s">
        <v>3697</v>
      </c>
      <c r="C1008" s="21" t="s">
        <v>1704</v>
      </c>
    </row>
    <row r="1009" spans="1:3" hidden="1" x14ac:dyDescent="0.3">
      <c r="A1009" s="21" t="s">
        <v>3700</v>
      </c>
      <c r="B1009" s="21" t="s">
        <v>3699</v>
      </c>
      <c r="C1009" s="21" t="s">
        <v>2072</v>
      </c>
    </row>
    <row r="1010" spans="1:3" hidden="1" x14ac:dyDescent="0.3">
      <c r="A1010" s="21" t="s">
        <v>3703</v>
      </c>
      <c r="B1010" s="21" t="s">
        <v>3701</v>
      </c>
      <c r="C1010" s="21" t="s">
        <v>3702</v>
      </c>
    </row>
    <row r="1011" spans="1:3" hidden="1" x14ac:dyDescent="0.3">
      <c r="A1011" s="21" t="s">
        <v>3706</v>
      </c>
      <c r="B1011" s="21" t="s">
        <v>3704</v>
      </c>
      <c r="C1011" s="21" t="s">
        <v>3705</v>
      </c>
    </row>
    <row r="1012" spans="1:3" hidden="1" x14ac:dyDescent="0.3">
      <c r="A1012" s="21" t="s">
        <v>3707</v>
      </c>
      <c r="B1012" s="21" t="s">
        <v>3704</v>
      </c>
      <c r="C1012" s="21" t="s">
        <v>3705</v>
      </c>
    </row>
    <row r="1013" spans="1:3" hidden="1" x14ac:dyDescent="0.3">
      <c r="A1013" s="21" t="s">
        <v>3709</v>
      </c>
      <c r="B1013" s="21" t="s">
        <v>3708</v>
      </c>
      <c r="C1013" s="21" t="s">
        <v>1873</v>
      </c>
    </row>
    <row r="1014" spans="1:3" hidden="1" x14ac:dyDescent="0.3">
      <c r="A1014" s="21" t="s">
        <v>3711</v>
      </c>
      <c r="B1014" s="21" t="s">
        <v>3710</v>
      </c>
      <c r="C1014" s="21" t="s">
        <v>1718</v>
      </c>
    </row>
    <row r="1015" spans="1:3" hidden="1" x14ac:dyDescent="0.3">
      <c r="A1015" s="21" t="s">
        <v>3713</v>
      </c>
      <c r="B1015" s="21" t="s">
        <v>3712</v>
      </c>
      <c r="C1015" s="21" t="s">
        <v>2046</v>
      </c>
    </row>
    <row r="1016" spans="1:3" hidden="1" x14ac:dyDescent="0.3">
      <c r="A1016" s="21" t="s">
        <v>3715</v>
      </c>
      <c r="B1016" s="21" t="s">
        <v>3714</v>
      </c>
      <c r="C1016" s="21" t="s">
        <v>1704</v>
      </c>
    </row>
    <row r="1017" spans="1:3" hidden="1" x14ac:dyDescent="0.3">
      <c r="A1017" s="21" t="s">
        <v>3717</v>
      </c>
      <c r="B1017" s="21" t="s">
        <v>3716</v>
      </c>
      <c r="C1017" s="21" t="s">
        <v>1718</v>
      </c>
    </row>
    <row r="1018" spans="1:3" hidden="1" x14ac:dyDescent="0.3">
      <c r="A1018" s="21" t="s">
        <v>3719</v>
      </c>
      <c r="B1018" s="21" t="s">
        <v>3718</v>
      </c>
      <c r="C1018" s="21" t="s">
        <v>1758</v>
      </c>
    </row>
    <row r="1019" spans="1:3" hidden="1" x14ac:dyDescent="0.3">
      <c r="A1019" s="21" t="s">
        <v>3721</v>
      </c>
      <c r="B1019" s="21" t="s">
        <v>3720</v>
      </c>
      <c r="C1019" s="21" t="s">
        <v>3079</v>
      </c>
    </row>
    <row r="1020" spans="1:3" hidden="1" x14ac:dyDescent="0.3">
      <c r="A1020" s="21" t="s">
        <v>3723</v>
      </c>
      <c r="B1020" s="21" t="s">
        <v>3722</v>
      </c>
      <c r="C1020" s="21" t="s">
        <v>1758</v>
      </c>
    </row>
    <row r="1021" spans="1:3" hidden="1" x14ac:dyDescent="0.3">
      <c r="A1021" s="21" t="s">
        <v>3725</v>
      </c>
      <c r="B1021" s="21" t="s">
        <v>3724</v>
      </c>
      <c r="C1021" s="21" t="s">
        <v>2475</v>
      </c>
    </row>
    <row r="1022" spans="1:3" hidden="1" x14ac:dyDescent="0.3">
      <c r="A1022" s="21" t="s">
        <v>3727</v>
      </c>
      <c r="B1022" s="21" t="s">
        <v>3726</v>
      </c>
      <c r="C1022" s="21" t="s">
        <v>1704</v>
      </c>
    </row>
    <row r="1023" spans="1:3" hidden="1" x14ac:dyDescent="0.3">
      <c r="A1023" s="21" t="s">
        <v>3729</v>
      </c>
      <c r="B1023" s="21" t="s">
        <v>3728</v>
      </c>
      <c r="C1023" s="21" t="s">
        <v>1758</v>
      </c>
    </row>
    <row r="1024" spans="1:3" hidden="1" x14ac:dyDescent="0.3">
      <c r="A1024" s="21" t="s">
        <v>3731</v>
      </c>
      <c r="B1024" s="21" t="s">
        <v>3730</v>
      </c>
      <c r="C1024" s="21" t="s">
        <v>1704</v>
      </c>
    </row>
    <row r="1025" spans="1:3" hidden="1" x14ac:dyDescent="0.3">
      <c r="A1025" s="21" t="s">
        <v>3733</v>
      </c>
      <c r="B1025" s="21" t="s">
        <v>3732</v>
      </c>
      <c r="C1025" s="21" t="s">
        <v>1769</v>
      </c>
    </row>
    <row r="1026" spans="1:3" hidden="1" x14ac:dyDescent="0.3">
      <c r="A1026" s="21" t="s">
        <v>3735</v>
      </c>
      <c r="B1026" s="21" t="s">
        <v>3734</v>
      </c>
      <c r="C1026" s="21" t="s">
        <v>1730</v>
      </c>
    </row>
    <row r="1027" spans="1:3" hidden="1" x14ac:dyDescent="0.3">
      <c r="A1027" s="21" t="s">
        <v>3737</v>
      </c>
      <c r="B1027" s="21" t="s">
        <v>3736</v>
      </c>
      <c r="C1027" s="21" t="s">
        <v>1704</v>
      </c>
    </row>
    <row r="1028" spans="1:3" hidden="1" x14ac:dyDescent="0.3">
      <c r="A1028" s="21" t="s">
        <v>3739</v>
      </c>
      <c r="B1028" s="21" t="s">
        <v>3738</v>
      </c>
      <c r="C1028" s="21" t="s">
        <v>1873</v>
      </c>
    </row>
    <row r="1029" spans="1:3" hidden="1" x14ac:dyDescent="0.3">
      <c r="A1029" s="21" t="s">
        <v>3741</v>
      </c>
      <c r="B1029" s="21" t="s">
        <v>3740</v>
      </c>
      <c r="C1029" s="21" t="s">
        <v>1704</v>
      </c>
    </row>
    <row r="1030" spans="1:3" hidden="1" x14ac:dyDescent="0.3">
      <c r="A1030" s="21" t="s">
        <v>3743</v>
      </c>
      <c r="B1030" s="21" t="s">
        <v>3742</v>
      </c>
      <c r="C1030" s="21" t="s">
        <v>1704</v>
      </c>
    </row>
    <row r="1031" spans="1:3" hidden="1" x14ac:dyDescent="0.3">
      <c r="A1031" s="21" t="s">
        <v>3745</v>
      </c>
      <c r="B1031" s="21" t="s">
        <v>3744</v>
      </c>
      <c r="C1031" s="21" t="s">
        <v>1730</v>
      </c>
    </row>
    <row r="1032" spans="1:3" hidden="1" x14ac:dyDescent="0.3">
      <c r="A1032" s="21" t="s">
        <v>3748</v>
      </c>
      <c r="B1032" s="21" t="s">
        <v>3746</v>
      </c>
      <c r="C1032" s="21" t="s">
        <v>3747</v>
      </c>
    </row>
    <row r="1033" spans="1:3" hidden="1" x14ac:dyDescent="0.3">
      <c r="A1033" s="21" t="s">
        <v>3750</v>
      </c>
      <c r="B1033" s="21" t="s">
        <v>3746</v>
      </c>
      <c r="C1033" s="21" t="s">
        <v>3749</v>
      </c>
    </row>
    <row r="1034" spans="1:3" hidden="1" x14ac:dyDescent="0.3">
      <c r="A1034" s="21" t="s">
        <v>3752</v>
      </c>
      <c r="B1034" s="21" t="s">
        <v>3751</v>
      </c>
      <c r="C1034" s="21" t="s">
        <v>1886</v>
      </c>
    </row>
    <row r="1035" spans="1:3" hidden="1" x14ac:dyDescent="0.3">
      <c r="A1035" s="21" t="s">
        <v>1188</v>
      </c>
      <c r="B1035" s="21" t="s">
        <v>3753</v>
      </c>
      <c r="C1035" s="21" t="s">
        <v>1704</v>
      </c>
    </row>
    <row r="1036" spans="1:3" hidden="1" x14ac:dyDescent="0.3">
      <c r="A1036" s="21" t="s">
        <v>3755</v>
      </c>
      <c r="B1036" s="21" t="s">
        <v>3754</v>
      </c>
      <c r="C1036" s="21" t="s">
        <v>1886</v>
      </c>
    </row>
    <row r="1037" spans="1:3" hidden="1" x14ac:dyDescent="0.3">
      <c r="A1037" s="21" t="s">
        <v>3757</v>
      </c>
      <c r="B1037" s="21" t="s">
        <v>3756</v>
      </c>
      <c r="C1037" s="21" t="s">
        <v>1758</v>
      </c>
    </row>
    <row r="1038" spans="1:3" hidden="1" x14ac:dyDescent="0.3">
      <c r="A1038" s="21" t="s">
        <v>3758</v>
      </c>
      <c r="B1038" s="21" t="s">
        <v>3756</v>
      </c>
      <c r="C1038" s="21" t="s">
        <v>1758</v>
      </c>
    </row>
    <row r="1039" spans="1:3" hidden="1" x14ac:dyDescent="0.3">
      <c r="A1039" s="21" t="s">
        <v>3759</v>
      </c>
      <c r="B1039" s="21" t="s">
        <v>3756</v>
      </c>
      <c r="C1039" s="21" t="s">
        <v>1758</v>
      </c>
    </row>
    <row r="1040" spans="1:3" hidden="1" x14ac:dyDescent="0.3">
      <c r="A1040" s="21" t="s">
        <v>3761</v>
      </c>
      <c r="B1040" s="21" t="s">
        <v>3760</v>
      </c>
      <c r="C1040" s="21" t="s">
        <v>1704</v>
      </c>
    </row>
    <row r="1041" spans="1:3" hidden="1" x14ac:dyDescent="0.3">
      <c r="A1041" s="21" t="s">
        <v>3763</v>
      </c>
      <c r="B1041" s="21" t="s">
        <v>3762</v>
      </c>
      <c r="C1041" s="21" t="s">
        <v>1693</v>
      </c>
    </row>
    <row r="1042" spans="1:3" hidden="1" x14ac:dyDescent="0.3">
      <c r="A1042" s="21" t="s">
        <v>3765</v>
      </c>
      <c r="B1042" s="21" t="s">
        <v>3764</v>
      </c>
      <c r="C1042" s="21" t="s">
        <v>1851</v>
      </c>
    </row>
    <row r="1043" spans="1:3" hidden="1" x14ac:dyDescent="0.3">
      <c r="A1043" s="21" t="s">
        <v>3767</v>
      </c>
      <c r="B1043" s="21" t="s">
        <v>3766</v>
      </c>
      <c r="C1043" s="21" t="s">
        <v>1886</v>
      </c>
    </row>
    <row r="1044" spans="1:3" hidden="1" x14ac:dyDescent="0.3">
      <c r="A1044" s="21" t="s">
        <v>3770</v>
      </c>
      <c r="B1044" s="21" t="s">
        <v>3768</v>
      </c>
      <c r="C1044" s="21" t="s">
        <v>3769</v>
      </c>
    </row>
    <row r="1045" spans="1:3" hidden="1" x14ac:dyDescent="0.3">
      <c r="A1045" s="21" t="s">
        <v>3772</v>
      </c>
      <c r="B1045" s="21" t="s">
        <v>3771</v>
      </c>
      <c r="C1045" s="21" t="s">
        <v>1698</v>
      </c>
    </row>
    <row r="1046" spans="1:3" hidden="1" x14ac:dyDescent="0.3">
      <c r="A1046" s="21" t="s">
        <v>3772</v>
      </c>
      <c r="B1046" s="21" t="s">
        <v>3771</v>
      </c>
      <c r="C1046" s="21" t="s">
        <v>1698</v>
      </c>
    </row>
    <row r="1047" spans="1:3" hidden="1" x14ac:dyDescent="0.3">
      <c r="A1047" s="21" t="s">
        <v>3775</v>
      </c>
      <c r="B1047" s="21" t="s">
        <v>3773</v>
      </c>
      <c r="C1047" s="21" t="s">
        <v>3774</v>
      </c>
    </row>
    <row r="1048" spans="1:3" hidden="1" x14ac:dyDescent="0.3">
      <c r="A1048" s="21" t="s">
        <v>3777</v>
      </c>
      <c r="B1048" s="21" t="s">
        <v>3776</v>
      </c>
      <c r="C1048" s="21" t="s">
        <v>2819</v>
      </c>
    </row>
    <row r="1049" spans="1:3" hidden="1" x14ac:dyDescent="0.3">
      <c r="A1049" s="21" t="s">
        <v>3779</v>
      </c>
      <c r="B1049" s="21" t="s">
        <v>3778</v>
      </c>
      <c r="C1049" s="21" t="s">
        <v>1704</v>
      </c>
    </row>
    <row r="1050" spans="1:3" hidden="1" x14ac:dyDescent="0.3">
      <c r="A1050" s="21" t="s">
        <v>3781</v>
      </c>
      <c r="B1050" s="21" t="s">
        <v>3780</v>
      </c>
      <c r="C1050" s="21" t="s">
        <v>1704</v>
      </c>
    </row>
    <row r="1051" spans="1:3" hidden="1" x14ac:dyDescent="0.3">
      <c r="A1051" s="21" t="s">
        <v>3783</v>
      </c>
      <c r="B1051" s="21" t="s">
        <v>3782</v>
      </c>
      <c r="C1051" s="21" t="s">
        <v>2046</v>
      </c>
    </row>
    <row r="1052" spans="1:3" hidden="1" x14ac:dyDescent="0.3">
      <c r="A1052" s="21" t="s">
        <v>3785</v>
      </c>
      <c r="B1052" s="21" t="s">
        <v>3784</v>
      </c>
      <c r="C1052" s="21" t="s">
        <v>1704</v>
      </c>
    </row>
    <row r="1053" spans="1:3" hidden="1" x14ac:dyDescent="0.3">
      <c r="A1053" s="21" t="s">
        <v>3787</v>
      </c>
      <c r="B1053" s="21" t="s">
        <v>3786</v>
      </c>
      <c r="C1053" s="21" t="s">
        <v>1704</v>
      </c>
    </row>
    <row r="1054" spans="1:3" hidden="1" x14ac:dyDescent="0.3">
      <c r="A1054" s="21" t="s">
        <v>3790</v>
      </c>
      <c r="B1054" s="21" t="s">
        <v>3788</v>
      </c>
      <c r="C1054" s="21" t="s">
        <v>3789</v>
      </c>
    </row>
    <row r="1055" spans="1:3" hidden="1" x14ac:dyDescent="0.3">
      <c r="A1055" s="21" t="s">
        <v>3792</v>
      </c>
      <c r="B1055" s="21" t="s">
        <v>3791</v>
      </c>
      <c r="C1055" s="21" t="s">
        <v>1886</v>
      </c>
    </row>
    <row r="1056" spans="1:3" hidden="1" x14ac:dyDescent="0.3">
      <c r="A1056" s="21" t="s">
        <v>3794</v>
      </c>
      <c r="B1056" s="21" t="s">
        <v>3793</v>
      </c>
      <c r="C1056" s="21" t="s">
        <v>1946</v>
      </c>
    </row>
    <row r="1057" spans="1:3" hidden="1" x14ac:dyDescent="0.3">
      <c r="A1057" s="21" t="s">
        <v>3796</v>
      </c>
      <c r="B1057" s="21" t="s">
        <v>3795</v>
      </c>
      <c r="C1057" s="21" t="s">
        <v>1769</v>
      </c>
    </row>
    <row r="1058" spans="1:3" hidden="1" x14ac:dyDescent="0.3">
      <c r="A1058" s="21" t="s">
        <v>3798</v>
      </c>
      <c r="B1058" s="21" t="s">
        <v>3797</v>
      </c>
      <c r="C1058" s="21" t="s">
        <v>1704</v>
      </c>
    </row>
    <row r="1059" spans="1:3" hidden="1" x14ac:dyDescent="0.3">
      <c r="A1059" s="21" t="s">
        <v>3800</v>
      </c>
      <c r="B1059" s="21" t="s">
        <v>3799</v>
      </c>
      <c r="C1059" s="21" t="s">
        <v>1790</v>
      </c>
    </row>
    <row r="1060" spans="1:3" hidden="1" x14ac:dyDescent="0.3">
      <c r="A1060" s="21" t="s">
        <v>3802</v>
      </c>
      <c r="B1060" s="21" t="s">
        <v>3801</v>
      </c>
      <c r="C1060" s="21" t="s">
        <v>2002</v>
      </c>
    </row>
    <row r="1061" spans="1:3" hidden="1" x14ac:dyDescent="0.3">
      <c r="A1061" s="21" t="s">
        <v>3804</v>
      </c>
      <c r="B1061" s="21" t="s">
        <v>3803</v>
      </c>
      <c r="C1061" s="21" t="s">
        <v>1910</v>
      </c>
    </row>
    <row r="1062" spans="1:3" hidden="1" x14ac:dyDescent="0.3">
      <c r="A1062" s="21" t="s">
        <v>3806</v>
      </c>
      <c r="B1062" s="21" t="s">
        <v>3805</v>
      </c>
      <c r="C1062" s="21" t="s">
        <v>1790</v>
      </c>
    </row>
    <row r="1063" spans="1:3" hidden="1" x14ac:dyDescent="0.3">
      <c r="A1063" s="21" t="s">
        <v>3809</v>
      </c>
      <c r="B1063" s="21" t="s">
        <v>3807</v>
      </c>
      <c r="C1063" s="21" t="s">
        <v>3808</v>
      </c>
    </row>
    <row r="1064" spans="1:3" hidden="1" x14ac:dyDescent="0.3">
      <c r="A1064" s="21" t="s">
        <v>3811</v>
      </c>
      <c r="B1064" s="21" t="s">
        <v>3810</v>
      </c>
      <c r="C1064" s="21" t="s">
        <v>1704</v>
      </c>
    </row>
    <row r="1065" spans="1:3" hidden="1" x14ac:dyDescent="0.3">
      <c r="A1065" s="21" t="s">
        <v>3813</v>
      </c>
      <c r="B1065" s="21" t="s">
        <v>3812</v>
      </c>
      <c r="C1065" s="21" t="s">
        <v>1749</v>
      </c>
    </row>
    <row r="1066" spans="1:3" hidden="1" x14ac:dyDescent="0.3">
      <c r="A1066" s="21" t="s">
        <v>3815</v>
      </c>
      <c r="B1066" s="21" t="s">
        <v>3814</v>
      </c>
      <c r="C1066" s="21" t="s">
        <v>3201</v>
      </c>
    </row>
    <row r="1067" spans="1:3" hidden="1" x14ac:dyDescent="0.3">
      <c r="A1067" s="21" t="s">
        <v>3817</v>
      </c>
      <c r="B1067" s="21" t="s">
        <v>3816</v>
      </c>
      <c r="C1067" s="21" t="s">
        <v>1730</v>
      </c>
    </row>
    <row r="1068" spans="1:3" hidden="1" x14ac:dyDescent="0.3">
      <c r="A1068" s="21" t="s">
        <v>3820</v>
      </c>
      <c r="B1068" s="21" t="s">
        <v>3818</v>
      </c>
      <c r="C1068" s="21" t="s">
        <v>3819</v>
      </c>
    </row>
    <row r="1069" spans="1:3" hidden="1" x14ac:dyDescent="0.3">
      <c r="A1069" s="21" t="s">
        <v>1209</v>
      </c>
      <c r="B1069" s="21" t="s">
        <v>3821</v>
      </c>
      <c r="C1069" s="21" t="s">
        <v>1755</v>
      </c>
    </row>
    <row r="1070" spans="1:3" hidden="1" x14ac:dyDescent="0.3">
      <c r="A1070" s="21" t="s">
        <v>3822</v>
      </c>
      <c r="B1070" s="21" t="s">
        <v>3821</v>
      </c>
      <c r="C1070" s="21" t="s">
        <v>1755</v>
      </c>
    </row>
    <row r="1071" spans="1:3" hidden="1" x14ac:dyDescent="0.3">
      <c r="A1071" s="21" t="s">
        <v>3823</v>
      </c>
      <c r="B1071" s="21" t="s">
        <v>3821</v>
      </c>
      <c r="C1071" s="21" t="s">
        <v>1755</v>
      </c>
    </row>
    <row r="1072" spans="1:3" hidden="1" x14ac:dyDescent="0.3">
      <c r="A1072" s="21" t="s">
        <v>3825</v>
      </c>
      <c r="B1072" s="21" t="s">
        <v>3824</v>
      </c>
      <c r="C1072" s="21" t="s">
        <v>1704</v>
      </c>
    </row>
    <row r="1073" spans="1:3" hidden="1" x14ac:dyDescent="0.3">
      <c r="A1073" s="21" t="s">
        <v>3827</v>
      </c>
      <c r="B1073" s="21" t="s">
        <v>3826</v>
      </c>
      <c r="C1073" s="21" t="s">
        <v>1730</v>
      </c>
    </row>
    <row r="1074" spans="1:3" hidden="1" x14ac:dyDescent="0.3">
      <c r="A1074" s="21" t="s">
        <v>3829</v>
      </c>
      <c r="B1074" s="21" t="s">
        <v>3828</v>
      </c>
      <c r="C1074" s="21" t="s">
        <v>1704</v>
      </c>
    </row>
    <row r="1075" spans="1:3" hidden="1" x14ac:dyDescent="0.3">
      <c r="A1075" s="21" t="s">
        <v>3831</v>
      </c>
      <c r="B1075" s="21" t="s">
        <v>3830</v>
      </c>
      <c r="C1075" s="21" t="s">
        <v>1755</v>
      </c>
    </row>
    <row r="1076" spans="1:3" hidden="1" x14ac:dyDescent="0.3">
      <c r="A1076" s="21" t="s">
        <v>3833</v>
      </c>
      <c r="B1076" s="21" t="s">
        <v>3832</v>
      </c>
      <c r="C1076" s="21" t="s">
        <v>1704</v>
      </c>
    </row>
    <row r="1077" spans="1:3" hidden="1" x14ac:dyDescent="0.3">
      <c r="A1077" s="21" t="s">
        <v>3835</v>
      </c>
      <c r="B1077" s="21" t="s">
        <v>3834</v>
      </c>
      <c r="C1077" s="21" t="s">
        <v>1807</v>
      </c>
    </row>
    <row r="1078" spans="1:3" hidden="1" x14ac:dyDescent="0.3">
      <c r="A1078" s="21" t="s">
        <v>3837</v>
      </c>
      <c r="B1078" s="21" t="s">
        <v>3836</v>
      </c>
      <c r="C1078" s="21" t="s">
        <v>1704</v>
      </c>
    </row>
    <row r="1079" spans="1:3" hidden="1" x14ac:dyDescent="0.3">
      <c r="A1079" s="21" t="s">
        <v>3839</v>
      </c>
      <c r="B1079" s="21" t="s">
        <v>3838</v>
      </c>
      <c r="C1079" s="21" t="s">
        <v>1704</v>
      </c>
    </row>
    <row r="1080" spans="1:3" hidden="1" x14ac:dyDescent="0.3">
      <c r="A1080" s="21" t="s">
        <v>3841</v>
      </c>
      <c r="B1080" s="21" t="s">
        <v>3840</v>
      </c>
      <c r="C1080" s="21" t="s">
        <v>1698</v>
      </c>
    </row>
    <row r="1081" spans="1:3" hidden="1" x14ac:dyDescent="0.3">
      <c r="A1081" s="21" t="s">
        <v>3841</v>
      </c>
      <c r="B1081" s="21" t="s">
        <v>3840</v>
      </c>
      <c r="C1081" s="21" t="s">
        <v>1698</v>
      </c>
    </row>
    <row r="1082" spans="1:3" hidden="1" x14ac:dyDescent="0.3">
      <c r="A1082" s="21" t="s">
        <v>3843</v>
      </c>
      <c r="B1082" s="21" t="s">
        <v>3842</v>
      </c>
      <c r="C1082" s="21" t="s">
        <v>1704</v>
      </c>
    </row>
    <row r="1083" spans="1:3" hidden="1" x14ac:dyDescent="0.3">
      <c r="A1083" s="21" t="s">
        <v>3845</v>
      </c>
      <c r="B1083" s="21" t="s">
        <v>3844</v>
      </c>
      <c r="C1083" s="21" t="s">
        <v>1755</v>
      </c>
    </row>
    <row r="1084" spans="1:3" hidden="1" x14ac:dyDescent="0.3">
      <c r="A1084" s="21" t="s">
        <v>3847</v>
      </c>
      <c r="B1084" s="21" t="s">
        <v>3846</v>
      </c>
      <c r="C1084" s="21" t="s">
        <v>1730</v>
      </c>
    </row>
    <row r="1085" spans="1:3" hidden="1" x14ac:dyDescent="0.3">
      <c r="A1085" s="21" t="s">
        <v>3849</v>
      </c>
      <c r="B1085" s="21" t="s">
        <v>3848</v>
      </c>
      <c r="C1085" s="21" t="s">
        <v>1769</v>
      </c>
    </row>
    <row r="1086" spans="1:3" hidden="1" x14ac:dyDescent="0.3">
      <c r="A1086" s="21" t="s">
        <v>3851</v>
      </c>
      <c r="B1086" s="21" t="s">
        <v>3850</v>
      </c>
      <c r="C1086" s="21" t="s">
        <v>2921</v>
      </c>
    </row>
    <row r="1087" spans="1:3" hidden="1" x14ac:dyDescent="0.3">
      <c r="A1087" s="21" t="s">
        <v>3853</v>
      </c>
      <c r="B1087" s="21" t="s">
        <v>3852</v>
      </c>
      <c r="C1087" s="21" t="s">
        <v>1873</v>
      </c>
    </row>
    <row r="1088" spans="1:3" hidden="1" x14ac:dyDescent="0.3">
      <c r="A1088" s="21" t="s">
        <v>3855</v>
      </c>
      <c r="B1088" s="21" t="s">
        <v>3854</v>
      </c>
      <c r="C1088" s="21" t="s">
        <v>1704</v>
      </c>
    </row>
    <row r="1089" spans="1:3" hidden="1" x14ac:dyDescent="0.3">
      <c r="A1089" s="21" t="s">
        <v>3858</v>
      </c>
      <c r="B1089" s="21" t="s">
        <v>3856</v>
      </c>
      <c r="C1089" s="21" t="s">
        <v>3857</v>
      </c>
    </row>
    <row r="1090" spans="1:3" hidden="1" x14ac:dyDescent="0.3">
      <c r="A1090" s="21" t="s">
        <v>3860</v>
      </c>
      <c r="B1090" s="21" t="s">
        <v>3859</v>
      </c>
      <c r="C1090" s="21" t="s">
        <v>1966</v>
      </c>
    </row>
    <row r="1091" spans="1:3" hidden="1" x14ac:dyDescent="0.3">
      <c r="A1091" s="21" t="s">
        <v>3863</v>
      </c>
      <c r="B1091" s="21" t="s">
        <v>3861</v>
      </c>
      <c r="C1091" s="21" t="s">
        <v>3862</v>
      </c>
    </row>
    <row r="1092" spans="1:3" hidden="1" x14ac:dyDescent="0.3">
      <c r="A1092" s="21" t="s">
        <v>1189</v>
      </c>
      <c r="B1092" s="21" t="s">
        <v>3864</v>
      </c>
      <c r="C1092" s="21" t="s">
        <v>1704</v>
      </c>
    </row>
    <row r="1093" spans="1:3" hidden="1" x14ac:dyDescent="0.3">
      <c r="A1093" s="21" t="s">
        <v>3866</v>
      </c>
      <c r="B1093" s="21" t="s">
        <v>3865</v>
      </c>
      <c r="C1093" s="21" t="s">
        <v>1966</v>
      </c>
    </row>
    <row r="1094" spans="1:3" hidden="1" x14ac:dyDescent="0.3">
      <c r="A1094" s="21" t="s">
        <v>3868</v>
      </c>
      <c r="B1094" s="21" t="s">
        <v>3867</v>
      </c>
      <c r="C1094" s="21" t="s">
        <v>1718</v>
      </c>
    </row>
    <row r="1095" spans="1:3" hidden="1" x14ac:dyDescent="0.3">
      <c r="A1095" s="21" t="s">
        <v>3870</v>
      </c>
      <c r="B1095" s="21" t="s">
        <v>3869</v>
      </c>
      <c r="C1095" s="21" t="s">
        <v>1704</v>
      </c>
    </row>
    <row r="1096" spans="1:3" hidden="1" x14ac:dyDescent="0.3">
      <c r="A1096" s="21" t="s">
        <v>3872</v>
      </c>
      <c r="B1096" s="21" t="s">
        <v>3871</v>
      </c>
      <c r="C1096" s="21" t="s">
        <v>1704</v>
      </c>
    </row>
    <row r="1097" spans="1:3" hidden="1" x14ac:dyDescent="0.3">
      <c r="A1097" s="21" t="s">
        <v>3874</v>
      </c>
      <c r="B1097" s="21" t="s">
        <v>3873</v>
      </c>
      <c r="C1097" s="21" t="s">
        <v>1769</v>
      </c>
    </row>
    <row r="1098" spans="1:3" hidden="1" x14ac:dyDescent="0.3">
      <c r="A1098" s="21" t="s">
        <v>3876</v>
      </c>
      <c r="B1098" s="21" t="s">
        <v>3875</v>
      </c>
      <c r="C1098" s="21" t="s">
        <v>1704</v>
      </c>
    </row>
    <row r="1099" spans="1:3" hidden="1" x14ac:dyDescent="0.3">
      <c r="A1099" s="21" t="s">
        <v>3878</v>
      </c>
      <c r="B1099" s="21" t="s">
        <v>3877</v>
      </c>
      <c r="C1099" s="21" t="s">
        <v>2030</v>
      </c>
    </row>
    <row r="1100" spans="1:3" hidden="1" x14ac:dyDescent="0.3">
      <c r="A1100" s="21" t="s">
        <v>3880</v>
      </c>
      <c r="B1100" s="21" t="s">
        <v>3879</v>
      </c>
      <c r="C1100" s="21" t="s">
        <v>1704</v>
      </c>
    </row>
    <row r="1101" spans="1:3" hidden="1" x14ac:dyDescent="0.3">
      <c r="A1101" s="21" t="s">
        <v>3882</v>
      </c>
      <c r="B1101" s="21" t="s">
        <v>3881</v>
      </c>
      <c r="C1101" s="21" t="s">
        <v>1955</v>
      </c>
    </row>
    <row r="1102" spans="1:3" hidden="1" x14ac:dyDescent="0.3">
      <c r="A1102" s="21" t="s">
        <v>3884</v>
      </c>
      <c r="B1102" s="21" t="s">
        <v>3883</v>
      </c>
      <c r="C1102" s="21" t="s">
        <v>1704</v>
      </c>
    </row>
    <row r="1103" spans="1:3" hidden="1" x14ac:dyDescent="0.3">
      <c r="A1103" s="21" t="s">
        <v>3886</v>
      </c>
      <c r="B1103" s="21" t="s">
        <v>3885</v>
      </c>
      <c r="C1103" s="21" t="s">
        <v>3120</v>
      </c>
    </row>
    <row r="1104" spans="1:3" hidden="1" x14ac:dyDescent="0.3">
      <c r="A1104" s="21" t="s">
        <v>3889</v>
      </c>
      <c r="B1104" s="21" t="s">
        <v>3887</v>
      </c>
      <c r="C1104" s="21" t="s">
        <v>3888</v>
      </c>
    </row>
    <row r="1105" spans="1:3" hidden="1" x14ac:dyDescent="0.3">
      <c r="A1105" s="21" t="s">
        <v>3891</v>
      </c>
      <c r="B1105" s="21" t="s">
        <v>3890</v>
      </c>
      <c r="C1105" s="21" t="s">
        <v>1704</v>
      </c>
    </row>
    <row r="1106" spans="1:3" hidden="1" x14ac:dyDescent="0.3">
      <c r="A1106" s="21" t="s">
        <v>3893</v>
      </c>
      <c r="B1106" s="21" t="s">
        <v>3892</v>
      </c>
      <c r="C1106" s="21" t="s">
        <v>1837</v>
      </c>
    </row>
    <row r="1107" spans="1:3" hidden="1" x14ac:dyDescent="0.3">
      <c r="A1107" s="21" t="s">
        <v>3895</v>
      </c>
      <c r="B1107" s="21" t="s">
        <v>3894</v>
      </c>
      <c r="C1107" s="21" t="s">
        <v>1698</v>
      </c>
    </row>
    <row r="1108" spans="1:3" hidden="1" x14ac:dyDescent="0.3">
      <c r="A1108" s="21" t="s">
        <v>3895</v>
      </c>
      <c r="B1108" s="21" t="s">
        <v>3894</v>
      </c>
      <c r="C1108" s="21" t="s">
        <v>1698</v>
      </c>
    </row>
    <row r="1109" spans="1:3" hidden="1" x14ac:dyDescent="0.3">
      <c r="A1109" s="21" t="s">
        <v>3897</v>
      </c>
      <c r="B1109" s="21" t="s">
        <v>3896</v>
      </c>
      <c r="C1109" s="21" t="s">
        <v>1730</v>
      </c>
    </row>
    <row r="1110" spans="1:3" hidden="1" x14ac:dyDescent="0.3">
      <c r="A1110" s="21" t="s">
        <v>3899</v>
      </c>
      <c r="B1110" s="21" t="s">
        <v>3898</v>
      </c>
      <c r="C1110" s="21" t="s">
        <v>1730</v>
      </c>
    </row>
    <row r="1111" spans="1:3" hidden="1" x14ac:dyDescent="0.3">
      <c r="A1111" s="21" t="s">
        <v>3901</v>
      </c>
      <c r="B1111" s="21" t="s">
        <v>3900</v>
      </c>
      <c r="C1111" s="21" t="s">
        <v>1730</v>
      </c>
    </row>
    <row r="1112" spans="1:3" hidden="1" x14ac:dyDescent="0.3">
      <c r="A1112" s="21" t="s">
        <v>3903</v>
      </c>
      <c r="B1112" s="21" t="s">
        <v>3902</v>
      </c>
      <c r="C1112" s="21" t="s">
        <v>2441</v>
      </c>
    </row>
    <row r="1113" spans="1:3" hidden="1" x14ac:dyDescent="0.3">
      <c r="A1113" s="21" t="s">
        <v>3906</v>
      </c>
      <c r="B1113" s="21" t="s">
        <v>3904</v>
      </c>
      <c r="C1113" s="21" t="s">
        <v>3905</v>
      </c>
    </row>
    <row r="1114" spans="1:3" hidden="1" x14ac:dyDescent="0.3">
      <c r="A1114" s="21" t="s">
        <v>3909</v>
      </c>
      <c r="B1114" s="21" t="s">
        <v>3907</v>
      </c>
      <c r="C1114" s="21" t="s">
        <v>3908</v>
      </c>
    </row>
    <row r="1115" spans="1:3" hidden="1" x14ac:dyDescent="0.3">
      <c r="A1115" s="21" t="s">
        <v>3912</v>
      </c>
      <c r="B1115" s="21" t="s">
        <v>3910</v>
      </c>
      <c r="C1115" s="21" t="s">
        <v>3911</v>
      </c>
    </row>
    <row r="1116" spans="1:3" hidden="1" x14ac:dyDescent="0.3">
      <c r="A1116" s="21" t="s">
        <v>3914</v>
      </c>
      <c r="B1116" s="21" t="s">
        <v>3913</v>
      </c>
      <c r="C1116" s="21" t="s">
        <v>1704</v>
      </c>
    </row>
    <row r="1117" spans="1:3" hidden="1" x14ac:dyDescent="0.3">
      <c r="A1117" s="21" t="s">
        <v>3916</v>
      </c>
      <c r="B1117" s="21" t="s">
        <v>3915</v>
      </c>
      <c r="C1117" s="21" t="s">
        <v>1704</v>
      </c>
    </row>
    <row r="1118" spans="1:3" hidden="1" x14ac:dyDescent="0.3">
      <c r="A1118" s="21" t="s">
        <v>3918</v>
      </c>
      <c r="B1118" s="21" t="s">
        <v>3917</v>
      </c>
      <c r="C1118" s="21" t="s">
        <v>1730</v>
      </c>
    </row>
    <row r="1119" spans="1:3" hidden="1" x14ac:dyDescent="0.3">
      <c r="A1119" s="21" t="s">
        <v>3920</v>
      </c>
      <c r="B1119" s="21" t="s">
        <v>3919</v>
      </c>
      <c r="C1119" s="21" t="s">
        <v>2585</v>
      </c>
    </row>
    <row r="1120" spans="1:3" hidden="1" x14ac:dyDescent="0.3">
      <c r="A1120" s="21" t="s">
        <v>3922</v>
      </c>
      <c r="B1120" s="21" t="s">
        <v>3921</v>
      </c>
      <c r="C1120" s="21" t="s">
        <v>2002</v>
      </c>
    </row>
    <row r="1121" spans="1:3" hidden="1" x14ac:dyDescent="0.3">
      <c r="A1121" s="21" t="s">
        <v>3924</v>
      </c>
      <c r="B1121" s="21" t="s">
        <v>3923</v>
      </c>
      <c r="C1121" s="21" t="s">
        <v>2652</v>
      </c>
    </row>
    <row r="1122" spans="1:3" hidden="1" x14ac:dyDescent="0.3">
      <c r="A1122" s="21" t="s">
        <v>3926</v>
      </c>
      <c r="B1122" s="21" t="s">
        <v>3925</v>
      </c>
      <c r="C1122" s="21" t="s">
        <v>1704</v>
      </c>
    </row>
    <row r="1123" spans="1:3" hidden="1" x14ac:dyDescent="0.3">
      <c r="A1123" s="21" t="s">
        <v>3928</v>
      </c>
      <c r="B1123" s="21" t="s">
        <v>3927</v>
      </c>
      <c r="C1123" s="21" t="s">
        <v>1698</v>
      </c>
    </row>
    <row r="1124" spans="1:3" hidden="1" x14ac:dyDescent="0.3">
      <c r="A1124" s="21" t="s">
        <v>3928</v>
      </c>
      <c r="B1124" s="21" t="s">
        <v>3927</v>
      </c>
      <c r="C1124" s="21" t="s">
        <v>1698</v>
      </c>
    </row>
    <row r="1125" spans="1:3" hidden="1" x14ac:dyDescent="0.3">
      <c r="A1125" s="21" t="s">
        <v>3930</v>
      </c>
      <c r="B1125" s="21" t="s">
        <v>3929</v>
      </c>
      <c r="C1125" s="21" t="s">
        <v>2185</v>
      </c>
    </row>
    <row r="1126" spans="1:3" hidden="1" x14ac:dyDescent="0.3">
      <c r="A1126" s="21" t="s">
        <v>3932</v>
      </c>
      <c r="B1126" s="21" t="s">
        <v>3931</v>
      </c>
      <c r="C1126" s="21" t="s">
        <v>3769</v>
      </c>
    </row>
    <row r="1127" spans="1:3" hidden="1" x14ac:dyDescent="0.3">
      <c r="A1127" s="21" t="s">
        <v>3934</v>
      </c>
      <c r="B1127" s="21" t="s">
        <v>3933</v>
      </c>
      <c r="C1127" s="21" t="s">
        <v>1704</v>
      </c>
    </row>
    <row r="1128" spans="1:3" hidden="1" x14ac:dyDescent="0.3">
      <c r="A1128" s="21" t="s">
        <v>3936</v>
      </c>
      <c r="B1128" s="21" t="s">
        <v>3935</v>
      </c>
      <c r="C1128" s="21" t="s">
        <v>1704</v>
      </c>
    </row>
    <row r="1129" spans="1:3" hidden="1" x14ac:dyDescent="0.3">
      <c r="A1129" s="21" t="s">
        <v>3938</v>
      </c>
      <c r="B1129" s="21" t="s">
        <v>3937</v>
      </c>
      <c r="C1129" s="21" t="s">
        <v>1698</v>
      </c>
    </row>
    <row r="1130" spans="1:3" hidden="1" x14ac:dyDescent="0.3">
      <c r="A1130" s="21" t="s">
        <v>3938</v>
      </c>
      <c r="B1130" s="21" t="s">
        <v>3937</v>
      </c>
      <c r="C1130" s="21" t="s">
        <v>1698</v>
      </c>
    </row>
    <row r="1131" spans="1:3" hidden="1" x14ac:dyDescent="0.3">
      <c r="A1131" s="21" t="s">
        <v>3940</v>
      </c>
      <c r="B1131" s="21" t="s">
        <v>3939</v>
      </c>
      <c r="C1131" s="21" t="s">
        <v>1698</v>
      </c>
    </row>
    <row r="1132" spans="1:3" hidden="1" x14ac:dyDescent="0.3">
      <c r="A1132" s="21" t="s">
        <v>3940</v>
      </c>
      <c r="B1132" s="21" t="s">
        <v>3939</v>
      </c>
      <c r="C1132" s="21" t="s">
        <v>1698</v>
      </c>
    </row>
    <row r="1133" spans="1:3" hidden="1" x14ac:dyDescent="0.3">
      <c r="A1133" s="21" t="s">
        <v>3942</v>
      </c>
      <c r="B1133" s="21" t="s">
        <v>3941</v>
      </c>
      <c r="C1133" s="21" t="s">
        <v>1730</v>
      </c>
    </row>
    <row r="1134" spans="1:3" hidden="1" x14ac:dyDescent="0.3">
      <c r="A1134" s="21" t="s">
        <v>3944</v>
      </c>
      <c r="B1134" s="21" t="s">
        <v>3943</v>
      </c>
      <c r="C1134" s="21" t="s">
        <v>1704</v>
      </c>
    </row>
    <row r="1135" spans="1:3" hidden="1" x14ac:dyDescent="0.3">
      <c r="A1135" s="21" t="s">
        <v>3947</v>
      </c>
      <c r="B1135" s="21" t="s">
        <v>3945</v>
      </c>
      <c r="C1135" s="21" t="s">
        <v>3946</v>
      </c>
    </row>
    <row r="1136" spans="1:3" hidden="1" x14ac:dyDescent="0.3">
      <c r="A1136" s="21" t="s">
        <v>3949</v>
      </c>
      <c r="B1136" s="21" t="s">
        <v>3948</v>
      </c>
      <c r="C1136" s="21" t="s">
        <v>1704</v>
      </c>
    </row>
    <row r="1137" spans="1:3" hidden="1" x14ac:dyDescent="0.3">
      <c r="A1137" s="21" t="s">
        <v>3951</v>
      </c>
      <c r="B1137" s="21" t="s">
        <v>3950</v>
      </c>
      <c r="C1137" s="21" t="s">
        <v>1851</v>
      </c>
    </row>
    <row r="1138" spans="1:3" hidden="1" x14ac:dyDescent="0.3">
      <c r="A1138" s="21" t="s">
        <v>3953</v>
      </c>
      <c r="B1138" s="21" t="s">
        <v>3952</v>
      </c>
      <c r="C1138" s="21" t="s">
        <v>1718</v>
      </c>
    </row>
    <row r="1139" spans="1:3" hidden="1" x14ac:dyDescent="0.3">
      <c r="A1139" s="21" t="s">
        <v>3955</v>
      </c>
      <c r="B1139" s="21" t="s">
        <v>3954</v>
      </c>
      <c r="C1139" s="21" t="s">
        <v>1704</v>
      </c>
    </row>
    <row r="1140" spans="1:3" hidden="1" x14ac:dyDescent="0.3">
      <c r="A1140" s="21" t="s">
        <v>3957</v>
      </c>
      <c r="B1140" s="21" t="s">
        <v>3956</v>
      </c>
      <c r="C1140" s="21" t="s">
        <v>1878</v>
      </c>
    </row>
    <row r="1141" spans="1:3" hidden="1" x14ac:dyDescent="0.3">
      <c r="A1141" s="21" t="s">
        <v>3959</v>
      </c>
      <c r="B1141" s="21" t="s">
        <v>3958</v>
      </c>
      <c r="C1141" s="21" t="s">
        <v>1718</v>
      </c>
    </row>
    <row r="1142" spans="1:3" hidden="1" x14ac:dyDescent="0.3">
      <c r="A1142" s="21" t="s">
        <v>3961</v>
      </c>
      <c r="B1142" s="21" t="s">
        <v>3960</v>
      </c>
      <c r="C1142" s="21" t="s">
        <v>1851</v>
      </c>
    </row>
    <row r="1143" spans="1:3" hidden="1" x14ac:dyDescent="0.3">
      <c r="A1143" s="21" t="s">
        <v>3963</v>
      </c>
      <c r="B1143" s="21" t="s">
        <v>3962</v>
      </c>
      <c r="C1143" s="21" t="s">
        <v>3166</v>
      </c>
    </row>
    <row r="1144" spans="1:3" hidden="1" x14ac:dyDescent="0.3">
      <c r="A1144" s="21" t="s">
        <v>3965</v>
      </c>
      <c r="B1144" s="21" t="s">
        <v>3964</v>
      </c>
      <c r="C1144" s="21" t="s">
        <v>1834</v>
      </c>
    </row>
    <row r="1145" spans="1:3" hidden="1" x14ac:dyDescent="0.3">
      <c r="A1145" s="21" t="s">
        <v>3967</v>
      </c>
      <c r="B1145" s="21" t="s">
        <v>3966</v>
      </c>
      <c r="C1145" s="21" t="s">
        <v>1718</v>
      </c>
    </row>
    <row r="1146" spans="1:3" hidden="1" x14ac:dyDescent="0.3">
      <c r="A1146" s="21" t="s">
        <v>3969</v>
      </c>
      <c r="B1146" s="21" t="s">
        <v>3968</v>
      </c>
      <c r="C1146" s="21" t="s">
        <v>1704</v>
      </c>
    </row>
    <row r="1147" spans="1:3" hidden="1" x14ac:dyDescent="0.3">
      <c r="A1147" s="21" t="s">
        <v>3971</v>
      </c>
      <c r="B1147" s="21" t="s">
        <v>3970</v>
      </c>
      <c r="C1147" s="21" t="s">
        <v>1851</v>
      </c>
    </row>
    <row r="1148" spans="1:3" hidden="1" x14ac:dyDescent="0.3">
      <c r="A1148" s="21" t="s">
        <v>3973</v>
      </c>
      <c r="B1148" s="21" t="s">
        <v>3972</v>
      </c>
      <c r="C1148" s="21" t="s">
        <v>3166</v>
      </c>
    </row>
    <row r="1149" spans="1:3" hidden="1" x14ac:dyDescent="0.3">
      <c r="A1149" s="21" t="s">
        <v>3975</v>
      </c>
      <c r="B1149" s="21" t="s">
        <v>3974</v>
      </c>
      <c r="C1149" s="21" t="s">
        <v>2030</v>
      </c>
    </row>
    <row r="1150" spans="1:3" hidden="1" x14ac:dyDescent="0.3">
      <c r="A1150" s="21" t="s">
        <v>3977</v>
      </c>
      <c r="B1150" s="21" t="s">
        <v>3976</v>
      </c>
      <c r="C1150" s="21" t="s">
        <v>1752</v>
      </c>
    </row>
    <row r="1151" spans="1:3" hidden="1" x14ac:dyDescent="0.3">
      <c r="A1151" s="21" t="s">
        <v>3980</v>
      </c>
      <c r="B1151" s="21" t="s">
        <v>3978</v>
      </c>
      <c r="C1151" s="21" t="s">
        <v>3979</v>
      </c>
    </row>
    <row r="1152" spans="1:3" hidden="1" x14ac:dyDescent="0.3">
      <c r="A1152" s="21" t="s">
        <v>3982</v>
      </c>
      <c r="B1152" s="21" t="s">
        <v>3981</v>
      </c>
      <c r="C1152" s="21" t="s">
        <v>1963</v>
      </c>
    </row>
    <row r="1153" spans="1:3" hidden="1" x14ac:dyDescent="0.3">
      <c r="A1153" s="21" t="s">
        <v>3984</v>
      </c>
      <c r="B1153" s="21" t="s">
        <v>3983</v>
      </c>
      <c r="C1153" s="21" t="s">
        <v>1698</v>
      </c>
    </row>
    <row r="1154" spans="1:3" hidden="1" x14ac:dyDescent="0.3">
      <c r="A1154" s="21" t="s">
        <v>3984</v>
      </c>
      <c r="B1154" s="21" t="s">
        <v>3983</v>
      </c>
      <c r="C1154" s="21" t="s">
        <v>1698</v>
      </c>
    </row>
    <row r="1155" spans="1:3" hidden="1" x14ac:dyDescent="0.3">
      <c r="A1155" s="21" t="s">
        <v>3986</v>
      </c>
      <c r="B1155" s="21" t="s">
        <v>3985</v>
      </c>
      <c r="C1155" s="21" t="s">
        <v>1910</v>
      </c>
    </row>
    <row r="1156" spans="1:3" hidden="1" x14ac:dyDescent="0.3">
      <c r="A1156" s="21" t="s">
        <v>3988</v>
      </c>
      <c r="B1156" s="21" t="s">
        <v>3987</v>
      </c>
      <c r="C1156" s="21" t="s">
        <v>1718</v>
      </c>
    </row>
    <row r="1157" spans="1:3" hidden="1" x14ac:dyDescent="0.3">
      <c r="A1157" s="21" t="s">
        <v>3990</v>
      </c>
      <c r="B1157" s="21" t="s">
        <v>3989</v>
      </c>
      <c r="C1157" s="21" t="s">
        <v>1698</v>
      </c>
    </row>
    <row r="1158" spans="1:3" hidden="1" x14ac:dyDescent="0.3">
      <c r="A1158" s="21" t="s">
        <v>3990</v>
      </c>
      <c r="B1158" s="21" t="s">
        <v>3989</v>
      </c>
      <c r="C1158" s="21" t="s">
        <v>1698</v>
      </c>
    </row>
    <row r="1159" spans="1:3" hidden="1" x14ac:dyDescent="0.3">
      <c r="A1159" s="21" t="s">
        <v>3992</v>
      </c>
      <c r="B1159" s="21" t="s">
        <v>3991</v>
      </c>
      <c r="C1159" s="21" t="s">
        <v>1755</v>
      </c>
    </row>
    <row r="1160" spans="1:3" hidden="1" x14ac:dyDescent="0.3">
      <c r="A1160" s="21" t="s">
        <v>3994</v>
      </c>
      <c r="B1160" s="21" t="s">
        <v>3993</v>
      </c>
      <c r="C1160" s="21" t="s">
        <v>1704</v>
      </c>
    </row>
    <row r="1161" spans="1:3" hidden="1" x14ac:dyDescent="0.3">
      <c r="A1161" s="21" t="s">
        <v>3996</v>
      </c>
      <c r="B1161" s="21" t="s">
        <v>3995</v>
      </c>
      <c r="C1161" s="21" t="s">
        <v>2737</v>
      </c>
    </row>
    <row r="1162" spans="1:3" hidden="1" x14ac:dyDescent="0.3">
      <c r="A1162" s="21" t="s">
        <v>3998</v>
      </c>
      <c r="B1162" s="21" t="s">
        <v>3997</v>
      </c>
      <c r="C1162" s="21" t="s">
        <v>1955</v>
      </c>
    </row>
    <row r="1163" spans="1:3" hidden="1" x14ac:dyDescent="0.3">
      <c r="A1163" s="21" t="s">
        <v>4000</v>
      </c>
      <c r="B1163" s="21" t="s">
        <v>3999</v>
      </c>
      <c r="C1163" s="21" t="s">
        <v>1704</v>
      </c>
    </row>
    <row r="1164" spans="1:3" hidden="1" x14ac:dyDescent="0.3">
      <c r="A1164" s="21" t="s">
        <v>4003</v>
      </c>
      <c r="B1164" s="21" t="s">
        <v>4001</v>
      </c>
      <c r="C1164" s="21" t="s">
        <v>4002</v>
      </c>
    </row>
    <row r="1165" spans="1:3" hidden="1" x14ac:dyDescent="0.3">
      <c r="A1165" s="21" t="s">
        <v>4005</v>
      </c>
      <c r="B1165" s="21" t="s">
        <v>4004</v>
      </c>
      <c r="C1165" s="21" t="s">
        <v>1698</v>
      </c>
    </row>
    <row r="1166" spans="1:3" hidden="1" x14ac:dyDescent="0.3">
      <c r="A1166" s="21" t="s">
        <v>4005</v>
      </c>
      <c r="B1166" s="21" t="s">
        <v>4004</v>
      </c>
      <c r="C1166" s="21" t="s">
        <v>1698</v>
      </c>
    </row>
    <row r="1167" spans="1:3" hidden="1" x14ac:dyDescent="0.3">
      <c r="A1167" s="21" t="s">
        <v>4007</v>
      </c>
      <c r="B1167" s="21" t="s">
        <v>4006</v>
      </c>
      <c r="C1167" s="21" t="s">
        <v>1966</v>
      </c>
    </row>
    <row r="1168" spans="1:3" hidden="1" x14ac:dyDescent="0.3">
      <c r="A1168" s="21" t="s">
        <v>4009</v>
      </c>
      <c r="B1168" s="21" t="s">
        <v>4008</v>
      </c>
      <c r="C1168" s="21" t="s">
        <v>1704</v>
      </c>
    </row>
    <row r="1169" spans="1:3" hidden="1" x14ac:dyDescent="0.3">
      <c r="A1169" s="21" t="s">
        <v>4011</v>
      </c>
      <c r="B1169" s="21" t="s">
        <v>4010</v>
      </c>
      <c r="C1169" s="21" t="s">
        <v>2002</v>
      </c>
    </row>
    <row r="1170" spans="1:3" hidden="1" x14ac:dyDescent="0.3">
      <c r="A1170" s="21" t="s">
        <v>4013</v>
      </c>
      <c r="B1170" s="21" t="s">
        <v>4012</v>
      </c>
      <c r="C1170" s="21" t="s">
        <v>1698</v>
      </c>
    </row>
    <row r="1171" spans="1:3" hidden="1" x14ac:dyDescent="0.3">
      <c r="A1171" s="21" t="s">
        <v>4013</v>
      </c>
      <c r="B1171" s="21" t="s">
        <v>4012</v>
      </c>
      <c r="C1171" s="21" t="s">
        <v>1698</v>
      </c>
    </row>
    <row r="1172" spans="1:3" hidden="1" x14ac:dyDescent="0.3">
      <c r="A1172" s="21" t="s">
        <v>4015</v>
      </c>
      <c r="B1172" s="21" t="s">
        <v>4014</v>
      </c>
      <c r="C1172" s="21" t="s">
        <v>1704</v>
      </c>
    </row>
    <row r="1173" spans="1:3" hidden="1" x14ac:dyDescent="0.3">
      <c r="A1173" s="21" t="s">
        <v>4017</v>
      </c>
      <c r="B1173" s="21" t="s">
        <v>4016</v>
      </c>
      <c r="C1173" s="21" t="s">
        <v>1704</v>
      </c>
    </row>
    <row r="1174" spans="1:3" hidden="1" x14ac:dyDescent="0.3">
      <c r="A1174" s="21" t="s">
        <v>4019</v>
      </c>
      <c r="B1174" s="21" t="s">
        <v>4018</v>
      </c>
      <c r="C1174" s="21" t="s">
        <v>1769</v>
      </c>
    </row>
    <row r="1175" spans="1:3" hidden="1" x14ac:dyDescent="0.3">
      <c r="A1175" s="21" t="s">
        <v>4021</v>
      </c>
      <c r="B1175" s="21" t="s">
        <v>4020</v>
      </c>
      <c r="C1175" s="21" t="s">
        <v>1698</v>
      </c>
    </row>
    <row r="1176" spans="1:3" hidden="1" x14ac:dyDescent="0.3">
      <c r="A1176" s="21" t="s">
        <v>4021</v>
      </c>
      <c r="B1176" s="21" t="s">
        <v>4020</v>
      </c>
      <c r="C1176" s="21" t="s">
        <v>1698</v>
      </c>
    </row>
    <row r="1177" spans="1:3" hidden="1" x14ac:dyDescent="0.3">
      <c r="A1177" s="21" t="s">
        <v>4023</v>
      </c>
      <c r="B1177" s="21" t="s">
        <v>4022</v>
      </c>
      <c r="C1177" s="21" t="s">
        <v>1755</v>
      </c>
    </row>
    <row r="1178" spans="1:3" hidden="1" x14ac:dyDescent="0.3">
      <c r="A1178" s="21" t="s">
        <v>4025</v>
      </c>
      <c r="B1178" s="21" t="s">
        <v>4024</v>
      </c>
      <c r="C1178" s="21" t="s">
        <v>1704</v>
      </c>
    </row>
    <row r="1179" spans="1:3" hidden="1" x14ac:dyDescent="0.3">
      <c r="A1179" s="21" t="s">
        <v>4028</v>
      </c>
      <c r="B1179" s="21" t="s">
        <v>4026</v>
      </c>
      <c r="C1179" s="21" t="s">
        <v>4027</v>
      </c>
    </row>
    <row r="1180" spans="1:3" hidden="1" x14ac:dyDescent="0.3">
      <c r="A1180" s="21" t="s">
        <v>4029</v>
      </c>
      <c r="B1180" s="21" t="s">
        <v>4026</v>
      </c>
      <c r="C1180" s="21" t="s">
        <v>4027</v>
      </c>
    </row>
    <row r="1181" spans="1:3" hidden="1" x14ac:dyDescent="0.3">
      <c r="A1181" s="21" t="s">
        <v>4030</v>
      </c>
      <c r="B1181" s="21" t="s">
        <v>4026</v>
      </c>
      <c r="C1181" s="21" t="s">
        <v>4027</v>
      </c>
    </row>
    <row r="1182" spans="1:3" hidden="1" x14ac:dyDescent="0.3">
      <c r="A1182" s="21" t="s">
        <v>4032</v>
      </c>
      <c r="B1182" s="21" t="s">
        <v>4031</v>
      </c>
      <c r="C1182" s="21" t="s">
        <v>1718</v>
      </c>
    </row>
    <row r="1183" spans="1:3" hidden="1" x14ac:dyDescent="0.3">
      <c r="A1183" s="21" t="s">
        <v>4034</v>
      </c>
      <c r="B1183" s="21" t="s">
        <v>4033</v>
      </c>
      <c r="C1183" s="21" t="s">
        <v>1704</v>
      </c>
    </row>
    <row r="1184" spans="1:3" hidden="1" x14ac:dyDescent="0.3">
      <c r="A1184" s="21" t="s">
        <v>4036</v>
      </c>
      <c r="B1184" s="21" t="s">
        <v>4035</v>
      </c>
      <c r="C1184" s="21" t="s">
        <v>1782</v>
      </c>
    </row>
    <row r="1185" spans="1:3" hidden="1" x14ac:dyDescent="0.3">
      <c r="A1185" s="21" t="s">
        <v>4038</v>
      </c>
      <c r="B1185" s="21" t="s">
        <v>4037</v>
      </c>
      <c r="C1185" s="21" t="s">
        <v>1704</v>
      </c>
    </row>
    <row r="1186" spans="1:3" hidden="1" x14ac:dyDescent="0.3">
      <c r="A1186" s="21" t="s">
        <v>4041</v>
      </c>
      <c r="B1186" s="21" t="s">
        <v>4039</v>
      </c>
      <c r="C1186" s="21" t="s">
        <v>4040</v>
      </c>
    </row>
    <row r="1187" spans="1:3" hidden="1" x14ac:dyDescent="0.3">
      <c r="A1187" s="21" t="s">
        <v>4043</v>
      </c>
      <c r="B1187" s="21" t="s">
        <v>4042</v>
      </c>
      <c r="C1187" s="21" t="s">
        <v>1769</v>
      </c>
    </row>
    <row r="1188" spans="1:3" hidden="1" x14ac:dyDescent="0.3">
      <c r="A1188" s="21" t="s">
        <v>4045</v>
      </c>
      <c r="B1188" s="21" t="s">
        <v>4044</v>
      </c>
      <c r="C1188" s="21" t="s">
        <v>2002</v>
      </c>
    </row>
    <row r="1189" spans="1:3" hidden="1" x14ac:dyDescent="0.3">
      <c r="A1189" s="21" t="s">
        <v>4046</v>
      </c>
      <c r="B1189" s="21" t="s">
        <v>4044</v>
      </c>
      <c r="C1189" s="21" t="s">
        <v>2002</v>
      </c>
    </row>
    <row r="1190" spans="1:3" hidden="1" x14ac:dyDescent="0.3">
      <c r="A1190" s="21" t="s">
        <v>4047</v>
      </c>
      <c r="B1190" s="21" t="s">
        <v>4044</v>
      </c>
      <c r="C1190" s="21" t="s">
        <v>2002</v>
      </c>
    </row>
    <row r="1191" spans="1:3" hidden="1" x14ac:dyDescent="0.3">
      <c r="A1191" s="21" t="s">
        <v>4049</v>
      </c>
      <c r="B1191" s="21" t="s">
        <v>4048</v>
      </c>
      <c r="C1191" s="21" t="s">
        <v>1704</v>
      </c>
    </row>
    <row r="1192" spans="1:3" hidden="1" x14ac:dyDescent="0.3">
      <c r="A1192" s="21" t="s">
        <v>4051</v>
      </c>
      <c r="B1192" s="21" t="s">
        <v>4050</v>
      </c>
      <c r="C1192" s="21" t="s">
        <v>2430</v>
      </c>
    </row>
    <row r="1193" spans="1:3" hidden="1" x14ac:dyDescent="0.3">
      <c r="A1193" s="21" t="s">
        <v>4053</v>
      </c>
      <c r="B1193" s="21" t="s">
        <v>4052</v>
      </c>
      <c r="C1193" s="21" t="s">
        <v>1704</v>
      </c>
    </row>
    <row r="1194" spans="1:3" hidden="1" x14ac:dyDescent="0.3">
      <c r="A1194" s="21" t="s">
        <v>4055</v>
      </c>
      <c r="B1194" s="21" t="s">
        <v>4054</v>
      </c>
      <c r="C1194" s="21" t="s">
        <v>1698</v>
      </c>
    </row>
    <row r="1195" spans="1:3" hidden="1" x14ac:dyDescent="0.3">
      <c r="A1195" s="21" t="s">
        <v>4055</v>
      </c>
      <c r="B1195" s="21" t="s">
        <v>4054</v>
      </c>
      <c r="C1195" s="21" t="s">
        <v>1698</v>
      </c>
    </row>
    <row r="1196" spans="1:3" hidden="1" x14ac:dyDescent="0.3">
      <c r="A1196" s="21" t="s">
        <v>4057</v>
      </c>
      <c r="B1196" s="21" t="s">
        <v>4056</v>
      </c>
      <c r="C1196" s="21" t="s">
        <v>1704</v>
      </c>
    </row>
    <row r="1197" spans="1:3" hidden="1" x14ac:dyDescent="0.3">
      <c r="A1197" s="21" t="s">
        <v>4059</v>
      </c>
      <c r="B1197" s="21" t="s">
        <v>4058</v>
      </c>
      <c r="C1197" s="21" t="s">
        <v>1704</v>
      </c>
    </row>
    <row r="1198" spans="1:3" hidden="1" x14ac:dyDescent="0.3">
      <c r="A1198" s="21" t="s">
        <v>4061</v>
      </c>
      <c r="B1198" s="21" t="s">
        <v>4060</v>
      </c>
      <c r="C1198" s="21" t="s">
        <v>1795</v>
      </c>
    </row>
    <row r="1199" spans="1:3" hidden="1" x14ac:dyDescent="0.3">
      <c r="A1199" s="21" t="s">
        <v>4063</v>
      </c>
      <c r="B1199" s="21" t="s">
        <v>4062</v>
      </c>
      <c r="C1199" s="21" t="s">
        <v>1704</v>
      </c>
    </row>
    <row r="1200" spans="1:3" hidden="1" x14ac:dyDescent="0.3">
      <c r="A1200" s="21" t="s">
        <v>4065</v>
      </c>
      <c r="B1200" s="21" t="s">
        <v>4064</v>
      </c>
      <c r="C1200" s="21" t="s">
        <v>1704</v>
      </c>
    </row>
    <row r="1201" spans="1:3" hidden="1" x14ac:dyDescent="0.3">
      <c r="A1201" s="21" t="s">
        <v>4067</v>
      </c>
      <c r="B1201" s="21" t="s">
        <v>4066</v>
      </c>
      <c r="C1201" s="21" t="s">
        <v>1730</v>
      </c>
    </row>
    <row r="1202" spans="1:3" hidden="1" x14ac:dyDescent="0.3">
      <c r="A1202" s="21" t="s">
        <v>4069</v>
      </c>
      <c r="B1202" s="21" t="s">
        <v>4068</v>
      </c>
      <c r="C1202" s="21" t="s">
        <v>1704</v>
      </c>
    </row>
    <row r="1203" spans="1:3" hidden="1" x14ac:dyDescent="0.3">
      <c r="A1203" s="21" t="s">
        <v>4071</v>
      </c>
      <c r="B1203" s="21" t="s">
        <v>4070</v>
      </c>
      <c r="C1203" s="21" t="s">
        <v>1755</v>
      </c>
    </row>
    <row r="1204" spans="1:3" hidden="1" x14ac:dyDescent="0.3">
      <c r="A1204" s="21" t="s">
        <v>4073</v>
      </c>
      <c r="B1204" s="21" t="s">
        <v>4072</v>
      </c>
      <c r="C1204" s="21" t="s">
        <v>1730</v>
      </c>
    </row>
    <row r="1205" spans="1:3" hidden="1" x14ac:dyDescent="0.3">
      <c r="A1205" s="21" t="s">
        <v>4075</v>
      </c>
      <c r="B1205" s="21" t="s">
        <v>4074</v>
      </c>
      <c r="C1205" s="21" t="s">
        <v>1769</v>
      </c>
    </row>
    <row r="1206" spans="1:3" hidden="1" x14ac:dyDescent="0.3">
      <c r="A1206" s="21" t="s">
        <v>1179</v>
      </c>
      <c r="B1206" s="21" t="s">
        <v>4074</v>
      </c>
      <c r="C1206" s="21" t="s">
        <v>1769</v>
      </c>
    </row>
    <row r="1207" spans="1:3" hidden="1" x14ac:dyDescent="0.3">
      <c r="A1207" s="21" t="s">
        <v>4076</v>
      </c>
      <c r="B1207" s="21" t="s">
        <v>4074</v>
      </c>
      <c r="C1207" s="21" t="s">
        <v>1769</v>
      </c>
    </row>
    <row r="1208" spans="1:3" hidden="1" x14ac:dyDescent="0.3">
      <c r="A1208" s="21" t="s">
        <v>4078</v>
      </c>
      <c r="B1208" s="21" t="s">
        <v>4077</v>
      </c>
      <c r="C1208" s="21" t="s">
        <v>1690</v>
      </c>
    </row>
    <row r="1209" spans="1:3" hidden="1" x14ac:dyDescent="0.3">
      <c r="A1209" s="21" t="s">
        <v>4080</v>
      </c>
      <c r="B1209" s="21" t="s">
        <v>4079</v>
      </c>
      <c r="C1209" s="21" t="s">
        <v>1886</v>
      </c>
    </row>
    <row r="1210" spans="1:3" hidden="1" x14ac:dyDescent="0.3">
      <c r="A1210" s="21" t="s">
        <v>4083</v>
      </c>
      <c r="B1210" s="21" t="s">
        <v>4081</v>
      </c>
      <c r="C1210" s="21" t="s">
        <v>4082</v>
      </c>
    </row>
    <row r="1211" spans="1:3" hidden="1" x14ac:dyDescent="0.3">
      <c r="A1211" s="21" t="s">
        <v>4085</v>
      </c>
      <c r="B1211" s="21" t="s">
        <v>4084</v>
      </c>
      <c r="C1211" s="21" t="s">
        <v>1873</v>
      </c>
    </row>
    <row r="1212" spans="1:3" hidden="1" x14ac:dyDescent="0.3">
      <c r="A1212" s="21" t="s">
        <v>4087</v>
      </c>
      <c r="B1212" s="21" t="s">
        <v>4086</v>
      </c>
      <c r="C1212" s="21" t="s">
        <v>1704</v>
      </c>
    </row>
    <row r="1213" spans="1:3" hidden="1" x14ac:dyDescent="0.3">
      <c r="A1213" s="21" t="s">
        <v>4089</v>
      </c>
      <c r="B1213" s="21" t="s">
        <v>4088</v>
      </c>
      <c r="C1213" s="21" t="s">
        <v>1910</v>
      </c>
    </row>
    <row r="1214" spans="1:3" hidden="1" x14ac:dyDescent="0.3">
      <c r="A1214" s="21" t="s">
        <v>4091</v>
      </c>
      <c r="B1214" s="21" t="s">
        <v>4090</v>
      </c>
      <c r="C1214" s="21" t="s">
        <v>1824</v>
      </c>
    </row>
    <row r="1215" spans="1:3" hidden="1" x14ac:dyDescent="0.3">
      <c r="A1215" s="21" t="s">
        <v>4093</v>
      </c>
      <c r="B1215" s="21" t="s">
        <v>4092</v>
      </c>
      <c r="C1215" s="21" t="s">
        <v>1755</v>
      </c>
    </row>
    <row r="1216" spans="1:3" hidden="1" x14ac:dyDescent="0.3">
      <c r="A1216" s="21" t="s">
        <v>4095</v>
      </c>
      <c r="B1216" s="21" t="s">
        <v>4094</v>
      </c>
      <c r="C1216" s="21" t="s">
        <v>1698</v>
      </c>
    </row>
    <row r="1217" spans="1:3" hidden="1" x14ac:dyDescent="0.3">
      <c r="A1217" s="21" t="s">
        <v>4095</v>
      </c>
      <c r="B1217" s="21" t="s">
        <v>4094</v>
      </c>
      <c r="C1217" s="21" t="s">
        <v>1698</v>
      </c>
    </row>
    <row r="1218" spans="1:3" hidden="1" x14ac:dyDescent="0.3">
      <c r="A1218" s="21" t="s">
        <v>4097</v>
      </c>
      <c r="B1218" s="21" t="s">
        <v>4096</v>
      </c>
      <c r="C1218" s="21" t="s">
        <v>2819</v>
      </c>
    </row>
    <row r="1219" spans="1:3" hidden="1" x14ac:dyDescent="0.3">
      <c r="A1219" s="21" t="s">
        <v>4099</v>
      </c>
      <c r="B1219" s="21" t="s">
        <v>4098</v>
      </c>
      <c r="C1219" s="21" t="s">
        <v>1834</v>
      </c>
    </row>
    <row r="1220" spans="1:3" hidden="1" x14ac:dyDescent="0.3">
      <c r="A1220" s="21" t="s">
        <v>4101</v>
      </c>
      <c r="B1220" s="21" t="s">
        <v>4100</v>
      </c>
      <c r="C1220" s="21" t="s">
        <v>1704</v>
      </c>
    </row>
    <row r="1221" spans="1:3" hidden="1" x14ac:dyDescent="0.3">
      <c r="A1221" s="21" t="s">
        <v>4103</v>
      </c>
      <c r="B1221" s="21" t="s">
        <v>4102</v>
      </c>
      <c r="C1221" s="21" t="s">
        <v>2185</v>
      </c>
    </row>
    <row r="1222" spans="1:3" hidden="1" x14ac:dyDescent="0.3">
      <c r="A1222" s="21" t="s">
        <v>4106</v>
      </c>
      <c r="B1222" s="21" t="s">
        <v>4104</v>
      </c>
      <c r="C1222" s="21" t="s">
        <v>4105</v>
      </c>
    </row>
    <row r="1223" spans="1:3" hidden="1" x14ac:dyDescent="0.3">
      <c r="A1223" s="21" t="s">
        <v>4108</v>
      </c>
      <c r="B1223" s="21" t="s">
        <v>4107</v>
      </c>
      <c r="C1223" s="21" t="s">
        <v>1704</v>
      </c>
    </row>
    <row r="1224" spans="1:3" hidden="1" x14ac:dyDescent="0.3">
      <c r="A1224" s="21" t="s">
        <v>4110</v>
      </c>
      <c r="B1224" s="21" t="s">
        <v>4109</v>
      </c>
      <c r="C1224" s="21" t="s">
        <v>1758</v>
      </c>
    </row>
    <row r="1225" spans="1:3" hidden="1" x14ac:dyDescent="0.3">
      <c r="A1225" s="21" t="s">
        <v>4112</v>
      </c>
      <c r="B1225" s="21" t="s">
        <v>4111</v>
      </c>
      <c r="C1225" s="21" t="s">
        <v>1704</v>
      </c>
    </row>
    <row r="1226" spans="1:3" hidden="1" x14ac:dyDescent="0.3">
      <c r="A1226" s="21" t="s">
        <v>4114</v>
      </c>
      <c r="B1226" s="21" t="s">
        <v>4113</v>
      </c>
      <c r="C1226" s="21" t="s">
        <v>1698</v>
      </c>
    </row>
    <row r="1227" spans="1:3" hidden="1" x14ac:dyDescent="0.3">
      <c r="A1227" s="21" t="s">
        <v>4114</v>
      </c>
      <c r="B1227" s="21" t="s">
        <v>4113</v>
      </c>
      <c r="C1227" s="21" t="s">
        <v>1698</v>
      </c>
    </row>
    <row r="1228" spans="1:3" hidden="1" x14ac:dyDescent="0.3">
      <c r="A1228" s="21" t="s">
        <v>4117</v>
      </c>
      <c r="B1228" s="21" t="s">
        <v>4115</v>
      </c>
      <c r="C1228" s="21" t="s">
        <v>4116</v>
      </c>
    </row>
    <row r="1229" spans="1:3" hidden="1" x14ac:dyDescent="0.3">
      <c r="A1229" s="21" t="s">
        <v>4119</v>
      </c>
      <c r="B1229" s="21" t="s">
        <v>4118</v>
      </c>
      <c r="C1229" s="21" t="s">
        <v>4116</v>
      </c>
    </row>
    <row r="1230" spans="1:3" hidden="1" x14ac:dyDescent="0.3">
      <c r="A1230" s="21" t="s">
        <v>4122</v>
      </c>
      <c r="B1230" s="21" t="s">
        <v>4120</v>
      </c>
      <c r="C1230" s="21" t="s">
        <v>4121</v>
      </c>
    </row>
    <row r="1231" spans="1:3" hidden="1" x14ac:dyDescent="0.3">
      <c r="A1231" s="21" t="s">
        <v>4124</v>
      </c>
      <c r="B1231" s="21" t="s">
        <v>4123</v>
      </c>
      <c r="C1231" s="21" t="s">
        <v>1704</v>
      </c>
    </row>
    <row r="1232" spans="1:3" hidden="1" x14ac:dyDescent="0.3">
      <c r="A1232" s="21" t="s">
        <v>4126</v>
      </c>
      <c r="B1232" s="21" t="s">
        <v>4125</v>
      </c>
      <c r="C1232" s="21" t="s">
        <v>1704</v>
      </c>
    </row>
    <row r="1233" spans="1:3" hidden="1" x14ac:dyDescent="0.3">
      <c r="A1233" s="21" t="s">
        <v>4128</v>
      </c>
      <c r="B1233" s="21" t="s">
        <v>4127</v>
      </c>
      <c r="C1233" s="21" t="s">
        <v>1704</v>
      </c>
    </row>
    <row r="1234" spans="1:3" hidden="1" x14ac:dyDescent="0.3">
      <c r="A1234" s="21" t="s">
        <v>4130</v>
      </c>
      <c r="B1234" s="21" t="s">
        <v>4129</v>
      </c>
      <c r="C1234" s="21" t="s">
        <v>1718</v>
      </c>
    </row>
    <row r="1235" spans="1:3" hidden="1" x14ac:dyDescent="0.3">
      <c r="A1235" s="21" t="s">
        <v>4132</v>
      </c>
      <c r="B1235" s="21" t="s">
        <v>4131</v>
      </c>
      <c r="C1235" s="21" t="s">
        <v>2002</v>
      </c>
    </row>
    <row r="1236" spans="1:3" hidden="1" x14ac:dyDescent="0.3">
      <c r="A1236" s="21" t="s">
        <v>4134</v>
      </c>
      <c r="B1236" s="21" t="s">
        <v>4133</v>
      </c>
      <c r="C1236" s="21" t="s">
        <v>2711</v>
      </c>
    </row>
    <row r="1237" spans="1:3" hidden="1" x14ac:dyDescent="0.3">
      <c r="A1237" s="21" t="s">
        <v>4136</v>
      </c>
      <c r="B1237" s="21" t="s">
        <v>4135</v>
      </c>
      <c r="C1237" s="21" t="s">
        <v>1724</v>
      </c>
    </row>
    <row r="1238" spans="1:3" hidden="1" x14ac:dyDescent="0.3">
      <c r="A1238" s="21" t="s">
        <v>4138</v>
      </c>
      <c r="B1238" s="21" t="s">
        <v>4137</v>
      </c>
      <c r="C1238" s="21" t="s">
        <v>1986</v>
      </c>
    </row>
    <row r="1239" spans="1:3" hidden="1" x14ac:dyDescent="0.3">
      <c r="A1239" s="21" t="s">
        <v>4140</v>
      </c>
      <c r="B1239" s="21" t="s">
        <v>4139</v>
      </c>
      <c r="C1239" s="21" t="s">
        <v>1795</v>
      </c>
    </row>
    <row r="1240" spans="1:3" hidden="1" x14ac:dyDescent="0.3">
      <c r="A1240" s="21" t="s">
        <v>4142</v>
      </c>
      <c r="B1240" s="21" t="s">
        <v>4141</v>
      </c>
      <c r="C1240" s="21" t="s">
        <v>1704</v>
      </c>
    </row>
    <row r="1241" spans="1:3" hidden="1" x14ac:dyDescent="0.3">
      <c r="A1241" s="21" t="s">
        <v>4144</v>
      </c>
      <c r="B1241" s="21" t="s">
        <v>4143</v>
      </c>
      <c r="C1241" s="21" t="s">
        <v>1704</v>
      </c>
    </row>
    <row r="1242" spans="1:3" hidden="1" x14ac:dyDescent="0.3">
      <c r="A1242" s="21" t="s">
        <v>4146</v>
      </c>
      <c r="B1242" s="21" t="s">
        <v>4145</v>
      </c>
      <c r="C1242" s="21" t="s">
        <v>2155</v>
      </c>
    </row>
    <row r="1243" spans="1:3" hidden="1" x14ac:dyDescent="0.3">
      <c r="A1243" s="21" t="s">
        <v>4148</v>
      </c>
      <c r="B1243" s="21" t="s">
        <v>4147</v>
      </c>
      <c r="C1243" s="21" t="s">
        <v>1704</v>
      </c>
    </row>
    <row r="1244" spans="1:3" hidden="1" x14ac:dyDescent="0.3">
      <c r="A1244" s="21" t="s">
        <v>4150</v>
      </c>
      <c r="B1244" s="21" t="s">
        <v>4149</v>
      </c>
      <c r="C1244" s="21" t="s">
        <v>1704</v>
      </c>
    </row>
    <row r="1245" spans="1:3" hidden="1" x14ac:dyDescent="0.3">
      <c r="A1245" s="21" t="s">
        <v>1203</v>
      </c>
      <c r="B1245" s="21" t="s">
        <v>4149</v>
      </c>
      <c r="C1245" s="21" t="s">
        <v>1704</v>
      </c>
    </row>
    <row r="1246" spans="1:3" hidden="1" x14ac:dyDescent="0.3">
      <c r="A1246" s="21" t="s">
        <v>4152</v>
      </c>
      <c r="B1246" s="21" t="s">
        <v>4151</v>
      </c>
      <c r="C1246" s="21" t="s">
        <v>3248</v>
      </c>
    </row>
    <row r="1247" spans="1:3" hidden="1" x14ac:dyDescent="0.3">
      <c r="A1247" s="21" t="s">
        <v>4154</v>
      </c>
      <c r="B1247" s="21" t="s">
        <v>4153</v>
      </c>
      <c r="C1247" s="21" t="s">
        <v>1704</v>
      </c>
    </row>
    <row r="1248" spans="1:3" hidden="1" x14ac:dyDescent="0.3">
      <c r="A1248" s="21" t="s">
        <v>4156</v>
      </c>
      <c r="B1248" s="21" t="s">
        <v>4155</v>
      </c>
      <c r="C1248" s="21" t="s">
        <v>1744</v>
      </c>
    </row>
    <row r="1249" spans="1:3" hidden="1" x14ac:dyDescent="0.3">
      <c r="A1249" s="21" t="s">
        <v>4158</v>
      </c>
      <c r="B1249" s="21" t="s">
        <v>4157</v>
      </c>
      <c r="C1249" s="21" t="s">
        <v>1704</v>
      </c>
    </row>
    <row r="1250" spans="1:3" hidden="1" x14ac:dyDescent="0.3">
      <c r="A1250" s="21" t="s">
        <v>4160</v>
      </c>
      <c r="B1250" s="21" t="s">
        <v>4159</v>
      </c>
      <c r="C1250" s="21" t="s">
        <v>1718</v>
      </c>
    </row>
    <row r="1251" spans="1:3" hidden="1" x14ac:dyDescent="0.3">
      <c r="A1251" s="21" t="s">
        <v>4162</v>
      </c>
      <c r="B1251" s="21" t="s">
        <v>4161</v>
      </c>
      <c r="C1251" s="21" t="s">
        <v>2549</v>
      </c>
    </row>
    <row r="1252" spans="1:3" hidden="1" x14ac:dyDescent="0.3">
      <c r="A1252" s="21" t="s">
        <v>4164</v>
      </c>
      <c r="B1252" s="21" t="s">
        <v>4163</v>
      </c>
      <c r="C1252" s="21" t="s">
        <v>1790</v>
      </c>
    </row>
    <row r="1253" spans="1:3" hidden="1" x14ac:dyDescent="0.3">
      <c r="A1253" s="21" t="s">
        <v>4166</v>
      </c>
      <c r="B1253" s="21" t="s">
        <v>4165</v>
      </c>
      <c r="C1253" s="21" t="s">
        <v>1733</v>
      </c>
    </row>
    <row r="1254" spans="1:3" hidden="1" x14ac:dyDescent="0.3">
      <c r="A1254" s="21" t="s">
        <v>4168</v>
      </c>
      <c r="B1254" s="21" t="s">
        <v>4167</v>
      </c>
      <c r="C1254" s="21" t="s">
        <v>1704</v>
      </c>
    </row>
    <row r="1255" spans="1:3" hidden="1" x14ac:dyDescent="0.3">
      <c r="A1255" s="21" t="s">
        <v>4170</v>
      </c>
      <c r="B1255" s="21" t="s">
        <v>4169</v>
      </c>
      <c r="C1255" s="21" t="s">
        <v>1807</v>
      </c>
    </row>
    <row r="1256" spans="1:3" hidden="1" x14ac:dyDescent="0.3">
      <c r="A1256" s="21" t="s">
        <v>4172</v>
      </c>
      <c r="B1256" s="21" t="s">
        <v>4171</v>
      </c>
      <c r="C1256" s="21" t="s">
        <v>1693</v>
      </c>
    </row>
    <row r="1257" spans="1:3" hidden="1" x14ac:dyDescent="0.3">
      <c r="A1257" s="21" t="s">
        <v>4174</v>
      </c>
      <c r="B1257" s="21" t="s">
        <v>4173</v>
      </c>
      <c r="C1257" s="21" t="s">
        <v>1698</v>
      </c>
    </row>
    <row r="1258" spans="1:3" hidden="1" x14ac:dyDescent="0.3">
      <c r="A1258" s="21" t="s">
        <v>4174</v>
      </c>
      <c r="B1258" s="21" t="s">
        <v>4173</v>
      </c>
      <c r="C1258" s="21" t="s">
        <v>1698</v>
      </c>
    </row>
    <row r="1259" spans="1:3" hidden="1" x14ac:dyDescent="0.3">
      <c r="A1259" s="21" t="s">
        <v>4176</v>
      </c>
      <c r="B1259" s="21" t="s">
        <v>4175</v>
      </c>
      <c r="C1259" s="21" t="s">
        <v>1704</v>
      </c>
    </row>
    <row r="1260" spans="1:3" hidden="1" x14ac:dyDescent="0.3">
      <c r="A1260" s="21" t="s">
        <v>4178</v>
      </c>
      <c r="B1260" s="21" t="s">
        <v>4177</v>
      </c>
      <c r="C1260" s="21" t="s">
        <v>1790</v>
      </c>
    </row>
    <row r="1261" spans="1:3" hidden="1" x14ac:dyDescent="0.3">
      <c r="A1261" s="21" t="s">
        <v>4180</v>
      </c>
      <c r="B1261" s="21" t="s">
        <v>4179</v>
      </c>
      <c r="C1261" s="21" t="s">
        <v>1878</v>
      </c>
    </row>
    <row r="1262" spans="1:3" hidden="1" x14ac:dyDescent="0.3">
      <c r="A1262" s="21" t="s">
        <v>4182</v>
      </c>
      <c r="B1262" s="21" t="s">
        <v>4181</v>
      </c>
      <c r="C1262" s="21" t="s">
        <v>1704</v>
      </c>
    </row>
    <row r="1263" spans="1:3" hidden="1" x14ac:dyDescent="0.3">
      <c r="A1263" s="21" t="s">
        <v>4184</v>
      </c>
      <c r="B1263" s="21" t="s">
        <v>4183</v>
      </c>
      <c r="C1263" s="21" t="s">
        <v>1704</v>
      </c>
    </row>
    <row r="1264" spans="1:3" hidden="1" x14ac:dyDescent="0.3">
      <c r="A1264" s="21" t="s">
        <v>4187</v>
      </c>
      <c r="B1264" s="21" t="s">
        <v>4185</v>
      </c>
      <c r="C1264" s="21" t="s">
        <v>4186</v>
      </c>
    </row>
    <row r="1265" spans="1:3" hidden="1" x14ac:dyDescent="0.3">
      <c r="A1265" s="21" t="s">
        <v>4189</v>
      </c>
      <c r="B1265" s="21" t="s">
        <v>4188</v>
      </c>
      <c r="C1265" s="21" t="s">
        <v>2155</v>
      </c>
    </row>
    <row r="1266" spans="1:3" hidden="1" x14ac:dyDescent="0.3">
      <c r="A1266" s="21" t="s">
        <v>4191</v>
      </c>
      <c r="B1266" s="21" t="s">
        <v>4190</v>
      </c>
      <c r="C1266" s="21" t="s">
        <v>1704</v>
      </c>
    </row>
    <row r="1267" spans="1:3" hidden="1" x14ac:dyDescent="0.3">
      <c r="A1267" s="21" t="s">
        <v>4193</v>
      </c>
      <c r="B1267" s="21" t="s">
        <v>4192</v>
      </c>
      <c r="C1267" s="21" t="s">
        <v>1790</v>
      </c>
    </row>
    <row r="1268" spans="1:3" hidden="1" x14ac:dyDescent="0.3">
      <c r="A1268" s="21" t="s">
        <v>4195</v>
      </c>
      <c r="B1268" s="21" t="s">
        <v>4194</v>
      </c>
      <c r="C1268" s="21" t="s">
        <v>1851</v>
      </c>
    </row>
    <row r="1269" spans="1:3" hidden="1" x14ac:dyDescent="0.3">
      <c r="A1269" s="21" t="s">
        <v>4196</v>
      </c>
      <c r="B1269" s="21" t="s">
        <v>4194</v>
      </c>
      <c r="C1269" s="21" t="s">
        <v>3166</v>
      </c>
    </row>
    <row r="1270" spans="1:3" hidden="1" x14ac:dyDescent="0.3">
      <c r="A1270" s="21" t="s">
        <v>4198</v>
      </c>
      <c r="B1270" s="21" t="s">
        <v>4197</v>
      </c>
      <c r="C1270" s="21" t="s">
        <v>3166</v>
      </c>
    </row>
    <row r="1271" spans="1:3" hidden="1" x14ac:dyDescent="0.3">
      <c r="A1271" s="21" t="s">
        <v>4200</v>
      </c>
      <c r="B1271" s="21" t="s">
        <v>4199</v>
      </c>
      <c r="C1271" s="21" t="s">
        <v>1963</v>
      </c>
    </row>
    <row r="1272" spans="1:3" hidden="1" x14ac:dyDescent="0.3">
      <c r="A1272" s="21" t="s">
        <v>4202</v>
      </c>
      <c r="B1272" s="21" t="s">
        <v>4201</v>
      </c>
      <c r="C1272" s="21" t="s">
        <v>2002</v>
      </c>
    </row>
    <row r="1273" spans="1:3" hidden="1" x14ac:dyDescent="0.3">
      <c r="A1273" s="21" t="s">
        <v>4204</v>
      </c>
      <c r="B1273" s="21" t="s">
        <v>4203</v>
      </c>
      <c r="C1273" s="21" t="s">
        <v>2002</v>
      </c>
    </row>
    <row r="1274" spans="1:3" hidden="1" x14ac:dyDescent="0.3">
      <c r="A1274" s="21" t="s">
        <v>1199</v>
      </c>
      <c r="B1274" s="21" t="s">
        <v>4203</v>
      </c>
      <c r="C1274" s="21" t="s">
        <v>2002</v>
      </c>
    </row>
    <row r="1275" spans="1:3" hidden="1" x14ac:dyDescent="0.3">
      <c r="A1275" s="21" t="s">
        <v>4205</v>
      </c>
      <c r="B1275" s="21" t="s">
        <v>4203</v>
      </c>
      <c r="C1275" s="21" t="s">
        <v>2002</v>
      </c>
    </row>
    <row r="1276" spans="1:3" hidden="1" x14ac:dyDescent="0.3">
      <c r="A1276" s="21" t="s">
        <v>4207</v>
      </c>
      <c r="B1276" s="21" t="s">
        <v>4206</v>
      </c>
      <c r="C1276" s="21" t="s">
        <v>1758</v>
      </c>
    </row>
    <row r="1277" spans="1:3" hidden="1" x14ac:dyDescent="0.3">
      <c r="A1277" s="21" t="s">
        <v>4208</v>
      </c>
      <c r="B1277" s="21" t="s">
        <v>4206</v>
      </c>
      <c r="C1277" s="21" t="s">
        <v>1758</v>
      </c>
    </row>
    <row r="1278" spans="1:3" hidden="1" x14ac:dyDescent="0.3">
      <c r="A1278" s="21" t="s">
        <v>4211</v>
      </c>
      <c r="B1278" s="21" t="s">
        <v>4209</v>
      </c>
      <c r="C1278" s="21" t="s">
        <v>4210</v>
      </c>
    </row>
    <row r="1279" spans="1:3" hidden="1" x14ac:dyDescent="0.3">
      <c r="A1279" s="21" t="s">
        <v>4213</v>
      </c>
      <c r="B1279" s="21" t="s">
        <v>4212</v>
      </c>
      <c r="C1279" s="21" t="s">
        <v>1704</v>
      </c>
    </row>
    <row r="1280" spans="1:3" hidden="1" x14ac:dyDescent="0.3">
      <c r="A1280" s="21" t="s">
        <v>4215</v>
      </c>
      <c r="B1280" s="21" t="s">
        <v>4214</v>
      </c>
      <c r="C1280" s="21" t="s">
        <v>1704</v>
      </c>
    </row>
    <row r="1281" spans="1:3" hidden="1" x14ac:dyDescent="0.3">
      <c r="A1281" s="21" t="s">
        <v>4217</v>
      </c>
      <c r="B1281" s="21" t="s">
        <v>4216</v>
      </c>
      <c r="C1281" s="21" t="s">
        <v>1698</v>
      </c>
    </row>
    <row r="1282" spans="1:3" hidden="1" x14ac:dyDescent="0.3">
      <c r="A1282" s="21" t="s">
        <v>4217</v>
      </c>
      <c r="B1282" s="21" t="s">
        <v>4216</v>
      </c>
      <c r="C1282" s="21" t="s">
        <v>1698</v>
      </c>
    </row>
    <row r="1283" spans="1:3" hidden="1" x14ac:dyDescent="0.3">
      <c r="A1283" s="21" t="s">
        <v>4219</v>
      </c>
      <c r="B1283" s="21" t="s">
        <v>4218</v>
      </c>
      <c r="C1283" s="21" t="s">
        <v>1698</v>
      </c>
    </row>
    <row r="1284" spans="1:3" hidden="1" x14ac:dyDescent="0.3">
      <c r="A1284" s="21" t="s">
        <v>4219</v>
      </c>
      <c r="B1284" s="21" t="s">
        <v>4218</v>
      </c>
      <c r="C1284" s="21" t="s">
        <v>1698</v>
      </c>
    </row>
    <row r="1285" spans="1:3" hidden="1" x14ac:dyDescent="0.3">
      <c r="A1285" s="21" t="s">
        <v>4221</v>
      </c>
      <c r="B1285" s="21" t="s">
        <v>4220</v>
      </c>
      <c r="C1285" s="21" t="s">
        <v>1704</v>
      </c>
    </row>
    <row r="1286" spans="1:3" hidden="1" x14ac:dyDescent="0.3">
      <c r="A1286" s="21" t="s">
        <v>4223</v>
      </c>
      <c r="B1286" s="21" t="s">
        <v>4222</v>
      </c>
      <c r="C1286" s="21" t="s">
        <v>1698</v>
      </c>
    </row>
    <row r="1287" spans="1:3" hidden="1" x14ac:dyDescent="0.3">
      <c r="A1287" s="21" t="s">
        <v>4223</v>
      </c>
      <c r="B1287" s="21" t="s">
        <v>4222</v>
      </c>
      <c r="C1287" s="21" t="s">
        <v>1698</v>
      </c>
    </row>
    <row r="1288" spans="1:3" hidden="1" x14ac:dyDescent="0.3">
      <c r="A1288" s="21" t="s">
        <v>4225</v>
      </c>
      <c r="B1288" s="21" t="s">
        <v>4224</v>
      </c>
      <c r="C1288" s="21" t="s">
        <v>1704</v>
      </c>
    </row>
    <row r="1289" spans="1:3" hidden="1" x14ac:dyDescent="0.3">
      <c r="A1289" s="21" t="s">
        <v>4227</v>
      </c>
      <c r="B1289" s="21" t="s">
        <v>4226</v>
      </c>
      <c r="C1289" s="21" t="s">
        <v>1704</v>
      </c>
    </row>
    <row r="1290" spans="1:3" hidden="1" x14ac:dyDescent="0.3">
      <c r="A1290" s="21" t="s">
        <v>1172</v>
      </c>
      <c r="B1290" s="21" t="s">
        <v>4228</v>
      </c>
      <c r="C1290" s="21" t="s">
        <v>1704</v>
      </c>
    </row>
    <row r="1291" spans="1:3" hidden="1" x14ac:dyDescent="0.3">
      <c r="A1291" s="21" t="s">
        <v>4230</v>
      </c>
      <c r="B1291" s="21" t="s">
        <v>4229</v>
      </c>
      <c r="C1291" s="21" t="s">
        <v>1802</v>
      </c>
    </row>
    <row r="1292" spans="1:3" hidden="1" x14ac:dyDescent="0.3">
      <c r="A1292" s="21" t="s">
        <v>4232</v>
      </c>
      <c r="B1292" s="21" t="s">
        <v>4231</v>
      </c>
      <c r="C1292" s="21" t="s">
        <v>2178</v>
      </c>
    </row>
    <row r="1293" spans="1:3" hidden="1" x14ac:dyDescent="0.3">
      <c r="A1293" s="21" t="s">
        <v>1176</v>
      </c>
      <c r="B1293" s="21" t="s">
        <v>4231</v>
      </c>
      <c r="C1293" s="21" t="s">
        <v>4766</v>
      </c>
    </row>
    <row r="1294" spans="1:3" hidden="1" x14ac:dyDescent="0.3">
      <c r="A1294" s="21" t="s">
        <v>4234</v>
      </c>
      <c r="B1294" s="21" t="s">
        <v>4233</v>
      </c>
      <c r="C1294" s="21" t="s">
        <v>1698</v>
      </c>
    </row>
    <row r="1295" spans="1:3" hidden="1" x14ac:dyDescent="0.3">
      <c r="A1295" s="21" t="s">
        <v>4234</v>
      </c>
      <c r="B1295" s="21" t="s">
        <v>4233</v>
      </c>
      <c r="C1295" s="21" t="s">
        <v>1698</v>
      </c>
    </row>
    <row r="1296" spans="1:3" hidden="1" x14ac:dyDescent="0.3">
      <c r="A1296" s="21" t="s">
        <v>4236</v>
      </c>
      <c r="B1296" s="21" t="s">
        <v>4235</v>
      </c>
      <c r="C1296" s="21" t="s">
        <v>1790</v>
      </c>
    </row>
    <row r="1297" spans="1:3" hidden="1" x14ac:dyDescent="0.3">
      <c r="A1297" s="21" t="s">
        <v>1170</v>
      </c>
      <c r="B1297" s="21" t="s">
        <v>4237</v>
      </c>
      <c r="C1297" s="21" t="s">
        <v>1963</v>
      </c>
    </row>
    <row r="1298" spans="1:3" hidden="1" x14ac:dyDescent="0.3">
      <c r="A1298" s="21" t="s">
        <v>1181</v>
      </c>
      <c r="B1298" s="21" t="s">
        <v>4237</v>
      </c>
      <c r="C1298" s="21" t="s">
        <v>1963</v>
      </c>
    </row>
    <row r="1299" spans="1:3" hidden="1" x14ac:dyDescent="0.3">
      <c r="A1299" s="21" t="s">
        <v>4239</v>
      </c>
      <c r="B1299" s="21" t="s">
        <v>4238</v>
      </c>
      <c r="C1299" s="21" t="s">
        <v>2373</v>
      </c>
    </row>
    <row r="1300" spans="1:3" hidden="1" x14ac:dyDescent="0.3">
      <c r="A1300" s="21" t="s">
        <v>4241</v>
      </c>
      <c r="B1300" s="21" t="s">
        <v>4240</v>
      </c>
      <c r="C1300" s="21" t="s">
        <v>1963</v>
      </c>
    </row>
    <row r="1301" spans="1:3" hidden="1" x14ac:dyDescent="0.3">
      <c r="A1301" s="21" t="s">
        <v>4243</v>
      </c>
      <c r="B1301" s="21" t="s">
        <v>4242</v>
      </c>
      <c r="C1301" s="21" t="s">
        <v>1712</v>
      </c>
    </row>
    <row r="1302" spans="1:3" hidden="1" x14ac:dyDescent="0.3">
      <c r="A1302" s="21" t="s">
        <v>4245</v>
      </c>
      <c r="B1302" s="21" t="s">
        <v>4244</v>
      </c>
      <c r="C1302" s="21" t="s">
        <v>1776</v>
      </c>
    </row>
    <row r="1303" spans="1:3" hidden="1" x14ac:dyDescent="0.3">
      <c r="A1303" s="21" t="s">
        <v>4247</v>
      </c>
      <c r="B1303" s="21" t="s">
        <v>4246</v>
      </c>
      <c r="C1303" s="21" t="s">
        <v>1704</v>
      </c>
    </row>
    <row r="1304" spans="1:3" hidden="1" x14ac:dyDescent="0.3">
      <c r="A1304" s="21" t="s">
        <v>4249</v>
      </c>
      <c r="B1304" s="21" t="s">
        <v>4248</v>
      </c>
      <c r="C1304" s="21" t="s">
        <v>1963</v>
      </c>
    </row>
    <row r="1305" spans="1:3" hidden="1" x14ac:dyDescent="0.3">
      <c r="A1305" s="21" t="s">
        <v>1186</v>
      </c>
      <c r="B1305" s="21" t="s">
        <v>4250</v>
      </c>
      <c r="C1305" s="21" t="s">
        <v>1963</v>
      </c>
    </row>
    <row r="1306" spans="1:3" hidden="1" x14ac:dyDescent="0.3">
      <c r="A1306" s="21" t="s">
        <v>4252</v>
      </c>
      <c r="B1306" s="21" t="s">
        <v>4251</v>
      </c>
      <c r="C1306" s="21" t="s">
        <v>1704</v>
      </c>
    </row>
    <row r="1307" spans="1:3" hidden="1" x14ac:dyDescent="0.3">
      <c r="A1307" s="21" t="s">
        <v>4254</v>
      </c>
      <c r="B1307" s="21" t="s">
        <v>4253</v>
      </c>
      <c r="C1307" s="21" t="s">
        <v>1963</v>
      </c>
    </row>
    <row r="1308" spans="1:3" hidden="1" x14ac:dyDescent="0.3">
      <c r="A1308" s="21" t="s">
        <v>4256</v>
      </c>
      <c r="B1308" s="21" t="s">
        <v>4255</v>
      </c>
      <c r="C1308" s="21" t="s">
        <v>1704</v>
      </c>
    </row>
    <row r="1309" spans="1:3" hidden="1" x14ac:dyDescent="0.3">
      <c r="A1309" s="21" t="s">
        <v>4258</v>
      </c>
      <c r="B1309" s="21" t="s">
        <v>4257</v>
      </c>
      <c r="C1309" s="21" t="s">
        <v>1807</v>
      </c>
    </row>
    <row r="1310" spans="1:3" hidden="1" x14ac:dyDescent="0.3">
      <c r="A1310" s="21" t="s">
        <v>4260</v>
      </c>
      <c r="B1310" s="21" t="s">
        <v>4259</v>
      </c>
      <c r="C1310" s="21" t="s">
        <v>1704</v>
      </c>
    </row>
    <row r="1311" spans="1:3" hidden="1" x14ac:dyDescent="0.3">
      <c r="A1311" s="21" t="s">
        <v>4262</v>
      </c>
      <c r="B1311" s="21" t="s">
        <v>4261</v>
      </c>
      <c r="C1311" s="21" t="s">
        <v>1704</v>
      </c>
    </row>
    <row r="1312" spans="1:3" hidden="1" x14ac:dyDescent="0.3">
      <c r="A1312" s="21" t="s">
        <v>1160</v>
      </c>
      <c r="B1312" s="21" t="s">
        <v>1269</v>
      </c>
      <c r="C1312" s="21" t="s">
        <v>1269</v>
      </c>
    </row>
    <row r="1313" spans="1:3" hidden="1" x14ac:dyDescent="0.3">
      <c r="A1313" s="21" t="s">
        <v>4264</v>
      </c>
      <c r="B1313" s="21" t="s">
        <v>4263</v>
      </c>
      <c r="C1313" s="21" t="s">
        <v>1704</v>
      </c>
    </row>
    <row r="1314" spans="1:3" hidden="1" x14ac:dyDescent="0.3">
      <c r="A1314" s="21" t="s">
        <v>4266</v>
      </c>
      <c r="B1314" s="21" t="s">
        <v>4265</v>
      </c>
      <c r="C1314" s="21" t="s">
        <v>1704</v>
      </c>
    </row>
    <row r="1315" spans="1:3" hidden="1" x14ac:dyDescent="0.3">
      <c r="A1315" s="21" t="s">
        <v>4268</v>
      </c>
      <c r="B1315" s="21" t="s">
        <v>4267</v>
      </c>
      <c r="C1315" s="21" t="s">
        <v>1698</v>
      </c>
    </row>
    <row r="1316" spans="1:3" hidden="1" x14ac:dyDescent="0.3">
      <c r="A1316" s="21" t="s">
        <v>4268</v>
      </c>
      <c r="B1316" s="21" t="s">
        <v>4267</v>
      </c>
      <c r="C1316" s="21" t="s">
        <v>1698</v>
      </c>
    </row>
    <row r="1317" spans="1:3" hidden="1" x14ac:dyDescent="0.3">
      <c r="A1317" s="21" t="s">
        <v>4270</v>
      </c>
      <c r="B1317" s="21" t="s">
        <v>4269</v>
      </c>
      <c r="C1317" s="21" t="s">
        <v>1704</v>
      </c>
    </row>
    <row r="1318" spans="1:3" hidden="1" x14ac:dyDescent="0.3">
      <c r="A1318" s="21" t="s">
        <v>4272</v>
      </c>
      <c r="B1318" s="21" t="s">
        <v>4271</v>
      </c>
      <c r="C1318" s="21" t="s">
        <v>1704</v>
      </c>
    </row>
    <row r="1319" spans="1:3" hidden="1" x14ac:dyDescent="0.3">
      <c r="A1319" s="21" t="s">
        <v>4274</v>
      </c>
      <c r="B1319" s="21" t="s">
        <v>4273</v>
      </c>
      <c r="C1319" s="21" t="s">
        <v>1886</v>
      </c>
    </row>
    <row r="1320" spans="1:3" hidden="1" x14ac:dyDescent="0.3">
      <c r="A1320" s="21" t="s">
        <v>4277</v>
      </c>
      <c r="B1320" s="21" t="s">
        <v>4275</v>
      </c>
      <c r="C1320" s="21" t="s">
        <v>4276</v>
      </c>
    </row>
    <row r="1321" spans="1:3" hidden="1" x14ac:dyDescent="0.3">
      <c r="A1321" s="21" t="s">
        <v>4279</v>
      </c>
      <c r="B1321" s="21" t="s">
        <v>4278</v>
      </c>
      <c r="C1321" s="21" t="s">
        <v>1698</v>
      </c>
    </row>
    <row r="1322" spans="1:3" hidden="1" x14ac:dyDescent="0.3">
      <c r="A1322" s="21" t="s">
        <v>4279</v>
      </c>
      <c r="B1322" s="21" t="s">
        <v>4278</v>
      </c>
      <c r="C1322" s="21" t="s">
        <v>1698</v>
      </c>
    </row>
    <row r="1323" spans="1:3" hidden="1" x14ac:dyDescent="0.3">
      <c r="A1323" s="21" t="s">
        <v>4282</v>
      </c>
      <c r="B1323" s="21" t="s">
        <v>4280</v>
      </c>
      <c r="C1323" s="21" t="s">
        <v>4281</v>
      </c>
    </row>
    <row r="1324" spans="1:3" hidden="1" x14ac:dyDescent="0.3">
      <c r="A1324" s="21" t="s">
        <v>4284</v>
      </c>
      <c r="B1324" s="21" t="s">
        <v>4283</v>
      </c>
      <c r="C1324" s="21" t="s">
        <v>1690</v>
      </c>
    </row>
    <row r="1325" spans="1:3" hidden="1" x14ac:dyDescent="0.3">
      <c r="A1325" s="21" t="s">
        <v>4286</v>
      </c>
      <c r="B1325" s="21" t="s">
        <v>4285</v>
      </c>
      <c r="C1325" s="21" t="s">
        <v>1963</v>
      </c>
    </row>
    <row r="1326" spans="1:3" hidden="1" x14ac:dyDescent="0.3">
      <c r="A1326" s="21" t="s">
        <v>4288</v>
      </c>
      <c r="B1326" s="21" t="s">
        <v>4287</v>
      </c>
      <c r="C1326" s="21" t="s">
        <v>1795</v>
      </c>
    </row>
    <row r="1327" spans="1:3" hidden="1" x14ac:dyDescent="0.3">
      <c r="A1327" s="21" t="s">
        <v>4290</v>
      </c>
      <c r="B1327" s="21" t="s">
        <v>4289</v>
      </c>
      <c r="C1327" s="21" t="s">
        <v>1704</v>
      </c>
    </row>
    <row r="1328" spans="1:3" hidden="1" x14ac:dyDescent="0.3">
      <c r="A1328" s="21" t="s">
        <v>4292</v>
      </c>
      <c r="B1328" s="21" t="s">
        <v>4291</v>
      </c>
      <c r="C1328" s="21" t="s">
        <v>2072</v>
      </c>
    </row>
    <row r="1329" spans="1:3" hidden="1" x14ac:dyDescent="0.3">
      <c r="A1329" s="21" t="s">
        <v>4294</v>
      </c>
      <c r="B1329" s="21" t="s">
        <v>4293</v>
      </c>
      <c r="C1329" s="21" t="s">
        <v>2504</v>
      </c>
    </row>
    <row r="1330" spans="1:3" hidden="1" x14ac:dyDescent="0.3">
      <c r="A1330" s="21" t="s">
        <v>4296</v>
      </c>
      <c r="B1330" s="21" t="s">
        <v>4295</v>
      </c>
      <c r="C1330" s="21" t="s">
        <v>1704</v>
      </c>
    </row>
    <row r="1331" spans="1:3" hidden="1" x14ac:dyDescent="0.3">
      <c r="A1331" s="21" t="s">
        <v>4298</v>
      </c>
      <c r="B1331" s="21" t="s">
        <v>4297</v>
      </c>
      <c r="C1331" s="21" t="s">
        <v>1704</v>
      </c>
    </row>
    <row r="1332" spans="1:3" hidden="1" x14ac:dyDescent="0.3">
      <c r="A1332" s="21" t="s">
        <v>4300</v>
      </c>
      <c r="B1332" s="21" t="s">
        <v>4299</v>
      </c>
      <c r="C1332" s="21" t="s">
        <v>1704</v>
      </c>
    </row>
    <row r="1333" spans="1:3" hidden="1" x14ac:dyDescent="0.3">
      <c r="A1333" s="21" t="s">
        <v>4302</v>
      </c>
      <c r="B1333" s="21" t="s">
        <v>4301</v>
      </c>
      <c r="C1333" s="21" t="s">
        <v>1704</v>
      </c>
    </row>
    <row r="1334" spans="1:3" hidden="1" x14ac:dyDescent="0.3">
      <c r="A1334" s="21" t="s">
        <v>4304</v>
      </c>
      <c r="B1334" s="21" t="s">
        <v>4303</v>
      </c>
      <c r="C1334" s="21" t="s">
        <v>1704</v>
      </c>
    </row>
    <row r="1335" spans="1:3" hidden="1" x14ac:dyDescent="0.3">
      <c r="A1335" s="21" t="s">
        <v>4306</v>
      </c>
      <c r="B1335" s="21" t="s">
        <v>4305</v>
      </c>
      <c r="C1335" s="21" t="s">
        <v>1704</v>
      </c>
    </row>
    <row r="1336" spans="1:3" hidden="1" x14ac:dyDescent="0.3">
      <c r="A1336" s="21" t="s">
        <v>4308</v>
      </c>
      <c r="B1336" s="21" t="s">
        <v>4307</v>
      </c>
      <c r="C1336" s="21" t="s">
        <v>1704</v>
      </c>
    </row>
    <row r="1337" spans="1:3" hidden="1" x14ac:dyDescent="0.3">
      <c r="A1337" s="21" t="s">
        <v>4311</v>
      </c>
      <c r="B1337" s="21" t="s">
        <v>4309</v>
      </c>
      <c r="C1337" s="21" t="s">
        <v>4310</v>
      </c>
    </row>
    <row r="1338" spans="1:3" hidden="1" x14ac:dyDescent="0.3">
      <c r="A1338" s="21" t="s">
        <v>4314</v>
      </c>
      <c r="B1338" s="21" t="s">
        <v>4312</v>
      </c>
      <c r="C1338" s="21" t="s">
        <v>4313</v>
      </c>
    </row>
    <row r="1339" spans="1:3" hidden="1" x14ac:dyDescent="0.3">
      <c r="A1339" s="21" t="s">
        <v>4316</v>
      </c>
      <c r="B1339" s="21" t="s">
        <v>4315</v>
      </c>
      <c r="C1339" s="21" t="s">
        <v>1698</v>
      </c>
    </row>
    <row r="1340" spans="1:3" hidden="1" x14ac:dyDescent="0.3">
      <c r="A1340" s="21" t="s">
        <v>4316</v>
      </c>
      <c r="B1340" s="21" t="s">
        <v>4315</v>
      </c>
      <c r="C1340" s="21" t="s">
        <v>1698</v>
      </c>
    </row>
    <row r="1341" spans="1:3" hidden="1" x14ac:dyDescent="0.3">
      <c r="A1341" s="21" t="s">
        <v>4318</v>
      </c>
      <c r="B1341" s="21" t="s">
        <v>4317</v>
      </c>
      <c r="C1341" s="21" t="s">
        <v>1704</v>
      </c>
    </row>
    <row r="1342" spans="1:3" hidden="1" x14ac:dyDescent="0.3">
      <c r="A1342" s="21" t="s">
        <v>4320</v>
      </c>
      <c r="B1342" s="21" t="s">
        <v>4319</v>
      </c>
      <c r="C1342" s="21" t="s">
        <v>1873</v>
      </c>
    </row>
    <row r="1343" spans="1:3" hidden="1" x14ac:dyDescent="0.3">
      <c r="A1343" s="21" t="s">
        <v>4322</v>
      </c>
      <c r="B1343" s="21" t="s">
        <v>4321</v>
      </c>
      <c r="C1343" s="21" t="s">
        <v>1704</v>
      </c>
    </row>
    <row r="1344" spans="1:3" hidden="1" x14ac:dyDescent="0.3">
      <c r="A1344" s="21" t="s">
        <v>4324</v>
      </c>
      <c r="B1344" s="21" t="s">
        <v>4323</v>
      </c>
      <c r="C1344" s="21" t="s">
        <v>1704</v>
      </c>
    </row>
    <row r="1345" spans="1:3" hidden="1" x14ac:dyDescent="0.3">
      <c r="A1345" s="21" t="s">
        <v>4326</v>
      </c>
      <c r="B1345" s="21" t="s">
        <v>4325</v>
      </c>
      <c r="C1345" s="21" t="s">
        <v>1693</v>
      </c>
    </row>
    <row r="1346" spans="1:3" hidden="1" x14ac:dyDescent="0.3">
      <c r="A1346" s="21" t="s">
        <v>4328</v>
      </c>
      <c r="B1346" s="21" t="s">
        <v>4327</v>
      </c>
      <c r="C1346" s="21" t="s">
        <v>1704</v>
      </c>
    </row>
    <row r="1347" spans="1:3" hidden="1" x14ac:dyDescent="0.3">
      <c r="A1347" s="21" t="s">
        <v>4330</v>
      </c>
      <c r="B1347" s="21" t="s">
        <v>4329</v>
      </c>
      <c r="C1347" s="21" t="s">
        <v>1795</v>
      </c>
    </row>
    <row r="1348" spans="1:3" hidden="1" x14ac:dyDescent="0.3">
      <c r="A1348" s="21" t="s">
        <v>4332</v>
      </c>
      <c r="B1348" s="21" t="s">
        <v>4331</v>
      </c>
      <c r="C1348" s="21" t="s">
        <v>1886</v>
      </c>
    </row>
    <row r="1349" spans="1:3" hidden="1" x14ac:dyDescent="0.3">
      <c r="A1349" s="21" t="s">
        <v>4333</v>
      </c>
      <c r="B1349" s="21" t="s">
        <v>4331</v>
      </c>
      <c r="C1349" s="21" t="s">
        <v>1886</v>
      </c>
    </row>
    <row r="1350" spans="1:3" hidden="1" x14ac:dyDescent="0.3">
      <c r="A1350" s="21" t="s">
        <v>4334</v>
      </c>
      <c r="B1350" s="21" t="s">
        <v>4331</v>
      </c>
      <c r="C1350" s="21" t="s">
        <v>1886</v>
      </c>
    </row>
    <row r="1351" spans="1:3" hidden="1" x14ac:dyDescent="0.3">
      <c r="A1351" s="21" t="s">
        <v>4336</v>
      </c>
      <c r="B1351" s="21" t="s">
        <v>4335</v>
      </c>
      <c r="C1351" s="21" t="s">
        <v>1701</v>
      </c>
    </row>
    <row r="1352" spans="1:3" hidden="1" x14ac:dyDescent="0.3">
      <c r="A1352" s="21" t="s">
        <v>4338</v>
      </c>
      <c r="B1352" s="21" t="s">
        <v>4337</v>
      </c>
      <c r="C1352" s="21" t="s">
        <v>1886</v>
      </c>
    </row>
    <row r="1353" spans="1:3" hidden="1" x14ac:dyDescent="0.3">
      <c r="A1353" s="21" t="s">
        <v>4340</v>
      </c>
      <c r="B1353" s="21" t="s">
        <v>4339</v>
      </c>
      <c r="C1353" s="21" t="s">
        <v>1755</v>
      </c>
    </row>
    <row r="1354" spans="1:3" hidden="1" x14ac:dyDescent="0.3">
      <c r="A1354" s="21" t="s">
        <v>4342</v>
      </c>
      <c r="B1354" s="21" t="s">
        <v>4341</v>
      </c>
      <c r="C1354" s="21" t="s">
        <v>2046</v>
      </c>
    </row>
    <row r="1355" spans="1:3" hidden="1" x14ac:dyDescent="0.3">
      <c r="A1355" s="21" t="s">
        <v>4344</v>
      </c>
      <c r="B1355" s="21" t="s">
        <v>4343</v>
      </c>
      <c r="C1355" s="21" t="s">
        <v>1834</v>
      </c>
    </row>
    <row r="1356" spans="1:3" hidden="1" x14ac:dyDescent="0.3">
      <c r="A1356" s="21" t="s">
        <v>4346</v>
      </c>
      <c r="B1356" s="21" t="s">
        <v>4345</v>
      </c>
      <c r="C1356" s="21" t="s">
        <v>1698</v>
      </c>
    </row>
    <row r="1357" spans="1:3" hidden="1" x14ac:dyDescent="0.3">
      <c r="A1357" s="21" t="s">
        <v>4346</v>
      </c>
      <c r="B1357" s="21" t="s">
        <v>4345</v>
      </c>
      <c r="C1357" s="21" t="s">
        <v>1698</v>
      </c>
    </row>
    <row r="1358" spans="1:3" hidden="1" x14ac:dyDescent="0.3">
      <c r="A1358" s="21" t="s">
        <v>4348</v>
      </c>
      <c r="B1358" s="21" t="s">
        <v>4347</v>
      </c>
      <c r="C1358" s="21" t="s">
        <v>1966</v>
      </c>
    </row>
    <row r="1359" spans="1:3" hidden="1" x14ac:dyDescent="0.3">
      <c r="A1359" s="21" t="s">
        <v>4350</v>
      </c>
      <c r="B1359" s="21" t="s">
        <v>4349</v>
      </c>
      <c r="C1359" s="21" t="s">
        <v>1704</v>
      </c>
    </row>
    <row r="1360" spans="1:3" hidden="1" x14ac:dyDescent="0.3">
      <c r="A1360" s="21" t="s">
        <v>4352</v>
      </c>
      <c r="B1360" s="21" t="s">
        <v>4351</v>
      </c>
      <c r="C1360" s="21" t="s">
        <v>1886</v>
      </c>
    </row>
    <row r="1361" spans="1:3" hidden="1" x14ac:dyDescent="0.3">
      <c r="A1361" s="21" t="s">
        <v>4354</v>
      </c>
      <c r="B1361" s="21" t="s">
        <v>4353</v>
      </c>
      <c r="C1361" s="21" t="s">
        <v>1946</v>
      </c>
    </row>
    <row r="1362" spans="1:3" hidden="1" x14ac:dyDescent="0.3">
      <c r="A1362" s="21" t="s">
        <v>4356</v>
      </c>
      <c r="B1362" s="21" t="s">
        <v>4355</v>
      </c>
      <c r="C1362" s="21" t="s">
        <v>1966</v>
      </c>
    </row>
    <row r="1363" spans="1:3" hidden="1" x14ac:dyDescent="0.3">
      <c r="A1363" s="21" t="s">
        <v>4358</v>
      </c>
      <c r="B1363" s="21" t="s">
        <v>4357</v>
      </c>
      <c r="C1363" s="21" t="s">
        <v>3599</v>
      </c>
    </row>
    <row r="1364" spans="1:3" hidden="1" x14ac:dyDescent="0.3">
      <c r="A1364" s="21" t="s">
        <v>4360</v>
      </c>
      <c r="B1364" s="21" t="s">
        <v>4359</v>
      </c>
      <c r="C1364" s="21" t="s">
        <v>1698</v>
      </c>
    </row>
    <row r="1365" spans="1:3" hidden="1" x14ac:dyDescent="0.3">
      <c r="A1365" s="21" t="s">
        <v>4360</v>
      </c>
      <c r="B1365" s="21" t="s">
        <v>4359</v>
      </c>
      <c r="C1365" s="21" t="s">
        <v>1698</v>
      </c>
    </row>
    <row r="1366" spans="1:3" hidden="1" x14ac:dyDescent="0.3">
      <c r="A1366" s="21" t="s">
        <v>1177</v>
      </c>
      <c r="B1366" s="21" t="s">
        <v>4361</v>
      </c>
      <c r="C1366" s="21" t="s">
        <v>1730</v>
      </c>
    </row>
    <row r="1367" spans="1:3" hidden="1" x14ac:dyDescent="0.3">
      <c r="A1367" s="21" t="s">
        <v>4363</v>
      </c>
      <c r="B1367" s="21" t="s">
        <v>4362</v>
      </c>
      <c r="C1367" s="21" t="s">
        <v>1704</v>
      </c>
    </row>
    <row r="1368" spans="1:3" hidden="1" x14ac:dyDescent="0.3">
      <c r="A1368" s="21" t="s">
        <v>4365</v>
      </c>
      <c r="B1368" s="21" t="s">
        <v>4364</v>
      </c>
      <c r="C1368" s="21" t="s">
        <v>2185</v>
      </c>
    </row>
    <row r="1369" spans="1:3" hidden="1" x14ac:dyDescent="0.3">
      <c r="A1369" s="21" t="s">
        <v>4367</v>
      </c>
      <c r="B1369" s="21" t="s">
        <v>4366</v>
      </c>
      <c r="C1369" s="21" t="s">
        <v>1776</v>
      </c>
    </row>
    <row r="1370" spans="1:3" hidden="1" x14ac:dyDescent="0.3">
      <c r="A1370" s="21" t="s">
        <v>4369</v>
      </c>
      <c r="B1370" s="21" t="s">
        <v>4368</v>
      </c>
      <c r="C1370" s="21" t="s">
        <v>1863</v>
      </c>
    </row>
    <row r="1371" spans="1:3" hidden="1" x14ac:dyDescent="0.3">
      <c r="A1371" s="21" t="s">
        <v>4371</v>
      </c>
      <c r="B1371" s="21" t="s">
        <v>4370</v>
      </c>
      <c r="C1371" s="21" t="s">
        <v>1834</v>
      </c>
    </row>
    <row r="1372" spans="1:3" hidden="1" x14ac:dyDescent="0.3">
      <c r="A1372" s="21" t="s">
        <v>4374</v>
      </c>
      <c r="B1372" s="21" t="s">
        <v>4372</v>
      </c>
      <c r="C1372" s="21" t="s">
        <v>4373</v>
      </c>
    </row>
    <row r="1373" spans="1:3" hidden="1" x14ac:dyDescent="0.3">
      <c r="A1373" s="21" t="s">
        <v>4376</v>
      </c>
      <c r="B1373" s="21" t="s">
        <v>4375</v>
      </c>
      <c r="C1373" s="21" t="s">
        <v>1834</v>
      </c>
    </row>
    <row r="1374" spans="1:3" hidden="1" x14ac:dyDescent="0.3">
      <c r="A1374" s="21" t="s">
        <v>4378</v>
      </c>
      <c r="B1374" s="21" t="s">
        <v>4377</v>
      </c>
      <c r="C1374" s="21" t="s">
        <v>2824</v>
      </c>
    </row>
    <row r="1375" spans="1:3" hidden="1" x14ac:dyDescent="0.3">
      <c r="A1375" s="21" t="s">
        <v>4380</v>
      </c>
      <c r="B1375" s="21" t="s">
        <v>4379</v>
      </c>
      <c r="C1375" s="21" t="s">
        <v>2824</v>
      </c>
    </row>
    <row r="1376" spans="1:3" hidden="1" x14ac:dyDescent="0.3">
      <c r="A1376" s="21" t="s">
        <v>4381</v>
      </c>
      <c r="B1376" s="21" t="s">
        <v>4379</v>
      </c>
      <c r="C1376" s="21" t="s">
        <v>2824</v>
      </c>
    </row>
    <row r="1377" spans="1:3" hidden="1" x14ac:dyDescent="0.3">
      <c r="A1377" s="21" t="s">
        <v>4383</v>
      </c>
      <c r="B1377" s="21" t="s">
        <v>4382</v>
      </c>
      <c r="C1377" s="21" t="s">
        <v>1963</v>
      </c>
    </row>
    <row r="1378" spans="1:3" hidden="1" x14ac:dyDescent="0.3">
      <c r="A1378" s="21" t="s">
        <v>4385</v>
      </c>
      <c r="B1378" s="21" t="s">
        <v>4384</v>
      </c>
      <c r="C1378" s="21" t="s">
        <v>1758</v>
      </c>
    </row>
    <row r="1379" spans="1:3" hidden="1" x14ac:dyDescent="0.3">
      <c r="A1379" s="21" t="s">
        <v>4387</v>
      </c>
      <c r="B1379" s="21" t="s">
        <v>4386</v>
      </c>
      <c r="C1379" s="21" t="s">
        <v>1704</v>
      </c>
    </row>
    <row r="1380" spans="1:3" hidden="1" x14ac:dyDescent="0.3">
      <c r="A1380" s="21" t="s">
        <v>4390</v>
      </c>
      <c r="B1380" s="21" t="s">
        <v>4388</v>
      </c>
      <c r="C1380" s="21" t="s">
        <v>4389</v>
      </c>
    </row>
    <row r="1381" spans="1:3" hidden="1" x14ac:dyDescent="0.3">
      <c r="A1381" s="21" t="s">
        <v>4392</v>
      </c>
      <c r="B1381" s="21" t="s">
        <v>4391</v>
      </c>
      <c r="C1381" s="21" t="s">
        <v>1704</v>
      </c>
    </row>
    <row r="1382" spans="1:3" hidden="1" x14ac:dyDescent="0.3">
      <c r="A1382" s="21" t="s">
        <v>4394</v>
      </c>
      <c r="B1382" s="21" t="s">
        <v>4393</v>
      </c>
      <c r="C1382" s="21" t="s">
        <v>2819</v>
      </c>
    </row>
    <row r="1383" spans="1:3" hidden="1" x14ac:dyDescent="0.3">
      <c r="A1383" s="21" t="s">
        <v>4396</v>
      </c>
      <c r="B1383" s="21" t="s">
        <v>4395</v>
      </c>
      <c r="C1383" s="21" t="s">
        <v>1718</v>
      </c>
    </row>
    <row r="1384" spans="1:3" hidden="1" x14ac:dyDescent="0.3">
      <c r="A1384" s="21" t="s">
        <v>4398</v>
      </c>
      <c r="B1384" s="21" t="s">
        <v>4397</v>
      </c>
      <c r="C1384" s="21" t="s">
        <v>1730</v>
      </c>
    </row>
    <row r="1385" spans="1:3" hidden="1" x14ac:dyDescent="0.3">
      <c r="A1385" s="21" t="s">
        <v>4400</v>
      </c>
      <c r="B1385" s="21" t="s">
        <v>4399</v>
      </c>
      <c r="C1385" s="21" t="s">
        <v>1738</v>
      </c>
    </row>
    <row r="1386" spans="1:3" hidden="1" x14ac:dyDescent="0.3">
      <c r="A1386" s="21" t="s">
        <v>4402</v>
      </c>
      <c r="B1386" s="21" t="s">
        <v>4401</v>
      </c>
      <c r="C1386" s="21" t="s">
        <v>1718</v>
      </c>
    </row>
    <row r="1387" spans="1:3" hidden="1" x14ac:dyDescent="0.3">
      <c r="A1387" s="21" t="s">
        <v>4405</v>
      </c>
      <c r="B1387" s="21" t="s">
        <v>4403</v>
      </c>
      <c r="C1387" s="21" t="s">
        <v>4404</v>
      </c>
    </row>
    <row r="1388" spans="1:3" hidden="1" x14ac:dyDescent="0.3">
      <c r="A1388" s="21" t="s">
        <v>4407</v>
      </c>
      <c r="B1388" s="21" t="s">
        <v>4406</v>
      </c>
      <c r="C1388" s="21" t="s">
        <v>1910</v>
      </c>
    </row>
    <row r="1389" spans="1:3" hidden="1" x14ac:dyDescent="0.3">
      <c r="A1389" s="21" t="s">
        <v>4409</v>
      </c>
      <c r="B1389" s="21" t="s">
        <v>4408</v>
      </c>
      <c r="C1389" s="21" t="s">
        <v>1910</v>
      </c>
    </row>
    <row r="1390" spans="1:3" hidden="1" x14ac:dyDescent="0.3">
      <c r="A1390" s="21" t="s">
        <v>4411</v>
      </c>
      <c r="B1390" s="21" t="s">
        <v>4410</v>
      </c>
      <c r="C1390" s="21" t="s">
        <v>1807</v>
      </c>
    </row>
    <row r="1391" spans="1:3" hidden="1" x14ac:dyDescent="0.3">
      <c r="A1391" s="21" t="s">
        <v>4414</v>
      </c>
      <c r="B1391" s="21" t="s">
        <v>4412</v>
      </c>
      <c r="C1391" s="21" t="s">
        <v>4413</v>
      </c>
    </row>
    <row r="1392" spans="1:3" hidden="1" x14ac:dyDescent="0.3">
      <c r="A1392" s="21" t="s">
        <v>4416</v>
      </c>
      <c r="B1392" s="21" t="s">
        <v>4415</v>
      </c>
      <c r="C1392" s="21" t="s">
        <v>2072</v>
      </c>
    </row>
    <row r="1393" spans="1:3" hidden="1" x14ac:dyDescent="0.3">
      <c r="A1393" s="21" t="s">
        <v>4419</v>
      </c>
      <c r="B1393" s="21" t="s">
        <v>4417</v>
      </c>
      <c r="C1393" s="21" t="s">
        <v>4418</v>
      </c>
    </row>
    <row r="1394" spans="1:3" hidden="1" x14ac:dyDescent="0.3">
      <c r="A1394" s="21" t="s">
        <v>4421</v>
      </c>
      <c r="B1394" s="21" t="s">
        <v>4420</v>
      </c>
      <c r="C1394" s="21" t="s">
        <v>1863</v>
      </c>
    </row>
    <row r="1395" spans="1:3" hidden="1" x14ac:dyDescent="0.3">
      <c r="A1395" s="21" t="s">
        <v>4424</v>
      </c>
      <c r="B1395" s="21" t="s">
        <v>4422</v>
      </c>
      <c r="C1395" s="21" t="s">
        <v>4423</v>
      </c>
    </row>
    <row r="1396" spans="1:3" hidden="1" x14ac:dyDescent="0.3">
      <c r="A1396" s="21" t="s">
        <v>4426</v>
      </c>
      <c r="B1396" s="21" t="s">
        <v>4425</v>
      </c>
      <c r="C1396" s="21" t="s">
        <v>1704</v>
      </c>
    </row>
    <row r="1397" spans="1:3" hidden="1" x14ac:dyDescent="0.3">
      <c r="A1397" s="21" t="s">
        <v>4428</v>
      </c>
      <c r="B1397" s="21" t="s">
        <v>4427</v>
      </c>
      <c r="C1397" s="21" t="s">
        <v>1851</v>
      </c>
    </row>
    <row r="1398" spans="1:3" hidden="1" x14ac:dyDescent="0.3">
      <c r="A1398" s="21" t="s">
        <v>4430</v>
      </c>
      <c r="B1398" s="21" t="s">
        <v>4429</v>
      </c>
      <c r="C1398" s="21" t="s">
        <v>1878</v>
      </c>
    </row>
    <row r="1399" spans="1:3" hidden="1" x14ac:dyDescent="0.3">
      <c r="A1399" s="21" t="s">
        <v>4431</v>
      </c>
      <c r="B1399" s="21" t="s">
        <v>4429</v>
      </c>
      <c r="C1399" s="21" t="s">
        <v>1878</v>
      </c>
    </row>
    <row r="1400" spans="1:3" hidden="1" x14ac:dyDescent="0.3">
      <c r="A1400" s="21" t="s">
        <v>4432</v>
      </c>
      <c r="B1400" s="21" t="s">
        <v>4429</v>
      </c>
      <c r="C1400" s="21" t="s">
        <v>1878</v>
      </c>
    </row>
    <row r="1401" spans="1:3" hidden="1" x14ac:dyDescent="0.3">
      <c r="A1401" s="21" t="s">
        <v>4434</v>
      </c>
      <c r="B1401" s="21" t="s">
        <v>4433</v>
      </c>
      <c r="C1401" s="21" t="s">
        <v>1718</v>
      </c>
    </row>
    <row r="1402" spans="1:3" hidden="1" x14ac:dyDescent="0.3">
      <c r="A1402" s="21" t="s">
        <v>4436</v>
      </c>
      <c r="B1402" s="21" t="s">
        <v>4435</v>
      </c>
      <c r="C1402" s="21" t="s">
        <v>4404</v>
      </c>
    </row>
    <row r="1403" spans="1:3" hidden="1" x14ac:dyDescent="0.3">
      <c r="A1403" s="21" t="s">
        <v>4438</v>
      </c>
      <c r="B1403" s="21" t="s">
        <v>4437</v>
      </c>
      <c r="C1403" s="21" t="s">
        <v>1698</v>
      </c>
    </row>
    <row r="1404" spans="1:3" hidden="1" x14ac:dyDescent="0.3">
      <c r="A1404" s="21" t="s">
        <v>4438</v>
      </c>
      <c r="B1404" s="21" t="s">
        <v>4437</v>
      </c>
      <c r="C1404" s="21" t="s">
        <v>1698</v>
      </c>
    </row>
    <row r="1405" spans="1:3" hidden="1" x14ac:dyDescent="0.3">
      <c r="A1405" s="21" t="s">
        <v>4440</v>
      </c>
      <c r="B1405" s="21" t="s">
        <v>4439</v>
      </c>
      <c r="C1405" s="21" t="s">
        <v>1704</v>
      </c>
    </row>
    <row r="1406" spans="1:3" hidden="1" x14ac:dyDescent="0.3">
      <c r="A1406" s="21" t="s">
        <v>4443</v>
      </c>
      <c r="B1406" s="21" t="s">
        <v>4441</v>
      </c>
      <c r="C1406" s="21" t="s">
        <v>4442</v>
      </c>
    </row>
    <row r="1407" spans="1:3" hidden="1" x14ac:dyDescent="0.3">
      <c r="A1407" s="21" t="s">
        <v>4445</v>
      </c>
      <c r="B1407" s="21" t="s">
        <v>4444</v>
      </c>
      <c r="C1407" s="21" t="s">
        <v>1782</v>
      </c>
    </row>
    <row r="1408" spans="1:3" hidden="1" x14ac:dyDescent="0.3">
      <c r="A1408" s="21" t="s">
        <v>4447</v>
      </c>
      <c r="B1408" s="21" t="s">
        <v>4446</v>
      </c>
      <c r="C1408" s="21" t="s">
        <v>1704</v>
      </c>
    </row>
    <row r="1409" spans="1:3" hidden="1" x14ac:dyDescent="0.3">
      <c r="A1409" s="21" t="s">
        <v>4449</v>
      </c>
      <c r="B1409" s="21" t="s">
        <v>4448</v>
      </c>
      <c r="C1409" s="21" t="s">
        <v>1782</v>
      </c>
    </row>
    <row r="1410" spans="1:3" hidden="1" x14ac:dyDescent="0.3">
      <c r="A1410" s="21" t="s">
        <v>4451</v>
      </c>
      <c r="B1410" s="21" t="s">
        <v>4450</v>
      </c>
      <c r="C1410" s="21" t="s">
        <v>1698</v>
      </c>
    </row>
    <row r="1411" spans="1:3" hidden="1" x14ac:dyDescent="0.3">
      <c r="A1411" s="21" t="s">
        <v>4451</v>
      </c>
      <c r="B1411" s="21" t="s">
        <v>4450</v>
      </c>
      <c r="C1411" s="21" t="s">
        <v>1698</v>
      </c>
    </row>
    <row r="1412" spans="1:3" hidden="1" x14ac:dyDescent="0.3">
      <c r="A1412" s="21" t="s">
        <v>4453</v>
      </c>
      <c r="B1412" s="21" t="s">
        <v>4452</v>
      </c>
      <c r="C1412" s="21" t="s">
        <v>1698</v>
      </c>
    </row>
    <row r="1413" spans="1:3" hidden="1" x14ac:dyDescent="0.3">
      <c r="A1413" s="21" t="s">
        <v>4453</v>
      </c>
      <c r="B1413" s="21" t="s">
        <v>4452</v>
      </c>
      <c r="C1413" s="21" t="s">
        <v>1698</v>
      </c>
    </row>
    <row r="1414" spans="1:3" hidden="1" x14ac:dyDescent="0.3">
      <c r="A1414" s="21" t="s">
        <v>4455</v>
      </c>
      <c r="B1414" s="21" t="s">
        <v>4454</v>
      </c>
      <c r="C1414" s="21" t="s">
        <v>1963</v>
      </c>
    </row>
    <row r="1415" spans="1:3" hidden="1" x14ac:dyDescent="0.3">
      <c r="A1415" s="21" t="s">
        <v>4457</v>
      </c>
      <c r="B1415" s="21" t="s">
        <v>4456</v>
      </c>
      <c r="C1415" s="21" t="s">
        <v>1718</v>
      </c>
    </row>
    <row r="1416" spans="1:3" hidden="1" x14ac:dyDescent="0.3">
      <c r="A1416" s="21" t="s">
        <v>4459</v>
      </c>
      <c r="B1416" s="21" t="s">
        <v>4458</v>
      </c>
      <c r="C1416" s="21" t="s">
        <v>1910</v>
      </c>
    </row>
    <row r="1417" spans="1:3" hidden="1" x14ac:dyDescent="0.3">
      <c r="A1417" s="21" t="s">
        <v>4461</v>
      </c>
      <c r="B1417" s="21" t="s">
        <v>4460</v>
      </c>
      <c r="C1417" s="21" t="s">
        <v>1698</v>
      </c>
    </row>
    <row r="1418" spans="1:3" hidden="1" x14ac:dyDescent="0.3">
      <c r="A1418" s="21" t="s">
        <v>4461</v>
      </c>
      <c r="B1418" s="21" t="s">
        <v>4460</v>
      </c>
      <c r="C1418" s="21" t="s">
        <v>1698</v>
      </c>
    </row>
    <row r="1419" spans="1:3" hidden="1" x14ac:dyDescent="0.3">
      <c r="A1419" s="21" t="s">
        <v>4464</v>
      </c>
      <c r="B1419" s="21" t="s">
        <v>4462</v>
      </c>
      <c r="C1419" s="21" t="s">
        <v>4463</v>
      </c>
    </row>
    <row r="1420" spans="1:3" hidden="1" x14ac:dyDescent="0.3">
      <c r="A1420" s="21" t="s">
        <v>4466</v>
      </c>
      <c r="B1420" s="21" t="s">
        <v>4465</v>
      </c>
      <c r="C1420" s="21" t="s">
        <v>3905</v>
      </c>
    </row>
    <row r="1421" spans="1:3" hidden="1" x14ac:dyDescent="0.3">
      <c r="A1421" s="21" t="s">
        <v>4468</v>
      </c>
      <c r="B1421" s="21" t="s">
        <v>4467</v>
      </c>
      <c r="C1421" s="21" t="s">
        <v>1704</v>
      </c>
    </row>
    <row r="1422" spans="1:3" hidden="1" x14ac:dyDescent="0.3">
      <c r="A1422" s="21" t="s">
        <v>1168</v>
      </c>
      <c r="B1422" s="21" t="s">
        <v>4469</v>
      </c>
      <c r="C1422" s="21" t="s">
        <v>1758</v>
      </c>
    </row>
    <row r="1423" spans="1:3" hidden="1" x14ac:dyDescent="0.3">
      <c r="A1423" s="21" t="s">
        <v>4470</v>
      </c>
      <c r="B1423" s="21" t="s">
        <v>4469</v>
      </c>
      <c r="C1423" s="21" t="s">
        <v>1758</v>
      </c>
    </row>
    <row r="1424" spans="1:3" hidden="1" x14ac:dyDescent="0.3">
      <c r="A1424" s="21" t="s">
        <v>4471</v>
      </c>
      <c r="B1424" s="21" t="s">
        <v>4469</v>
      </c>
      <c r="C1424" s="21" t="s">
        <v>1758</v>
      </c>
    </row>
    <row r="1425" spans="1:3" hidden="1" x14ac:dyDescent="0.3">
      <c r="A1425" s="21" t="s">
        <v>4473</v>
      </c>
      <c r="B1425" s="21" t="s">
        <v>4472</v>
      </c>
      <c r="C1425" s="21" t="s">
        <v>1704</v>
      </c>
    </row>
    <row r="1426" spans="1:3" hidden="1" x14ac:dyDescent="0.3">
      <c r="A1426" s="21" t="s">
        <v>4475</v>
      </c>
      <c r="B1426" s="21" t="s">
        <v>4474</v>
      </c>
      <c r="C1426" s="21" t="s">
        <v>1718</v>
      </c>
    </row>
    <row r="1427" spans="1:3" hidden="1" x14ac:dyDescent="0.3">
      <c r="A1427" s="21" t="s">
        <v>4477</v>
      </c>
      <c r="B1427" s="21" t="s">
        <v>4476</v>
      </c>
      <c r="C1427" s="21" t="s">
        <v>1963</v>
      </c>
    </row>
    <row r="1428" spans="1:3" hidden="1" x14ac:dyDescent="0.3">
      <c r="A1428" s="21" t="s">
        <v>4479</v>
      </c>
      <c r="B1428" s="21" t="s">
        <v>4478</v>
      </c>
      <c r="C1428" s="21" t="s">
        <v>1704</v>
      </c>
    </row>
    <row r="1429" spans="1:3" hidden="1" x14ac:dyDescent="0.3">
      <c r="A1429" s="21" t="s">
        <v>4481</v>
      </c>
      <c r="B1429" s="21" t="s">
        <v>4480</v>
      </c>
      <c r="C1429" s="21" t="s">
        <v>1698</v>
      </c>
    </row>
    <row r="1430" spans="1:3" hidden="1" x14ac:dyDescent="0.3">
      <c r="A1430" s="21" t="s">
        <v>4482</v>
      </c>
      <c r="B1430" s="21" t="s">
        <v>4480</v>
      </c>
      <c r="C1430" s="21" t="s">
        <v>1698</v>
      </c>
    </row>
    <row r="1431" spans="1:3" hidden="1" x14ac:dyDescent="0.3">
      <c r="A1431" s="21" t="s">
        <v>1211</v>
      </c>
      <c r="B1431" s="21" t="s">
        <v>4480</v>
      </c>
      <c r="C1431" s="21" t="s">
        <v>1698</v>
      </c>
    </row>
    <row r="1432" spans="1:3" hidden="1" x14ac:dyDescent="0.3">
      <c r="A1432" s="21" t="s">
        <v>4483</v>
      </c>
      <c r="B1432" s="21" t="s">
        <v>4480</v>
      </c>
      <c r="C1432" s="21" t="s">
        <v>1698</v>
      </c>
    </row>
    <row r="1433" spans="1:3" hidden="1" x14ac:dyDescent="0.3">
      <c r="A1433" s="21" t="s">
        <v>4482</v>
      </c>
      <c r="B1433" s="21" t="s">
        <v>4480</v>
      </c>
      <c r="C1433" s="21" t="s">
        <v>1698</v>
      </c>
    </row>
    <row r="1434" spans="1:3" hidden="1" x14ac:dyDescent="0.3">
      <c r="A1434" s="21" t="s">
        <v>1211</v>
      </c>
      <c r="B1434" s="21" t="s">
        <v>4480</v>
      </c>
      <c r="C1434" s="21" t="s">
        <v>1698</v>
      </c>
    </row>
    <row r="1435" spans="1:3" hidden="1" x14ac:dyDescent="0.3">
      <c r="A1435" s="21" t="s">
        <v>4485</v>
      </c>
      <c r="B1435" s="21" t="s">
        <v>4484</v>
      </c>
      <c r="C1435" s="21" t="s">
        <v>1718</v>
      </c>
    </row>
    <row r="1436" spans="1:3" hidden="1" x14ac:dyDescent="0.3">
      <c r="A1436" s="21" t="s">
        <v>4487</v>
      </c>
      <c r="B1436" s="21" t="s">
        <v>4486</v>
      </c>
      <c r="C1436" s="21" t="s">
        <v>1755</v>
      </c>
    </row>
    <row r="1437" spans="1:3" hidden="1" x14ac:dyDescent="0.3">
      <c r="A1437" s="21" t="s">
        <v>4489</v>
      </c>
      <c r="B1437" s="21" t="s">
        <v>4488</v>
      </c>
      <c r="C1437" s="21" t="s">
        <v>1755</v>
      </c>
    </row>
    <row r="1438" spans="1:3" hidden="1" x14ac:dyDescent="0.3">
      <c r="A1438" s="21" t="s">
        <v>4491</v>
      </c>
      <c r="B1438" s="21" t="s">
        <v>4490</v>
      </c>
      <c r="C1438" s="21" t="s">
        <v>1730</v>
      </c>
    </row>
    <row r="1439" spans="1:3" hidden="1" x14ac:dyDescent="0.3">
      <c r="A1439" s="21" t="s">
        <v>4493</v>
      </c>
      <c r="B1439" s="21" t="s">
        <v>4492</v>
      </c>
      <c r="C1439" s="21" t="s">
        <v>1966</v>
      </c>
    </row>
    <row r="1440" spans="1:3" hidden="1" x14ac:dyDescent="0.3">
      <c r="A1440" s="21" t="s">
        <v>4495</v>
      </c>
      <c r="B1440" s="21" t="s">
        <v>4494</v>
      </c>
      <c r="C1440" s="21" t="s">
        <v>1966</v>
      </c>
    </row>
    <row r="1441" spans="1:3" hidden="1" x14ac:dyDescent="0.3">
      <c r="A1441" s="21" t="s">
        <v>4497</v>
      </c>
      <c r="B1441" s="21" t="s">
        <v>4496</v>
      </c>
      <c r="C1441" s="21" t="s">
        <v>1704</v>
      </c>
    </row>
    <row r="1442" spans="1:3" hidden="1" x14ac:dyDescent="0.3">
      <c r="A1442" s="21" t="s">
        <v>4499</v>
      </c>
      <c r="B1442" s="21" t="s">
        <v>4498</v>
      </c>
      <c r="C1442" s="21" t="s">
        <v>1795</v>
      </c>
    </row>
    <row r="1443" spans="1:3" hidden="1" x14ac:dyDescent="0.3">
      <c r="A1443" s="21" t="s">
        <v>4501</v>
      </c>
      <c r="B1443" s="21" t="s">
        <v>4500</v>
      </c>
      <c r="C1443" s="21" t="s">
        <v>1704</v>
      </c>
    </row>
    <row r="1444" spans="1:3" hidden="1" x14ac:dyDescent="0.3">
      <c r="A1444" s="21" t="s">
        <v>4503</v>
      </c>
      <c r="B1444" s="21" t="s">
        <v>4502</v>
      </c>
      <c r="C1444" s="21" t="s">
        <v>1704</v>
      </c>
    </row>
    <row r="1445" spans="1:3" hidden="1" x14ac:dyDescent="0.3">
      <c r="A1445" s="21" t="s">
        <v>4505</v>
      </c>
      <c r="B1445" s="21" t="s">
        <v>4504</v>
      </c>
      <c r="C1445" s="21" t="s">
        <v>1769</v>
      </c>
    </row>
    <row r="1446" spans="1:3" hidden="1" x14ac:dyDescent="0.3">
      <c r="A1446" s="21" t="s">
        <v>4508</v>
      </c>
      <c r="B1446" s="21" t="s">
        <v>4506</v>
      </c>
      <c r="C1446" s="21" t="s">
        <v>4507</v>
      </c>
    </row>
    <row r="1447" spans="1:3" hidden="1" x14ac:dyDescent="0.3">
      <c r="A1447" s="21" t="s">
        <v>4510</v>
      </c>
      <c r="B1447" s="21" t="s">
        <v>4509</v>
      </c>
      <c r="C1447" s="21" t="s">
        <v>1693</v>
      </c>
    </row>
    <row r="1448" spans="1:3" hidden="1" x14ac:dyDescent="0.3">
      <c r="A1448" s="21" t="s">
        <v>4512</v>
      </c>
      <c r="B1448" s="21" t="s">
        <v>4511</v>
      </c>
      <c r="C1448" s="21" t="s">
        <v>1693</v>
      </c>
    </row>
    <row r="1449" spans="1:3" hidden="1" x14ac:dyDescent="0.3">
      <c r="A1449" s="21" t="s">
        <v>4514</v>
      </c>
      <c r="B1449" s="21" t="s">
        <v>4513</v>
      </c>
      <c r="C1449" s="21" t="s">
        <v>3120</v>
      </c>
    </row>
    <row r="1450" spans="1:3" hidden="1" x14ac:dyDescent="0.3">
      <c r="A1450" s="21" t="s">
        <v>4516</v>
      </c>
      <c r="B1450" s="21" t="s">
        <v>4515</v>
      </c>
      <c r="C1450" s="21" t="s">
        <v>1704</v>
      </c>
    </row>
    <row r="1451" spans="1:3" hidden="1" x14ac:dyDescent="0.3">
      <c r="A1451" s="21" t="s">
        <v>4518</v>
      </c>
      <c r="B1451" s="21" t="s">
        <v>4517</v>
      </c>
      <c r="C1451" s="21" t="s">
        <v>1704</v>
      </c>
    </row>
    <row r="1452" spans="1:3" hidden="1" x14ac:dyDescent="0.3">
      <c r="A1452" s="21" t="s">
        <v>4520</v>
      </c>
      <c r="B1452" s="21" t="s">
        <v>4519</v>
      </c>
      <c r="C1452" s="21" t="s">
        <v>2863</v>
      </c>
    </row>
    <row r="1453" spans="1:3" hidden="1" x14ac:dyDescent="0.3">
      <c r="A1453" s="21" t="s">
        <v>4522</v>
      </c>
      <c r="B1453" s="21" t="s">
        <v>4521</v>
      </c>
      <c r="C1453" s="21" t="s">
        <v>1704</v>
      </c>
    </row>
    <row r="1454" spans="1:3" hidden="1" x14ac:dyDescent="0.3">
      <c r="A1454" s="21" t="s">
        <v>4524</v>
      </c>
      <c r="B1454" s="21" t="s">
        <v>4523</v>
      </c>
      <c r="C1454" s="21" t="s">
        <v>1769</v>
      </c>
    </row>
    <row r="1455" spans="1:3" hidden="1" x14ac:dyDescent="0.3">
      <c r="A1455" s="21" t="s">
        <v>4526</v>
      </c>
      <c r="B1455" s="21" t="s">
        <v>4525</v>
      </c>
      <c r="C1455" s="21" t="s">
        <v>2819</v>
      </c>
    </row>
    <row r="1456" spans="1:3" hidden="1" x14ac:dyDescent="0.3">
      <c r="A1456" s="21" t="s">
        <v>4528</v>
      </c>
      <c r="B1456" s="21" t="s">
        <v>4527</v>
      </c>
      <c r="C1456" s="21" t="s">
        <v>1718</v>
      </c>
    </row>
    <row r="1457" spans="1:3" hidden="1" x14ac:dyDescent="0.3">
      <c r="A1457" s="21" t="s">
        <v>4530</v>
      </c>
      <c r="B1457" s="21" t="s">
        <v>4529</v>
      </c>
      <c r="C1457" s="21" t="s">
        <v>1704</v>
      </c>
    </row>
    <row r="1458" spans="1:3" hidden="1" x14ac:dyDescent="0.3">
      <c r="A1458" s="21" t="s">
        <v>4532</v>
      </c>
      <c r="B1458" s="21" t="s">
        <v>4531</v>
      </c>
      <c r="C1458" s="21" t="s">
        <v>1704</v>
      </c>
    </row>
    <row r="1459" spans="1:3" hidden="1" x14ac:dyDescent="0.3">
      <c r="A1459" s="21" t="s">
        <v>4534</v>
      </c>
      <c r="B1459" s="21" t="s">
        <v>4533</v>
      </c>
      <c r="C1459" s="21" t="s">
        <v>1966</v>
      </c>
    </row>
    <row r="1460" spans="1:3" hidden="1" x14ac:dyDescent="0.3">
      <c r="A1460" s="21" t="s">
        <v>4536</v>
      </c>
      <c r="B1460" s="21" t="s">
        <v>4535</v>
      </c>
      <c r="C1460" s="21" t="s">
        <v>1966</v>
      </c>
    </row>
    <row r="1461" spans="1:3" hidden="1" x14ac:dyDescent="0.3">
      <c r="A1461" s="21" t="s">
        <v>4538</v>
      </c>
      <c r="B1461" s="21" t="s">
        <v>4537</v>
      </c>
      <c r="C1461" s="21" t="s">
        <v>1946</v>
      </c>
    </row>
    <row r="1462" spans="1:3" hidden="1" x14ac:dyDescent="0.3">
      <c r="A1462" s="21" t="s">
        <v>4541</v>
      </c>
      <c r="B1462" s="21" t="s">
        <v>4539</v>
      </c>
      <c r="C1462" s="21" t="s">
        <v>4540</v>
      </c>
    </row>
    <row r="1463" spans="1:3" hidden="1" x14ac:dyDescent="0.3">
      <c r="A1463" s="21" t="s">
        <v>4543</v>
      </c>
      <c r="B1463" s="21" t="s">
        <v>4542</v>
      </c>
      <c r="C1463" s="21" t="s">
        <v>1886</v>
      </c>
    </row>
    <row r="1464" spans="1:3" hidden="1" x14ac:dyDescent="0.3">
      <c r="A1464" s="21" t="s">
        <v>4545</v>
      </c>
      <c r="B1464" s="21" t="s">
        <v>4544</v>
      </c>
      <c r="C1464" s="21" t="s">
        <v>2002</v>
      </c>
    </row>
    <row r="1465" spans="1:3" hidden="1" x14ac:dyDescent="0.3">
      <c r="A1465" s="21" t="s">
        <v>4547</v>
      </c>
      <c r="B1465" s="21" t="s">
        <v>4546</v>
      </c>
      <c r="C1465" s="21" t="s">
        <v>1704</v>
      </c>
    </row>
    <row r="1466" spans="1:3" hidden="1" x14ac:dyDescent="0.3">
      <c r="A1466" s="21" t="s">
        <v>4549</v>
      </c>
      <c r="B1466" s="21" t="s">
        <v>4548</v>
      </c>
      <c r="C1466" s="21" t="s">
        <v>1963</v>
      </c>
    </row>
    <row r="1467" spans="1:3" hidden="1" x14ac:dyDescent="0.3">
      <c r="A1467" s="21" t="s">
        <v>4551</v>
      </c>
      <c r="B1467" s="21" t="s">
        <v>4550</v>
      </c>
      <c r="C1467" s="21" t="s">
        <v>2155</v>
      </c>
    </row>
    <row r="1468" spans="1:3" hidden="1" x14ac:dyDescent="0.3">
      <c r="A1468" s="21" t="s">
        <v>4553</v>
      </c>
      <c r="B1468" s="21" t="s">
        <v>4552</v>
      </c>
      <c r="C1468" s="21" t="s">
        <v>1802</v>
      </c>
    </row>
    <row r="1469" spans="1:3" hidden="1" x14ac:dyDescent="0.3">
      <c r="A1469" s="21" t="s">
        <v>4555</v>
      </c>
      <c r="B1469" s="21" t="s">
        <v>4554</v>
      </c>
      <c r="C1469" s="21" t="s">
        <v>1966</v>
      </c>
    </row>
    <row r="1470" spans="1:3" hidden="1" x14ac:dyDescent="0.3">
      <c r="A1470" s="21" t="s">
        <v>4557</v>
      </c>
      <c r="B1470" s="21" t="s">
        <v>4556</v>
      </c>
      <c r="C1470" s="21" t="s">
        <v>2819</v>
      </c>
    </row>
    <row r="1471" spans="1:3" hidden="1" x14ac:dyDescent="0.3">
      <c r="A1471" s="21" t="s">
        <v>4559</v>
      </c>
      <c r="B1471" s="21" t="s">
        <v>4558</v>
      </c>
      <c r="C1471" s="21" t="s">
        <v>1704</v>
      </c>
    </row>
    <row r="1472" spans="1:3" hidden="1" x14ac:dyDescent="0.3">
      <c r="A1472" s="21" t="s">
        <v>4561</v>
      </c>
      <c r="B1472" s="21" t="s">
        <v>4560</v>
      </c>
      <c r="C1472" s="21" t="s">
        <v>1698</v>
      </c>
    </row>
    <row r="1473" spans="1:3" hidden="1" x14ac:dyDescent="0.3">
      <c r="A1473" s="21" t="s">
        <v>4561</v>
      </c>
      <c r="B1473" s="21" t="s">
        <v>4560</v>
      </c>
      <c r="C1473" s="21" t="s">
        <v>1698</v>
      </c>
    </row>
    <row r="1474" spans="1:3" hidden="1" x14ac:dyDescent="0.3">
      <c r="A1474" s="21" t="s">
        <v>4563</v>
      </c>
      <c r="B1474" s="21" t="s">
        <v>4562</v>
      </c>
      <c r="C1474" s="21" t="s">
        <v>1704</v>
      </c>
    </row>
    <row r="1475" spans="1:3" hidden="1" x14ac:dyDescent="0.3">
      <c r="A1475" s="21" t="s">
        <v>4565</v>
      </c>
      <c r="B1475" s="21" t="s">
        <v>4564</v>
      </c>
      <c r="C1475" s="21" t="s">
        <v>1851</v>
      </c>
    </row>
    <row r="1476" spans="1:3" hidden="1" x14ac:dyDescent="0.3">
      <c r="A1476" s="21" t="s">
        <v>4567</v>
      </c>
      <c r="B1476" s="21" t="s">
        <v>4566</v>
      </c>
      <c r="C1476" s="21" t="s">
        <v>1704</v>
      </c>
    </row>
    <row r="1477" spans="1:3" hidden="1" x14ac:dyDescent="0.3">
      <c r="A1477" s="21" t="s">
        <v>4569</v>
      </c>
      <c r="B1477" s="21" t="s">
        <v>4568</v>
      </c>
      <c r="C1477" s="21" t="s">
        <v>1790</v>
      </c>
    </row>
    <row r="1478" spans="1:3" hidden="1" x14ac:dyDescent="0.3">
      <c r="A1478" s="21" t="s">
        <v>4571</v>
      </c>
      <c r="B1478" s="21" t="s">
        <v>4570</v>
      </c>
      <c r="C1478" s="21" t="s">
        <v>1790</v>
      </c>
    </row>
    <row r="1479" spans="1:3" hidden="1" x14ac:dyDescent="0.3">
      <c r="A1479" s="21" t="s">
        <v>4574</v>
      </c>
      <c r="B1479" s="21" t="s">
        <v>4572</v>
      </c>
      <c r="C1479" s="21" t="s">
        <v>4573</v>
      </c>
    </row>
    <row r="1480" spans="1:3" hidden="1" x14ac:dyDescent="0.3">
      <c r="A1480" s="21" t="s">
        <v>4576</v>
      </c>
      <c r="B1480" s="21" t="s">
        <v>4575</v>
      </c>
      <c r="C1480" s="21" t="s">
        <v>1698</v>
      </c>
    </row>
    <row r="1481" spans="1:3" hidden="1" x14ac:dyDescent="0.3">
      <c r="A1481" s="21" t="s">
        <v>4576</v>
      </c>
      <c r="B1481" s="21" t="s">
        <v>4575</v>
      </c>
      <c r="C1481" s="21" t="s">
        <v>1698</v>
      </c>
    </row>
    <row r="1482" spans="1:3" hidden="1" x14ac:dyDescent="0.3">
      <c r="A1482" s="21" t="s">
        <v>4578</v>
      </c>
      <c r="B1482" s="21" t="s">
        <v>4577</v>
      </c>
      <c r="C1482" s="21" t="s">
        <v>1752</v>
      </c>
    </row>
    <row r="1483" spans="1:3" hidden="1" x14ac:dyDescent="0.3">
      <c r="A1483" s="21" t="s">
        <v>4580</v>
      </c>
      <c r="B1483" s="21" t="s">
        <v>4579</v>
      </c>
      <c r="C1483" s="21" t="s">
        <v>4281</v>
      </c>
    </row>
    <row r="1484" spans="1:3" hidden="1" x14ac:dyDescent="0.3">
      <c r="A1484" s="21" t="s">
        <v>4582</v>
      </c>
      <c r="B1484" s="21" t="s">
        <v>4581</v>
      </c>
      <c r="C1484" s="21" t="s">
        <v>1886</v>
      </c>
    </row>
    <row r="1485" spans="1:3" hidden="1" x14ac:dyDescent="0.3">
      <c r="A1485" s="21" t="s">
        <v>4584</v>
      </c>
      <c r="B1485" s="21" t="s">
        <v>4583</v>
      </c>
      <c r="C1485" s="21" t="s">
        <v>1886</v>
      </c>
    </row>
    <row r="1486" spans="1:3" hidden="1" x14ac:dyDescent="0.3">
      <c r="A1486" s="21" t="s">
        <v>4586</v>
      </c>
      <c r="B1486" s="21" t="s">
        <v>4585</v>
      </c>
      <c r="C1486" s="21" t="s">
        <v>1769</v>
      </c>
    </row>
    <row r="1487" spans="1:3" hidden="1" x14ac:dyDescent="0.3">
      <c r="A1487" s="21" t="s">
        <v>4588</v>
      </c>
      <c r="B1487" s="21" t="s">
        <v>4587</v>
      </c>
      <c r="C1487" s="21" t="s">
        <v>1718</v>
      </c>
    </row>
    <row r="1488" spans="1:3" hidden="1" x14ac:dyDescent="0.3">
      <c r="A1488" s="21" t="s">
        <v>4590</v>
      </c>
      <c r="B1488" s="21" t="s">
        <v>4589</v>
      </c>
      <c r="C1488" s="21" t="s">
        <v>1769</v>
      </c>
    </row>
    <row r="1489" spans="1:3" hidden="1" x14ac:dyDescent="0.3">
      <c r="A1489" s="21" t="s">
        <v>4592</v>
      </c>
      <c r="B1489" s="21" t="s">
        <v>4591</v>
      </c>
      <c r="C1489" s="21" t="s">
        <v>1698</v>
      </c>
    </row>
    <row r="1490" spans="1:3" hidden="1" x14ac:dyDescent="0.3">
      <c r="A1490" s="21" t="s">
        <v>4592</v>
      </c>
      <c r="B1490" s="21" t="s">
        <v>4591</v>
      </c>
      <c r="C1490" s="21" t="s">
        <v>1698</v>
      </c>
    </row>
    <row r="1491" spans="1:3" hidden="1" x14ac:dyDescent="0.3">
      <c r="A1491" s="21" t="s">
        <v>4595</v>
      </c>
      <c r="B1491" s="21" t="s">
        <v>4593</v>
      </c>
      <c r="C1491" s="21" t="s">
        <v>4594</v>
      </c>
    </row>
    <row r="1492" spans="1:3" hidden="1" x14ac:dyDescent="0.3">
      <c r="A1492" s="21" t="s">
        <v>4597</v>
      </c>
      <c r="B1492" s="21" t="s">
        <v>4596</v>
      </c>
      <c r="C1492" s="21" t="s">
        <v>1704</v>
      </c>
    </row>
    <row r="1493" spans="1:3" hidden="1" x14ac:dyDescent="0.3">
      <c r="A1493" s="21" t="s">
        <v>4599</v>
      </c>
      <c r="B1493" s="21" t="s">
        <v>4598</v>
      </c>
      <c r="C1493" s="21" t="s">
        <v>2711</v>
      </c>
    </row>
    <row r="1494" spans="1:3" hidden="1" x14ac:dyDescent="0.3">
      <c r="A1494" s="21" t="s">
        <v>4602</v>
      </c>
      <c r="B1494" s="21" t="s">
        <v>4600</v>
      </c>
      <c r="C1494" s="21" t="s">
        <v>4601</v>
      </c>
    </row>
    <row r="1495" spans="1:3" hidden="1" x14ac:dyDescent="0.3">
      <c r="A1495" s="21" t="s">
        <v>4604</v>
      </c>
      <c r="B1495" s="21" t="s">
        <v>4603</v>
      </c>
      <c r="C1495" s="21" t="s">
        <v>1744</v>
      </c>
    </row>
    <row r="1496" spans="1:3" hidden="1" x14ac:dyDescent="0.3">
      <c r="A1496" s="21" t="s">
        <v>4606</v>
      </c>
      <c r="B1496" s="21" t="s">
        <v>4605</v>
      </c>
      <c r="C1496" s="21" t="s">
        <v>2241</v>
      </c>
    </row>
    <row r="1497" spans="1:3" hidden="1" x14ac:dyDescent="0.3">
      <c r="A1497" s="21" t="s">
        <v>4608</v>
      </c>
      <c r="B1497" s="21" t="s">
        <v>4607</v>
      </c>
      <c r="C1497" s="21" t="s">
        <v>1790</v>
      </c>
    </row>
    <row r="1498" spans="1:3" hidden="1" x14ac:dyDescent="0.3">
      <c r="A1498" s="21" t="s">
        <v>4610</v>
      </c>
      <c r="B1498" s="21" t="s">
        <v>4609</v>
      </c>
      <c r="C1498" s="21" t="s">
        <v>1886</v>
      </c>
    </row>
    <row r="1499" spans="1:3" hidden="1" x14ac:dyDescent="0.3">
      <c r="A1499" s="21" t="s">
        <v>4612</v>
      </c>
      <c r="B1499" s="21" t="s">
        <v>4611</v>
      </c>
      <c r="C1499" s="21" t="s">
        <v>1718</v>
      </c>
    </row>
    <row r="1500" spans="1:3" hidden="1" x14ac:dyDescent="0.3">
      <c r="A1500" s="21" t="s">
        <v>4615</v>
      </c>
      <c r="B1500" s="21" t="s">
        <v>4613</v>
      </c>
      <c r="C1500" s="21" t="s">
        <v>4614</v>
      </c>
    </row>
    <row r="1501" spans="1:3" hidden="1" x14ac:dyDescent="0.3">
      <c r="A1501" s="21" t="s">
        <v>4617</v>
      </c>
      <c r="B1501" s="21" t="s">
        <v>4616</v>
      </c>
      <c r="C1501" s="21" t="s">
        <v>1955</v>
      </c>
    </row>
    <row r="1502" spans="1:3" hidden="1" x14ac:dyDescent="0.3">
      <c r="A1502" s="21" t="s">
        <v>4619</v>
      </c>
      <c r="B1502" s="21" t="s">
        <v>4618</v>
      </c>
      <c r="C1502" s="21" t="s">
        <v>1704</v>
      </c>
    </row>
    <row r="1503" spans="1:3" hidden="1" x14ac:dyDescent="0.3">
      <c r="A1503" s="21" t="s">
        <v>4621</v>
      </c>
      <c r="B1503" s="21" t="s">
        <v>4620</v>
      </c>
      <c r="C1503" s="21" t="s">
        <v>1886</v>
      </c>
    </row>
    <row r="1504" spans="1:3" hidden="1" x14ac:dyDescent="0.3">
      <c r="A1504" s="21" t="s">
        <v>4623</v>
      </c>
      <c r="B1504" s="21" t="s">
        <v>4622</v>
      </c>
      <c r="C1504" s="21" t="s">
        <v>1790</v>
      </c>
    </row>
    <row r="1505" spans="1:3" hidden="1" x14ac:dyDescent="0.3">
      <c r="A1505" s="21" t="s">
        <v>4625</v>
      </c>
      <c r="B1505" s="21" t="s">
        <v>4624</v>
      </c>
      <c r="C1505" s="21" t="s">
        <v>1873</v>
      </c>
    </row>
    <row r="1506" spans="1:3" hidden="1" x14ac:dyDescent="0.3">
      <c r="A1506" s="21" t="s">
        <v>4627</v>
      </c>
      <c r="B1506" s="21" t="s">
        <v>4626</v>
      </c>
      <c r="C1506" s="21" t="s">
        <v>1873</v>
      </c>
    </row>
    <row r="1507" spans="1:3" hidden="1" x14ac:dyDescent="0.3">
      <c r="A1507" s="21" t="s">
        <v>4629</v>
      </c>
      <c r="B1507" s="21" t="s">
        <v>4628</v>
      </c>
      <c r="C1507" s="21" t="s">
        <v>1698</v>
      </c>
    </row>
    <row r="1508" spans="1:3" hidden="1" x14ac:dyDescent="0.3">
      <c r="A1508" s="21" t="s">
        <v>4629</v>
      </c>
      <c r="B1508" s="21" t="s">
        <v>4628</v>
      </c>
      <c r="C1508" s="21" t="s">
        <v>1698</v>
      </c>
    </row>
    <row r="1509" spans="1:3" hidden="1" x14ac:dyDescent="0.3">
      <c r="A1509" s="21" t="s">
        <v>4631</v>
      </c>
      <c r="B1509" s="21" t="s">
        <v>4630</v>
      </c>
      <c r="C1509" s="21" t="s">
        <v>1704</v>
      </c>
    </row>
    <row r="1510" spans="1:3" hidden="1" x14ac:dyDescent="0.3">
      <c r="A1510" s="21" t="s">
        <v>4633</v>
      </c>
      <c r="B1510" s="21" t="s">
        <v>4632</v>
      </c>
      <c r="C1510" s="21" t="s">
        <v>1730</v>
      </c>
    </row>
    <row r="1511" spans="1:3" hidden="1" x14ac:dyDescent="0.3">
      <c r="A1511" s="21" t="s">
        <v>4635</v>
      </c>
      <c r="B1511" s="21" t="s">
        <v>4634</v>
      </c>
      <c r="C1511" s="21" t="s">
        <v>1758</v>
      </c>
    </row>
    <row r="1512" spans="1:3" hidden="1" x14ac:dyDescent="0.3">
      <c r="A1512" s="21" t="s">
        <v>4637</v>
      </c>
      <c r="B1512" s="21" t="s">
        <v>4636</v>
      </c>
      <c r="C1512" s="21" t="s">
        <v>1704</v>
      </c>
    </row>
    <row r="1513" spans="1:3" hidden="1" x14ac:dyDescent="0.3">
      <c r="A1513" s="21" t="s">
        <v>4639</v>
      </c>
      <c r="B1513" s="21" t="s">
        <v>4638</v>
      </c>
      <c r="C1513" s="21" t="s">
        <v>1910</v>
      </c>
    </row>
    <row r="1514" spans="1:3" hidden="1" x14ac:dyDescent="0.3">
      <c r="A1514" s="21" t="s">
        <v>4641</v>
      </c>
      <c r="B1514" s="21" t="s">
        <v>4640</v>
      </c>
      <c r="C1514" s="21" t="s">
        <v>1715</v>
      </c>
    </row>
    <row r="1515" spans="1:3" hidden="1" x14ac:dyDescent="0.3">
      <c r="A1515" s="21" t="s">
        <v>4643</v>
      </c>
      <c r="B1515" s="21" t="s">
        <v>4642</v>
      </c>
      <c r="C1515" s="21" t="s">
        <v>2185</v>
      </c>
    </row>
    <row r="1516" spans="1:3" hidden="1" x14ac:dyDescent="0.3">
      <c r="A1516" s="21" t="s">
        <v>4645</v>
      </c>
      <c r="B1516" s="21" t="s">
        <v>4644</v>
      </c>
      <c r="C1516" s="21" t="s">
        <v>1704</v>
      </c>
    </row>
    <row r="1517" spans="1:3" hidden="1" x14ac:dyDescent="0.3">
      <c r="A1517" s="21" t="s">
        <v>4646</v>
      </c>
      <c r="B1517" s="21" t="s">
        <v>4644</v>
      </c>
      <c r="C1517" s="21" t="s">
        <v>1704</v>
      </c>
    </row>
    <row r="1518" spans="1:3" hidden="1" x14ac:dyDescent="0.3">
      <c r="A1518" s="21" t="s">
        <v>4647</v>
      </c>
      <c r="B1518" s="21" t="s">
        <v>4644</v>
      </c>
      <c r="C1518" s="21" t="s">
        <v>1704</v>
      </c>
    </row>
    <row r="1519" spans="1:3" hidden="1" x14ac:dyDescent="0.3">
      <c r="A1519" s="21" t="s">
        <v>4649</v>
      </c>
      <c r="B1519" s="21" t="s">
        <v>4648</v>
      </c>
      <c r="C1519" s="21" t="s">
        <v>1704</v>
      </c>
    </row>
    <row r="1520" spans="1:3" hidden="1" x14ac:dyDescent="0.3">
      <c r="A1520" s="21" t="s">
        <v>4651</v>
      </c>
      <c r="B1520" s="21" t="s">
        <v>4650</v>
      </c>
      <c r="C1520" s="21" t="s">
        <v>1704</v>
      </c>
    </row>
    <row r="1521" spans="1:3" hidden="1" x14ac:dyDescent="0.3">
      <c r="A1521" s="21" t="s">
        <v>4653</v>
      </c>
      <c r="B1521" s="21" t="s">
        <v>4652</v>
      </c>
      <c r="C1521" s="21" t="s">
        <v>1704</v>
      </c>
    </row>
    <row r="1522" spans="1:3" hidden="1" x14ac:dyDescent="0.3">
      <c r="A1522" s="21" t="s">
        <v>4655</v>
      </c>
      <c r="B1522" s="21" t="s">
        <v>4654</v>
      </c>
      <c r="C1522" s="21" t="s">
        <v>1704</v>
      </c>
    </row>
    <row r="1523" spans="1:3" hidden="1" x14ac:dyDescent="0.3">
      <c r="A1523" s="21" t="s">
        <v>4657</v>
      </c>
      <c r="B1523" s="21" t="s">
        <v>4656</v>
      </c>
      <c r="C1523" s="21" t="s">
        <v>1730</v>
      </c>
    </row>
    <row r="1524" spans="1:3" hidden="1" x14ac:dyDescent="0.3">
      <c r="A1524" s="21" t="s">
        <v>4659</v>
      </c>
      <c r="B1524" s="21" t="s">
        <v>4658</v>
      </c>
      <c r="C1524" s="21" t="s">
        <v>1910</v>
      </c>
    </row>
    <row r="1525" spans="1:3" hidden="1" x14ac:dyDescent="0.3">
      <c r="A1525" s="21" t="s">
        <v>4661</v>
      </c>
      <c r="B1525" s="21" t="s">
        <v>4660</v>
      </c>
      <c r="C1525" s="21" t="s">
        <v>1704</v>
      </c>
    </row>
    <row r="1526" spans="1:3" hidden="1" x14ac:dyDescent="0.3">
      <c r="A1526" s="21" t="s">
        <v>4663</v>
      </c>
      <c r="B1526" s="21" t="s">
        <v>4662</v>
      </c>
      <c r="C1526" s="21" t="s">
        <v>1704</v>
      </c>
    </row>
    <row r="1527" spans="1:3" hidden="1" x14ac:dyDescent="0.3">
      <c r="A1527" s="21" t="s">
        <v>4665</v>
      </c>
      <c r="B1527" s="21" t="s">
        <v>4664</v>
      </c>
      <c r="C1527" s="21" t="s">
        <v>1704</v>
      </c>
    </row>
    <row r="1528" spans="1:3" hidden="1" x14ac:dyDescent="0.3">
      <c r="A1528" s="21" t="s">
        <v>4667</v>
      </c>
      <c r="B1528" s="21" t="s">
        <v>4666</v>
      </c>
      <c r="C1528" s="21" t="s">
        <v>1910</v>
      </c>
    </row>
    <row r="1529" spans="1:3" hidden="1" x14ac:dyDescent="0.3">
      <c r="A1529" s="21" t="s">
        <v>4669</v>
      </c>
      <c r="B1529" s="21" t="s">
        <v>4668</v>
      </c>
      <c r="C1529" s="21" t="s">
        <v>1910</v>
      </c>
    </row>
    <row r="1530" spans="1:3" hidden="1" x14ac:dyDescent="0.3">
      <c r="A1530" s="21" t="s">
        <v>4671</v>
      </c>
      <c r="B1530" s="21" t="s">
        <v>4670</v>
      </c>
      <c r="C1530" s="21" t="s">
        <v>1910</v>
      </c>
    </row>
    <row r="1531" spans="1:3" hidden="1" x14ac:dyDescent="0.3">
      <c r="A1531" s="21" t="s">
        <v>4673</v>
      </c>
      <c r="B1531" s="21" t="s">
        <v>4672</v>
      </c>
      <c r="C1531" s="21" t="s">
        <v>1704</v>
      </c>
    </row>
    <row r="1532" spans="1:3" hidden="1" x14ac:dyDescent="0.3">
      <c r="A1532" s="21" t="s">
        <v>4675</v>
      </c>
      <c r="B1532" s="21" t="s">
        <v>4674</v>
      </c>
      <c r="C1532" s="21" t="s">
        <v>1698</v>
      </c>
    </row>
    <row r="1533" spans="1:3" hidden="1" x14ac:dyDescent="0.3">
      <c r="A1533" s="21" t="s">
        <v>4675</v>
      </c>
      <c r="B1533" s="21" t="s">
        <v>4674</v>
      </c>
      <c r="C1533" s="21" t="s">
        <v>1698</v>
      </c>
    </row>
    <row r="1534" spans="1:3" hidden="1" x14ac:dyDescent="0.3">
      <c r="A1534" s="21" t="s">
        <v>4677</v>
      </c>
      <c r="B1534" s="21" t="s">
        <v>4676</v>
      </c>
      <c r="C1534" s="21" t="s">
        <v>1730</v>
      </c>
    </row>
    <row r="1535" spans="1:3" hidden="1" x14ac:dyDescent="0.3">
      <c r="A1535" s="21" t="s">
        <v>4679</v>
      </c>
      <c r="B1535" s="21" t="s">
        <v>4678</v>
      </c>
      <c r="C1535" s="21" t="s">
        <v>1704</v>
      </c>
    </row>
    <row r="1536" spans="1:3" hidden="1" x14ac:dyDescent="0.3">
      <c r="A1536" s="21" t="s">
        <v>4681</v>
      </c>
      <c r="B1536" s="21" t="s">
        <v>4680</v>
      </c>
      <c r="C1536" s="21" t="s">
        <v>1704</v>
      </c>
    </row>
    <row r="1537" spans="1:3" hidden="1" x14ac:dyDescent="0.3">
      <c r="A1537" s="21" t="s">
        <v>4683</v>
      </c>
      <c r="B1537" s="21" t="s">
        <v>4682</v>
      </c>
      <c r="C1537" s="21" t="s">
        <v>1701</v>
      </c>
    </row>
    <row r="1538" spans="1:3" hidden="1" x14ac:dyDescent="0.3">
      <c r="A1538" s="21" t="s">
        <v>4685</v>
      </c>
      <c r="B1538" s="21" t="s">
        <v>4684</v>
      </c>
      <c r="C1538" s="21" t="s">
        <v>1704</v>
      </c>
    </row>
    <row r="1539" spans="1:3" hidden="1" x14ac:dyDescent="0.3">
      <c r="A1539" s="21" t="s">
        <v>4688</v>
      </c>
      <c r="B1539" s="21" t="s">
        <v>4686</v>
      </c>
      <c r="C1539" s="21" t="s">
        <v>4687</v>
      </c>
    </row>
    <row r="1540" spans="1:3" hidden="1" x14ac:dyDescent="0.3">
      <c r="A1540" s="21" t="s">
        <v>4690</v>
      </c>
      <c r="B1540" s="21" t="s">
        <v>4689</v>
      </c>
      <c r="C1540" s="21" t="s">
        <v>1698</v>
      </c>
    </row>
    <row r="1541" spans="1:3" hidden="1" x14ac:dyDescent="0.3">
      <c r="A1541" s="21" t="s">
        <v>4690</v>
      </c>
      <c r="B1541" s="21" t="s">
        <v>4689</v>
      </c>
      <c r="C1541" s="21" t="s">
        <v>1698</v>
      </c>
    </row>
    <row r="1542" spans="1:3" hidden="1" x14ac:dyDescent="0.3">
      <c r="A1542" s="21" t="s">
        <v>4692</v>
      </c>
      <c r="B1542" s="21" t="s">
        <v>4691</v>
      </c>
      <c r="C1542" s="21" t="s">
        <v>1704</v>
      </c>
    </row>
    <row r="1543" spans="1:3" hidden="1" x14ac:dyDescent="0.3">
      <c r="A1543" s="21" t="s">
        <v>4694</v>
      </c>
      <c r="B1543" s="21" t="s">
        <v>4693</v>
      </c>
      <c r="C1543" s="21" t="s">
        <v>1704</v>
      </c>
    </row>
    <row r="1544" spans="1:3" hidden="1" x14ac:dyDescent="0.3">
      <c r="A1544" s="21" t="s">
        <v>4696</v>
      </c>
      <c r="B1544" s="21" t="s">
        <v>4695</v>
      </c>
      <c r="C1544" s="21" t="s">
        <v>1704</v>
      </c>
    </row>
    <row r="1545" spans="1:3" hidden="1" x14ac:dyDescent="0.3">
      <c r="A1545" s="21" t="s">
        <v>4698</v>
      </c>
      <c r="B1545" s="21" t="s">
        <v>4697</v>
      </c>
      <c r="C1545" s="21" t="s">
        <v>1704</v>
      </c>
    </row>
    <row r="1546" spans="1:3" hidden="1" x14ac:dyDescent="0.3">
      <c r="A1546" s="21" t="s">
        <v>4700</v>
      </c>
      <c r="B1546" s="21" t="s">
        <v>4699</v>
      </c>
      <c r="C1546" s="21" t="s">
        <v>1698</v>
      </c>
    </row>
    <row r="1547" spans="1:3" hidden="1" x14ac:dyDescent="0.3">
      <c r="A1547" s="21" t="s">
        <v>4700</v>
      </c>
      <c r="B1547" s="21" t="s">
        <v>4699</v>
      </c>
      <c r="C1547" s="21" t="s">
        <v>1698</v>
      </c>
    </row>
    <row r="1548" spans="1:3" hidden="1" x14ac:dyDescent="0.3">
      <c r="A1548" s="21" t="s">
        <v>4702</v>
      </c>
      <c r="B1548" s="21" t="s">
        <v>4701</v>
      </c>
      <c r="C1548" s="21" t="s">
        <v>1698</v>
      </c>
    </row>
    <row r="1549" spans="1:3" hidden="1" x14ac:dyDescent="0.3">
      <c r="A1549" s="21" t="s">
        <v>4702</v>
      </c>
      <c r="B1549" s="21" t="s">
        <v>4701</v>
      </c>
      <c r="C1549" s="21" t="s">
        <v>1698</v>
      </c>
    </row>
    <row r="1550" spans="1:3" hidden="1" x14ac:dyDescent="0.3">
      <c r="A1550" s="21" t="s">
        <v>4704</v>
      </c>
      <c r="B1550" s="21" t="s">
        <v>4703</v>
      </c>
      <c r="C1550" s="21" t="s">
        <v>1704</v>
      </c>
    </row>
    <row r="1551" spans="1:3" hidden="1" x14ac:dyDescent="0.3">
      <c r="A1551" s="21" t="s">
        <v>4706</v>
      </c>
      <c r="B1551" s="21" t="s">
        <v>4705</v>
      </c>
      <c r="C1551" s="21" t="s">
        <v>1704</v>
      </c>
    </row>
    <row r="1552" spans="1:3" hidden="1" x14ac:dyDescent="0.3">
      <c r="A1552" s="21" t="s">
        <v>4708</v>
      </c>
      <c r="B1552" s="21" t="s">
        <v>4707</v>
      </c>
      <c r="C1552" s="21" t="s">
        <v>1704</v>
      </c>
    </row>
    <row r="1553" spans="1:3" hidden="1" x14ac:dyDescent="0.3">
      <c r="A1553" s="21" t="s">
        <v>4710</v>
      </c>
      <c r="B1553" s="21" t="s">
        <v>4709</v>
      </c>
      <c r="C1553" s="21" t="s">
        <v>2185</v>
      </c>
    </row>
    <row r="1554" spans="1:3" hidden="1" x14ac:dyDescent="0.3">
      <c r="A1554" s="21" t="s">
        <v>4712</v>
      </c>
      <c r="B1554" s="21" t="s">
        <v>4711</v>
      </c>
      <c r="C1554" s="21" t="s">
        <v>1963</v>
      </c>
    </row>
    <row r="1555" spans="1:3" hidden="1" x14ac:dyDescent="0.3">
      <c r="A1555" s="21" t="s">
        <v>1205</v>
      </c>
      <c r="B1555" s="21" t="s">
        <v>4713</v>
      </c>
      <c r="C1555" s="21" t="s">
        <v>1963</v>
      </c>
    </row>
    <row r="1556" spans="1:3" hidden="1" x14ac:dyDescent="0.3">
      <c r="A1556" s="21" t="s">
        <v>4715</v>
      </c>
      <c r="B1556" s="21" t="s">
        <v>4714</v>
      </c>
      <c r="C1556" s="21" t="s">
        <v>1963</v>
      </c>
    </row>
    <row r="1557" spans="1:3" hidden="1" x14ac:dyDescent="0.3">
      <c r="A1557" s="21" t="s">
        <v>4717</v>
      </c>
      <c r="B1557" s="21" t="s">
        <v>4716</v>
      </c>
      <c r="C1557" s="21" t="s">
        <v>1963</v>
      </c>
    </row>
    <row r="1558" spans="1:3" hidden="1" x14ac:dyDescent="0.3">
      <c r="A1558" s="21" t="s">
        <v>4719</v>
      </c>
      <c r="B1558" s="21" t="s">
        <v>4718</v>
      </c>
      <c r="C1558" s="21" t="s">
        <v>1704</v>
      </c>
    </row>
    <row r="1559" spans="1:3" hidden="1" x14ac:dyDescent="0.3">
      <c r="A1559" s="21" t="s">
        <v>4721</v>
      </c>
      <c r="B1559" s="21" t="s">
        <v>4720</v>
      </c>
      <c r="C1559" s="21" t="s">
        <v>1704</v>
      </c>
    </row>
    <row r="1560" spans="1:3" hidden="1" x14ac:dyDescent="0.3">
      <c r="A1560" s="21" t="s">
        <v>4723</v>
      </c>
      <c r="B1560" s="21" t="s">
        <v>4722</v>
      </c>
      <c r="C1560" s="21" t="s">
        <v>1758</v>
      </c>
    </row>
    <row r="1561" spans="1:3" hidden="1" x14ac:dyDescent="0.3">
      <c r="A1561" s="21" t="s">
        <v>4725</v>
      </c>
      <c r="B1561" s="21" t="s">
        <v>4724</v>
      </c>
      <c r="C1561" s="21" t="s">
        <v>2178</v>
      </c>
    </row>
    <row r="1562" spans="1:3" hidden="1" x14ac:dyDescent="0.3">
      <c r="A1562" s="21" t="s">
        <v>4727</v>
      </c>
      <c r="B1562" s="21" t="s">
        <v>4726</v>
      </c>
      <c r="C1562" s="21" t="s">
        <v>1963</v>
      </c>
    </row>
    <row r="1563" spans="1:3" hidden="1" x14ac:dyDescent="0.3">
      <c r="A1563" s="21" t="s">
        <v>4729</v>
      </c>
      <c r="B1563" s="21" t="s">
        <v>4728</v>
      </c>
      <c r="C1563" s="21" t="s">
        <v>1963</v>
      </c>
    </row>
    <row r="1564" spans="1:3" hidden="1" x14ac:dyDescent="0.3">
      <c r="A1564" s="21" t="s">
        <v>4731</v>
      </c>
      <c r="B1564" s="21" t="s">
        <v>4730</v>
      </c>
      <c r="C1564" s="21" t="s">
        <v>2490</v>
      </c>
    </row>
    <row r="1565" spans="1:3" hidden="1" x14ac:dyDescent="0.3">
      <c r="A1565" s="21" t="s">
        <v>4732</v>
      </c>
      <c r="B1565" s="21" t="s">
        <v>4730</v>
      </c>
      <c r="C1565" s="21" t="s">
        <v>2490</v>
      </c>
    </row>
    <row r="1566" spans="1:3" hidden="1" x14ac:dyDescent="0.3">
      <c r="A1566" s="21" t="s">
        <v>4734</v>
      </c>
      <c r="B1566" s="21" t="s">
        <v>4733</v>
      </c>
      <c r="C1566" s="21" t="s">
        <v>3120</v>
      </c>
    </row>
    <row r="1567" spans="1:3" hidden="1" x14ac:dyDescent="0.3">
      <c r="A1567" s="21" t="s">
        <v>4736</v>
      </c>
      <c r="B1567" s="21" t="s">
        <v>4735</v>
      </c>
      <c r="C1567" s="21" t="s">
        <v>1698</v>
      </c>
    </row>
    <row r="1568" spans="1:3" hidden="1" x14ac:dyDescent="0.3">
      <c r="A1568" s="21" t="s">
        <v>4736</v>
      </c>
      <c r="B1568" s="21" t="s">
        <v>4735</v>
      </c>
      <c r="C1568" s="21" t="s">
        <v>1698</v>
      </c>
    </row>
    <row r="1569" spans="1:3" hidden="1" x14ac:dyDescent="0.3">
      <c r="A1569" s="21" t="s">
        <v>4739</v>
      </c>
      <c r="B1569" s="21" t="s">
        <v>4737</v>
      </c>
      <c r="C1569" s="21" t="s">
        <v>4738</v>
      </c>
    </row>
    <row r="1570" spans="1:3" hidden="1" x14ac:dyDescent="0.3">
      <c r="A1570" s="21" t="s">
        <v>4741</v>
      </c>
      <c r="B1570" s="21" t="s">
        <v>4740</v>
      </c>
      <c r="C1570" s="21" t="s">
        <v>1946</v>
      </c>
    </row>
    <row r="1571" spans="1:3" hidden="1" x14ac:dyDescent="0.3">
      <c r="A1571" s="21" t="s">
        <v>4743</v>
      </c>
      <c r="B1571" s="21" t="s">
        <v>4742</v>
      </c>
      <c r="C1571" s="21" t="s">
        <v>1704</v>
      </c>
    </row>
    <row r="1572" spans="1:3" hidden="1" x14ac:dyDescent="0.3">
      <c r="A1572" s="21" t="s">
        <v>4745</v>
      </c>
      <c r="B1572" s="21" t="s">
        <v>4744</v>
      </c>
      <c r="C1572" s="21" t="s">
        <v>1718</v>
      </c>
    </row>
    <row r="1573" spans="1:3" hidden="1" x14ac:dyDescent="0.3">
      <c r="A1573" s="21" t="s">
        <v>4747</v>
      </c>
      <c r="B1573" s="21" t="s">
        <v>4746</v>
      </c>
      <c r="C1573" s="21" t="s">
        <v>2504</v>
      </c>
    </row>
    <row r="1574" spans="1:3" hidden="1" x14ac:dyDescent="0.3">
      <c r="A1574" s="21" t="s">
        <v>4749</v>
      </c>
      <c r="B1574" s="21" t="s">
        <v>4748</v>
      </c>
      <c r="C1574" s="21" t="s">
        <v>2504</v>
      </c>
    </row>
    <row r="1575" spans="1:3" hidden="1" x14ac:dyDescent="0.3">
      <c r="A1575" s="21" t="s">
        <v>4751</v>
      </c>
      <c r="B1575" s="21" t="s">
        <v>4750</v>
      </c>
      <c r="C1575" s="21" t="s">
        <v>1834</v>
      </c>
    </row>
    <row r="1576" spans="1:3" hidden="1" x14ac:dyDescent="0.3">
      <c r="A1576" s="21" t="s">
        <v>4753</v>
      </c>
      <c r="B1576" s="21" t="s">
        <v>4752</v>
      </c>
      <c r="C1576" s="21" t="s">
        <v>1881</v>
      </c>
    </row>
    <row r="1577" spans="1:3" hidden="1" x14ac:dyDescent="0.3">
      <c r="A1577" s="21" t="s">
        <v>4755</v>
      </c>
      <c r="B1577" s="21" t="s">
        <v>4754</v>
      </c>
      <c r="C1577" s="21" t="s">
        <v>1790</v>
      </c>
    </row>
    <row r="1578" spans="1:3" hidden="1" x14ac:dyDescent="0.3">
      <c r="A1578" s="21" t="s">
        <v>4757</v>
      </c>
      <c r="B1578" s="21" t="s">
        <v>4756</v>
      </c>
      <c r="C1578" s="21" t="s">
        <v>1963</v>
      </c>
    </row>
    <row r="1579" spans="1:3" hidden="1" x14ac:dyDescent="0.3">
      <c r="A1579" s="21" t="s">
        <v>4759</v>
      </c>
      <c r="B1579" s="21" t="s">
        <v>4758</v>
      </c>
      <c r="C1579" s="21" t="s">
        <v>1963</v>
      </c>
    </row>
    <row r="1580" spans="1:3" hidden="1" x14ac:dyDescent="0.3">
      <c r="A1580" s="21" t="s">
        <v>4761</v>
      </c>
      <c r="B1580" s="21" t="s">
        <v>4760</v>
      </c>
      <c r="C1580" s="21" t="s">
        <v>1814</v>
      </c>
    </row>
    <row r="1581" spans="1:3" hidden="1" x14ac:dyDescent="0.3">
      <c r="A1581" s="21" t="s">
        <v>1171</v>
      </c>
      <c r="B1581" s="21" t="s">
        <v>2015</v>
      </c>
      <c r="C1581" s="21" t="s">
        <v>1963</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A4D76-6888-4583-B325-759B4426098F}">
  <sheetPr>
    <tabColor theme="1"/>
  </sheetPr>
  <dimension ref="A1:B25"/>
  <sheetViews>
    <sheetView workbookViewId="0">
      <selection activeCell="A2" sqref="A2:A25"/>
    </sheetView>
  </sheetViews>
  <sheetFormatPr defaultRowHeight="14.4" x14ac:dyDescent="0.3"/>
  <cols>
    <col min="1" max="1" width="27.77734375" customWidth="1"/>
    <col min="2" max="2" width="19.5546875" bestFit="1" customWidth="1"/>
  </cols>
  <sheetData>
    <row r="1" spans="1:2" x14ac:dyDescent="0.3">
      <c r="A1" s="71" t="s">
        <v>1687</v>
      </c>
      <c r="B1" s="71" t="s">
        <v>4767</v>
      </c>
    </row>
    <row r="2" spans="1:2" x14ac:dyDescent="0.3">
      <c r="A2" t="s">
        <v>1730</v>
      </c>
      <c r="B2" t="s">
        <v>1594</v>
      </c>
    </row>
    <row r="3" spans="1:2" x14ac:dyDescent="0.3">
      <c r="A3" t="s">
        <v>2002</v>
      </c>
      <c r="B3" t="s">
        <v>1592</v>
      </c>
    </row>
    <row r="4" spans="1:2" x14ac:dyDescent="0.3">
      <c r="A4" t="s">
        <v>1698</v>
      </c>
      <c r="B4" t="s">
        <v>1592</v>
      </c>
    </row>
    <row r="5" spans="1:2" x14ac:dyDescent="0.3">
      <c r="A5" t="s">
        <v>1963</v>
      </c>
      <c r="B5" t="s">
        <v>1594</v>
      </c>
    </row>
    <row r="6" spans="1:2" x14ac:dyDescent="0.3">
      <c r="A6" t="s">
        <v>2072</v>
      </c>
      <c r="B6" t="s">
        <v>1593</v>
      </c>
    </row>
    <row r="7" spans="1:2" x14ac:dyDescent="0.3">
      <c r="A7" t="s">
        <v>1755</v>
      </c>
      <c r="B7" t="s">
        <v>1593</v>
      </c>
    </row>
    <row r="8" spans="1:2" x14ac:dyDescent="0.3">
      <c r="A8" t="s">
        <v>2046</v>
      </c>
      <c r="B8" t="s">
        <v>1593</v>
      </c>
    </row>
    <row r="9" spans="1:2" x14ac:dyDescent="0.3">
      <c r="A9" t="s">
        <v>1752</v>
      </c>
      <c r="B9" t="s">
        <v>1594</v>
      </c>
    </row>
    <row r="10" spans="1:2" x14ac:dyDescent="0.3">
      <c r="A10" t="s">
        <v>1946</v>
      </c>
      <c r="B10" t="s">
        <v>1594</v>
      </c>
    </row>
    <row r="11" spans="1:2" x14ac:dyDescent="0.3">
      <c r="A11" t="s">
        <v>1769</v>
      </c>
      <c r="B11" t="s">
        <v>1593</v>
      </c>
    </row>
    <row r="12" spans="1:2" x14ac:dyDescent="0.3">
      <c r="A12" t="s">
        <v>1758</v>
      </c>
      <c r="B12" t="s">
        <v>1594</v>
      </c>
    </row>
    <row r="13" spans="1:2" x14ac:dyDescent="0.3">
      <c r="A13" t="s">
        <v>1807</v>
      </c>
      <c r="B13" t="s">
        <v>1594</v>
      </c>
    </row>
    <row r="14" spans="1:2" x14ac:dyDescent="0.3">
      <c r="A14" t="s">
        <v>1718</v>
      </c>
      <c r="B14" t="s">
        <v>1592</v>
      </c>
    </row>
    <row r="15" spans="1:2" x14ac:dyDescent="0.3">
      <c r="A15" t="s">
        <v>1824</v>
      </c>
      <c r="B15" t="s">
        <v>1593</v>
      </c>
    </row>
    <row r="16" spans="1:2" x14ac:dyDescent="0.3">
      <c r="A16" t="s">
        <v>1834</v>
      </c>
      <c r="B16" t="s">
        <v>1594</v>
      </c>
    </row>
    <row r="17" spans="1:2" x14ac:dyDescent="0.3">
      <c r="A17" t="s">
        <v>2480</v>
      </c>
      <c r="B17" t="s">
        <v>1593</v>
      </c>
    </row>
    <row r="18" spans="1:2" x14ac:dyDescent="0.3">
      <c r="A18" t="s">
        <v>4766</v>
      </c>
      <c r="B18" t="s">
        <v>1594</v>
      </c>
    </row>
    <row r="19" spans="1:2" x14ac:dyDescent="0.3">
      <c r="A19" t="s">
        <v>1873</v>
      </c>
      <c r="B19" t="s">
        <v>1593</v>
      </c>
    </row>
    <row r="20" spans="1:2" x14ac:dyDescent="0.3">
      <c r="A20" t="s">
        <v>1269</v>
      </c>
      <c r="B20" t="s">
        <v>1594</v>
      </c>
    </row>
    <row r="21" spans="1:2" x14ac:dyDescent="0.3">
      <c r="A21" t="s">
        <v>1790</v>
      </c>
      <c r="B21" t="s">
        <v>1593</v>
      </c>
    </row>
    <row r="22" spans="1:2" x14ac:dyDescent="0.3">
      <c r="A22" t="s">
        <v>1966</v>
      </c>
      <c r="B22" t="s">
        <v>1594</v>
      </c>
    </row>
    <row r="23" spans="1:2" x14ac:dyDescent="0.3">
      <c r="A23" t="s">
        <v>1724</v>
      </c>
      <c r="B23" t="s">
        <v>1593</v>
      </c>
    </row>
    <row r="24" spans="1:2" x14ac:dyDescent="0.3">
      <c r="A24" t="s">
        <v>1712</v>
      </c>
      <c r="B24" t="s">
        <v>1593</v>
      </c>
    </row>
    <row r="25" spans="1:2" x14ac:dyDescent="0.3">
      <c r="A25" t="s">
        <v>1704</v>
      </c>
      <c r="B25" t="s">
        <v>1592</v>
      </c>
    </row>
  </sheetData>
  <sortState xmlns:xlrd2="http://schemas.microsoft.com/office/spreadsheetml/2017/richdata2" ref="A2:B25">
    <sortCondition ref="A2:A25"/>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137BB-39F4-4A3F-AB9E-DC97455604A2}">
  <dimension ref="A1:E32"/>
  <sheetViews>
    <sheetView workbookViewId="0">
      <selection activeCell="I11" sqref="I11"/>
    </sheetView>
  </sheetViews>
  <sheetFormatPr defaultRowHeight="14.4" x14ac:dyDescent="0.3"/>
  <cols>
    <col min="1" max="1" width="13.33203125" bestFit="1" customWidth="1"/>
    <col min="2" max="2" width="15.77734375" bestFit="1" customWidth="1"/>
    <col min="3" max="3" width="12.44140625" bestFit="1" customWidth="1"/>
    <col min="4" max="5" width="14.109375" bestFit="1" customWidth="1"/>
    <col min="6" max="36" width="15.77734375" bestFit="1" customWidth="1"/>
    <col min="37" max="37" width="11" bestFit="1" customWidth="1"/>
  </cols>
  <sheetData>
    <row r="1" spans="1:5" x14ac:dyDescent="0.3">
      <c r="A1" s="63" t="s">
        <v>1579</v>
      </c>
      <c r="B1" t="s">
        <v>1585</v>
      </c>
    </row>
    <row r="3" spans="1:5" x14ac:dyDescent="0.3">
      <c r="A3" s="63" t="s">
        <v>4769</v>
      </c>
      <c r="B3" s="63" t="s">
        <v>1641</v>
      </c>
    </row>
    <row r="4" spans="1:5" x14ac:dyDescent="0.3">
      <c r="A4" s="63" t="s">
        <v>1636</v>
      </c>
      <c r="B4">
        <v>2017</v>
      </c>
      <c r="C4">
        <v>2018</v>
      </c>
      <c r="D4">
        <v>2019</v>
      </c>
      <c r="E4" t="s">
        <v>1637</v>
      </c>
    </row>
    <row r="5" spans="1:5" x14ac:dyDescent="0.3">
      <c r="A5" s="20" t="s">
        <v>1238</v>
      </c>
      <c r="B5" s="73">
        <v>246115</v>
      </c>
      <c r="C5" s="73">
        <v>423690.63</v>
      </c>
      <c r="D5" s="73">
        <v>699108.48</v>
      </c>
      <c r="E5" s="73">
        <v>1368914.1099999999</v>
      </c>
    </row>
    <row r="6" spans="1:5" x14ac:dyDescent="0.3">
      <c r="A6" s="20" t="s">
        <v>1289</v>
      </c>
      <c r="B6" s="73">
        <v>34825.82</v>
      </c>
      <c r="C6" s="73">
        <v>17148.16</v>
      </c>
      <c r="D6" s="73">
        <v>180116.4</v>
      </c>
      <c r="E6" s="73">
        <v>232090.38</v>
      </c>
    </row>
    <row r="7" spans="1:5" x14ac:dyDescent="0.3">
      <c r="A7" s="20" t="s">
        <v>1254</v>
      </c>
      <c r="B7" s="73">
        <v>22366.880000000001</v>
      </c>
      <c r="C7" s="73">
        <v>50766.13</v>
      </c>
      <c r="D7" s="73">
        <v>98383.64</v>
      </c>
      <c r="E7" s="73">
        <v>171516.65</v>
      </c>
    </row>
    <row r="8" spans="1:5" x14ac:dyDescent="0.3">
      <c r="A8" s="20" t="s">
        <v>1233</v>
      </c>
      <c r="B8" s="73">
        <v>25012.67</v>
      </c>
      <c r="C8" s="73">
        <v>70791.199999999997</v>
      </c>
      <c r="D8" s="73">
        <v>63112.28</v>
      </c>
      <c r="E8" s="73">
        <v>158916.15</v>
      </c>
    </row>
    <row r="9" spans="1:5" x14ac:dyDescent="0.3">
      <c r="A9" s="20" t="s">
        <v>1282</v>
      </c>
      <c r="B9" s="73">
        <v>19208</v>
      </c>
      <c r="C9" s="73">
        <v>11236.8</v>
      </c>
      <c r="D9" s="73">
        <v>9023.44</v>
      </c>
      <c r="E9" s="73">
        <v>39468.239999999998</v>
      </c>
    </row>
    <row r="10" spans="1:5" x14ac:dyDescent="0.3">
      <c r="A10" s="20" t="s">
        <v>1637</v>
      </c>
      <c r="B10" s="73">
        <v>347528.37</v>
      </c>
      <c r="C10" s="73">
        <v>573632.92000000004</v>
      </c>
      <c r="D10" s="73">
        <v>1049744.24</v>
      </c>
      <c r="E10" s="73">
        <v>1970905.5299999996</v>
      </c>
    </row>
    <row r="15" spans="1:5" x14ac:dyDescent="0.3">
      <c r="A15" s="63" t="s">
        <v>4771</v>
      </c>
      <c r="B15" s="63" t="s">
        <v>1641</v>
      </c>
    </row>
    <row r="16" spans="1:5" x14ac:dyDescent="0.3">
      <c r="B16" t="s">
        <v>1678</v>
      </c>
      <c r="C16" t="s">
        <v>1679</v>
      </c>
      <c r="D16" t="s">
        <v>1680</v>
      </c>
      <c r="E16" t="s">
        <v>1637</v>
      </c>
    </row>
    <row r="18" spans="1:5" x14ac:dyDescent="0.3">
      <c r="A18" s="63" t="s">
        <v>1636</v>
      </c>
    </row>
    <row r="19" spans="1:5" x14ac:dyDescent="0.3">
      <c r="A19" s="20" t="s">
        <v>1238</v>
      </c>
      <c r="B19" s="76">
        <v>1396</v>
      </c>
      <c r="C19" s="76">
        <v>2423</v>
      </c>
      <c r="D19" s="76">
        <v>3885</v>
      </c>
      <c r="E19" s="76">
        <v>7704</v>
      </c>
    </row>
    <row r="20" spans="1:5" x14ac:dyDescent="0.3">
      <c r="A20" s="20" t="s">
        <v>1289</v>
      </c>
      <c r="B20" s="76">
        <v>211</v>
      </c>
      <c r="C20" s="76">
        <v>102</v>
      </c>
      <c r="D20" s="76">
        <v>860</v>
      </c>
      <c r="E20" s="76">
        <v>1173</v>
      </c>
    </row>
    <row r="21" spans="1:5" x14ac:dyDescent="0.3">
      <c r="A21" s="20" t="s">
        <v>1233</v>
      </c>
      <c r="B21" s="76">
        <v>137</v>
      </c>
      <c r="C21" s="76">
        <v>352</v>
      </c>
      <c r="D21" s="76">
        <v>369</v>
      </c>
      <c r="E21" s="76">
        <v>858</v>
      </c>
    </row>
    <row r="22" spans="1:5" x14ac:dyDescent="0.3">
      <c r="A22" s="20" t="s">
        <v>1254</v>
      </c>
      <c r="B22" s="76">
        <v>114</v>
      </c>
      <c r="C22" s="76">
        <v>301</v>
      </c>
      <c r="D22" s="76">
        <v>583</v>
      </c>
      <c r="E22" s="76">
        <v>998</v>
      </c>
    </row>
    <row r="23" spans="1:5" x14ac:dyDescent="0.3">
      <c r="A23" s="20" t="s">
        <v>1282</v>
      </c>
      <c r="B23" s="76">
        <v>92</v>
      </c>
      <c r="C23" s="76">
        <v>58</v>
      </c>
      <c r="D23" s="76">
        <v>44</v>
      </c>
      <c r="E23" s="76">
        <v>194</v>
      </c>
    </row>
    <row r="24" spans="1:5" x14ac:dyDescent="0.3">
      <c r="A24" s="20" t="s">
        <v>1637</v>
      </c>
      <c r="B24" s="76">
        <v>1950</v>
      </c>
      <c r="C24" s="76">
        <v>3236</v>
      </c>
      <c r="D24" s="76">
        <v>5741</v>
      </c>
      <c r="E24" s="76">
        <v>10927</v>
      </c>
    </row>
    <row r="27" spans="1:5" x14ac:dyDescent="0.3">
      <c r="A27" t="s">
        <v>4770</v>
      </c>
    </row>
    <row r="28" spans="1:5" x14ac:dyDescent="0.3">
      <c r="A28" s="20" t="s">
        <v>1238</v>
      </c>
      <c r="B28" s="70">
        <f>B5/B19</f>
        <v>176.30014326647566</v>
      </c>
      <c r="C28" s="70">
        <f t="shared" ref="C28:E28" si="0">C5/C19</f>
        <v>174.86200165084605</v>
      </c>
      <c r="D28" s="70">
        <f t="shared" si="0"/>
        <v>179.9507027027027</v>
      </c>
      <c r="E28" s="70">
        <f t="shared" si="0"/>
        <v>177.688747403946</v>
      </c>
    </row>
    <row r="29" spans="1:5" x14ac:dyDescent="0.3">
      <c r="A29" s="20" t="s">
        <v>1289</v>
      </c>
      <c r="B29" s="70">
        <f t="shared" ref="B29:E32" si="1">B6/B20</f>
        <v>165.05127962085308</v>
      </c>
      <c r="C29" s="70">
        <f t="shared" si="1"/>
        <v>168.11921568627452</v>
      </c>
      <c r="D29" s="77">
        <f t="shared" si="1"/>
        <v>209.43767441860464</v>
      </c>
      <c r="E29" s="70">
        <f t="shared" si="1"/>
        <v>197.86051150895142</v>
      </c>
    </row>
    <row r="30" spans="1:5" x14ac:dyDescent="0.3">
      <c r="A30" s="20" t="s">
        <v>1254</v>
      </c>
      <c r="B30" s="70">
        <f t="shared" si="1"/>
        <v>163.26189781021898</v>
      </c>
      <c r="C30" s="70">
        <f t="shared" si="1"/>
        <v>144.22196022727272</v>
      </c>
      <c r="D30" s="77">
        <f t="shared" si="1"/>
        <v>266.62233062330625</v>
      </c>
      <c r="E30" s="70">
        <f t="shared" si="1"/>
        <v>199.90285547785547</v>
      </c>
    </row>
    <row r="31" spans="1:5" x14ac:dyDescent="0.3">
      <c r="A31" s="20" t="s">
        <v>1233</v>
      </c>
      <c r="B31" s="77">
        <f t="shared" si="1"/>
        <v>219.40938596491227</v>
      </c>
      <c r="C31" s="77">
        <f t="shared" si="1"/>
        <v>235.18671096345514</v>
      </c>
      <c r="D31" s="70">
        <f t="shared" si="1"/>
        <v>108.25433962264151</v>
      </c>
      <c r="E31" s="70">
        <f t="shared" si="1"/>
        <v>159.23461923847694</v>
      </c>
    </row>
    <row r="32" spans="1:5" x14ac:dyDescent="0.3">
      <c r="A32" s="20" t="s">
        <v>1282</v>
      </c>
      <c r="B32" s="77">
        <f t="shared" si="1"/>
        <v>208.78260869565219</v>
      </c>
      <c r="C32" s="70">
        <f t="shared" si="1"/>
        <v>193.73793103448276</v>
      </c>
      <c r="D32" s="77">
        <f t="shared" si="1"/>
        <v>205.07818181818183</v>
      </c>
      <c r="E32" s="70">
        <f t="shared" si="1"/>
        <v>203.44453608247423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7F16D96-D08A-4496-9A6A-DB26CDDB43F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home</vt:lpstr>
      <vt:lpstr>p&amp;l</vt:lpstr>
      <vt:lpstr>flights</vt:lpstr>
      <vt:lpstr>flights_c</vt:lpstr>
      <vt:lpstr>imputed</vt:lpstr>
      <vt:lpstr>employees</vt:lpstr>
      <vt:lpstr>creditcard</vt:lpstr>
      <vt:lpstr>H1_Advance</vt:lpstr>
      <vt:lpstr>Allowance</vt:lpstr>
      <vt:lpstr>H2_Policy</vt:lpstr>
      <vt:lpstr>H3_location</vt:lpstr>
      <vt:lpstr>IATA</vt:lpstr>
      <vt:lpstr>Regions</vt:lpstr>
      <vt:lpstr>H4_Accommodation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Diedre Downing</dc:creator>
  <cp:lastModifiedBy>Nadia Sorensen</cp:lastModifiedBy>
  <dcterms:created xsi:type="dcterms:W3CDTF">2022-01-12T23:14:29Z</dcterms:created>
  <dcterms:modified xsi:type="dcterms:W3CDTF">2022-01-20T06:42:17Z</dcterms:modified>
</cp:coreProperties>
</file>