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icolas/Desktop/For Calibration/"/>
    </mc:Choice>
  </mc:AlternateContent>
  <bookViews>
    <workbookView xWindow="0" yWindow="440" windowWidth="25600" windowHeight="14640" tabRatio="500"/>
  </bookViews>
  <sheets>
    <sheet name="Calibratio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O14" i="1"/>
  <c r="F15" i="1"/>
  <c r="N14" i="1"/>
  <c r="E15" i="1"/>
  <c r="M14" i="1"/>
  <c r="D15" i="1"/>
  <c r="L14" i="1"/>
  <c r="C15" i="1"/>
  <c r="K14" i="1"/>
  <c r="B15" i="1"/>
  <c r="J14" i="1"/>
  <c r="B10" i="1"/>
  <c r="B11" i="1"/>
  <c r="B12" i="1"/>
  <c r="B13" i="1"/>
  <c r="J13" i="1"/>
  <c r="B16" i="1"/>
  <c r="C16" i="1"/>
  <c r="D16" i="1"/>
  <c r="E16" i="1"/>
  <c r="F16" i="1"/>
  <c r="G16" i="1"/>
  <c r="C10" i="1"/>
  <c r="C11" i="1"/>
  <c r="C12" i="1"/>
  <c r="C13" i="1"/>
  <c r="K13" i="1"/>
  <c r="D10" i="1"/>
  <c r="D11" i="1"/>
  <c r="D12" i="1"/>
  <c r="D13" i="1"/>
  <c r="L13" i="1"/>
  <c r="E10" i="1"/>
  <c r="E11" i="1"/>
  <c r="E12" i="1"/>
  <c r="E13" i="1"/>
  <c r="M13" i="1"/>
  <c r="F10" i="1"/>
  <c r="F11" i="1"/>
  <c r="F12" i="1"/>
  <c r="F13" i="1"/>
  <c r="N13" i="1"/>
  <c r="G10" i="1"/>
  <c r="G11" i="1"/>
  <c r="G12" i="1"/>
  <c r="G13" i="1"/>
  <c r="O13" i="1"/>
  <c r="K12" i="1"/>
  <c r="L12" i="1"/>
  <c r="M12" i="1"/>
  <c r="N12" i="1"/>
  <c r="O12" i="1"/>
  <c r="J12" i="1"/>
  <c r="C14" i="1"/>
  <c r="D14" i="1"/>
  <c r="E14" i="1"/>
  <c r="F14" i="1"/>
  <c r="G14" i="1"/>
  <c r="B14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<sst xmlns="http://schemas.openxmlformats.org/spreadsheetml/2006/main" count="41" uniqueCount="33">
  <si>
    <t>cov(x, y)</t>
  </si>
  <si>
    <t>varp(x)</t>
  </si>
  <si>
    <t>slope b</t>
  </si>
  <si>
    <t>intercept a</t>
  </si>
  <si>
    <t>1st buffer</t>
  </si>
  <si>
    <t>2nd buffer</t>
  </si>
  <si>
    <t>3rd buffer</t>
  </si>
  <si>
    <t>4th buffer</t>
  </si>
  <si>
    <t>5th buffer</t>
  </si>
  <si>
    <t>Built-in Slope Func</t>
  </si>
  <si>
    <t>Enter value (Kg)</t>
  </si>
  <si>
    <t>Weights(Kg)</t>
  </si>
  <si>
    <t>Left 1</t>
  </si>
  <si>
    <t>Left 2</t>
  </si>
  <si>
    <t>Left 3</t>
  </si>
  <si>
    <t>Right 3</t>
  </si>
  <si>
    <t>Right 2</t>
  </si>
  <si>
    <t>Right 1</t>
  </si>
  <si>
    <t>Fitting R2</t>
  </si>
  <si>
    <t>1st buff</t>
  </si>
  <si>
    <t>2nd buff</t>
  </si>
  <si>
    <t>3rd buff</t>
  </si>
  <si>
    <t>4th buff</t>
  </si>
  <si>
    <t>5th buff</t>
  </si>
  <si>
    <t>Built-in Intercept</t>
  </si>
  <si>
    <r>
      <t xml:space="preserve">Fitting for: </t>
    </r>
    <r>
      <rPr>
        <b/>
        <sz val="12"/>
        <color theme="1"/>
        <rFont val="Menlo Regular"/>
      </rPr>
      <t>Tag_Value = Mass *b + a</t>
    </r>
  </si>
  <si>
    <t>Weights applied to the Load Cells (Average Buffer)</t>
  </si>
  <si>
    <t>Weight Calibration for the Pads (1 Jack; Raw Tag_Value)</t>
  </si>
  <si>
    <t>Projecting (Raw Tag)</t>
  </si>
  <si>
    <r>
      <t xml:space="preserve">Fitting for: </t>
    </r>
    <r>
      <rPr>
        <b/>
        <sz val="12"/>
        <color theme="1"/>
        <rFont val="Menlo Regular"/>
      </rPr>
      <t>Mass = Tag_Value/b - a/b</t>
    </r>
  </si>
  <si>
    <t>Linear Off</t>
  </si>
  <si>
    <t>Data for JSON Setup Script</t>
  </si>
  <si>
    <t>Schematic of Calibration Machine facing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</si>
</sst>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Menlo Regular"/>
    </font>
    <font>
      <b/>
      <sz val="12"/>
      <color theme="1"/>
      <name val="Menlo Regular"/>
    </font>
    <font>
      <b/>
      <sz val="14"/>
      <color theme="1"/>
      <name val="Menlo Regular"/>
    </font>
    <font>
      <b/>
      <sz val="14"/>
      <color theme="1"/>
      <name val="Calibri"/>
      <family val="2"/>
      <scheme val="minor"/>
    </font>
    <font>
      <sz val="12"/>
      <color rgb="FFFF0000"/>
      <name val="Menlo Regular"/>
    </font>
    <font>
      <b/>
      <sz val="12"/>
      <color theme="1" tint="4.9989318521683403E-2"/>
      <name val="Menlo Regular"/>
    </font>
    <font>
      <b/>
      <sz val="12"/>
      <color theme="1"/>
      <name val="Calibri"/>
      <family val="2"/>
      <scheme val="minor"/>
    </font>
    <font>
      <sz val="14"/>
      <color rgb="FFC00000"/>
      <name val="Menlo Regular"/>
    </font>
    <font>
      <sz val="8"/>
      <name val="Calibri"/>
      <family val="2"/>
      <scheme val="minor"/>
    </font>
    <font>
      <sz val="12"/>
      <color rgb="FFC00000"/>
      <name val="Menlo Regular"/>
    </font>
    <font>
      <b/>
      <sz val="12"/>
      <color rgb="FFC00000"/>
      <name val="Menlo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5" fillId="5" borderId="1" xfId="0" applyFont="1" applyFill="1" applyBorder="1"/>
    <xf numFmtId="0" fontId="1" fillId="6" borderId="1" xfId="0" applyFont="1" applyFill="1" applyBorder="1"/>
    <xf numFmtId="0" fontId="2" fillId="5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2" fontId="6" fillId="7" borderId="1" xfId="0" applyNumberFormat="1" applyFont="1" applyFill="1" applyBorder="1"/>
    <xf numFmtId="2" fontId="1" fillId="8" borderId="1" xfId="0" applyNumberFormat="1" applyFont="1" applyFill="1" applyBorder="1"/>
    <xf numFmtId="2" fontId="8" fillId="10" borderId="1" xfId="0" applyNumberFormat="1" applyFont="1" applyFill="1" applyBorder="1" applyAlignment="1">
      <alignment horizontal="center"/>
    </xf>
    <xf numFmtId="2" fontId="10" fillId="10" borderId="1" xfId="0" applyNumberFormat="1" applyFont="1" applyFill="1" applyBorder="1"/>
    <xf numFmtId="2" fontId="11" fillId="10" borderId="1" xfId="0" applyNumberFormat="1" applyFont="1" applyFill="1" applyBorder="1"/>
    <xf numFmtId="2" fontId="11" fillId="6" borderId="1" xfId="0" applyNumberFormat="1" applyFont="1" applyFill="1" applyBorder="1" applyAlignment="1">
      <alignment horizontal="center"/>
    </xf>
    <xf numFmtId="2" fontId="10" fillId="6" borderId="1" xfId="0" applyNumberFormat="1" applyFont="1" applyFill="1" applyBorder="1"/>
    <xf numFmtId="0" fontId="2" fillId="2" borderId="19" xfId="0" applyFont="1" applyFill="1" applyBorder="1"/>
    <xf numFmtId="2" fontId="8" fillId="10" borderId="20" xfId="0" applyNumberFormat="1" applyFont="1" applyFill="1" applyBorder="1" applyAlignment="1">
      <alignment horizontal="center"/>
    </xf>
    <xf numFmtId="0" fontId="2" fillId="2" borderId="21" xfId="0" applyFont="1" applyFill="1" applyBorder="1"/>
    <xf numFmtId="2" fontId="8" fillId="10" borderId="22" xfId="0" applyNumberFormat="1" applyFont="1" applyFill="1" applyBorder="1" applyAlignment="1">
      <alignment horizontal="center"/>
    </xf>
    <xf numFmtId="2" fontId="8" fillId="10" borderId="23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effectLst/>
              </a:rPr>
              <a:t>Right 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2 Sensor (Middle)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48184731256419"/>
                  <c:y val="0.323835875984252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Calibration!$K$3:$K$7</c:f>
              <c:numCache>
                <c:formatCode>0.00</c:formatCode>
                <c:ptCount val="5"/>
                <c:pt idx="0">
                  <c:v>0.02</c:v>
                </c:pt>
                <c:pt idx="1">
                  <c:v>7.67</c:v>
                </c:pt>
                <c:pt idx="2">
                  <c:v>18.52</c:v>
                </c:pt>
                <c:pt idx="3">
                  <c:v>32.6</c:v>
                </c:pt>
                <c:pt idx="4">
                  <c:v>61.35</c:v>
                </c:pt>
              </c:numCache>
            </c:numRef>
          </c:xVal>
          <c:yVal>
            <c:numRef>
              <c:f>Calibration!$C$3:$C$7</c:f>
              <c:numCache>
                <c:formatCode>0.00</c:formatCode>
                <c:ptCount val="5"/>
                <c:pt idx="0">
                  <c:v>41.23</c:v>
                </c:pt>
                <c:pt idx="1">
                  <c:v>47.14</c:v>
                </c:pt>
                <c:pt idx="2">
                  <c:v>77.41</c:v>
                </c:pt>
                <c:pt idx="3">
                  <c:v>100.98</c:v>
                </c:pt>
                <c:pt idx="4">
                  <c:v>143.52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3473280"/>
        <c:axId val="-1529944672"/>
      </c:scatterChart>
      <c:valAx>
        <c:axId val="-1493473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9944672"/>
        <c:crosses val="autoZero"/>
        <c:crossBetween val="midCat"/>
      </c:valAx>
      <c:valAx>
        <c:axId val="-152994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Raw</a:t>
                </a:r>
                <a:r>
                  <a:rPr lang="en-US" baseline="0"/>
                  <a:t> Tag_Values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14599109893872"/>
              <c:y val="0.456089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493473280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effectLst/>
              </a:rPr>
              <a:t>Right 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3 Sensor (Top)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319825052678274"/>
                  <c:y val="0.380085875984252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Calibration!$L$3:$L$7</c:f>
              <c:numCache>
                <c:formatCode>0.00</c:formatCode>
                <c:ptCount val="5"/>
                <c:pt idx="0">
                  <c:v>0.03</c:v>
                </c:pt>
                <c:pt idx="1">
                  <c:v>8.38</c:v>
                </c:pt>
                <c:pt idx="2">
                  <c:v>22.85</c:v>
                </c:pt>
                <c:pt idx="3">
                  <c:v>41.04</c:v>
                </c:pt>
                <c:pt idx="4">
                  <c:v>79.22</c:v>
                </c:pt>
              </c:numCache>
            </c:numRef>
          </c:xVal>
          <c:yVal>
            <c:numRef>
              <c:f>Calibration!$D$3:$D$7</c:f>
              <c:numCache>
                <c:formatCode>0.00</c:formatCode>
                <c:ptCount val="5"/>
                <c:pt idx="0">
                  <c:v>40.59</c:v>
                </c:pt>
                <c:pt idx="1">
                  <c:v>48.36</c:v>
                </c:pt>
                <c:pt idx="2">
                  <c:v>79.19</c:v>
                </c:pt>
                <c:pt idx="3">
                  <c:v>100.97</c:v>
                </c:pt>
                <c:pt idx="4">
                  <c:v>141.57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316448"/>
        <c:axId val="-1531728736"/>
      </c:scatterChart>
      <c:valAx>
        <c:axId val="-1527316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31728736"/>
        <c:crosses val="autoZero"/>
        <c:crossBetween val="midCat"/>
      </c:valAx>
      <c:valAx>
        <c:axId val="-153172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7316448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Left 1 Sensor (</a:t>
            </a:r>
            <a:r>
              <a:rPr lang="en-US" sz="1550" b="1" i="0" u="none" strike="noStrike" baseline="0">
                <a:effectLst/>
              </a:rPr>
              <a:t>Bottom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843572588108567"/>
                  <c:y val="0.361335875984252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Calibration!$M$3:$M$7</c:f>
              <c:numCache>
                <c:formatCode>0.00</c:formatCode>
                <c:ptCount val="5"/>
                <c:pt idx="0">
                  <c:v>0.02</c:v>
                </c:pt>
                <c:pt idx="1">
                  <c:v>14.2</c:v>
                </c:pt>
                <c:pt idx="2">
                  <c:v>28.74</c:v>
                </c:pt>
                <c:pt idx="3">
                  <c:v>44.77</c:v>
                </c:pt>
                <c:pt idx="4">
                  <c:v>79.15000000000001</c:v>
                </c:pt>
              </c:numCache>
            </c:numRef>
          </c:xVal>
          <c:yVal>
            <c:numRef>
              <c:f>Calibration!$E$3:$E$7</c:f>
              <c:numCache>
                <c:formatCode>0.00</c:formatCode>
                <c:ptCount val="5"/>
                <c:pt idx="0">
                  <c:v>40.59</c:v>
                </c:pt>
                <c:pt idx="1">
                  <c:v>44.41</c:v>
                </c:pt>
                <c:pt idx="2">
                  <c:v>77.22</c:v>
                </c:pt>
                <c:pt idx="3">
                  <c:v>104.0</c:v>
                </c:pt>
                <c:pt idx="4">
                  <c:v>152.88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974432"/>
        <c:axId val="-1526971040"/>
      </c:scatterChart>
      <c:valAx>
        <c:axId val="-1526974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6971040"/>
        <c:crosses val="autoZero"/>
        <c:crossBetween val="midCat"/>
      </c:valAx>
      <c:valAx>
        <c:axId val="-152697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6974432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effectLst/>
              </a:rPr>
              <a:t>Left 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2 Sensor (Middle)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692318675834535"/>
                  <c:y val="0.397480561023622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Calibration!$N$3:$N$7</c:f>
              <c:numCache>
                <c:formatCode>0.00</c:formatCode>
                <c:ptCount val="5"/>
                <c:pt idx="0">
                  <c:v>-0.01</c:v>
                </c:pt>
                <c:pt idx="1">
                  <c:v>15.11</c:v>
                </c:pt>
                <c:pt idx="2">
                  <c:v>27.15</c:v>
                </c:pt>
                <c:pt idx="3">
                  <c:v>41.47</c:v>
                </c:pt>
                <c:pt idx="4">
                  <c:v>71.43</c:v>
                </c:pt>
              </c:numCache>
            </c:numRef>
          </c:xVal>
          <c:yVal>
            <c:numRef>
              <c:f>Calibration!$F$3:$F$7</c:f>
              <c:numCache>
                <c:formatCode>0.00</c:formatCode>
                <c:ptCount val="5"/>
                <c:pt idx="0">
                  <c:v>40.59</c:v>
                </c:pt>
                <c:pt idx="1">
                  <c:v>42.17</c:v>
                </c:pt>
                <c:pt idx="2">
                  <c:v>66.1</c:v>
                </c:pt>
                <c:pt idx="3">
                  <c:v>88.11</c:v>
                </c:pt>
                <c:pt idx="4">
                  <c:v>131.67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947728"/>
        <c:axId val="-1526944336"/>
      </c:scatterChart>
      <c:valAx>
        <c:axId val="-1526947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6944336"/>
        <c:crosses val="autoZero"/>
        <c:crossBetween val="midCat"/>
      </c:valAx>
      <c:valAx>
        <c:axId val="-152694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6947728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effectLst/>
              </a:rPr>
              <a:t>Left </a:t>
            </a:r>
            <a:r>
              <a:rPr lang="en-US" sz="1550" b="1" i="0" u="none" strike="noStrike" baseline="0">
                <a:solidFill>
                  <a:srgbClr val="000000"/>
                </a:solidFill>
                <a:effectLst/>
                <a:latin typeface="Arial"/>
                <a:ea typeface="Arial"/>
                <a:cs typeface="Arial"/>
              </a:rPr>
              <a:t>3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Sensor</a:t>
            </a:r>
            <a:r>
              <a:rPr lang="en-US" sz="1550" b="1" i="0" u="none" strike="noStrike" baseline="0">
                <a:solidFill>
                  <a:srgbClr val="000000"/>
                </a:solidFill>
                <a:effectLst/>
                <a:latin typeface="Arial"/>
                <a:ea typeface="Arial"/>
                <a:cs typeface="Arial"/>
              </a:rPr>
              <a:t> </a:t>
            </a:r>
            <a:r>
              <a:rPr lang="en-US" sz="1550" b="1" i="0" u="none" strike="noStrike" baseline="0">
                <a:effectLst/>
              </a:rPr>
              <a:t>(Top)</a:t>
            </a:r>
            <a:r>
              <a:rPr lang="en-US" sz="1550" b="1" i="0" u="none" strike="noStrike" baseline="0"/>
              <a:t> </a:t>
            </a:r>
            <a:endParaRPr lang="en-US" sz="15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endParaRP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0525237813481407"/>
                  <c:y val="0.36697687007874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Calibration!$O$3:$O$7</c:f>
              <c:numCache>
                <c:formatCode>0.00</c:formatCode>
                <c:ptCount val="5"/>
                <c:pt idx="0">
                  <c:v>0.04</c:v>
                </c:pt>
                <c:pt idx="1">
                  <c:v>14.19</c:v>
                </c:pt>
                <c:pt idx="2">
                  <c:v>27.81</c:v>
                </c:pt>
                <c:pt idx="3">
                  <c:v>45.17</c:v>
                </c:pt>
                <c:pt idx="4">
                  <c:v>81.15000000000001</c:v>
                </c:pt>
              </c:numCache>
            </c:numRef>
          </c:xVal>
          <c:yVal>
            <c:numRef>
              <c:f>Calibration!$G$3:$G$7</c:f>
              <c:numCache>
                <c:formatCode>0.00</c:formatCode>
                <c:ptCount val="5"/>
                <c:pt idx="0">
                  <c:v>40.59</c:v>
                </c:pt>
                <c:pt idx="1">
                  <c:v>46.41</c:v>
                </c:pt>
                <c:pt idx="2">
                  <c:v>80.19</c:v>
                </c:pt>
                <c:pt idx="3">
                  <c:v>104.89</c:v>
                </c:pt>
                <c:pt idx="4">
                  <c:v>148.97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920720"/>
        <c:axId val="-1526917328"/>
      </c:scatterChart>
      <c:valAx>
        <c:axId val="-1526920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6917328"/>
        <c:crosses val="autoZero"/>
        <c:crossBetween val="midCat"/>
      </c:valAx>
      <c:valAx>
        <c:axId val="-152691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0.00624251413995785"/>
              <c:y val="0.421714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6920720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50" b="1" i="0" u="none" strike="noStrike" baseline="0">
                <a:effectLst/>
              </a:rPr>
              <a:t>Right </a:t>
            </a:r>
            <a:r>
              <a:rPr lang="en-US" sz="1550" b="1" i="0" u="none" strike="noStrike" baseline="0">
                <a:solidFill>
                  <a:srgbClr val="000000"/>
                </a:solidFill>
                <a:effectLst/>
                <a:latin typeface="Arial"/>
                <a:ea typeface="Arial"/>
                <a:cs typeface="Arial"/>
              </a:rPr>
              <a:t>1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 Sensor (</a:t>
            </a:r>
            <a:r>
              <a:rPr lang="en-US" sz="1550" b="1" i="0" u="none" strike="noStrike" baseline="0">
                <a:effectLst/>
              </a:rPr>
              <a:t>Bottom</a:t>
            </a:r>
            <a:r>
              <a:rPr lang="en-US"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)</a:t>
            </a:r>
          </a:p>
        </c:rich>
      </c:tx>
      <c:layout>
        <c:manualLayout>
          <c:xMode val="edge"/>
          <c:yMode val="edge"/>
          <c:x val="0.412952340024398"/>
          <c:y val="0.026059055118110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77925030498"/>
          <c:y val="0.110539124015748"/>
          <c:w val="0.826125235665964"/>
          <c:h val="0.721890501968504"/>
        </c:manualLayout>
      </c:layout>
      <c:scatterChart>
        <c:scatterStyle val="lineMarker"/>
        <c:varyColors val="0"/>
        <c:ser>
          <c:idx val="0"/>
          <c:order val="0"/>
          <c:tx>
            <c:v>sdglkj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9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0702225265320096"/>
                  <c:y val="0.351946358267716"/>
                </c:manualLayout>
              </c:layout>
              <c:numFmt formatCode="General" sourceLinked="0"/>
              <c:spPr>
                <a:solidFill>
                  <a:srgbClr val="FFF58C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07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Calibration!$J$3:$J$7</c:f>
              <c:numCache>
                <c:formatCode>0.00</c:formatCode>
                <c:ptCount val="5"/>
                <c:pt idx="0">
                  <c:v>0.03</c:v>
                </c:pt>
                <c:pt idx="1">
                  <c:v>11.53</c:v>
                </c:pt>
                <c:pt idx="2">
                  <c:v>24.63</c:v>
                </c:pt>
                <c:pt idx="3">
                  <c:v>39.58</c:v>
                </c:pt>
                <c:pt idx="4">
                  <c:v>71.97</c:v>
                </c:pt>
              </c:numCache>
            </c:numRef>
          </c:xVal>
          <c:yVal>
            <c:numRef>
              <c:f>Calibration!$B$3:$B$7</c:f>
              <c:numCache>
                <c:formatCode>0.00</c:formatCode>
                <c:ptCount val="5"/>
                <c:pt idx="0">
                  <c:v>40.59</c:v>
                </c:pt>
                <c:pt idx="1">
                  <c:v>50.67</c:v>
                </c:pt>
                <c:pt idx="2">
                  <c:v>87.16</c:v>
                </c:pt>
                <c:pt idx="3">
                  <c:v>113.37</c:v>
                </c:pt>
                <c:pt idx="4">
                  <c:v>156.39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703312"/>
        <c:axId val="-1527699920"/>
      </c:scatterChart>
      <c:valAx>
        <c:axId val="-1527703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Mass (Kg</a:t>
                </a:r>
                <a:r>
                  <a:rPr lang="mr-IN"/>
                  <a:t>)</a:t>
                </a:r>
              </a:p>
            </c:rich>
          </c:tx>
          <c:layout>
            <c:manualLayout>
              <c:xMode val="edge"/>
              <c:yMode val="edge"/>
              <c:x val="0.437959132749251"/>
              <c:y val="0.913043799212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7699920"/>
        <c:crosses val="autoZero"/>
        <c:crossBetween val="midCat"/>
      </c:valAx>
      <c:valAx>
        <c:axId val="-152769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Raw</a:t>
                </a:r>
                <a:r>
                  <a:rPr lang="en-US" baseline="0"/>
                  <a:t> Tag_Values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14599109893872"/>
              <c:y val="0.4560895669291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27703312"/>
        <c:crossesAt val="0.0"/>
        <c:crossBetween val="midCat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33CC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984251968503937" l="0.551181102362205" r="0.551181102362205" t="0.984251968503937" header="0.511811023622047" footer="0.511811023622047"/>
    <c:pageSetup paperSize="9"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</xdr:row>
      <xdr:rowOff>165100</xdr:rowOff>
    </xdr:from>
    <xdr:to>
      <xdr:col>14</xdr:col>
      <xdr:colOff>406400</xdr:colOff>
      <xdr:row>38</xdr:row>
      <xdr:rowOff>165100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39</xdr:row>
      <xdr:rowOff>152400</xdr:rowOff>
    </xdr:from>
    <xdr:to>
      <xdr:col>7</xdr:col>
      <xdr:colOff>114300</xdr:colOff>
      <xdr:row>59</xdr:row>
      <xdr:rowOff>152400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508000</xdr:colOff>
      <xdr:row>40</xdr:row>
      <xdr:rowOff>0</xdr:rowOff>
    </xdr:from>
    <xdr:to>
      <xdr:col>14</xdr:col>
      <xdr:colOff>381000</xdr:colOff>
      <xdr:row>60</xdr:row>
      <xdr:rowOff>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61</xdr:row>
      <xdr:rowOff>88900</xdr:rowOff>
    </xdr:from>
    <xdr:to>
      <xdr:col>7</xdr:col>
      <xdr:colOff>101600</xdr:colOff>
      <xdr:row>81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508000</xdr:colOff>
      <xdr:row>61</xdr:row>
      <xdr:rowOff>63500</xdr:rowOff>
    </xdr:from>
    <xdr:to>
      <xdr:col>14</xdr:col>
      <xdr:colOff>381000</xdr:colOff>
      <xdr:row>81</xdr:row>
      <xdr:rowOff>63500</xdr:rowOff>
    </xdr:to>
    <xdr:graphicFrame macro="">
      <xdr:nvGraphicFramePr>
        <xdr:cNvPr id="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18</xdr:row>
      <xdr:rowOff>165100</xdr:rowOff>
    </xdr:from>
    <xdr:to>
      <xdr:col>7</xdr:col>
      <xdr:colOff>203200</xdr:colOff>
      <xdr:row>38</xdr:row>
      <xdr:rowOff>165100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266700</xdr:colOff>
      <xdr:row>89</xdr:row>
      <xdr:rowOff>107412</xdr:rowOff>
    </xdr:from>
    <xdr:to>
      <xdr:col>5</xdr:col>
      <xdr:colOff>241299</xdr:colOff>
      <xdr:row>102</xdr:row>
      <xdr:rowOff>63500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2400" y="18306512"/>
          <a:ext cx="5473699" cy="259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selection activeCell="I15" sqref="I15"/>
    </sheetView>
  </sheetViews>
  <sheetFormatPr baseColWidth="10" defaultRowHeight="16" x14ac:dyDescent="0.2"/>
  <cols>
    <col min="1" max="1" width="24.1640625" style="1" customWidth="1"/>
    <col min="2" max="7" width="12" style="1" bestFit="1" customWidth="1"/>
    <col min="8" max="8" width="4.6640625" style="1" customWidth="1"/>
    <col min="9" max="9" width="14.33203125" style="1" bestFit="1" customWidth="1"/>
    <col min="10" max="10" width="23.83203125" style="1" customWidth="1"/>
    <col min="11" max="16384" width="10.83203125" style="1"/>
  </cols>
  <sheetData>
    <row r="1" spans="1:15" ht="19" x14ac:dyDescent="0.25">
      <c r="A1" s="38" t="s">
        <v>27</v>
      </c>
      <c r="B1" s="39"/>
      <c r="C1" s="39"/>
      <c r="D1" s="39"/>
      <c r="E1" s="39"/>
      <c r="F1" s="39"/>
      <c r="G1" s="39"/>
      <c r="H1" s="39"/>
      <c r="I1" s="35" t="s">
        <v>26</v>
      </c>
      <c r="J1" s="36"/>
      <c r="K1" s="36"/>
      <c r="L1" s="36"/>
      <c r="M1" s="36"/>
      <c r="N1" s="36"/>
      <c r="O1" s="37"/>
    </row>
    <row r="2" spans="1:15" x14ac:dyDescent="0.2">
      <c r="A2" s="4"/>
      <c r="B2" s="3" t="s">
        <v>12</v>
      </c>
      <c r="C2" s="3" t="s">
        <v>13</v>
      </c>
      <c r="D2" s="3" t="s">
        <v>14</v>
      </c>
      <c r="E2" s="3" t="s">
        <v>17</v>
      </c>
      <c r="F2" s="3" t="s">
        <v>16</v>
      </c>
      <c r="G2" s="3" t="s">
        <v>15</v>
      </c>
      <c r="I2" s="6" t="s">
        <v>11</v>
      </c>
      <c r="J2" s="3" t="s">
        <v>12</v>
      </c>
      <c r="K2" s="3" t="s">
        <v>13</v>
      </c>
      <c r="L2" s="3" t="s">
        <v>14</v>
      </c>
      <c r="M2" s="3" t="s">
        <v>17</v>
      </c>
      <c r="N2" s="3" t="s">
        <v>16</v>
      </c>
      <c r="O2" s="3" t="s">
        <v>15</v>
      </c>
    </row>
    <row r="3" spans="1:15" x14ac:dyDescent="0.2">
      <c r="A3" s="3" t="s">
        <v>4</v>
      </c>
      <c r="B3" s="20">
        <v>40.590000000000003</v>
      </c>
      <c r="C3" s="20">
        <v>41.23</v>
      </c>
      <c r="D3" s="20">
        <v>40.590000000000003</v>
      </c>
      <c r="E3" s="20">
        <v>40.590000000000003</v>
      </c>
      <c r="F3" s="20">
        <v>40.590000000000003</v>
      </c>
      <c r="G3" s="20">
        <v>40.590000000000003</v>
      </c>
      <c r="I3" s="3" t="s">
        <v>19</v>
      </c>
      <c r="J3" s="20">
        <v>0.03</v>
      </c>
      <c r="K3" s="20">
        <v>0.02</v>
      </c>
      <c r="L3" s="20">
        <v>0.03</v>
      </c>
      <c r="M3" s="20">
        <v>0.02</v>
      </c>
      <c r="N3" s="20">
        <v>-0.01</v>
      </c>
      <c r="O3" s="20">
        <v>0.04</v>
      </c>
    </row>
    <row r="4" spans="1:15" x14ac:dyDescent="0.2">
      <c r="A4" s="3" t="s">
        <v>5</v>
      </c>
      <c r="B4" s="20">
        <v>50.67</v>
      </c>
      <c r="C4" s="20">
        <v>47.14</v>
      </c>
      <c r="D4" s="20">
        <v>48.36</v>
      </c>
      <c r="E4" s="20">
        <v>44.41</v>
      </c>
      <c r="F4" s="20">
        <v>42.17</v>
      </c>
      <c r="G4" s="20">
        <v>46.41</v>
      </c>
      <c r="I4" s="3" t="s">
        <v>20</v>
      </c>
      <c r="J4" s="20">
        <v>11.53</v>
      </c>
      <c r="K4" s="20">
        <v>7.67</v>
      </c>
      <c r="L4" s="20">
        <v>8.3800000000000008</v>
      </c>
      <c r="M4" s="20">
        <v>14.2</v>
      </c>
      <c r="N4" s="20">
        <v>15.11</v>
      </c>
      <c r="O4" s="20">
        <v>14.19</v>
      </c>
    </row>
    <row r="5" spans="1:15" x14ac:dyDescent="0.2">
      <c r="A5" s="3" t="s">
        <v>6</v>
      </c>
      <c r="B5" s="20">
        <v>87.16</v>
      </c>
      <c r="C5" s="20">
        <v>77.41</v>
      </c>
      <c r="D5" s="20">
        <v>79.19</v>
      </c>
      <c r="E5" s="20">
        <v>77.22</v>
      </c>
      <c r="F5" s="20">
        <v>66.099999999999994</v>
      </c>
      <c r="G5" s="20">
        <v>80.19</v>
      </c>
      <c r="I5" s="3" t="s">
        <v>21</v>
      </c>
      <c r="J5" s="20">
        <v>24.63</v>
      </c>
      <c r="K5" s="20">
        <v>18.52</v>
      </c>
      <c r="L5" s="20">
        <v>22.85</v>
      </c>
      <c r="M5" s="20">
        <v>28.74</v>
      </c>
      <c r="N5" s="20">
        <v>27.15</v>
      </c>
      <c r="O5" s="20">
        <v>27.81</v>
      </c>
    </row>
    <row r="6" spans="1:15" x14ac:dyDescent="0.2">
      <c r="A6" s="3" t="s">
        <v>7</v>
      </c>
      <c r="B6" s="20">
        <v>113.37</v>
      </c>
      <c r="C6" s="20">
        <v>100.98</v>
      </c>
      <c r="D6" s="20">
        <v>100.97</v>
      </c>
      <c r="E6" s="20">
        <v>104</v>
      </c>
      <c r="F6" s="20">
        <v>88.11</v>
      </c>
      <c r="G6" s="20">
        <v>104.89</v>
      </c>
      <c r="I6" s="3" t="s">
        <v>22</v>
      </c>
      <c r="J6" s="20">
        <v>39.58</v>
      </c>
      <c r="K6" s="20">
        <v>32.6</v>
      </c>
      <c r="L6" s="20">
        <v>41.04</v>
      </c>
      <c r="M6" s="20">
        <v>44.77</v>
      </c>
      <c r="N6" s="20">
        <v>41.47</v>
      </c>
      <c r="O6" s="20">
        <v>45.17</v>
      </c>
    </row>
    <row r="7" spans="1:15" x14ac:dyDescent="0.2">
      <c r="A7" s="3" t="s">
        <v>8</v>
      </c>
      <c r="B7" s="20">
        <v>156.38999999999999</v>
      </c>
      <c r="C7" s="20">
        <v>143.52000000000001</v>
      </c>
      <c r="D7" s="20">
        <v>141.57</v>
      </c>
      <c r="E7" s="20">
        <v>152.88</v>
      </c>
      <c r="F7" s="20">
        <v>131.66999999999999</v>
      </c>
      <c r="G7" s="20">
        <v>148.97</v>
      </c>
      <c r="I7" s="3" t="s">
        <v>23</v>
      </c>
      <c r="J7" s="20">
        <v>71.97</v>
      </c>
      <c r="K7" s="20">
        <v>61.35</v>
      </c>
      <c r="L7" s="20">
        <v>79.22</v>
      </c>
      <c r="M7" s="20">
        <v>79.150000000000006</v>
      </c>
      <c r="N7" s="20">
        <v>71.430000000000007</v>
      </c>
      <c r="O7" s="20">
        <v>81.150000000000006</v>
      </c>
    </row>
    <row r="8" spans="1:15" x14ac:dyDescent="0.2">
      <c r="A8" s="33" t="s">
        <v>25</v>
      </c>
      <c r="B8" s="34"/>
      <c r="C8" s="34"/>
      <c r="D8" s="34"/>
      <c r="E8" s="34"/>
      <c r="F8" s="34"/>
      <c r="G8" s="34"/>
    </row>
    <row r="9" spans="1:15" ht="17" thickBot="1" x14ac:dyDescent="0.25">
      <c r="A9" s="2" t="s">
        <v>18</v>
      </c>
      <c r="B9" s="20">
        <f>RSQ(B3:B7,J3:J7)</f>
        <v>0.98021303684082717</v>
      </c>
      <c r="C9" s="20">
        <f t="shared" ref="C9:G9" si="0">RSQ(C3:C7,K3:K7)</f>
        <v>0.98659711674292083</v>
      </c>
      <c r="D9" s="20">
        <f t="shared" si="0"/>
        <v>0.98239236213758552</v>
      </c>
      <c r="E9" s="20">
        <f t="shared" si="0"/>
        <v>0.98041758760965447</v>
      </c>
      <c r="F9" s="20">
        <f t="shared" si="0"/>
        <v>0.96587793270238109</v>
      </c>
      <c r="G9" s="20">
        <f t="shared" si="0"/>
        <v>0.97943132603031813</v>
      </c>
    </row>
    <row r="10" spans="1:15" x14ac:dyDescent="0.2">
      <c r="A10" s="2" t="s">
        <v>0</v>
      </c>
      <c r="B10" s="20">
        <f>COVAR(J3:J7,B3:B7)</f>
        <v>1046.3887719999998</v>
      </c>
      <c r="C10" s="20">
        <f t="shared" ref="C10:G10" si="1">COVAR(K3:K7,C3:C7)</f>
        <v>806.61452800000006</v>
      </c>
      <c r="D10" s="20">
        <f t="shared" si="1"/>
        <v>1025.9406960000001</v>
      </c>
      <c r="E10" s="20">
        <f t="shared" si="1"/>
        <v>1123.8773999999999</v>
      </c>
      <c r="F10" s="20">
        <f t="shared" si="1"/>
        <v>810.32168000000001</v>
      </c>
      <c r="G10" s="20">
        <f t="shared" si="1"/>
        <v>1107.8933199999999</v>
      </c>
      <c r="I10" s="42" t="s">
        <v>31</v>
      </c>
      <c r="J10" s="43"/>
      <c r="K10" s="43"/>
      <c r="L10" s="43"/>
      <c r="M10" s="43"/>
      <c r="N10" s="43"/>
      <c r="O10" s="44"/>
    </row>
    <row r="11" spans="1:15" x14ac:dyDescent="0.2">
      <c r="A11" s="2" t="s">
        <v>1</v>
      </c>
      <c r="B11" s="20">
        <f>VARP(J3:J7)</f>
        <v>624.08289599999955</v>
      </c>
      <c r="C11" s="20">
        <f t="shared" ref="C11:G11" si="2">VARP(K3:K7)</f>
        <v>468.14341600000012</v>
      </c>
      <c r="D11" s="20">
        <f t="shared" si="2"/>
        <v>792.15514400000018</v>
      </c>
      <c r="E11" s="20">
        <f t="shared" si="2"/>
        <v>745.38330400000041</v>
      </c>
      <c r="F11" s="20">
        <f t="shared" si="2"/>
        <v>594.6271999999999</v>
      </c>
      <c r="G11" s="20">
        <f t="shared" si="2"/>
        <v>786.27745600000014</v>
      </c>
      <c r="I11" s="40" t="s">
        <v>29</v>
      </c>
      <c r="J11" s="34"/>
      <c r="K11" s="34"/>
      <c r="L11" s="34"/>
      <c r="M11" s="34"/>
      <c r="N11" s="34"/>
      <c r="O11" s="41"/>
    </row>
    <row r="12" spans="1:15" ht="18" x14ac:dyDescent="0.2">
      <c r="A12" s="2" t="s">
        <v>2</v>
      </c>
      <c r="B12" s="21">
        <f>B10/B11</f>
        <v>1.6766823425329069</v>
      </c>
      <c r="C12" s="21">
        <f t="shared" ref="C12:G12" si="3">C10/C11</f>
        <v>1.7230073102213614</v>
      </c>
      <c r="D12" s="21">
        <f t="shared" si="3"/>
        <v>1.2951259658802392</v>
      </c>
      <c r="E12" s="21">
        <f t="shared" si="3"/>
        <v>1.5077845102900229</v>
      </c>
      <c r="F12" s="21">
        <f t="shared" si="3"/>
        <v>1.3627390068937313</v>
      </c>
      <c r="G12" s="21">
        <f t="shared" si="3"/>
        <v>1.4090360998471763</v>
      </c>
      <c r="I12" s="24" t="s">
        <v>2</v>
      </c>
      <c r="J12" s="19">
        <f>1/B12</f>
        <v>0.59641589502835346</v>
      </c>
      <c r="K12" s="19">
        <f t="shared" ref="K12:O12" si="4">1/C12</f>
        <v>0.58038059041753343</v>
      </c>
      <c r="L12" s="19">
        <f t="shared" si="4"/>
        <v>0.77212566680364925</v>
      </c>
      <c r="M12" s="19">
        <f t="shared" si="4"/>
        <v>0.6632247467561857</v>
      </c>
      <c r="N12" s="19">
        <f t="shared" si="4"/>
        <v>0.73381622962377102</v>
      </c>
      <c r="O12" s="25">
        <f t="shared" si="4"/>
        <v>0.70970502466789864</v>
      </c>
    </row>
    <row r="13" spans="1:15" ht="18" x14ac:dyDescent="0.2">
      <c r="A13" s="2" t="s">
        <v>3</v>
      </c>
      <c r="B13" s="20">
        <f>AVERAGE(B3:B7)-B12*AVERAGE(J3:J7)</f>
        <v>40.093390142837656</v>
      </c>
      <c r="C13" s="20">
        <f t="shared" ref="C13:G13" si="5">AVERAGE(C3:C7)-C12*AVERAGE(K3:K7)</f>
        <v>40.648688320760236</v>
      </c>
      <c r="D13" s="20">
        <f t="shared" si="5"/>
        <v>42.888502729965232</v>
      </c>
      <c r="E13" s="20">
        <f t="shared" si="5"/>
        <v>33.496184184560207</v>
      </c>
      <c r="F13" s="20">
        <f t="shared" si="5"/>
        <v>31.442208616087512</v>
      </c>
      <c r="G13" s="20">
        <f t="shared" si="5"/>
        <v>36.764936445945871</v>
      </c>
      <c r="I13" s="24" t="s">
        <v>3</v>
      </c>
      <c r="J13" s="19">
        <f>-B13/B12</f>
        <v>-23.912335166761483</v>
      </c>
      <c r="K13" s="19">
        <f t="shared" ref="K13:O13" si="6">-C13/C12</f>
        <v>-23.591709727301122</v>
      </c>
      <c r="L13" s="19">
        <f t="shared" si="6"/>
        <v>-33.115313768584535</v>
      </c>
      <c r="M13" s="19">
        <f t="shared" si="6"/>
        <v>-22.215498273103499</v>
      </c>
      <c r="N13" s="19">
        <f t="shared" si="6"/>
        <v>-23.072802977701386</v>
      </c>
      <c r="O13" s="25">
        <f t="shared" si="6"/>
        <v>-26.092260127283744</v>
      </c>
    </row>
    <row r="14" spans="1:15" ht="19" thickBot="1" x14ac:dyDescent="0.25">
      <c r="A14" s="5" t="s">
        <v>9</v>
      </c>
      <c r="B14" s="22">
        <f>SLOPE(B3:B7,J3:J7)</f>
        <v>1.6766823425329063</v>
      </c>
      <c r="C14" s="22">
        <f t="shared" ref="C14:G14" si="7">SLOPE(C3:C7,K3:K7)</f>
        <v>1.7230073102213619</v>
      </c>
      <c r="D14" s="22">
        <f t="shared" si="7"/>
        <v>1.2951259658802394</v>
      </c>
      <c r="E14" s="22">
        <f t="shared" si="7"/>
        <v>1.5077845102900236</v>
      </c>
      <c r="F14" s="22">
        <f t="shared" si="7"/>
        <v>1.3627390068937306</v>
      </c>
      <c r="G14" s="22">
        <f t="shared" si="7"/>
        <v>1.4090360998471763</v>
      </c>
      <c r="I14" s="26" t="s">
        <v>30</v>
      </c>
      <c r="J14" s="27">
        <f>B3-B15</f>
        <v>0.49660985716232631</v>
      </c>
      <c r="K14" s="27">
        <f t="shared" ref="K14:O14" si="8">C3-C15</f>
        <v>0.5813116792397679</v>
      </c>
      <c r="L14" s="27">
        <f t="shared" si="8"/>
        <v>-2.2985027299652216</v>
      </c>
      <c r="M14" s="27">
        <f t="shared" si="8"/>
        <v>7.0938158154398181</v>
      </c>
      <c r="N14" s="27">
        <f t="shared" si="8"/>
        <v>9.1477913839124696</v>
      </c>
      <c r="O14" s="28">
        <f t="shared" si="8"/>
        <v>3.8250635540541325</v>
      </c>
    </row>
    <row r="15" spans="1:15" x14ac:dyDescent="0.2">
      <c r="A15" s="5" t="s">
        <v>24</v>
      </c>
      <c r="B15" s="23">
        <f>INTERCEPT(B3:B7,J3:J7)</f>
        <v>40.093390142837677</v>
      </c>
      <c r="C15" s="23">
        <f t="shared" ref="C15:G15" si="9">INTERCEPT(C3:C7,K3:K7)</f>
        <v>40.648688320760229</v>
      </c>
      <c r="D15" s="23">
        <f t="shared" si="9"/>
        <v>42.888502729965225</v>
      </c>
      <c r="E15" s="23">
        <f t="shared" si="9"/>
        <v>33.496184184560185</v>
      </c>
      <c r="F15" s="23">
        <f t="shared" si="9"/>
        <v>31.442208616087534</v>
      </c>
      <c r="G15" s="23">
        <f t="shared" si="9"/>
        <v>36.764936445945871</v>
      </c>
    </row>
    <row r="16" spans="1:15" x14ac:dyDescent="0.2">
      <c r="A16" s="6" t="s">
        <v>28</v>
      </c>
      <c r="B16" s="17">
        <f>FORECAST(B17,B3:B7,J3:J7)</f>
        <v>40.093390142837677</v>
      </c>
      <c r="C16" s="17">
        <f t="shared" ref="C16:G16" si="10">FORECAST(C17,C3:C7,K3:K7)</f>
        <v>40.648688320760229</v>
      </c>
      <c r="D16" s="17">
        <f t="shared" si="10"/>
        <v>42.888502729965225</v>
      </c>
      <c r="E16" s="17">
        <f t="shared" si="10"/>
        <v>33.496184184560185</v>
      </c>
      <c r="F16" s="17">
        <f t="shared" si="10"/>
        <v>31.442208616087534</v>
      </c>
      <c r="G16" s="17">
        <f t="shared" si="10"/>
        <v>36.764936445945871</v>
      </c>
    </row>
    <row r="17" spans="1:7" x14ac:dyDescent="0.2">
      <c r="A17" s="6" t="s">
        <v>10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</row>
    <row r="88" spans="1:6" ht="17" thickBot="1" x14ac:dyDescent="0.25"/>
    <row r="89" spans="1:6" ht="17" thickBot="1" x14ac:dyDescent="0.25">
      <c r="A89" s="29" t="s">
        <v>32</v>
      </c>
      <c r="B89" s="30"/>
      <c r="C89" s="30"/>
      <c r="D89" s="30"/>
      <c r="E89" s="31"/>
      <c r="F89" s="32"/>
    </row>
    <row r="90" spans="1:6" x14ac:dyDescent="0.2">
      <c r="A90" s="7"/>
      <c r="B90" s="8"/>
      <c r="C90" s="8"/>
      <c r="D90" s="8"/>
      <c r="E90" s="8"/>
      <c r="F90" s="9"/>
    </row>
    <row r="91" spans="1:6" x14ac:dyDescent="0.2">
      <c r="A91" s="10"/>
      <c r="B91" s="11"/>
      <c r="C91" s="11"/>
      <c r="D91" s="11"/>
      <c r="E91" s="11"/>
      <c r="F91" s="12"/>
    </row>
    <row r="92" spans="1:6" x14ac:dyDescent="0.2">
      <c r="A92" s="13"/>
      <c r="B92" s="11"/>
      <c r="C92" s="11"/>
      <c r="D92" s="11"/>
      <c r="E92" s="11"/>
      <c r="F92" s="12"/>
    </row>
    <row r="93" spans="1:6" x14ac:dyDescent="0.2">
      <c r="A93" s="13"/>
      <c r="B93" s="11"/>
      <c r="C93" s="11"/>
      <c r="D93" s="11"/>
      <c r="E93" s="11"/>
      <c r="F93" s="12"/>
    </row>
    <row r="94" spans="1:6" x14ac:dyDescent="0.2">
      <c r="A94" s="13"/>
      <c r="B94" s="11"/>
      <c r="C94" s="11"/>
      <c r="D94" s="11"/>
      <c r="E94" s="11"/>
      <c r="F94" s="12"/>
    </row>
    <row r="95" spans="1:6" x14ac:dyDescent="0.2">
      <c r="A95" s="13"/>
      <c r="B95" s="11"/>
      <c r="C95" s="11"/>
      <c r="D95" s="11"/>
      <c r="E95" s="11"/>
      <c r="F95" s="12"/>
    </row>
    <row r="96" spans="1:6" x14ac:dyDescent="0.2">
      <c r="A96" s="13"/>
      <c r="B96" s="11"/>
      <c r="C96" s="11"/>
      <c r="D96" s="11"/>
      <c r="E96" s="11"/>
      <c r="F96" s="12"/>
    </row>
    <row r="97" spans="1:6" x14ac:dyDescent="0.2">
      <c r="A97" s="13"/>
      <c r="B97" s="11"/>
      <c r="C97" s="11"/>
      <c r="D97" s="11"/>
      <c r="E97" s="11"/>
      <c r="F97" s="12"/>
    </row>
    <row r="98" spans="1:6" x14ac:dyDescent="0.2">
      <c r="A98" s="13"/>
      <c r="B98" s="11"/>
      <c r="C98" s="11"/>
      <c r="D98" s="11"/>
      <c r="E98" s="11"/>
      <c r="F98" s="12"/>
    </row>
    <row r="99" spans="1:6" x14ac:dyDescent="0.2">
      <c r="A99" s="13"/>
      <c r="B99" s="11"/>
      <c r="C99" s="11"/>
      <c r="D99" s="11"/>
      <c r="E99" s="11"/>
      <c r="F99" s="12"/>
    </row>
    <row r="100" spans="1:6" x14ac:dyDescent="0.2">
      <c r="A100" s="13"/>
      <c r="B100" s="11"/>
      <c r="C100" s="11"/>
      <c r="D100" s="11"/>
      <c r="E100" s="11"/>
      <c r="F100" s="12"/>
    </row>
    <row r="101" spans="1:6" x14ac:dyDescent="0.2">
      <c r="A101" s="13"/>
      <c r="B101" s="11"/>
      <c r="C101" s="11"/>
      <c r="D101" s="11"/>
      <c r="E101" s="11"/>
      <c r="F101" s="12"/>
    </row>
    <row r="102" spans="1:6" x14ac:dyDescent="0.2">
      <c r="A102" s="13"/>
      <c r="B102" s="11"/>
      <c r="C102" s="11"/>
      <c r="D102" s="11"/>
      <c r="E102" s="11"/>
      <c r="F102" s="12"/>
    </row>
    <row r="103" spans="1:6" ht="17" thickBot="1" x14ac:dyDescent="0.25">
      <c r="A103" s="14"/>
      <c r="B103" s="15"/>
      <c r="C103" s="15"/>
      <c r="D103" s="15"/>
      <c r="E103" s="15"/>
      <c r="F103" s="16"/>
    </row>
  </sheetData>
  <mergeCells count="6">
    <mergeCell ref="A89:F89"/>
    <mergeCell ref="A8:G8"/>
    <mergeCell ref="I1:O1"/>
    <mergeCell ref="A1:H1"/>
    <mergeCell ref="I11:O11"/>
    <mergeCell ref="I10:O10"/>
  </mergeCells>
  <phoneticPr fontId="9" type="noConversion"/>
  <pageMargins left="0.7" right="0.7" top="0.75" bottom="0.75" header="0.3" footer="0.3"/>
  <pageSetup paperSize="9" scale="63" orientation="landscape" horizontalDpi="0" verticalDpi="0"/>
  <rowBreaks count="1" manualBreakCount="1">
    <brk id="39" max="16383" man="1"/>
  </rowBreaks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2017-10-04T17:29:08Z</cp:lastPrinted>
  <dcterms:created xsi:type="dcterms:W3CDTF">2017-09-11T09:02:02Z</dcterms:created>
  <dcterms:modified xsi:type="dcterms:W3CDTF">2017-10-12T11:01:27Z</dcterms:modified>
</cp:coreProperties>
</file>