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defaultThemeVersion="124226"/>
  <xr:revisionPtr revIDLastSave="0" documentId="8_{D9D20CC4-0533-4861-9A8A-317E43DB0894}" xr6:coauthVersionLast="47" xr6:coauthVersionMax="47" xr10:uidLastSave="{00000000-0000-0000-0000-000000000000}"/>
  <bookViews>
    <workbookView xWindow="23880" yWindow="-120" windowWidth="29040" windowHeight="15840" tabRatio="880" firstSheet="5" activeTab="14" xr2:uid="{00000000-000D-0000-FFFF-FFFF00000000}"/>
  </bookViews>
  <sheets>
    <sheet name="View Definition" sheetId="1" r:id="rId1"/>
    <sheet name="Rate Load Procedure" sheetId="2" r:id="rId2"/>
    <sheet name="Country" sheetId="12" r:id="rId3"/>
    <sheet name="CAF Currency (Lookup)" sheetId="11" r:id="rId4"/>
    <sheet name="trade_area" sheetId="14" r:id="rId5"/>
    <sheet name="Route" sheetId="16" r:id="rId6"/>
    <sheet name="caf_monthly_exchange_rate" sheetId="15" r:id="rId7"/>
    <sheet name="project" sheetId="10" r:id="rId8"/>
    <sheet name="project_caf_parameter" sheetId="4" r:id="rId9"/>
    <sheet name="project_caf_currency" sheetId="5" r:id="rId10"/>
    <sheet name="project_caf_country_currency" sheetId="6" r:id="rId11"/>
    <sheet name="project_caf_route" sheetId="7" r:id="rId12"/>
    <sheet name="project_caf_route_country" sheetId="9" r:id="rId13"/>
    <sheet name="differential_rate_template" sheetId="8" r:id="rId14"/>
    <sheet name="Project CAF Rate Gen Source" sheetId="3" r:id="rId15"/>
  </sheets>
  <definedNames>
    <definedName name="_xlnm._FilterDatabase" localSheetId="6" hidden="1">caf_monthly_exchange_rate!$A$1:$F$34</definedName>
    <definedName name="_xlnm._FilterDatabase" localSheetId="13" hidden="1">differential_rate_template!$A$1:$L$93</definedName>
    <definedName name="_xlnm._FilterDatabase" localSheetId="14" hidden="1">'Project CAF Rate Gen Source'!$B$1:$AO$47</definedName>
    <definedName name="_xlnm._FilterDatabase" localSheetId="10" hidden="1">project_caf_country_currency!$A$1:$M$19</definedName>
    <definedName name="_xlnm._FilterDatabase" localSheetId="12" hidden="1">project_caf_route_country!$A$1:$I$23</definedName>
    <definedName name="_xlnm._FilterDatabase" localSheetId="5" hidden="1">Route!$A$1:$K$122</definedName>
    <definedName name="_xlnm._FilterDatabase" localSheetId="4" hidden="1">trade_area!$A$1:$F$18</definedName>
    <definedName name="_xlnm._FilterDatabase" localSheetId="0" hidden="1">'View Definition'!$A$1:$J$35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1" i="3" l="1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G2" i="15"/>
  <c r="G3" i="15"/>
  <c r="E3" i="15" s="1"/>
  <c r="G13" i="15"/>
  <c r="E13" i="15" s="1"/>
  <c r="V26" i="3" s="1"/>
  <c r="G24" i="15"/>
  <c r="E24" i="15"/>
  <c r="V50" i="3" s="1"/>
  <c r="E2" i="15"/>
  <c r="V2" i="3" s="1"/>
  <c r="AA71" i="3"/>
  <c r="AB71" i="3" s="1"/>
  <c r="AA70" i="3"/>
  <c r="AB70" i="3" s="1"/>
  <c r="AA69" i="3"/>
  <c r="AB69" i="3" s="1"/>
  <c r="AA68" i="3"/>
  <c r="AB68" i="3" s="1"/>
  <c r="AA67" i="3"/>
  <c r="AB67" i="3" s="1"/>
  <c r="AA66" i="3"/>
  <c r="AB66" i="3" s="1"/>
  <c r="AA65" i="3"/>
  <c r="AB65" i="3" s="1"/>
  <c r="AA64" i="3"/>
  <c r="AB64" i="3" s="1"/>
  <c r="AA63" i="3"/>
  <c r="AB63" i="3" s="1"/>
  <c r="AA62" i="3"/>
  <c r="AB62" i="3" s="1"/>
  <c r="AA61" i="3"/>
  <c r="AB61" i="3" s="1"/>
  <c r="AA60" i="3"/>
  <c r="AB60" i="3" s="1"/>
  <c r="AA59" i="3"/>
  <c r="AB59" i="3" s="1"/>
  <c r="AA58" i="3"/>
  <c r="AB58" i="3" s="1"/>
  <c r="AA57" i="3"/>
  <c r="AB57" i="3" s="1"/>
  <c r="AA56" i="3"/>
  <c r="AB56" i="3" s="1"/>
  <c r="AA55" i="3"/>
  <c r="AB55" i="3" s="1"/>
  <c r="AA54" i="3"/>
  <c r="AB54" i="3" s="1"/>
  <c r="AA53" i="3"/>
  <c r="AB53" i="3" s="1"/>
  <c r="AA52" i="3"/>
  <c r="AB52" i="3" s="1"/>
  <c r="AA51" i="3"/>
  <c r="AB51" i="3" s="1"/>
  <c r="AA50" i="3"/>
  <c r="AB50" i="3" s="1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U50" i="3"/>
  <c r="AA23" i="3"/>
  <c r="AB23" i="3" s="1"/>
  <c r="AA22" i="3"/>
  <c r="AB22" i="3" s="1"/>
  <c r="AA21" i="3"/>
  <c r="AB21" i="3" s="1"/>
  <c r="AA20" i="3"/>
  <c r="AB20" i="3" s="1"/>
  <c r="AA19" i="3"/>
  <c r="AB19" i="3" s="1"/>
  <c r="AA18" i="3"/>
  <c r="AB18" i="3" s="1"/>
  <c r="AA17" i="3"/>
  <c r="AB17" i="3" s="1"/>
  <c r="AA16" i="3"/>
  <c r="AB16" i="3" s="1"/>
  <c r="AA15" i="3"/>
  <c r="AB15" i="3" s="1"/>
  <c r="AA14" i="3"/>
  <c r="AB14" i="3" s="1"/>
  <c r="AA13" i="3"/>
  <c r="AB13" i="3" s="1"/>
  <c r="AA12" i="3"/>
  <c r="AB12" i="3" s="1"/>
  <c r="AA11" i="3"/>
  <c r="AB11" i="3" s="1"/>
  <c r="AA10" i="3"/>
  <c r="AB10" i="3" s="1"/>
  <c r="AA9" i="3"/>
  <c r="AB9" i="3" s="1"/>
  <c r="AA8" i="3"/>
  <c r="AB8" i="3" s="1"/>
  <c r="AA7" i="3"/>
  <c r="AB7" i="3" s="1"/>
  <c r="AA6" i="3"/>
  <c r="AB6" i="3" s="1"/>
  <c r="AA5" i="3"/>
  <c r="AB5" i="3" s="1"/>
  <c r="AA4" i="3"/>
  <c r="AB4" i="3" s="1"/>
  <c r="AA3" i="3"/>
  <c r="AB3" i="3" s="1"/>
  <c r="AA2" i="3"/>
  <c r="AB2" i="3" s="1"/>
  <c r="V23" i="3"/>
  <c r="U23" i="3"/>
  <c r="U22" i="3"/>
  <c r="V21" i="3"/>
  <c r="U21" i="3"/>
  <c r="V20" i="3"/>
  <c r="U20" i="3"/>
  <c r="U19" i="3"/>
  <c r="V18" i="3"/>
  <c r="U18" i="3"/>
  <c r="V17" i="3"/>
  <c r="U17" i="3"/>
  <c r="V16" i="3"/>
  <c r="U16" i="3"/>
  <c r="V15" i="3"/>
  <c r="U15" i="3"/>
  <c r="U14" i="3"/>
  <c r="U13" i="3"/>
  <c r="V12" i="3"/>
  <c r="U12" i="3"/>
  <c r="V11" i="3"/>
  <c r="U11" i="3"/>
  <c r="V10" i="3"/>
  <c r="U10" i="3"/>
  <c r="V9" i="3"/>
  <c r="U9" i="3"/>
  <c r="V8" i="3"/>
  <c r="U8" i="3"/>
  <c r="U7" i="3"/>
  <c r="U6" i="3"/>
  <c r="U5" i="3"/>
  <c r="U4" i="3"/>
  <c r="U3" i="3"/>
  <c r="U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71" i="3"/>
  <c r="S71" i="3"/>
  <c r="R71" i="3"/>
  <c r="Q71" i="3"/>
  <c r="P71" i="3"/>
  <c r="Z71" i="3" s="1"/>
  <c r="O71" i="3"/>
  <c r="N71" i="3"/>
  <c r="M71" i="3"/>
  <c r="L71" i="3"/>
  <c r="K71" i="3"/>
  <c r="T70" i="3"/>
  <c r="S70" i="3"/>
  <c r="R70" i="3"/>
  <c r="Q70" i="3"/>
  <c r="P70" i="3"/>
  <c r="Z70" i="3" s="1"/>
  <c r="O70" i="3"/>
  <c r="N70" i="3"/>
  <c r="M70" i="3"/>
  <c r="L70" i="3"/>
  <c r="K70" i="3"/>
  <c r="T69" i="3"/>
  <c r="S69" i="3"/>
  <c r="R69" i="3"/>
  <c r="Q69" i="3"/>
  <c r="P69" i="3"/>
  <c r="Z69" i="3" s="1"/>
  <c r="O69" i="3"/>
  <c r="N69" i="3"/>
  <c r="M69" i="3"/>
  <c r="L69" i="3"/>
  <c r="K69" i="3"/>
  <c r="T68" i="3"/>
  <c r="S68" i="3"/>
  <c r="R68" i="3"/>
  <c r="Q68" i="3"/>
  <c r="P68" i="3"/>
  <c r="Z68" i="3" s="1"/>
  <c r="O68" i="3"/>
  <c r="N68" i="3"/>
  <c r="M68" i="3"/>
  <c r="L68" i="3"/>
  <c r="K68" i="3"/>
  <c r="T67" i="3"/>
  <c r="S67" i="3"/>
  <c r="R67" i="3"/>
  <c r="Q67" i="3"/>
  <c r="P67" i="3"/>
  <c r="Z67" i="3" s="1"/>
  <c r="O67" i="3"/>
  <c r="N67" i="3"/>
  <c r="M67" i="3"/>
  <c r="L67" i="3"/>
  <c r="K67" i="3"/>
  <c r="T66" i="3"/>
  <c r="S66" i="3"/>
  <c r="R66" i="3"/>
  <c r="Q66" i="3"/>
  <c r="P66" i="3"/>
  <c r="Z66" i="3" s="1"/>
  <c r="O66" i="3"/>
  <c r="N66" i="3"/>
  <c r="M66" i="3"/>
  <c r="L66" i="3"/>
  <c r="K66" i="3"/>
  <c r="T65" i="3"/>
  <c r="S65" i="3"/>
  <c r="R65" i="3"/>
  <c r="Q65" i="3"/>
  <c r="P65" i="3"/>
  <c r="Z65" i="3" s="1"/>
  <c r="O65" i="3"/>
  <c r="N65" i="3"/>
  <c r="M65" i="3"/>
  <c r="L65" i="3"/>
  <c r="K65" i="3"/>
  <c r="T64" i="3"/>
  <c r="S64" i="3"/>
  <c r="R64" i="3"/>
  <c r="Q64" i="3"/>
  <c r="P64" i="3"/>
  <c r="Z64" i="3" s="1"/>
  <c r="O64" i="3"/>
  <c r="N64" i="3"/>
  <c r="M64" i="3"/>
  <c r="L64" i="3"/>
  <c r="K64" i="3"/>
  <c r="T63" i="3"/>
  <c r="S63" i="3"/>
  <c r="R63" i="3"/>
  <c r="Q63" i="3"/>
  <c r="P63" i="3"/>
  <c r="Z63" i="3" s="1"/>
  <c r="O63" i="3"/>
  <c r="N63" i="3"/>
  <c r="M63" i="3"/>
  <c r="L63" i="3"/>
  <c r="K63" i="3"/>
  <c r="T62" i="3"/>
  <c r="S62" i="3"/>
  <c r="R62" i="3"/>
  <c r="Q62" i="3"/>
  <c r="P62" i="3"/>
  <c r="Z62" i="3" s="1"/>
  <c r="O62" i="3"/>
  <c r="N62" i="3"/>
  <c r="M62" i="3"/>
  <c r="L62" i="3"/>
  <c r="K62" i="3"/>
  <c r="T61" i="3"/>
  <c r="S61" i="3"/>
  <c r="R61" i="3"/>
  <c r="Q61" i="3"/>
  <c r="P61" i="3"/>
  <c r="Z61" i="3" s="1"/>
  <c r="O61" i="3"/>
  <c r="N61" i="3"/>
  <c r="M61" i="3"/>
  <c r="L61" i="3"/>
  <c r="K61" i="3"/>
  <c r="T60" i="3"/>
  <c r="S60" i="3"/>
  <c r="R60" i="3"/>
  <c r="Q60" i="3"/>
  <c r="P60" i="3"/>
  <c r="Z60" i="3" s="1"/>
  <c r="O60" i="3"/>
  <c r="N60" i="3"/>
  <c r="M60" i="3"/>
  <c r="L60" i="3"/>
  <c r="K60" i="3"/>
  <c r="T59" i="3"/>
  <c r="S59" i="3"/>
  <c r="R59" i="3"/>
  <c r="Q59" i="3"/>
  <c r="P59" i="3"/>
  <c r="Z59" i="3" s="1"/>
  <c r="O59" i="3"/>
  <c r="N59" i="3"/>
  <c r="M59" i="3"/>
  <c r="L59" i="3"/>
  <c r="K59" i="3"/>
  <c r="T58" i="3"/>
  <c r="S58" i="3"/>
  <c r="R58" i="3"/>
  <c r="Q58" i="3"/>
  <c r="P58" i="3"/>
  <c r="Z58" i="3" s="1"/>
  <c r="O58" i="3"/>
  <c r="N58" i="3"/>
  <c r="M58" i="3"/>
  <c r="L58" i="3"/>
  <c r="K58" i="3"/>
  <c r="T57" i="3"/>
  <c r="S57" i="3"/>
  <c r="R57" i="3"/>
  <c r="Q57" i="3"/>
  <c r="P57" i="3"/>
  <c r="Z57" i="3" s="1"/>
  <c r="O57" i="3"/>
  <c r="N57" i="3"/>
  <c r="M57" i="3"/>
  <c r="L57" i="3"/>
  <c r="K57" i="3"/>
  <c r="T56" i="3"/>
  <c r="S56" i="3"/>
  <c r="R56" i="3"/>
  <c r="Q56" i="3"/>
  <c r="P56" i="3"/>
  <c r="Z56" i="3" s="1"/>
  <c r="O56" i="3"/>
  <c r="N56" i="3"/>
  <c r="M56" i="3"/>
  <c r="L56" i="3"/>
  <c r="K56" i="3"/>
  <c r="T55" i="3"/>
  <c r="S55" i="3"/>
  <c r="R55" i="3"/>
  <c r="Q55" i="3"/>
  <c r="P55" i="3"/>
  <c r="Z55" i="3" s="1"/>
  <c r="O55" i="3"/>
  <c r="N55" i="3"/>
  <c r="M55" i="3"/>
  <c r="L55" i="3"/>
  <c r="K55" i="3"/>
  <c r="T54" i="3"/>
  <c r="S54" i="3"/>
  <c r="R54" i="3"/>
  <c r="Q54" i="3"/>
  <c r="P54" i="3"/>
  <c r="Z54" i="3" s="1"/>
  <c r="O54" i="3"/>
  <c r="N54" i="3"/>
  <c r="M54" i="3"/>
  <c r="L54" i="3"/>
  <c r="K54" i="3"/>
  <c r="T53" i="3"/>
  <c r="S53" i="3"/>
  <c r="R53" i="3"/>
  <c r="Q53" i="3"/>
  <c r="P53" i="3"/>
  <c r="Z53" i="3" s="1"/>
  <c r="O53" i="3"/>
  <c r="N53" i="3"/>
  <c r="M53" i="3"/>
  <c r="L53" i="3"/>
  <c r="K53" i="3"/>
  <c r="T52" i="3"/>
  <c r="S52" i="3"/>
  <c r="R52" i="3"/>
  <c r="Q52" i="3"/>
  <c r="P52" i="3"/>
  <c r="Z52" i="3" s="1"/>
  <c r="O52" i="3"/>
  <c r="N52" i="3"/>
  <c r="M52" i="3"/>
  <c r="L52" i="3"/>
  <c r="K52" i="3"/>
  <c r="T51" i="3"/>
  <c r="AD51" i="3" s="1"/>
  <c r="S51" i="3"/>
  <c r="R51" i="3"/>
  <c r="Q51" i="3"/>
  <c r="P51" i="3"/>
  <c r="Z51" i="3" s="1"/>
  <c r="O51" i="3"/>
  <c r="N51" i="3"/>
  <c r="M51" i="3"/>
  <c r="L51" i="3"/>
  <c r="K51" i="3"/>
  <c r="T50" i="3"/>
  <c r="S50" i="3"/>
  <c r="R50" i="3"/>
  <c r="Q50" i="3"/>
  <c r="P50" i="3"/>
  <c r="Z50" i="3" s="1"/>
  <c r="O50" i="3"/>
  <c r="N50" i="3"/>
  <c r="M50" i="3"/>
  <c r="L50" i="3"/>
  <c r="K50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U26" i="3"/>
  <c r="T47" i="3"/>
  <c r="T42" i="3"/>
  <c r="T41" i="3"/>
  <c r="T36" i="3"/>
  <c r="T26" i="3"/>
  <c r="S23" i="3"/>
  <c r="R23" i="3"/>
  <c r="Q23" i="3"/>
  <c r="P23" i="3"/>
  <c r="Z23" i="3" s="1"/>
  <c r="O23" i="3"/>
  <c r="N23" i="3"/>
  <c r="S22" i="3"/>
  <c r="R22" i="3"/>
  <c r="Q22" i="3"/>
  <c r="P22" i="3"/>
  <c r="Z22" i="3" s="1"/>
  <c r="O22" i="3"/>
  <c r="N22" i="3"/>
  <c r="S21" i="3"/>
  <c r="R21" i="3"/>
  <c r="Q21" i="3"/>
  <c r="P21" i="3"/>
  <c r="Z21" i="3" s="1"/>
  <c r="O21" i="3"/>
  <c r="N21" i="3"/>
  <c r="S20" i="3"/>
  <c r="R20" i="3"/>
  <c r="Q20" i="3"/>
  <c r="P20" i="3"/>
  <c r="Z20" i="3" s="1"/>
  <c r="O20" i="3"/>
  <c r="N20" i="3"/>
  <c r="S19" i="3"/>
  <c r="R19" i="3"/>
  <c r="Q19" i="3"/>
  <c r="P19" i="3"/>
  <c r="Z19" i="3" s="1"/>
  <c r="O19" i="3"/>
  <c r="N19" i="3"/>
  <c r="S18" i="3"/>
  <c r="R18" i="3"/>
  <c r="Q18" i="3"/>
  <c r="P18" i="3"/>
  <c r="Z18" i="3" s="1"/>
  <c r="O18" i="3"/>
  <c r="N18" i="3"/>
  <c r="S17" i="3"/>
  <c r="R17" i="3"/>
  <c r="Q17" i="3"/>
  <c r="P17" i="3"/>
  <c r="Z17" i="3" s="1"/>
  <c r="O17" i="3"/>
  <c r="N17" i="3"/>
  <c r="S16" i="3"/>
  <c r="R16" i="3"/>
  <c r="Q16" i="3"/>
  <c r="P16" i="3"/>
  <c r="Z16" i="3" s="1"/>
  <c r="O16" i="3"/>
  <c r="N16" i="3"/>
  <c r="S15" i="3"/>
  <c r="R15" i="3"/>
  <c r="Q15" i="3"/>
  <c r="P15" i="3"/>
  <c r="Z15" i="3" s="1"/>
  <c r="O15" i="3"/>
  <c r="N15" i="3"/>
  <c r="S14" i="3"/>
  <c r="R14" i="3"/>
  <c r="Q14" i="3"/>
  <c r="P14" i="3"/>
  <c r="Z14" i="3" s="1"/>
  <c r="O14" i="3"/>
  <c r="N14" i="3"/>
  <c r="S13" i="3"/>
  <c r="R13" i="3"/>
  <c r="Q13" i="3"/>
  <c r="P13" i="3"/>
  <c r="Z13" i="3" s="1"/>
  <c r="O13" i="3"/>
  <c r="N13" i="3"/>
  <c r="S12" i="3"/>
  <c r="R12" i="3"/>
  <c r="Q12" i="3"/>
  <c r="P12" i="3"/>
  <c r="Z12" i="3" s="1"/>
  <c r="O12" i="3"/>
  <c r="N12" i="3"/>
  <c r="S11" i="3"/>
  <c r="R11" i="3"/>
  <c r="Q11" i="3"/>
  <c r="P11" i="3"/>
  <c r="Z11" i="3" s="1"/>
  <c r="O11" i="3"/>
  <c r="N11" i="3"/>
  <c r="S10" i="3"/>
  <c r="R10" i="3"/>
  <c r="Q10" i="3"/>
  <c r="P10" i="3"/>
  <c r="Z10" i="3" s="1"/>
  <c r="O10" i="3"/>
  <c r="N10" i="3"/>
  <c r="S9" i="3"/>
  <c r="R9" i="3"/>
  <c r="Q9" i="3"/>
  <c r="P9" i="3"/>
  <c r="Z9" i="3" s="1"/>
  <c r="O9" i="3"/>
  <c r="N9" i="3"/>
  <c r="S8" i="3"/>
  <c r="R8" i="3"/>
  <c r="Q8" i="3"/>
  <c r="P8" i="3"/>
  <c r="Z8" i="3" s="1"/>
  <c r="O8" i="3"/>
  <c r="N8" i="3"/>
  <c r="S7" i="3"/>
  <c r="R7" i="3"/>
  <c r="Q7" i="3"/>
  <c r="P7" i="3"/>
  <c r="Z7" i="3" s="1"/>
  <c r="O7" i="3"/>
  <c r="N7" i="3"/>
  <c r="S6" i="3"/>
  <c r="R6" i="3"/>
  <c r="Q6" i="3"/>
  <c r="P6" i="3"/>
  <c r="Z6" i="3" s="1"/>
  <c r="O6" i="3"/>
  <c r="N6" i="3"/>
  <c r="S5" i="3"/>
  <c r="R5" i="3"/>
  <c r="Q5" i="3"/>
  <c r="P5" i="3"/>
  <c r="Z5" i="3" s="1"/>
  <c r="O5" i="3"/>
  <c r="N5" i="3"/>
  <c r="S4" i="3"/>
  <c r="R4" i="3"/>
  <c r="Q4" i="3"/>
  <c r="P4" i="3"/>
  <c r="Z4" i="3" s="1"/>
  <c r="O4" i="3"/>
  <c r="N4" i="3"/>
  <c r="S3" i="3"/>
  <c r="R3" i="3"/>
  <c r="Q3" i="3"/>
  <c r="P3" i="3"/>
  <c r="Z3" i="3" s="1"/>
  <c r="O3" i="3"/>
  <c r="N3" i="3"/>
  <c r="S2" i="3"/>
  <c r="R2" i="3"/>
  <c r="Q2" i="3"/>
  <c r="P2" i="3"/>
  <c r="Z2" i="3" s="1"/>
  <c r="O2" i="3"/>
  <c r="N2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K47" i="3"/>
  <c r="K46" i="3"/>
  <c r="K43" i="3"/>
  <c r="K42" i="3"/>
  <c r="K41" i="3"/>
  <c r="K38" i="3"/>
  <c r="K37" i="3"/>
  <c r="K36" i="3"/>
  <c r="K31" i="3"/>
  <c r="K30" i="3"/>
  <c r="K28" i="3"/>
  <c r="K29" i="3"/>
  <c r="K27" i="3"/>
  <c r="K26" i="3"/>
  <c r="E9" i="3"/>
  <c r="D13" i="3"/>
  <c r="A1" i="15"/>
  <c r="A2" i="15"/>
  <c r="B2" i="15"/>
  <c r="C2" i="15"/>
  <c r="A13" i="15"/>
  <c r="B13" i="15"/>
  <c r="C13" i="15"/>
  <c r="A24" i="15"/>
  <c r="B24" i="15"/>
  <c r="C24" i="15"/>
  <c r="A3" i="15"/>
  <c r="B3" i="15"/>
  <c r="C3" i="15"/>
  <c r="A14" i="15"/>
  <c r="B14" i="15"/>
  <c r="C14" i="15"/>
  <c r="A25" i="15"/>
  <c r="B25" i="15"/>
  <c r="C25" i="15"/>
  <c r="A7" i="15"/>
  <c r="B7" i="15"/>
  <c r="C7" i="15"/>
  <c r="A18" i="15"/>
  <c r="B18" i="15"/>
  <c r="C18" i="15"/>
  <c r="A29" i="15"/>
  <c r="B29" i="15"/>
  <c r="C29" i="15"/>
  <c r="A11" i="15"/>
  <c r="B11" i="15"/>
  <c r="C11" i="15"/>
  <c r="A22" i="15"/>
  <c r="B22" i="15"/>
  <c r="C22" i="15"/>
  <c r="A33" i="15"/>
  <c r="B33" i="15"/>
  <c r="C33" i="15"/>
  <c r="A10" i="15"/>
  <c r="B10" i="15"/>
  <c r="C10" i="15"/>
  <c r="A21" i="15"/>
  <c r="B21" i="15"/>
  <c r="C21" i="15"/>
  <c r="A32" i="15"/>
  <c r="B32" i="15"/>
  <c r="C32" i="15"/>
  <c r="A4" i="15"/>
  <c r="B4" i="15"/>
  <c r="C4" i="15"/>
  <c r="A15" i="15"/>
  <c r="B15" i="15"/>
  <c r="C15" i="15"/>
  <c r="A26" i="15"/>
  <c r="B26" i="15"/>
  <c r="C26" i="15"/>
  <c r="A5" i="15"/>
  <c r="B5" i="15"/>
  <c r="C5" i="15"/>
  <c r="A16" i="15"/>
  <c r="B16" i="15"/>
  <c r="C16" i="15"/>
  <c r="A27" i="15"/>
  <c r="B27" i="15"/>
  <c r="C27" i="15"/>
  <c r="A6" i="15"/>
  <c r="B6" i="15"/>
  <c r="C6" i="15"/>
  <c r="A17" i="15"/>
  <c r="B17" i="15"/>
  <c r="C17" i="15"/>
  <c r="A28" i="15"/>
  <c r="B28" i="15"/>
  <c r="C28" i="15"/>
  <c r="A12" i="15"/>
  <c r="B12" i="15"/>
  <c r="C12" i="15"/>
  <c r="A23" i="15"/>
  <c r="B23" i="15"/>
  <c r="C23" i="15"/>
  <c r="A34" i="15"/>
  <c r="B34" i="15"/>
  <c r="C34" i="15"/>
  <c r="A8" i="15"/>
  <c r="B8" i="15"/>
  <c r="C8" i="15"/>
  <c r="A19" i="15"/>
  <c r="B19" i="15"/>
  <c r="C19" i="15"/>
  <c r="A30" i="15"/>
  <c r="B30" i="15"/>
  <c r="C30" i="15"/>
  <c r="A9" i="15"/>
  <c r="B9" i="15"/>
  <c r="C9" i="15"/>
  <c r="A20" i="15"/>
  <c r="B20" i="15"/>
  <c r="C20" i="15"/>
  <c r="A31" i="15"/>
  <c r="B31" i="15"/>
  <c r="C31" i="15"/>
  <c r="AA27" i="3"/>
  <c r="AB27" i="3" s="1"/>
  <c r="AA28" i="3"/>
  <c r="AB28" i="3" s="1"/>
  <c r="AA29" i="3"/>
  <c r="AB29" i="3" s="1"/>
  <c r="AA30" i="3"/>
  <c r="AB30" i="3" s="1"/>
  <c r="AA31" i="3"/>
  <c r="AB31" i="3" s="1"/>
  <c r="AA32" i="3"/>
  <c r="AB32" i="3" s="1"/>
  <c r="AA33" i="3"/>
  <c r="AB33" i="3" s="1"/>
  <c r="AA34" i="3"/>
  <c r="AB34" i="3" s="1"/>
  <c r="AA35" i="3"/>
  <c r="AB35" i="3" s="1"/>
  <c r="AA36" i="3"/>
  <c r="AB36" i="3" s="1"/>
  <c r="AA37" i="3"/>
  <c r="AB37" i="3" s="1"/>
  <c r="AA38" i="3"/>
  <c r="AB38" i="3" s="1"/>
  <c r="AA39" i="3"/>
  <c r="AB39" i="3" s="1"/>
  <c r="AA40" i="3"/>
  <c r="AB40" i="3" s="1"/>
  <c r="AA41" i="3"/>
  <c r="AB41" i="3" s="1"/>
  <c r="AA42" i="3"/>
  <c r="AB42" i="3" s="1"/>
  <c r="AA43" i="3"/>
  <c r="AB43" i="3" s="1"/>
  <c r="AA44" i="3"/>
  <c r="AB44" i="3" s="1"/>
  <c r="AA45" i="3"/>
  <c r="AB45" i="3" s="1"/>
  <c r="AA46" i="3"/>
  <c r="AB46" i="3" s="1"/>
  <c r="AA47" i="3"/>
  <c r="AB47" i="3" s="1"/>
  <c r="AA26" i="3"/>
  <c r="AB26" i="3" s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T45" i="3"/>
  <c r="T44" i="3"/>
  <c r="T40" i="3"/>
  <c r="T39" i="3"/>
  <c r="T33" i="3"/>
  <c r="T32" i="3"/>
  <c r="T35" i="3"/>
  <c r="T34" i="3"/>
  <c r="T46" i="3"/>
  <c r="T43" i="3"/>
  <c r="T38" i="3"/>
  <c r="T37" i="3"/>
  <c r="T28" i="3"/>
  <c r="T29" i="3"/>
  <c r="T30" i="3"/>
  <c r="T31" i="3"/>
  <c r="T27" i="3"/>
  <c r="N1" i="3"/>
  <c r="K45" i="3"/>
  <c r="K44" i="3"/>
  <c r="K40" i="3"/>
  <c r="K39" i="3"/>
  <c r="K35" i="3"/>
  <c r="K34" i="3"/>
  <c r="K33" i="3"/>
  <c r="K32" i="3"/>
  <c r="I2" i="8"/>
  <c r="E29" i="3"/>
  <c r="G32" i="3"/>
  <c r="E33" i="3"/>
  <c r="G47" i="3"/>
  <c r="M1" i="3"/>
  <c r="K1" i="3"/>
  <c r="L1" i="3"/>
  <c r="D3" i="8"/>
  <c r="E4" i="8"/>
  <c r="C5" i="8"/>
  <c r="A7" i="8"/>
  <c r="E7" i="8"/>
  <c r="A8" i="8"/>
  <c r="E8" i="8"/>
  <c r="G56" i="3" s="1"/>
  <c r="C9" i="8"/>
  <c r="E57" i="3" s="1"/>
  <c r="D10" i="8"/>
  <c r="F34" i="3" s="1"/>
  <c r="D11" i="8"/>
  <c r="A12" i="8"/>
  <c r="E12" i="8"/>
  <c r="B13" i="8"/>
  <c r="D61" i="3" s="1"/>
  <c r="C14" i="8"/>
  <c r="E62" i="3" s="1"/>
  <c r="B15" i="8"/>
  <c r="D39" i="3" s="1"/>
  <c r="D15" i="8"/>
  <c r="A16" i="8"/>
  <c r="B17" i="8"/>
  <c r="D17" i="8"/>
  <c r="C18" i="8"/>
  <c r="E18" i="8"/>
  <c r="D19" i="8"/>
  <c r="E20" i="8"/>
  <c r="A23" i="8"/>
  <c r="C23" i="8"/>
  <c r="E23" i="3" s="1"/>
  <c r="E23" i="8"/>
  <c r="B2" i="8"/>
  <c r="D2" i="3" s="1"/>
  <c r="D2" i="8"/>
  <c r="E16" i="9"/>
  <c r="E16" i="8" s="1"/>
  <c r="D16" i="9"/>
  <c r="D16" i="8" s="1"/>
  <c r="C16" i="9"/>
  <c r="C16" i="8" s="1"/>
  <c r="B16" i="9"/>
  <c r="B16" i="8" s="1"/>
  <c r="A16" i="9"/>
  <c r="E21" i="9"/>
  <c r="E21" i="8" s="1"/>
  <c r="D21" i="9"/>
  <c r="D21" i="8" s="1"/>
  <c r="C21" i="9"/>
  <c r="C21" i="8" s="1"/>
  <c r="B21" i="9"/>
  <c r="B21" i="8" s="1"/>
  <c r="A21" i="9"/>
  <c r="A21" i="8" s="1"/>
  <c r="E11" i="9"/>
  <c r="E11" i="8" s="1"/>
  <c r="D11" i="9"/>
  <c r="C11" i="9"/>
  <c r="C11" i="8" s="1"/>
  <c r="B11" i="9"/>
  <c r="B11" i="8" s="1"/>
  <c r="A11" i="9"/>
  <c r="A11" i="8" s="1"/>
  <c r="E9" i="9"/>
  <c r="E9" i="8" s="1"/>
  <c r="D9" i="9"/>
  <c r="D9" i="8" s="1"/>
  <c r="C9" i="9"/>
  <c r="B9" i="9"/>
  <c r="B9" i="8" s="1"/>
  <c r="A9" i="9"/>
  <c r="A9" i="8" s="1"/>
  <c r="F18" i="9"/>
  <c r="F18" i="8" s="1"/>
  <c r="H18" i="3" s="1"/>
  <c r="E18" i="9"/>
  <c r="D18" i="9"/>
  <c r="D18" i="8" s="1"/>
  <c r="C18" i="9"/>
  <c r="B18" i="9"/>
  <c r="B18" i="8" s="1"/>
  <c r="A18" i="9"/>
  <c r="A18" i="8" s="1"/>
  <c r="F14" i="9"/>
  <c r="F14" i="8" s="1"/>
  <c r="E14" i="9"/>
  <c r="E14" i="8" s="1"/>
  <c r="D14" i="9"/>
  <c r="D14" i="8" s="1"/>
  <c r="C14" i="9"/>
  <c r="B14" i="9"/>
  <c r="B14" i="8" s="1"/>
  <c r="A14" i="9"/>
  <c r="A14" i="8" s="1"/>
  <c r="F13" i="9"/>
  <c r="F13" i="8" s="1"/>
  <c r="E13" i="9"/>
  <c r="E13" i="8" s="1"/>
  <c r="D13" i="9"/>
  <c r="D13" i="8" s="1"/>
  <c r="C13" i="9"/>
  <c r="C13" i="8" s="1"/>
  <c r="B13" i="9"/>
  <c r="A13" i="9"/>
  <c r="A13" i="8" s="1"/>
  <c r="F5" i="9"/>
  <c r="F5" i="8" s="1"/>
  <c r="E5" i="9"/>
  <c r="E5" i="8" s="1"/>
  <c r="D5" i="9"/>
  <c r="D5" i="8" s="1"/>
  <c r="C5" i="9"/>
  <c r="B5" i="9"/>
  <c r="B5" i="8" s="1"/>
  <c r="A5" i="9"/>
  <c r="A5" i="8" s="1"/>
  <c r="E4" i="9"/>
  <c r="D4" i="9"/>
  <c r="D4" i="8" s="1"/>
  <c r="C4" i="9"/>
  <c r="C4" i="8" s="1"/>
  <c r="B4" i="9"/>
  <c r="B4" i="8" s="1"/>
  <c r="A4" i="9"/>
  <c r="A4" i="8" s="1"/>
  <c r="E23" i="9"/>
  <c r="D23" i="9"/>
  <c r="D23" i="8" s="1"/>
  <c r="C23" i="9"/>
  <c r="B23" i="9"/>
  <c r="B23" i="8" s="1"/>
  <c r="A23" i="9"/>
  <c r="E22" i="9"/>
  <c r="E22" i="8" s="1"/>
  <c r="D22" i="9"/>
  <c r="D22" i="8" s="1"/>
  <c r="C22" i="9"/>
  <c r="C22" i="8" s="1"/>
  <c r="B22" i="9"/>
  <c r="B22" i="8" s="1"/>
  <c r="D46" i="3" s="1"/>
  <c r="A22" i="9"/>
  <c r="A22" i="8" s="1"/>
  <c r="E19" i="9"/>
  <c r="E19" i="8" s="1"/>
  <c r="D19" i="9"/>
  <c r="C19" i="9"/>
  <c r="C19" i="8" s="1"/>
  <c r="B19" i="9"/>
  <c r="B19" i="8" s="1"/>
  <c r="A19" i="9"/>
  <c r="A19" i="8" s="1"/>
  <c r="E15" i="9"/>
  <c r="E15" i="8" s="1"/>
  <c r="D15" i="9"/>
  <c r="C15" i="9"/>
  <c r="C15" i="8" s="1"/>
  <c r="B15" i="9"/>
  <c r="A15" i="9"/>
  <c r="A15" i="8" s="1"/>
  <c r="E7" i="9"/>
  <c r="D7" i="9"/>
  <c r="D7" i="8" s="1"/>
  <c r="C7" i="9"/>
  <c r="C7" i="8" s="1"/>
  <c r="B7" i="9"/>
  <c r="B7" i="8" s="1"/>
  <c r="A7" i="9"/>
  <c r="E6" i="9"/>
  <c r="E6" i="8" s="1"/>
  <c r="D6" i="9"/>
  <c r="D6" i="8" s="1"/>
  <c r="C6" i="9"/>
  <c r="C6" i="8" s="1"/>
  <c r="B6" i="9"/>
  <c r="B6" i="8" s="1"/>
  <c r="A6" i="9"/>
  <c r="A6" i="8" s="1"/>
  <c r="B3" i="9"/>
  <c r="B3" i="8" s="1"/>
  <c r="C3" i="9"/>
  <c r="C3" i="8" s="1"/>
  <c r="D3" i="9"/>
  <c r="E3" i="9"/>
  <c r="E3" i="8" s="1"/>
  <c r="A3" i="9"/>
  <c r="A3" i="8" s="1"/>
  <c r="C27" i="3" s="1"/>
  <c r="E17" i="9"/>
  <c r="E17" i="8" s="1"/>
  <c r="D17" i="9"/>
  <c r="C17" i="9"/>
  <c r="C17" i="8" s="1"/>
  <c r="B17" i="9"/>
  <c r="A17" i="9"/>
  <c r="A17" i="8" s="1"/>
  <c r="E12" i="9"/>
  <c r="D12" i="9"/>
  <c r="D12" i="8" s="1"/>
  <c r="C12" i="9"/>
  <c r="C12" i="8" s="1"/>
  <c r="B12" i="9"/>
  <c r="B12" i="8" s="1"/>
  <c r="A12" i="9"/>
  <c r="E2" i="9"/>
  <c r="E2" i="8" s="1"/>
  <c r="D2" i="9"/>
  <c r="C2" i="9"/>
  <c r="C2" i="8" s="1"/>
  <c r="B2" i="9"/>
  <c r="A2" i="9"/>
  <c r="A2" i="8" s="1"/>
  <c r="E20" i="9"/>
  <c r="D20" i="9"/>
  <c r="D20" i="8" s="1"/>
  <c r="C20" i="9"/>
  <c r="C20" i="8" s="1"/>
  <c r="B20" i="9"/>
  <c r="B20" i="8" s="1"/>
  <c r="A20" i="9"/>
  <c r="A20" i="8" s="1"/>
  <c r="E10" i="9"/>
  <c r="E10" i="8" s="1"/>
  <c r="D10" i="9"/>
  <c r="C10" i="9"/>
  <c r="C10" i="8" s="1"/>
  <c r="B10" i="9"/>
  <c r="B10" i="8" s="1"/>
  <c r="A10" i="9"/>
  <c r="A10" i="8" s="1"/>
  <c r="E8" i="9"/>
  <c r="D8" i="9"/>
  <c r="D8" i="8" s="1"/>
  <c r="C8" i="9"/>
  <c r="C8" i="8" s="1"/>
  <c r="B8" i="9"/>
  <c r="B8" i="8" s="1"/>
  <c r="A8" i="9"/>
  <c r="F2" i="7"/>
  <c r="F3" i="7"/>
  <c r="F4" i="7"/>
  <c r="F5" i="7"/>
  <c r="F6" i="7"/>
  <c r="F7" i="7"/>
  <c r="F1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E2" i="7" s="1"/>
  <c r="E2" i="16"/>
  <c r="D2" i="7"/>
  <c r="C2" i="7"/>
  <c r="E1" i="7"/>
  <c r="D1" i="7"/>
  <c r="C1" i="7"/>
  <c r="E34" i="3" l="1"/>
  <c r="E58" i="3"/>
  <c r="E10" i="3"/>
  <c r="D33" i="3"/>
  <c r="D57" i="3"/>
  <c r="D9" i="3"/>
  <c r="C43" i="3"/>
  <c r="C67" i="3"/>
  <c r="C19" i="3"/>
  <c r="G53" i="3"/>
  <c r="G29" i="3"/>
  <c r="G5" i="3"/>
  <c r="C62" i="3"/>
  <c r="C38" i="3"/>
  <c r="C14" i="3"/>
  <c r="F35" i="3"/>
  <c r="F11" i="3"/>
  <c r="F59" i="3"/>
  <c r="G2" i="3"/>
  <c r="G50" i="3"/>
  <c r="G26" i="3"/>
  <c r="C54" i="3"/>
  <c r="C30" i="3"/>
  <c r="C6" i="3"/>
  <c r="D67" i="3"/>
  <c r="D19" i="3"/>
  <c r="D43" i="3"/>
  <c r="E4" i="3"/>
  <c r="E28" i="3"/>
  <c r="E52" i="3"/>
  <c r="F42" i="3"/>
  <c r="F66" i="3"/>
  <c r="F18" i="3"/>
  <c r="C35" i="3"/>
  <c r="C11" i="3"/>
  <c r="C59" i="3"/>
  <c r="G20" i="3"/>
  <c r="G68" i="3"/>
  <c r="G44" i="3"/>
  <c r="D6" i="3"/>
  <c r="D30" i="3"/>
  <c r="D54" i="3"/>
  <c r="E67" i="3"/>
  <c r="E19" i="3"/>
  <c r="E43" i="3"/>
  <c r="C37" i="3"/>
  <c r="C13" i="3"/>
  <c r="C61" i="3"/>
  <c r="G69" i="3"/>
  <c r="G45" i="3"/>
  <c r="G21" i="3"/>
  <c r="F43" i="3"/>
  <c r="F67" i="3"/>
  <c r="F19" i="3"/>
  <c r="C34" i="3"/>
  <c r="C10" i="3"/>
  <c r="C58" i="3"/>
  <c r="F68" i="3"/>
  <c r="F44" i="3"/>
  <c r="F20" i="3"/>
  <c r="D60" i="3"/>
  <c r="D12" i="3"/>
  <c r="D36" i="3"/>
  <c r="G17" i="3"/>
  <c r="G65" i="3"/>
  <c r="G41" i="3"/>
  <c r="E54" i="3"/>
  <c r="E6" i="3"/>
  <c r="E30" i="3"/>
  <c r="C39" i="3"/>
  <c r="C63" i="3"/>
  <c r="C15" i="3"/>
  <c r="D23" i="3"/>
  <c r="D71" i="3"/>
  <c r="D47" i="3"/>
  <c r="F62" i="3"/>
  <c r="F14" i="3"/>
  <c r="F38" i="3"/>
  <c r="E59" i="3"/>
  <c r="E11" i="3"/>
  <c r="E35" i="3"/>
  <c r="E8" i="3"/>
  <c r="E56" i="3"/>
  <c r="E32" i="3"/>
  <c r="D27" i="3"/>
  <c r="D51" i="3"/>
  <c r="D3" i="3"/>
  <c r="E7" i="3"/>
  <c r="E31" i="3"/>
  <c r="E55" i="3"/>
  <c r="G9" i="3"/>
  <c r="G33" i="3"/>
  <c r="G57" i="3"/>
  <c r="E69" i="3"/>
  <c r="E21" i="3"/>
  <c r="E45" i="3"/>
  <c r="D68" i="3"/>
  <c r="D20" i="3"/>
  <c r="D44" i="3"/>
  <c r="F55" i="3"/>
  <c r="F31" i="3"/>
  <c r="F7" i="3"/>
  <c r="G22" i="3"/>
  <c r="G46" i="3"/>
  <c r="G70" i="3"/>
  <c r="H29" i="3"/>
  <c r="H53" i="3"/>
  <c r="H5" i="3"/>
  <c r="F45" i="3"/>
  <c r="F69" i="3"/>
  <c r="F21" i="3"/>
  <c r="E68" i="3"/>
  <c r="E44" i="3"/>
  <c r="E20" i="3"/>
  <c r="F52" i="3"/>
  <c r="F28" i="3"/>
  <c r="F4" i="3"/>
  <c r="D59" i="3"/>
  <c r="D35" i="3"/>
  <c r="D11" i="3"/>
  <c r="D34" i="3"/>
  <c r="D58" i="3"/>
  <c r="D10" i="3"/>
  <c r="E60" i="3"/>
  <c r="E12" i="3"/>
  <c r="E36" i="3"/>
  <c r="F54" i="3"/>
  <c r="F6" i="3"/>
  <c r="F30" i="3"/>
  <c r="G67" i="3"/>
  <c r="G19" i="3"/>
  <c r="G43" i="3"/>
  <c r="C29" i="3"/>
  <c r="C5" i="3"/>
  <c r="C53" i="3"/>
  <c r="E61" i="3"/>
  <c r="E13" i="3"/>
  <c r="E37" i="3"/>
  <c r="G62" i="3"/>
  <c r="G38" i="3"/>
  <c r="G14" i="3"/>
  <c r="C33" i="3"/>
  <c r="C57" i="3"/>
  <c r="C9" i="3"/>
  <c r="D40" i="3"/>
  <c r="D16" i="3"/>
  <c r="D64" i="3"/>
  <c r="E42" i="3"/>
  <c r="E66" i="3"/>
  <c r="E18" i="3"/>
  <c r="G4" i="3"/>
  <c r="G28" i="3"/>
  <c r="G52" i="3"/>
  <c r="C26" i="3"/>
  <c r="C50" i="3"/>
  <c r="C2" i="3"/>
  <c r="F60" i="3"/>
  <c r="F36" i="3"/>
  <c r="F12" i="3"/>
  <c r="G6" i="3"/>
  <c r="G54" i="3"/>
  <c r="G30" i="3"/>
  <c r="E15" i="3"/>
  <c r="E63" i="3"/>
  <c r="E39" i="3"/>
  <c r="C70" i="3"/>
  <c r="C46" i="3"/>
  <c r="C22" i="3"/>
  <c r="F71" i="3"/>
  <c r="F47" i="3"/>
  <c r="F23" i="3"/>
  <c r="D53" i="3"/>
  <c r="D29" i="3"/>
  <c r="D5" i="3"/>
  <c r="F37" i="3"/>
  <c r="F13" i="3"/>
  <c r="F61" i="3"/>
  <c r="H62" i="3"/>
  <c r="H38" i="3"/>
  <c r="H14" i="3"/>
  <c r="G11" i="3"/>
  <c r="G35" i="3"/>
  <c r="G59" i="3"/>
  <c r="E16" i="3"/>
  <c r="E64" i="3"/>
  <c r="E40" i="3"/>
  <c r="F27" i="3"/>
  <c r="F51" i="3"/>
  <c r="F3" i="3"/>
  <c r="D65" i="3"/>
  <c r="D17" i="3"/>
  <c r="D41" i="3"/>
  <c r="C20" i="3"/>
  <c r="C44" i="3"/>
  <c r="C68" i="3"/>
  <c r="G51" i="3"/>
  <c r="G3" i="3"/>
  <c r="G27" i="3"/>
  <c r="D22" i="3"/>
  <c r="D70" i="3"/>
  <c r="G61" i="3"/>
  <c r="G13" i="3"/>
  <c r="G37" i="3"/>
  <c r="C42" i="3"/>
  <c r="C66" i="3"/>
  <c r="C18" i="3"/>
  <c r="C45" i="3"/>
  <c r="C21" i="3"/>
  <c r="C69" i="3"/>
  <c r="F16" i="3"/>
  <c r="F40" i="3"/>
  <c r="F64" i="3"/>
  <c r="G60" i="3"/>
  <c r="G12" i="3"/>
  <c r="G36" i="3"/>
  <c r="C32" i="3"/>
  <c r="C8" i="3"/>
  <c r="C56" i="3"/>
  <c r="D32" i="3"/>
  <c r="D56" i="3"/>
  <c r="D8" i="3"/>
  <c r="G10" i="3"/>
  <c r="G58" i="3"/>
  <c r="G34" i="3"/>
  <c r="E50" i="3"/>
  <c r="E2" i="3"/>
  <c r="E26" i="3"/>
  <c r="C41" i="3"/>
  <c r="C65" i="3"/>
  <c r="C17" i="3"/>
  <c r="E51" i="3"/>
  <c r="E3" i="3"/>
  <c r="E27" i="3"/>
  <c r="D7" i="3"/>
  <c r="D31" i="3"/>
  <c r="D55" i="3"/>
  <c r="G63" i="3"/>
  <c r="G15" i="3"/>
  <c r="G39" i="3"/>
  <c r="E70" i="3"/>
  <c r="E46" i="3"/>
  <c r="E22" i="3"/>
  <c r="C4" i="3"/>
  <c r="C28" i="3"/>
  <c r="C52" i="3"/>
  <c r="F29" i="3"/>
  <c r="F53" i="3"/>
  <c r="F5" i="3"/>
  <c r="H13" i="3"/>
  <c r="H37" i="3"/>
  <c r="H61" i="3"/>
  <c r="D66" i="3"/>
  <c r="D18" i="3"/>
  <c r="D42" i="3"/>
  <c r="F9" i="3"/>
  <c r="F33" i="3"/>
  <c r="F57" i="3"/>
  <c r="D69" i="3"/>
  <c r="D45" i="3"/>
  <c r="D21" i="3"/>
  <c r="G64" i="3"/>
  <c r="G40" i="3"/>
  <c r="G16" i="3"/>
  <c r="C40" i="3"/>
  <c r="C64" i="3"/>
  <c r="C16" i="3"/>
  <c r="F70" i="3"/>
  <c r="F22" i="3"/>
  <c r="F46" i="3"/>
  <c r="D52" i="3"/>
  <c r="D28" i="3"/>
  <c r="D4" i="3"/>
  <c r="F8" i="3"/>
  <c r="F32" i="3"/>
  <c r="F56" i="3"/>
  <c r="E65" i="3"/>
  <c r="E17" i="3"/>
  <c r="E41" i="3"/>
  <c r="D14" i="3"/>
  <c r="D38" i="3"/>
  <c r="D62" i="3"/>
  <c r="E71" i="3"/>
  <c r="H66" i="3"/>
  <c r="E47" i="3"/>
  <c r="G71" i="3"/>
  <c r="G23" i="3"/>
  <c r="G55" i="3"/>
  <c r="G7" i="3"/>
  <c r="E53" i="3"/>
  <c r="E5" i="3"/>
  <c r="E14" i="3"/>
  <c r="F10" i="3"/>
  <c r="F63" i="3"/>
  <c r="F39" i="3"/>
  <c r="C12" i="3"/>
  <c r="C36" i="3"/>
  <c r="C60" i="3"/>
  <c r="G8" i="3"/>
  <c r="F26" i="3"/>
  <c r="F50" i="3"/>
  <c r="H42" i="3"/>
  <c r="G31" i="3"/>
  <c r="C51" i="3"/>
  <c r="F58" i="3"/>
  <c r="D26" i="3"/>
  <c r="D50" i="3"/>
  <c r="C47" i="3"/>
  <c r="C71" i="3"/>
  <c r="C23" i="3"/>
  <c r="G18" i="3"/>
  <c r="G66" i="3"/>
  <c r="F17" i="3"/>
  <c r="F41" i="3"/>
  <c r="F65" i="3"/>
  <c r="D15" i="3"/>
  <c r="D63" i="3"/>
  <c r="G42" i="3"/>
  <c r="D37" i="3"/>
  <c r="F15" i="3"/>
  <c r="F2" i="3"/>
  <c r="C31" i="3"/>
  <c r="C55" i="3"/>
  <c r="C7" i="3"/>
  <c r="E38" i="3"/>
  <c r="C3" i="3"/>
  <c r="AD67" i="3"/>
  <c r="AD2" i="3"/>
  <c r="AC2" i="3"/>
  <c r="AC70" i="3"/>
  <c r="AC59" i="3"/>
  <c r="AD5" i="3"/>
  <c r="AD9" i="3"/>
  <c r="AD13" i="3"/>
  <c r="AD17" i="3"/>
  <c r="AD21" i="3"/>
  <c r="AD53" i="3"/>
  <c r="AD69" i="3"/>
  <c r="AD4" i="3"/>
  <c r="AD8" i="3"/>
  <c r="AD12" i="3"/>
  <c r="AD16" i="3"/>
  <c r="AD20" i="3"/>
  <c r="AC50" i="3"/>
  <c r="AD58" i="3"/>
  <c r="AD66" i="3"/>
  <c r="AD61" i="3"/>
  <c r="AD56" i="3"/>
  <c r="AC64" i="3"/>
  <c r="AD10" i="3"/>
  <c r="AD22" i="3"/>
  <c r="AD54" i="3"/>
  <c r="AD62" i="3"/>
  <c r="AD70" i="3"/>
  <c r="AD6" i="3"/>
  <c r="AD3" i="3"/>
  <c r="AC7" i="3"/>
  <c r="AD11" i="3"/>
  <c r="AC15" i="3"/>
  <c r="AD19" i="3"/>
  <c r="AC23" i="3"/>
  <c r="AD57" i="3"/>
  <c r="AD65" i="3"/>
  <c r="AC67" i="3"/>
  <c r="AG67" i="3" s="1"/>
  <c r="AC22" i="3"/>
  <c r="AC56" i="3"/>
  <c r="AD14" i="3"/>
  <c r="AC52" i="3"/>
  <c r="AD60" i="3"/>
  <c r="AC68" i="3"/>
  <c r="AC14" i="3"/>
  <c r="AD18" i="3"/>
  <c r="AD55" i="3"/>
  <c r="AD63" i="3"/>
  <c r="AC71" i="3"/>
  <c r="AC6" i="3"/>
  <c r="AD68" i="3"/>
  <c r="AC9" i="3"/>
  <c r="AC17" i="3"/>
  <c r="AC61" i="3"/>
  <c r="V22" i="3"/>
  <c r="V14" i="3"/>
  <c r="V6" i="3"/>
  <c r="V7" i="3"/>
  <c r="V13" i="3"/>
  <c r="V5" i="3"/>
  <c r="V4" i="3"/>
  <c r="V19" i="3"/>
  <c r="V3" i="3"/>
  <c r="AC4" i="3"/>
  <c r="AD7" i="3"/>
  <c r="AC12" i="3"/>
  <c r="AD15" i="3"/>
  <c r="AC20" i="3"/>
  <c r="AD23" i="3"/>
  <c r="AD50" i="3"/>
  <c r="AD52" i="3"/>
  <c r="AG52" i="3" s="1"/>
  <c r="AC54" i="3"/>
  <c r="AD59" i="3"/>
  <c r="AD64" i="3"/>
  <c r="AC66" i="3"/>
  <c r="AD71" i="3"/>
  <c r="AC3" i="3"/>
  <c r="AC11" i="3"/>
  <c r="AC19" i="3"/>
  <c r="AC51" i="3"/>
  <c r="AC58" i="3"/>
  <c r="AC63" i="3"/>
  <c r="AC65" i="3"/>
  <c r="AC8" i="3"/>
  <c r="AC16" i="3"/>
  <c r="AC53" i="3"/>
  <c r="AC60" i="3"/>
  <c r="AC5" i="3"/>
  <c r="AC13" i="3"/>
  <c r="AC21" i="3"/>
  <c r="AC55" i="3"/>
  <c r="AC10" i="3"/>
  <c r="AC18" i="3"/>
  <c r="AC57" i="3"/>
  <c r="AC62" i="3"/>
  <c r="AC69" i="3"/>
  <c r="G4" i="16"/>
  <c r="F4" i="16"/>
  <c r="G54" i="16"/>
  <c r="F54" i="16"/>
  <c r="G63" i="16"/>
  <c r="F63" i="16"/>
  <c r="G60" i="16"/>
  <c r="F60" i="16"/>
  <c r="G74" i="16"/>
  <c r="F74" i="16"/>
  <c r="G46" i="16"/>
  <c r="F46" i="16"/>
  <c r="G49" i="16"/>
  <c r="F49" i="16"/>
  <c r="G48" i="16"/>
  <c r="F48" i="16"/>
  <c r="G51" i="16"/>
  <c r="F51" i="16"/>
  <c r="G59" i="16"/>
  <c r="F59" i="16"/>
  <c r="D6" i="16"/>
  <c r="E6" i="16"/>
  <c r="D23" i="16"/>
  <c r="E23" i="16"/>
  <c r="D25" i="16"/>
  <c r="E25" i="16"/>
  <c r="D26" i="16"/>
  <c r="E26" i="16"/>
  <c r="D28" i="16"/>
  <c r="E28" i="16"/>
  <c r="D33" i="16"/>
  <c r="E33" i="16"/>
  <c r="D40" i="16"/>
  <c r="E40" i="16"/>
  <c r="D46" i="16"/>
  <c r="E46" i="16"/>
  <c r="D47" i="16"/>
  <c r="E47" i="16"/>
  <c r="D58" i="16"/>
  <c r="E58" i="16"/>
  <c r="D2" i="16"/>
  <c r="D14" i="16"/>
  <c r="E14" i="16"/>
  <c r="D15" i="16"/>
  <c r="E15" i="16"/>
  <c r="D16" i="16"/>
  <c r="E16" i="16"/>
  <c r="D17" i="16"/>
  <c r="E17" i="16"/>
  <c r="D18" i="16"/>
  <c r="E18" i="16"/>
  <c r="D38" i="16"/>
  <c r="E38" i="16"/>
  <c r="D39" i="16"/>
  <c r="E39" i="16"/>
  <c r="D49" i="16"/>
  <c r="E49" i="16"/>
  <c r="D52" i="16"/>
  <c r="E52" i="16"/>
  <c r="D64" i="16"/>
  <c r="E64" i="16"/>
  <c r="D69" i="16"/>
  <c r="E69" i="16"/>
  <c r="E13" i="16"/>
  <c r="D13" i="16"/>
  <c r="D9" i="16"/>
  <c r="E9" i="16"/>
  <c r="D10" i="16"/>
  <c r="E10" i="16"/>
  <c r="D11" i="16"/>
  <c r="E11" i="16"/>
  <c r="D12" i="16"/>
  <c r="E12" i="16"/>
  <c r="D30" i="16"/>
  <c r="E30" i="16"/>
  <c r="D31" i="16"/>
  <c r="E31" i="16"/>
  <c r="D35" i="16"/>
  <c r="E35" i="16"/>
  <c r="D36" i="16"/>
  <c r="E36" i="16"/>
  <c r="D45" i="16"/>
  <c r="E45" i="16"/>
  <c r="D48" i="16"/>
  <c r="E48" i="16"/>
  <c r="D53" i="16"/>
  <c r="E53" i="16"/>
  <c r="D68" i="16"/>
  <c r="E68" i="16"/>
  <c r="E8" i="16"/>
  <c r="D8" i="16"/>
  <c r="G13" i="16"/>
  <c r="F13" i="16"/>
  <c r="G30" i="16"/>
  <c r="F30" i="16"/>
  <c r="G77" i="16"/>
  <c r="F77" i="16"/>
  <c r="G78" i="16"/>
  <c r="F78" i="16"/>
  <c r="E89" i="16"/>
  <c r="D89" i="16"/>
  <c r="E24" i="16"/>
  <c r="G89" i="16"/>
  <c r="F89" i="16"/>
  <c r="D24" i="16"/>
  <c r="G47" i="16"/>
  <c r="F47" i="16"/>
  <c r="G69" i="16"/>
  <c r="F69" i="16"/>
  <c r="G68" i="16"/>
  <c r="F68" i="16"/>
  <c r="G80" i="16"/>
  <c r="F80" i="16"/>
  <c r="G70" i="16"/>
  <c r="F70" i="16"/>
  <c r="D72" i="16"/>
  <c r="E72" i="16"/>
  <c r="E71" i="16"/>
  <c r="G72" i="16"/>
  <c r="F72" i="16"/>
  <c r="D71" i="16"/>
  <c r="G40" i="16"/>
  <c r="F40" i="16"/>
  <c r="G16" i="16"/>
  <c r="F16" i="16"/>
  <c r="G10" i="16"/>
  <c r="F10" i="16"/>
  <c r="G71" i="16"/>
  <c r="F71" i="16"/>
  <c r="G50" i="16"/>
  <c r="F50" i="16"/>
  <c r="G76" i="16"/>
  <c r="F76" i="16"/>
  <c r="G44" i="16"/>
  <c r="F44" i="16"/>
  <c r="G5" i="16"/>
  <c r="F5" i="16"/>
  <c r="G83" i="16"/>
  <c r="F83" i="16"/>
  <c r="G86" i="16"/>
  <c r="F86" i="16"/>
  <c r="G82" i="16"/>
  <c r="F82" i="16"/>
  <c r="G66" i="16"/>
  <c r="F66" i="16"/>
  <c r="G7" i="16"/>
  <c r="F7" i="16"/>
  <c r="E7" i="16"/>
  <c r="D7" i="16"/>
  <c r="G25" i="16"/>
  <c r="F25" i="16"/>
  <c r="G15" i="16"/>
  <c r="F15" i="16"/>
  <c r="G9" i="16"/>
  <c r="F9" i="16"/>
  <c r="G43" i="16"/>
  <c r="F43" i="16"/>
  <c r="G32" i="16"/>
  <c r="F32" i="16"/>
  <c r="G57" i="16"/>
  <c r="F57" i="16"/>
  <c r="G61" i="16"/>
  <c r="F61" i="16"/>
  <c r="G22" i="16"/>
  <c r="F22" i="16"/>
  <c r="E85" i="16"/>
  <c r="D85" i="16"/>
  <c r="E80" i="16"/>
  <c r="D80" i="16"/>
  <c r="E77" i="16"/>
  <c r="D77" i="16"/>
  <c r="E65" i="16"/>
  <c r="D65" i="16"/>
  <c r="E50" i="16"/>
  <c r="D50" i="16"/>
  <c r="E34" i="16"/>
  <c r="D34" i="16"/>
  <c r="E22" i="16"/>
  <c r="D22" i="16"/>
  <c r="G6" i="16"/>
  <c r="F6" i="16"/>
  <c r="G18" i="16"/>
  <c r="F18" i="16"/>
  <c r="G12" i="16"/>
  <c r="F12" i="16"/>
  <c r="G34" i="16"/>
  <c r="F34" i="16"/>
  <c r="G3" i="16"/>
  <c r="F3" i="16"/>
  <c r="E76" i="16"/>
  <c r="D76" i="16"/>
  <c r="E70" i="16"/>
  <c r="D70" i="16"/>
  <c r="E27" i="16"/>
  <c r="D27" i="16"/>
  <c r="E19" i="16"/>
  <c r="D19" i="16"/>
  <c r="E3" i="16"/>
  <c r="D3" i="16"/>
  <c r="G2" i="16"/>
  <c r="F2" i="16"/>
  <c r="G17" i="16"/>
  <c r="F17" i="16"/>
  <c r="G11" i="16"/>
  <c r="F11" i="16"/>
  <c r="G19" i="16"/>
  <c r="F19" i="16"/>
  <c r="G73" i="16"/>
  <c r="F73" i="16"/>
  <c r="G21" i="16"/>
  <c r="F21" i="16"/>
  <c r="D42" i="16"/>
  <c r="E42" i="16"/>
  <c r="D43" i="16"/>
  <c r="E43" i="16"/>
  <c r="D44" i="16"/>
  <c r="E44" i="16"/>
  <c r="D51" i="16"/>
  <c r="E51" i="16"/>
  <c r="D54" i="16"/>
  <c r="E54" i="16"/>
  <c r="D78" i="16"/>
  <c r="E78" i="16"/>
  <c r="D81" i="16"/>
  <c r="E81" i="16"/>
  <c r="D84" i="16"/>
  <c r="E84" i="16"/>
  <c r="E21" i="16"/>
  <c r="D21" i="16"/>
  <c r="G23" i="16"/>
  <c r="F23" i="16"/>
  <c r="G14" i="16"/>
  <c r="F14" i="16"/>
  <c r="G8" i="16"/>
  <c r="F8" i="16"/>
  <c r="G24" i="16"/>
  <c r="F24" i="16"/>
  <c r="G27" i="16"/>
  <c r="F27" i="16"/>
  <c r="G42" i="16"/>
  <c r="F42" i="16"/>
  <c r="G41" i="16"/>
  <c r="F41" i="16"/>
  <c r="G56" i="16"/>
  <c r="F56" i="16"/>
  <c r="E88" i="16"/>
  <c r="D88" i="16"/>
  <c r="E79" i="16"/>
  <c r="D79" i="16"/>
  <c r="E63" i="16"/>
  <c r="D63" i="16"/>
  <c r="E62" i="16"/>
  <c r="D62" i="16"/>
  <c r="E55" i="16"/>
  <c r="D55" i="16"/>
  <c r="E41" i="16"/>
  <c r="D41" i="16"/>
  <c r="E32" i="16"/>
  <c r="D32" i="16"/>
  <c r="E5" i="16"/>
  <c r="D5" i="16"/>
  <c r="G28" i="16"/>
  <c r="F28" i="16"/>
  <c r="G39" i="16"/>
  <c r="F39" i="16"/>
  <c r="G36" i="16"/>
  <c r="F36" i="16"/>
  <c r="G84" i="16"/>
  <c r="F84" i="16"/>
  <c r="G67" i="16"/>
  <c r="F67" i="16"/>
  <c r="G75" i="16"/>
  <c r="F75" i="16"/>
  <c r="E67" i="16"/>
  <c r="D67" i="16"/>
  <c r="E60" i="16"/>
  <c r="D60" i="16"/>
  <c r="E59" i="16"/>
  <c r="D59" i="16"/>
  <c r="E57" i="16"/>
  <c r="D57" i="16"/>
  <c r="E56" i="16"/>
  <c r="D56" i="16"/>
  <c r="G33" i="16"/>
  <c r="F33" i="16"/>
  <c r="G38" i="16"/>
  <c r="F38" i="16"/>
  <c r="G35" i="16"/>
  <c r="F35" i="16"/>
  <c r="G79" i="16"/>
  <c r="F79" i="16"/>
  <c r="G20" i="16"/>
  <c r="F20" i="16"/>
  <c r="D75" i="16"/>
  <c r="E75" i="16"/>
  <c r="D83" i="16"/>
  <c r="E83" i="16"/>
  <c r="D90" i="16"/>
  <c r="E90" i="16"/>
  <c r="E20" i="16"/>
  <c r="D20" i="16"/>
  <c r="G52" i="16"/>
  <c r="F52" i="16"/>
  <c r="G45" i="16"/>
  <c r="F45" i="16"/>
  <c r="G85" i="16"/>
  <c r="F85" i="16"/>
  <c r="G88" i="16"/>
  <c r="F88" i="16"/>
  <c r="G87" i="16"/>
  <c r="F87" i="16"/>
  <c r="E87" i="16"/>
  <c r="D87" i="16"/>
  <c r="E86" i="16"/>
  <c r="D86" i="16"/>
  <c r="G31" i="16"/>
  <c r="F31" i="16"/>
  <c r="G55" i="16"/>
  <c r="F55" i="16"/>
  <c r="E61" i="16"/>
  <c r="D61" i="16"/>
  <c r="G26" i="16"/>
  <c r="F26" i="16"/>
  <c r="G29" i="16"/>
  <c r="F29" i="16"/>
  <c r="E82" i="16"/>
  <c r="D82" i="16"/>
  <c r="E74" i="16"/>
  <c r="D74" i="16"/>
  <c r="E73" i="16"/>
  <c r="D73" i="16"/>
  <c r="E29" i="16"/>
  <c r="D29" i="16"/>
  <c r="E4" i="16"/>
  <c r="D4" i="16"/>
  <c r="G58" i="16"/>
  <c r="F58" i="16"/>
  <c r="G64" i="16"/>
  <c r="F64" i="16"/>
  <c r="G53" i="16"/>
  <c r="F53" i="16"/>
  <c r="G65" i="16"/>
  <c r="F65" i="16"/>
  <c r="G81" i="16"/>
  <c r="F81" i="16"/>
  <c r="G62" i="16"/>
  <c r="F62" i="16"/>
  <c r="G90" i="16"/>
  <c r="F90" i="16"/>
  <c r="G37" i="16"/>
  <c r="F37" i="16"/>
  <c r="D37" i="16"/>
  <c r="E66" i="16"/>
  <c r="D66" i="16"/>
  <c r="E37" i="16"/>
  <c r="AG2" i="3" l="1"/>
  <c r="AG8" i="3"/>
  <c r="AG61" i="3"/>
  <c r="AG9" i="3"/>
  <c r="AG68" i="3"/>
  <c r="AG59" i="3"/>
  <c r="AG64" i="3"/>
  <c r="AG21" i="3"/>
  <c r="AG54" i="3"/>
  <c r="AG70" i="3"/>
  <c r="AG13" i="3"/>
  <c r="AG51" i="3"/>
  <c r="AG16" i="3"/>
  <c r="AG10" i="3"/>
  <c r="AG55" i="3"/>
  <c r="AG66" i="3"/>
  <c r="AG19" i="3"/>
  <c r="AG63" i="3"/>
  <c r="AG50" i="3"/>
  <c r="AG20" i="3"/>
  <c r="AG62" i="3"/>
  <c r="AG17" i="3"/>
  <c r="AG22" i="3"/>
  <c r="AG56" i="3"/>
  <c r="AG57" i="3"/>
  <c r="AG15" i="3"/>
  <c r="AG58" i="3"/>
  <c r="AG71" i="3"/>
  <c r="AG53" i="3"/>
  <c r="AG12" i="3"/>
  <c r="AG3" i="3"/>
  <c r="AG18" i="3"/>
  <c r="AG5" i="3"/>
  <c r="AG60" i="3"/>
  <c r="AG23" i="3"/>
  <c r="AG14" i="3"/>
  <c r="AG7" i="3"/>
  <c r="AG4" i="3"/>
  <c r="AG6" i="3"/>
  <c r="AG65" i="3"/>
  <c r="AG69" i="3"/>
  <c r="AG11" i="3"/>
  <c r="U1" i="3"/>
  <c r="V1" i="3"/>
  <c r="T1" i="3"/>
  <c r="N27" i="3"/>
  <c r="AC27" i="3" s="1"/>
  <c r="O27" i="3"/>
  <c r="AD27" i="3" s="1"/>
  <c r="P27" i="3"/>
  <c r="Z27" i="3" s="1"/>
  <c r="Q27" i="3"/>
  <c r="R27" i="3"/>
  <c r="S27" i="3"/>
  <c r="N28" i="3"/>
  <c r="AC28" i="3" s="1"/>
  <c r="O28" i="3"/>
  <c r="AD28" i="3" s="1"/>
  <c r="P28" i="3"/>
  <c r="Z28" i="3" s="1"/>
  <c r="Q28" i="3"/>
  <c r="R28" i="3"/>
  <c r="S28" i="3"/>
  <c r="N29" i="3"/>
  <c r="AC29" i="3" s="1"/>
  <c r="O29" i="3"/>
  <c r="AD29" i="3" s="1"/>
  <c r="P29" i="3"/>
  <c r="Z29" i="3" s="1"/>
  <c r="Q29" i="3"/>
  <c r="R29" i="3"/>
  <c r="S29" i="3"/>
  <c r="N30" i="3"/>
  <c r="AC30" i="3" s="1"/>
  <c r="O30" i="3"/>
  <c r="AD30" i="3" s="1"/>
  <c r="P30" i="3"/>
  <c r="Z30" i="3" s="1"/>
  <c r="Q30" i="3"/>
  <c r="R30" i="3"/>
  <c r="S30" i="3"/>
  <c r="N31" i="3"/>
  <c r="AC31" i="3" s="1"/>
  <c r="O31" i="3"/>
  <c r="AD31" i="3" s="1"/>
  <c r="P31" i="3"/>
  <c r="Z31" i="3" s="1"/>
  <c r="Q31" i="3"/>
  <c r="R31" i="3"/>
  <c r="S31" i="3"/>
  <c r="N32" i="3"/>
  <c r="AC32" i="3" s="1"/>
  <c r="O32" i="3"/>
  <c r="AD32" i="3" s="1"/>
  <c r="P32" i="3"/>
  <c r="Z32" i="3" s="1"/>
  <c r="Q32" i="3"/>
  <c r="R32" i="3"/>
  <c r="S32" i="3"/>
  <c r="N33" i="3"/>
  <c r="AC33" i="3" s="1"/>
  <c r="O33" i="3"/>
  <c r="AD33" i="3" s="1"/>
  <c r="P33" i="3"/>
  <c r="Z33" i="3" s="1"/>
  <c r="Q33" i="3"/>
  <c r="R33" i="3"/>
  <c r="S33" i="3"/>
  <c r="N34" i="3"/>
  <c r="AC34" i="3" s="1"/>
  <c r="O34" i="3"/>
  <c r="AD34" i="3" s="1"/>
  <c r="P34" i="3"/>
  <c r="Z34" i="3" s="1"/>
  <c r="Q34" i="3"/>
  <c r="R34" i="3"/>
  <c r="S34" i="3"/>
  <c r="N35" i="3"/>
  <c r="AC35" i="3" s="1"/>
  <c r="O35" i="3"/>
  <c r="AD35" i="3" s="1"/>
  <c r="P35" i="3"/>
  <c r="Z35" i="3" s="1"/>
  <c r="Q35" i="3"/>
  <c r="R35" i="3"/>
  <c r="S35" i="3"/>
  <c r="N36" i="3"/>
  <c r="AC36" i="3" s="1"/>
  <c r="O36" i="3"/>
  <c r="AD36" i="3" s="1"/>
  <c r="P36" i="3"/>
  <c r="Z36" i="3" s="1"/>
  <c r="Q36" i="3"/>
  <c r="R36" i="3"/>
  <c r="S36" i="3"/>
  <c r="N37" i="3"/>
  <c r="AC37" i="3" s="1"/>
  <c r="O37" i="3"/>
  <c r="AD37" i="3" s="1"/>
  <c r="P37" i="3"/>
  <c r="Z37" i="3" s="1"/>
  <c r="Q37" i="3"/>
  <c r="R37" i="3"/>
  <c r="S37" i="3"/>
  <c r="N38" i="3"/>
  <c r="AC38" i="3" s="1"/>
  <c r="O38" i="3"/>
  <c r="AD38" i="3" s="1"/>
  <c r="P38" i="3"/>
  <c r="Z38" i="3" s="1"/>
  <c r="Q38" i="3"/>
  <c r="R38" i="3"/>
  <c r="S38" i="3"/>
  <c r="N39" i="3"/>
  <c r="AC39" i="3" s="1"/>
  <c r="O39" i="3"/>
  <c r="AD39" i="3" s="1"/>
  <c r="P39" i="3"/>
  <c r="Z39" i="3" s="1"/>
  <c r="Q39" i="3"/>
  <c r="R39" i="3"/>
  <c r="S39" i="3"/>
  <c r="N40" i="3"/>
  <c r="AC40" i="3" s="1"/>
  <c r="O40" i="3"/>
  <c r="AD40" i="3" s="1"/>
  <c r="P40" i="3"/>
  <c r="Z40" i="3" s="1"/>
  <c r="Q40" i="3"/>
  <c r="R40" i="3"/>
  <c r="S40" i="3"/>
  <c r="N41" i="3"/>
  <c r="AC41" i="3" s="1"/>
  <c r="O41" i="3"/>
  <c r="AD41" i="3" s="1"/>
  <c r="P41" i="3"/>
  <c r="Z41" i="3" s="1"/>
  <c r="Q41" i="3"/>
  <c r="R41" i="3"/>
  <c r="S41" i="3"/>
  <c r="N42" i="3"/>
  <c r="AC42" i="3" s="1"/>
  <c r="O42" i="3"/>
  <c r="AD42" i="3" s="1"/>
  <c r="P42" i="3"/>
  <c r="Z42" i="3" s="1"/>
  <c r="Q42" i="3"/>
  <c r="R42" i="3"/>
  <c r="S42" i="3"/>
  <c r="N43" i="3"/>
  <c r="AC43" i="3" s="1"/>
  <c r="O43" i="3"/>
  <c r="AD43" i="3" s="1"/>
  <c r="P43" i="3"/>
  <c r="Z43" i="3" s="1"/>
  <c r="Q43" i="3"/>
  <c r="R43" i="3"/>
  <c r="S43" i="3"/>
  <c r="N44" i="3"/>
  <c r="AC44" i="3" s="1"/>
  <c r="O44" i="3"/>
  <c r="AD44" i="3" s="1"/>
  <c r="P44" i="3"/>
  <c r="Z44" i="3" s="1"/>
  <c r="Q44" i="3"/>
  <c r="R44" i="3"/>
  <c r="S44" i="3"/>
  <c r="N45" i="3"/>
  <c r="AC45" i="3" s="1"/>
  <c r="O45" i="3"/>
  <c r="AD45" i="3" s="1"/>
  <c r="P45" i="3"/>
  <c r="Z45" i="3" s="1"/>
  <c r="Q45" i="3"/>
  <c r="R45" i="3"/>
  <c r="S45" i="3"/>
  <c r="N46" i="3"/>
  <c r="AC46" i="3" s="1"/>
  <c r="O46" i="3"/>
  <c r="AD46" i="3" s="1"/>
  <c r="P46" i="3"/>
  <c r="Z46" i="3" s="1"/>
  <c r="Q46" i="3"/>
  <c r="R46" i="3"/>
  <c r="S46" i="3"/>
  <c r="N47" i="3"/>
  <c r="AC47" i="3" s="1"/>
  <c r="O47" i="3"/>
  <c r="AD47" i="3" s="1"/>
  <c r="P47" i="3"/>
  <c r="Z47" i="3" s="1"/>
  <c r="Q47" i="3"/>
  <c r="R47" i="3"/>
  <c r="S47" i="3"/>
  <c r="S26" i="3"/>
  <c r="O26" i="3"/>
  <c r="AD26" i="3" s="1"/>
  <c r="P26" i="3"/>
  <c r="Z26" i="3" s="1"/>
  <c r="Q26" i="3"/>
  <c r="R26" i="3"/>
  <c r="N26" i="3"/>
  <c r="AC26" i="3" s="1"/>
  <c r="S1" i="3"/>
  <c r="O1" i="3"/>
  <c r="P1" i="3"/>
  <c r="Q1" i="3"/>
  <c r="R1" i="3"/>
  <c r="E19" i="6"/>
  <c r="D19" i="6"/>
  <c r="C19" i="6"/>
  <c r="E16" i="6"/>
  <c r="D16" i="6"/>
  <c r="C16" i="6"/>
  <c r="E17" i="6"/>
  <c r="D17" i="6"/>
  <c r="C17" i="6"/>
  <c r="E15" i="6"/>
  <c r="D15" i="6"/>
  <c r="C15" i="6"/>
  <c r="E14" i="6"/>
  <c r="D14" i="6"/>
  <c r="C14" i="6"/>
  <c r="E13" i="6"/>
  <c r="D13" i="6"/>
  <c r="C13" i="6"/>
  <c r="E12" i="6"/>
  <c r="D12" i="6"/>
  <c r="C12" i="6"/>
  <c r="E10" i="6"/>
  <c r="D10" i="6"/>
  <c r="C10" i="6"/>
  <c r="D11" i="6"/>
  <c r="E11" i="6"/>
  <c r="C11" i="6"/>
  <c r="D8" i="6"/>
  <c r="E8" i="6"/>
  <c r="D9" i="6"/>
  <c r="E9" i="6"/>
  <c r="C9" i="6"/>
  <c r="C8" i="6"/>
  <c r="E7" i="6"/>
  <c r="D7" i="6"/>
  <c r="C7" i="6"/>
  <c r="E6" i="6"/>
  <c r="D6" i="6"/>
  <c r="C6" i="6"/>
  <c r="E5" i="6"/>
  <c r="D5" i="6"/>
  <c r="C5" i="6"/>
  <c r="D4" i="6"/>
  <c r="E4" i="6"/>
  <c r="C4" i="6"/>
  <c r="D18" i="6"/>
  <c r="E18" i="6"/>
  <c r="D3" i="6"/>
  <c r="E3" i="6"/>
  <c r="C3" i="6"/>
  <c r="C18" i="6"/>
  <c r="D2" i="6"/>
  <c r="E2" i="6"/>
  <c r="C2" i="6"/>
  <c r="E1" i="6"/>
  <c r="D1" i="6"/>
  <c r="C1" i="6"/>
  <c r="F1" i="6"/>
  <c r="I1" i="8" s="1"/>
  <c r="G1" i="6"/>
  <c r="J1" i="8" s="1"/>
  <c r="H1" i="6"/>
  <c r="K1" i="8" s="1"/>
  <c r="H18" i="9"/>
  <c r="H18" i="8" s="1"/>
  <c r="G18" i="9"/>
  <c r="G18" i="8" s="1"/>
  <c r="F23" i="9"/>
  <c r="F23" i="8" s="1"/>
  <c r="G23" i="9"/>
  <c r="G23" i="8" s="1"/>
  <c r="H23" i="9"/>
  <c r="H23" i="8" s="1"/>
  <c r="F22" i="9"/>
  <c r="F22" i="8" s="1"/>
  <c r="G22" i="9"/>
  <c r="G22" i="8" s="1"/>
  <c r="H22" i="9"/>
  <c r="H22" i="8" s="1"/>
  <c r="F21" i="9"/>
  <c r="F21" i="8" s="1"/>
  <c r="G21" i="9"/>
  <c r="G21" i="8" s="1"/>
  <c r="H21" i="9"/>
  <c r="H21" i="8" s="1"/>
  <c r="F19" i="9"/>
  <c r="F19" i="8" s="1"/>
  <c r="G19" i="9"/>
  <c r="G19" i="8" s="1"/>
  <c r="H19" i="9"/>
  <c r="H19" i="8" s="1"/>
  <c r="F17" i="9"/>
  <c r="F17" i="8" s="1"/>
  <c r="G17" i="9"/>
  <c r="G17" i="8" s="1"/>
  <c r="H17" i="9"/>
  <c r="H17" i="8" s="1"/>
  <c r="F15" i="9"/>
  <c r="F15" i="8" s="1"/>
  <c r="G15" i="9"/>
  <c r="G15" i="8" s="1"/>
  <c r="H15" i="9"/>
  <c r="H15" i="8" s="1"/>
  <c r="F16" i="9"/>
  <c r="F16" i="8" s="1"/>
  <c r="G16" i="9"/>
  <c r="G16" i="8" s="1"/>
  <c r="H16" i="9"/>
  <c r="H16" i="8" s="1"/>
  <c r="F12" i="9"/>
  <c r="F12" i="8" s="1"/>
  <c r="G12" i="9"/>
  <c r="G12" i="8" s="1"/>
  <c r="H12" i="9"/>
  <c r="H12" i="8" s="1"/>
  <c r="F11" i="9"/>
  <c r="F11" i="8" s="1"/>
  <c r="G11" i="9"/>
  <c r="G11" i="8" s="1"/>
  <c r="H11" i="9"/>
  <c r="H11" i="8" s="1"/>
  <c r="F9" i="9"/>
  <c r="F9" i="8" s="1"/>
  <c r="G9" i="9"/>
  <c r="G9" i="8" s="1"/>
  <c r="H9" i="9"/>
  <c r="H9" i="8" s="1"/>
  <c r="F7" i="9"/>
  <c r="F7" i="8" s="1"/>
  <c r="G7" i="9"/>
  <c r="G7" i="8" s="1"/>
  <c r="H7" i="9"/>
  <c r="H7" i="8" s="1"/>
  <c r="F6" i="9"/>
  <c r="F6" i="8" s="1"/>
  <c r="G6" i="9"/>
  <c r="G6" i="8" s="1"/>
  <c r="H6" i="9"/>
  <c r="H6" i="8" s="1"/>
  <c r="F3" i="9"/>
  <c r="F3" i="8" s="1"/>
  <c r="G3" i="9"/>
  <c r="G3" i="8" s="1"/>
  <c r="H3" i="9"/>
  <c r="H3" i="8" s="1"/>
  <c r="F2" i="9"/>
  <c r="F2" i="8" s="1"/>
  <c r="G2" i="9"/>
  <c r="G2" i="8" s="1"/>
  <c r="H2" i="9"/>
  <c r="H2" i="8" s="1"/>
  <c r="H1" i="9"/>
  <c r="H1" i="8" s="1"/>
  <c r="J1" i="3" s="1"/>
  <c r="H4" i="9"/>
  <c r="H4" i="8" s="1"/>
  <c r="H5" i="9"/>
  <c r="H5" i="8" s="1"/>
  <c r="H8" i="9"/>
  <c r="H8" i="8" s="1"/>
  <c r="H10" i="9"/>
  <c r="H10" i="8" s="1"/>
  <c r="H13" i="9"/>
  <c r="H13" i="8" s="1"/>
  <c r="H14" i="9"/>
  <c r="H14" i="8" s="1"/>
  <c r="H20" i="9"/>
  <c r="H20" i="8" s="1"/>
  <c r="G1" i="9"/>
  <c r="G1" i="8" s="1"/>
  <c r="I1" i="3" s="1"/>
  <c r="G4" i="9"/>
  <c r="G4" i="8" s="1"/>
  <c r="G5" i="9"/>
  <c r="G5" i="8" s="1"/>
  <c r="G8" i="9"/>
  <c r="G8" i="8" s="1"/>
  <c r="G10" i="9"/>
  <c r="G10" i="8" s="1"/>
  <c r="G13" i="9"/>
  <c r="G13" i="8" s="1"/>
  <c r="G14" i="9"/>
  <c r="G14" i="8" s="1"/>
  <c r="G20" i="9"/>
  <c r="G20" i="8" s="1"/>
  <c r="F20" i="9"/>
  <c r="F20" i="8" s="1"/>
  <c r="F10" i="9"/>
  <c r="F10" i="8" s="1"/>
  <c r="F8" i="9"/>
  <c r="F8" i="8" s="1"/>
  <c r="F4" i="9"/>
  <c r="F4" i="8" s="1"/>
  <c r="F1" i="9"/>
  <c r="F1" i="8" s="1"/>
  <c r="H1" i="3" s="1"/>
  <c r="B7" i="7"/>
  <c r="A7" i="7"/>
  <c r="B6" i="7"/>
  <c r="A6" i="7"/>
  <c r="B5" i="7"/>
  <c r="A5" i="7"/>
  <c r="B4" i="7"/>
  <c r="A4" i="7"/>
  <c r="B3" i="7"/>
  <c r="A3" i="7"/>
  <c r="E1" i="9"/>
  <c r="E1" i="8" s="1"/>
  <c r="G1" i="3" s="1"/>
  <c r="D1" i="9"/>
  <c r="D1" i="8" s="1"/>
  <c r="F1" i="3" s="1"/>
  <c r="C1" i="9"/>
  <c r="C1" i="8" s="1"/>
  <c r="E1" i="3" s="1"/>
  <c r="B2" i="7"/>
  <c r="A2" i="7"/>
  <c r="B1" i="7"/>
  <c r="B1" i="9" s="1"/>
  <c r="B1" i="8" s="1"/>
  <c r="D1" i="3" s="1"/>
  <c r="A1" i="7"/>
  <c r="A1" i="9" s="1"/>
  <c r="A1" i="8" s="1"/>
  <c r="C1" i="3" s="1"/>
  <c r="I13" i="3" l="1"/>
  <c r="I37" i="3"/>
  <c r="I61" i="3"/>
  <c r="H2" i="3"/>
  <c r="H50" i="3"/>
  <c r="H26" i="3"/>
  <c r="I55" i="3"/>
  <c r="I7" i="3"/>
  <c r="I31" i="3"/>
  <c r="H39" i="3"/>
  <c r="H15" i="3"/>
  <c r="H63" i="3"/>
  <c r="I66" i="3"/>
  <c r="I18" i="3"/>
  <c r="I42" i="3"/>
  <c r="I58" i="3"/>
  <c r="I34" i="3"/>
  <c r="I10" i="3"/>
  <c r="J51" i="3"/>
  <c r="J27" i="3"/>
  <c r="J3" i="3"/>
  <c r="H55" i="3"/>
  <c r="H31" i="3"/>
  <c r="H7" i="3"/>
  <c r="I12" i="3"/>
  <c r="I60" i="3"/>
  <c r="I36" i="3"/>
  <c r="J65" i="3"/>
  <c r="J17" i="3"/>
  <c r="J41" i="3"/>
  <c r="H69" i="3"/>
  <c r="H45" i="3"/>
  <c r="H21" i="3"/>
  <c r="J66" i="3"/>
  <c r="J18" i="3"/>
  <c r="J42" i="3"/>
  <c r="H52" i="3"/>
  <c r="H4" i="3"/>
  <c r="H28" i="3"/>
  <c r="I32" i="3"/>
  <c r="I56" i="3"/>
  <c r="I8" i="3"/>
  <c r="J56" i="3"/>
  <c r="J32" i="3"/>
  <c r="J8" i="3"/>
  <c r="I3" i="3"/>
  <c r="I27" i="3"/>
  <c r="I51" i="3"/>
  <c r="J57" i="3"/>
  <c r="J9" i="3"/>
  <c r="J33" i="3"/>
  <c r="H60" i="3"/>
  <c r="H12" i="3"/>
  <c r="H36" i="3"/>
  <c r="I65" i="3"/>
  <c r="I17" i="3"/>
  <c r="I41" i="3"/>
  <c r="J22" i="3"/>
  <c r="J46" i="3"/>
  <c r="J70" i="3"/>
  <c r="I53" i="3"/>
  <c r="I5" i="3"/>
  <c r="I29" i="3"/>
  <c r="H3" i="3"/>
  <c r="H51" i="3"/>
  <c r="H27" i="3"/>
  <c r="I22" i="3"/>
  <c r="I46" i="3"/>
  <c r="I70" i="3"/>
  <c r="J4" i="3"/>
  <c r="J52" i="3"/>
  <c r="J28" i="3"/>
  <c r="H20" i="3"/>
  <c r="H68" i="3"/>
  <c r="H44" i="3"/>
  <c r="H56" i="3"/>
  <c r="H8" i="3"/>
  <c r="H32" i="3"/>
  <c r="I57" i="3"/>
  <c r="I9" i="3"/>
  <c r="I33" i="3"/>
  <c r="H65" i="3"/>
  <c r="H17" i="3"/>
  <c r="H41" i="3"/>
  <c r="H10" i="3"/>
  <c r="H34" i="3"/>
  <c r="H58" i="3"/>
  <c r="J30" i="3"/>
  <c r="J6" i="3"/>
  <c r="J54" i="3"/>
  <c r="I64" i="3"/>
  <c r="I40" i="3"/>
  <c r="I16" i="3"/>
  <c r="H70" i="3"/>
  <c r="H22" i="3"/>
  <c r="H46" i="3"/>
  <c r="I6" i="3"/>
  <c r="I54" i="3"/>
  <c r="I30" i="3"/>
  <c r="H64" i="3"/>
  <c r="H16" i="3"/>
  <c r="H40" i="3"/>
  <c r="J71" i="3"/>
  <c r="J47" i="3"/>
  <c r="J23" i="3"/>
  <c r="H54" i="3"/>
  <c r="H6" i="3"/>
  <c r="H30" i="3"/>
  <c r="I11" i="3"/>
  <c r="I35" i="3"/>
  <c r="I59" i="3"/>
  <c r="J39" i="3"/>
  <c r="J15" i="3"/>
  <c r="J63" i="3"/>
  <c r="H19" i="3"/>
  <c r="H67" i="3"/>
  <c r="H43" i="3"/>
  <c r="I71" i="3"/>
  <c r="I47" i="3"/>
  <c r="I23" i="3"/>
  <c r="J5" i="3"/>
  <c r="J53" i="3"/>
  <c r="J29" i="3"/>
  <c r="J64" i="3"/>
  <c r="J16" i="3"/>
  <c r="J40" i="3"/>
  <c r="I4" i="3"/>
  <c r="I52" i="3"/>
  <c r="I28" i="3"/>
  <c r="H57" i="3"/>
  <c r="H9" i="3"/>
  <c r="H33" i="3"/>
  <c r="J67" i="3"/>
  <c r="J43" i="3"/>
  <c r="J19" i="3"/>
  <c r="J59" i="3"/>
  <c r="J11" i="3"/>
  <c r="J35" i="3"/>
  <c r="I19" i="3"/>
  <c r="I43" i="3"/>
  <c r="I67" i="3"/>
  <c r="I20" i="3"/>
  <c r="I68" i="3"/>
  <c r="I44" i="3"/>
  <c r="J20" i="3"/>
  <c r="J44" i="3"/>
  <c r="J68" i="3"/>
  <c r="J50" i="3"/>
  <c r="J2" i="3"/>
  <c r="J26" i="3"/>
  <c r="I62" i="3"/>
  <c r="I38" i="3"/>
  <c r="I14" i="3"/>
  <c r="J14" i="3"/>
  <c r="J62" i="3"/>
  <c r="J38" i="3"/>
  <c r="I50" i="3"/>
  <c r="I2" i="3"/>
  <c r="I26" i="3"/>
  <c r="J55" i="3"/>
  <c r="J7" i="3"/>
  <c r="J31" i="3"/>
  <c r="H11" i="3"/>
  <c r="H59" i="3"/>
  <c r="H35" i="3"/>
  <c r="I63" i="3"/>
  <c r="I39" i="3"/>
  <c r="I15" i="3"/>
  <c r="J21" i="3"/>
  <c r="J69" i="3"/>
  <c r="J45" i="3"/>
  <c r="H71" i="3"/>
  <c r="H47" i="3"/>
  <c r="H23" i="3"/>
  <c r="J13" i="3"/>
  <c r="J61" i="3"/>
  <c r="J37" i="3"/>
  <c r="J12" i="3"/>
  <c r="J36" i="3"/>
  <c r="J60" i="3"/>
  <c r="I69" i="3"/>
  <c r="I45" i="3"/>
  <c r="I21" i="3"/>
  <c r="J58" i="3"/>
  <c r="J10" i="3"/>
  <c r="J34" i="3"/>
  <c r="AG45" i="3"/>
  <c r="AG41" i="3"/>
  <c r="AG37" i="3"/>
  <c r="AG33" i="3"/>
  <c r="AG29" i="3"/>
  <c r="AG30" i="3"/>
  <c r="AG43" i="3"/>
  <c r="AG39" i="3"/>
  <c r="AG35" i="3"/>
  <c r="AG31" i="3"/>
  <c r="AG27" i="3"/>
  <c r="AG42" i="3"/>
  <c r="AG34" i="3"/>
  <c r="AG47" i="3"/>
  <c r="AG46" i="3"/>
  <c r="AG38" i="3"/>
  <c r="AG26" i="3"/>
  <c r="AG44" i="3"/>
  <c r="AG40" i="3"/>
  <c r="AG36" i="3"/>
  <c r="AG32" i="3"/>
  <c r="AG28" i="3"/>
  <c r="A3" i="5"/>
  <c r="A2" i="6" s="1"/>
  <c r="B3" i="5"/>
  <c r="B2" i="6" s="1"/>
  <c r="A4" i="5"/>
  <c r="A3" i="6" s="1"/>
  <c r="B4" i="5"/>
  <c r="B3" i="6" s="1"/>
  <c r="A5" i="5"/>
  <c r="A4" i="6" s="1"/>
  <c r="B5" i="5"/>
  <c r="B4" i="6" s="1"/>
  <c r="A6" i="5"/>
  <c r="B6" i="5"/>
  <c r="A7" i="5"/>
  <c r="B7" i="5"/>
  <c r="A8" i="5"/>
  <c r="A5" i="6" s="1"/>
  <c r="B8" i="5"/>
  <c r="B5" i="6" s="1"/>
  <c r="A9" i="5"/>
  <c r="A6" i="6" s="1"/>
  <c r="B9" i="5"/>
  <c r="B6" i="6" s="1"/>
  <c r="A10" i="5"/>
  <c r="A7" i="6" s="1"/>
  <c r="B10" i="5"/>
  <c r="B7" i="6" s="1"/>
  <c r="A11" i="5"/>
  <c r="B11" i="5"/>
  <c r="C2" i="5"/>
  <c r="F2" i="6" s="1"/>
  <c r="F2" i="5"/>
  <c r="D2" i="5"/>
  <c r="G2" i="6" s="1"/>
  <c r="J2" i="8" s="1"/>
  <c r="E2" i="5"/>
  <c r="H2" i="6" s="1"/>
  <c r="K2" i="8" s="1"/>
  <c r="C3" i="5"/>
  <c r="F3" i="5"/>
  <c r="D3" i="5"/>
  <c r="E3" i="5"/>
  <c r="C4" i="5"/>
  <c r="F7" i="6" s="1"/>
  <c r="F4" i="5"/>
  <c r="D4" i="5"/>
  <c r="G7" i="6" s="1"/>
  <c r="E4" i="5"/>
  <c r="H7" i="6" s="1"/>
  <c r="C5" i="5"/>
  <c r="F8" i="6" s="1"/>
  <c r="F5" i="5"/>
  <c r="D5" i="5"/>
  <c r="G8" i="6" s="1"/>
  <c r="E5" i="5"/>
  <c r="H8" i="6" s="1"/>
  <c r="C6" i="5"/>
  <c r="F9" i="6" s="1"/>
  <c r="I12" i="8" s="1"/>
  <c r="F6" i="5"/>
  <c r="D6" i="5"/>
  <c r="G9" i="6" s="1"/>
  <c r="J12" i="8" s="1"/>
  <c r="E6" i="5"/>
  <c r="H9" i="6" s="1"/>
  <c r="K12" i="8" s="1"/>
  <c r="C7" i="5"/>
  <c r="F12" i="6" s="1"/>
  <c r="F7" i="5"/>
  <c r="D7" i="5"/>
  <c r="G12" i="6" s="1"/>
  <c r="E7" i="5"/>
  <c r="H12" i="6" s="1"/>
  <c r="C8" i="5"/>
  <c r="F13" i="6" s="1"/>
  <c r="I17" i="8" s="1"/>
  <c r="F8" i="5"/>
  <c r="D8" i="5"/>
  <c r="G13" i="6" s="1"/>
  <c r="J17" i="8" s="1"/>
  <c r="E8" i="5"/>
  <c r="H13" i="6" s="1"/>
  <c r="K17" i="8" s="1"/>
  <c r="C9" i="5"/>
  <c r="F14" i="6" s="1"/>
  <c r="I18" i="8" s="1"/>
  <c r="F9" i="5"/>
  <c r="D9" i="5"/>
  <c r="G14" i="6" s="1"/>
  <c r="J18" i="8" s="1"/>
  <c r="E9" i="5"/>
  <c r="H14" i="6" s="1"/>
  <c r="K18" i="8" s="1"/>
  <c r="C10" i="5"/>
  <c r="F17" i="6" s="1"/>
  <c r="F10" i="5"/>
  <c r="D10" i="5"/>
  <c r="G17" i="6" s="1"/>
  <c r="E10" i="5"/>
  <c r="H17" i="6" s="1"/>
  <c r="C11" i="5"/>
  <c r="F19" i="6" s="1"/>
  <c r="I23" i="8" s="1"/>
  <c r="F11" i="5"/>
  <c r="D11" i="5"/>
  <c r="G19" i="6" s="1"/>
  <c r="J23" i="8" s="1"/>
  <c r="E11" i="5"/>
  <c r="H19" i="6" s="1"/>
  <c r="K23" i="8" s="1"/>
  <c r="B2" i="5"/>
  <c r="A2" i="5"/>
  <c r="A1" i="5"/>
  <c r="A1" i="6" s="1"/>
  <c r="B1" i="5"/>
  <c r="B1" i="6" s="1"/>
  <c r="B2" i="4"/>
  <c r="C2" i="4"/>
  <c r="A2" i="4"/>
  <c r="B1" i="4"/>
  <c r="C1" i="4"/>
  <c r="A1" i="4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0" i="8" l="1"/>
  <c r="K21" i="8"/>
  <c r="K10" i="8"/>
  <c r="K11" i="8"/>
  <c r="B17" i="6"/>
  <c r="B9" i="6"/>
  <c r="B14" i="6"/>
  <c r="B8" i="6"/>
  <c r="B10" i="6"/>
  <c r="B18" i="6"/>
  <c r="B11" i="6"/>
  <c r="B15" i="6"/>
  <c r="B19" i="6"/>
  <c r="B12" i="6"/>
  <c r="B16" i="6"/>
  <c r="B13" i="6"/>
  <c r="J16" i="8"/>
  <c r="J15" i="8"/>
  <c r="G4" i="6"/>
  <c r="J5" i="8" s="1"/>
  <c r="G10" i="6"/>
  <c r="J14" i="8" s="1"/>
  <c r="G11" i="6"/>
  <c r="J13" i="8" s="1"/>
  <c r="G5" i="6"/>
  <c r="J6" i="8" s="1"/>
  <c r="G18" i="6"/>
  <c r="J3" i="8" s="1"/>
  <c r="G3" i="6"/>
  <c r="J4" i="8" s="1"/>
  <c r="G6" i="6"/>
  <c r="J7" i="8" s="1"/>
  <c r="G16" i="6"/>
  <c r="J22" i="8" s="1"/>
  <c r="G15" i="6"/>
  <c r="J19" i="8" s="1"/>
  <c r="A9" i="6"/>
  <c r="A13" i="6"/>
  <c r="A17" i="6"/>
  <c r="A10" i="6"/>
  <c r="A14" i="6"/>
  <c r="A18" i="6"/>
  <c r="A15" i="6"/>
  <c r="A11" i="6"/>
  <c r="A19" i="6"/>
  <c r="A8" i="6"/>
  <c r="A12" i="6"/>
  <c r="A16" i="6"/>
  <c r="K16" i="8"/>
  <c r="K15" i="8"/>
  <c r="H15" i="6"/>
  <c r="K19" i="8" s="1"/>
  <c r="H10" i="6"/>
  <c r="K14" i="8" s="1"/>
  <c r="H11" i="6"/>
  <c r="K13" i="8" s="1"/>
  <c r="H5" i="6"/>
  <c r="K6" i="8" s="1"/>
  <c r="H18" i="6"/>
  <c r="K3" i="8" s="1"/>
  <c r="H3" i="6"/>
  <c r="K4" i="8" s="1"/>
  <c r="H16" i="6"/>
  <c r="K22" i="8" s="1"/>
  <c r="H4" i="6"/>
  <c r="K5" i="8" s="1"/>
  <c r="H6" i="6"/>
  <c r="K7" i="8" s="1"/>
  <c r="J10" i="8"/>
  <c r="J11" i="8"/>
  <c r="I15" i="8"/>
  <c r="I16" i="8"/>
  <c r="I11" i="8"/>
  <c r="I10" i="8"/>
  <c r="F5" i="6"/>
  <c r="I6" i="8" s="1"/>
  <c r="F18" i="6"/>
  <c r="I3" i="8" s="1"/>
  <c r="F3" i="6"/>
  <c r="I4" i="8" s="1"/>
  <c r="F6" i="6"/>
  <c r="I7" i="8" s="1"/>
  <c r="F11" i="6"/>
  <c r="I13" i="8" s="1"/>
  <c r="F16" i="6"/>
  <c r="I22" i="8" s="1"/>
  <c r="F15" i="6"/>
  <c r="I19" i="8" s="1"/>
  <c r="F4" i="6"/>
  <c r="I5" i="8" s="1"/>
  <c r="F10" i="6"/>
  <c r="I14" i="8" s="1"/>
  <c r="K9" i="8"/>
  <c r="K8" i="8"/>
  <c r="J21" i="8"/>
  <c r="J20" i="8"/>
  <c r="J8" i="8"/>
  <c r="J9" i="8"/>
  <c r="I21" i="8"/>
  <c r="I20" i="8"/>
  <c r="I8" i="8"/>
  <c r="I9" i="8"/>
  <c r="C30" i="1"/>
</calcChain>
</file>

<file path=xl/sharedStrings.xml><?xml version="1.0" encoding="utf-8"?>
<sst xmlns="http://schemas.openxmlformats.org/spreadsheetml/2006/main" count="2275" uniqueCount="1704">
  <si>
    <t>FUNCTIONAL ENTITY NAME</t>
  </si>
  <si>
    <t>VIEW COLUMN NAME</t>
  </si>
  <si>
    <t>UI LABEL</t>
  </si>
  <si>
    <t>KEYS &amp; CONSTRAINTS</t>
  </si>
  <si>
    <t>PHYSICAL TABLE NAME</t>
  </si>
  <si>
    <t>PHYSICAL COLUMN NAME</t>
  </si>
  <si>
    <t>PHYSICAL DATA TYPE</t>
  </si>
  <si>
    <t>FE Def ID</t>
  </si>
  <si>
    <t>PHYSICAL SIZE &amp; PRECISION</t>
  </si>
  <si>
    <t>UUID</t>
  </si>
  <si>
    <t>Character Varying</t>
  </si>
  <si>
    <t>Timestamp</t>
  </si>
  <si>
    <t>audit_update_dt</t>
  </si>
  <si>
    <t>audit_create_dt</t>
  </si>
  <si>
    <t>audit_user_id</t>
  </si>
  <si>
    <t>audit_cmnt_tx</t>
  </si>
  <si>
    <t>Comments</t>
  </si>
  <si>
    <t>P</t>
  </si>
  <si>
    <t>Project UUID</t>
  </si>
  <si>
    <t>contract.project</t>
  </si>
  <si>
    <t>prjc_uuid</t>
  </si>
  <si>
    <t>Project Code</t>
  </si>
  <si>
    <t>prjc_cd</t>
  </si>
  <si>
    <t>refn.country</t>
  </si>
  <si>
    <t>ctry_uuid</t>
  </si>
  <si>
    <t>ctry_alph3_cd</t>
  </si>
  <si>
    <t>ctry_nm</t>
  </si>
  <si>
    <t>Route UUID</t>
  </si>
  <si>
    <t>refn.route</t>
  </si>
  <si>
    <t>rte_uuid</t>
  </si>
  <si>
    <t>Route Code</t>
  </si>
  <si>
    <t>rte_cd</t>
  </si>
  <si>
    <t>Route Name</t>
  </si>
  <si>
    <t>Calculated</t>
  </si>
  <si>
    <t>Country Three Character_Code</t>
  </si>
  <si>
    <t>Country Name</t>
  </si>
  <si>
    <t>Country UUID</t>
  </si>
  <si>
    <t>Country Inactive Date</t>
  </si>
  <si>
    <t>inactv_dt</t>
  </si>
  <si>
    <t>Timestamp with TZ</t>
  </si>
  <si>
    <t>Route Inactive Date</t>
  </si>
  <si>
    <t>contract.project_caf_differential_rate_template</t>
  </si>
  <si>
    <t>Mimic name formula from RD BE</t>
  </si>
  <si>
    <t>prjc_caf_dfrntl_rt_tmplt_uuid</t>
  </si>
  <si>
    <t>Source Price Month Date</t>
  </si>
  <si>
    <t>NR</t>
  </si>
  <si>
    <t>contract.project_caf_differential_rate</t>
  </si>
  <si>
    <t>src_prc_mth_dt</t>
  </si>
  <si>
    <t>eff_dt</t>
  </si>
  <si>
    <t>exprn_dt</t>
  </si>
  <si>
    <t>Differential Rate</t>
  </si>
  <si>
    <t>dfrntl_rt</t>
  </si>
  <si>
    <t>Number</t>
  </si>
  <si>
    <t>(12,7)</t>
  </si>
  <si>
    <t>Version Token</t>
  </si>
  <si>
    <t>vrsn_token</t>
  </si>
  <si>
    <t>Bigint</t>
  </si>
  <si>
    <t>RW</t>
  </si>
  <si>
    <t>CAF Currency UUID</t>
  </si>
  <si>
    <t>refn.lookup_value</t>
  </si>
  <si>
    <t>val_uuid</t>
  </si>
  <si>
    <t>Lookup Set: CAF Currencies</t>
  </si>
  <si>
    <t>Set Name</t>
  </si>
  <si>
    <t>refn.lookup_set</t>
  </si>
  <si>
    <t>set_nm</t>
  </si>
  <si>
    <t>Currency Code</t>
  </si>
  <si>
    <t>val_cd</t>
  </si>
  <si>
    <t>Currency Name</t>
  </si>
  <si>
    <t>val_nm</t>
  </si>
  <si>
    <t>Currency Inactive Date</t>
  </si>
  <si>
    <t>contract.project_caf_currency</t>
  </si>
  <si>
    <t>prjc_caf_crncy_uuid</t>
  </si>
  <si>
    <t>prjc_caf_bsln_exchg_rt</t>
  </si>
  <si>
    <t>CAF Parameter UUID</t>
  </si>
  <si>
    <t>contract.project_caf_parameter</t>
  </si>
  <si>
    <t>prjc_caf_parm_uuid</t>
  </si>
  <si>
    <t>Low Buffer Limit</t>
  </si>
  <si>
    <t>prjc_low_buffer_lmt_nb</t>
  </si>
  <si>
    <t>Numeric</t>
  </si>
  <si>
    <t>(3,2)</t>
  </si>
  <si>
    <t>High Buffer Limit</t>
  </si>
  <si>
    <t>prjc_high_buffer_lmt_nb</t>
  </si>
  <si>
    <t>Price Month Offset</t>
  </si>
  <si>
    <t>prjc_prc_mth_ofst</t>
  </si>
  <si>
    <t>Technical Factor</t>
  </si>
  <si>
    <t>prjc_techl_fctr_nb</t>
  </si>
  <si>
    <t>(5,4)</t>
  </si>
  <si>
    <t>Risk Factor</t>
  </si>
  <si>
    <t>prjc_rsk_fctr_nb</t>
  </si>
  <si>
    <t>prjc_caf_rt_gnrtn_lk_fg</t>
  </si>
  <si>
    <t>Boolean</t>
  </si>
  <si>
    <t>CAF</t>
  </si>
  <si>
    <t>Validate value doesn't change</t>
  </si>
  <si>
    <t>User Provided Value</t>
  </si>
  <si>
    <t>1st of month</t>
  </si>
  <si>
    <t>Must be false to execute CAF rate gen</t>
  </si>
  <si>
    <t>Always NULL</t>
  </si>
  <si>
    <t>Might be calculated</t>
  </si>
  <si>
    <t>Template UUID</t>
  </si>
  <si>
    <t>Baseline Exchange Rate</t>
  </si>
  <si>
    <t>Currency UUID</t>
  </si>
  <si>
    <t>Rate Inactive Date</t>
  </si>
  <si>
    <t>Rate Version Token</t>
  </si>
  <si>
    <t>Rate Expiration Date</t>
  </si>
  <si>
    <t>Rate Effective Date</t>
  </si>
  <si>
    <t>Rate User Comment</t>
  </si>
  <si>
    <t>Rate UUID</t>
  </si>
  <si>
    <t>CAF Rate Gen Lock</t>
  </si>
  <si>
    <t>prjc_caf_rt_uuid</t>
  </si>
  <si>
    <r>
      <rPr>
        <b/>
        <sz val="11"/>
        <color rgb="FFC00000"/>
        <rFont val="Calibri"/>
        <family val="2"/>
        <scheme val="minor"/>
      </rPr>
      <t>User Provided Value</t>
    </r>
    <r>
      <rPr>
        <sz val="11"/>
        <color theme="1"/>
        <rFont val="Calibri"/>
        <family val="2"/>
        <scheme val="minor"/>
      </rPr>
      <t xml:space="preserve"> (1st of month)</t>
    </r>
  </si>
  <si>
    <t>Rate Load Validation</t>
  </si>
  <si>
    <t>Rate Load Validation - Run by services upon completion and run before rate generation.</t>
  </si>
  <si>
    <t>CAF Rate Load</t>
  </si>
  <si>
    <t>If Rates exist for the Project and Rate Month, update the rates</t>
  </si>
  <si>
    <t>If Rates do not exist for the Project and Rate Month, insert the rates</t>
  </si>
  <si>
    <t>Project CAF Rate Gen Source</t>
  </si>
  <si>
    <t>prjc_id</t>
  </si>
  <si>
    <t>5a7298a6-aae2-11ec-b909-0242ac120002</t>
  </si>
  <si>
    <t>USC8-2</t>
  </si>
  <si>
    <t>b6a7ddc0-aae2-11ec-b909-0242ac120002</t>
  </si>
  <si>
    <t>lookup_set_id</t>
  </si>
  <si>
    <t>val_desc</t>
  </si>
  <si>
    <t>val_dsply_ord_nb</t>
  </si>
  <si>
    <t>AED</t>
  </si>
  <si>
    <t>UAE Dirham</t>
  </si>
  <si>
    <t>BHD</t>
  </si>
  <si>
    <t>Bahraini Dinar</t>
  </si>
  <si>
    <t>DJF</t>
  </si>
  <si>
    <t>Djibouti Franc</t>
  </si>
  <si>
    <t>EGP</t>
  </si>
  <si>
    <t>Egyptian Pound</t>
  </si>
  <si>
    <t>EUR</t>
  </si>
  <si>
    <t>Euro</t>
  </si>
  <si>
    <t>GBP</t>
  </si>
  <si>
    <t>Pound Sterling</t>
  </si>
  <si>
    <t>ILS</t>
  </si>
  <si>
    <t>New Israeli Sheqel</t>
  </si>
  <si>
    <t>JOD</t>
  </si>
  <si>
    <t>Jordanian Dinar</t>
  </si>
  <si>
    <t>JPY</t>
  </si>
  <si>
    <t>Yen</t>
  </si>
  <si>
    <t>KRW</t>
  </si>
  <si>
    <t>Won</t>
  </si>
  <si>
    <t>KWD</t>
  </si>
  <si>
    <t>Kuwaiti Dinar</t>
  </si>
  <si>
    <t>MAD</t>
  </si>
  <si>
    <t>Moroccan Dirham</t>
  </si>
  <si>
    <t>NOK</t>
  </si>
  <si>
    <t>Norwegian Krone</t>
  </si>
  <si>
    <t>PKR</t>
  </si>
  <si>
    <t>Pakistan Rupee</t>
  </si>
  <si>
    <t>PLN</t>
  </si>
  <si>
    <t>Zloty</t>
  </si>
  <si>
    <t>QAR</t>
  </si>
  <si>
    <t>Qatari Rial</t>
  </si>
  <si>
    <t>SGD</t>
  </si>
  <si>
    <t>Singapore Dollar</t>
  </si>
  <si>
    <t>TRY</t>
  </si>
  <si>
    <t>Turkish Lira</t>
  </si>
  <si>
    <t>CAF Currency</t>
  </si>
  <si>
    <t>caf_crncy_id</t>
  </si>
  <si>
    <t>6a523c78-aae6-11ec-b909-0242ac120002</t>
  </si>
  <si>
    <t>73d7c678-aae6-11ec-b909-0242ac120002</t>
  </si>
  <si>
    <t>79900c42-aae6-11ec-b909-0242ac120002</t>
  </si>
  <si>
    <t>802fa5bc-aae6-11ec-b909-0242ac120002</t>
  </si>
  <si>
    <t>85a051ae-aae6-11ec-b909-0242ac120002</t>
  </si>
  <si>
    <t>8a72e80e-aae6-11ec-b909-0242ac120002</t>
  </si>
  <si>
    <t>9b0d8d22-aae6-11ec-b909-0242ac120002</t>
  </si>
  <si>
    <t>9b0d90ce-aae6-11ec-b909-0242ac120002</t>
  </si>
  <si>
    <t>9b0d92ea-aae6-11ec-b909-0242ac120002</t>
  </si>
  <si>
    <t>9b0d984e-aae6-11ec-b909-0242ac120002</t>
  </si>
  <si>
    <t>9b0d9a2e-aae6-11ec-b909-0242ac120002</t>
  </si>
  <si>
    <t>aa172b5c-aae6-11ec-b909-0242ac120002</t>
  </si>
  <si>
    <t>aa17308e-aae6-11ec-b909-0242ac120002</t>
  </si>
  <si>
    <t>aa173458-aae6-11ec-b909-0242ac120002</t>
  </si>
  <si>
    <t>aa1736a6-aae6-11ec-b909-0242ac120002</t>
  </si>
  <si>
    <t>aa1738a4-aae6-11ec-b909-0242ac120002</t>
  </si>
  <si>
    <t>b06ccbec-aae6-11ec-b909-0242ac120002</t>
  </si>
  <si>
    <t>b06cd1c8-aae6-11ec-b909-0242ac120002</t>
  </si>
  <si>
    <t>AND</t>
  </si>
  <si>
    <t>DE</t>
  </si>
  <si>
    <t>GEORGIA</t>
  </si>
  <si>
    <t>ctry_id</t>
  </si>
  <si>
    <t>ctry_std_typ_id</t>
  </si>
  <si>
    <t>ctry_alph2_cd</t>
  </si>
  <si>
    <t>ctry_nmrc_cd</t>
  </si>
  <si>
    <t>sbdvsn_rqrmt_id</t>
  </si>
  <si>
    <t>has_pstl_cd_fg</t>
  </si>
  <si>
    <t>rgn_id</t>
  </si>
  <si>
    <t>f5f699a5-cde0-4b09-a826-8407adf046e1</t>
  </si>
  <si>
    <t>AFGHANISTAN</t>
  </si>
  <si>
    <t>AF</t>
  </si>
  <si>
    <t>AFG</t>
  </si>
  <si>
    <t>gomesj</t>
  </si>
  <si>
    <t>41d7dc80-a353-4a13-aadc-5d55c81f0273</t>
  </si>
  <si>
    <t>AKROTIRI</t>
  </si>
  <si>
    <t>QZ</t>
  </si>
  <si>
    <t>XQZ</t>
  </si>
  <si>
    <t>c15264c5-8a26-47c0-a3ac-83549eb32691</t>
  </si>
  <si>
    <t>ALBANIA</t>
  </si>
  <si>
    <t>AL</t>
  </si>
  <si>
    <t>ALB</t>
  </si>
  <si>
    <t>8a10c5b0-8cc0-49ec-ae74-2918d07f2aa4</t>
  </si>
  <si>
    <t>ALGERIA</t>
  </si>
  <si>
    <t>DZ</t>
  </si>
  <si>
    <t>DZA</t>
  </si>
  <si>
    <t>d8bbb14f-a68a-46b2-a5ea-c25bd920722c</t>
  </si>
  <si>
    <t>AMERICAN SAMOA</t>
  </si>
  <si>
    <t>AS</t>
  </si>
  <si>
    <t>ASM</t>
  </si>
  <si>
    <t>bba2a222-72d3-4f59-aa66-dfaa85ea3e21</t>
  </si>
  <si>
    <t>ANDORRA</t>
  </si>
  <si>
    <t>AD</t>
  </si>
  <si>
    <t>48492bcb-34de-42df-929f-c983b8d01d51</t>
  </si>
  <si>
    <t>ANGOLA</t>
  </si>
  <si>
    <t>AO</t>
  </si>
  <si>
    <t>AGO</t>
  </si>
  <si>
    <t>804d2b85-ccdc-4f27-936f-6f4c5a49d306</t>
  </si>
  <si>
    <t>ANGUILLA</t>
  </si>
  <si>
    <t>AI</t>
  </si>
  <si>
    <t>AIA</t>
  </si>
  <si>
    <t>df696dd0-3b07-4e33-9d83-80bb8e2835e3</t>
  </si>
  <si>
    <t>ANTARCTICA</t>
  </si>
  <si>
    <t>AQ</t>
  </si>
  <si>
    <t>ATA</t>
  </si>
  <si>
    <t>94044a2f-4d5b-40ab-bb96-718b40b96646</t>
  </si>
  <si>
    <t>ANTIGUA AND BARBUDA</t>
  </si>
  <si>
    <t>AG</t>
  </si>
  <si>
    <t>ATG</t>
  </si>
  <si>
    <t>0167b03b-25e3-4aa2-9973-0af6d9006962</t>
  </si>
  <si>
    <t>ARGENTINA</t>
  </si>
  <si>
    <t>AR</t>
  </si>
  <si>
    <t>ARG</t>
  </si>
  <si>
    <t>d6bae936-f3e7-44c5-aa8e-928ae0a2540a</t>
  </si>
  <si>
    <t>ARMENIA</t>
  </si>
  <si>
    <t>AM</t>
  </si>
  <si>
    <t>ARM</t>
  </si>
  <si>
    <t>9c365dfc-44a4-44b1-a6cd-04972bca710d</t>
  </si>
  <si>
    <t>ARUBA</t>
  </si>
  <si>
    <t>AW</t>
  </si>
  <si>
    <t>ABW</t>
  </si>
  <si>
    <t>433dbbf9-bb8a-447a-9bae-3e5d061d193d</t>
  </si>
  <si>
    <t>ASHMORE AND CARTIER ISLANDS</t>
  </si>
  <si>
    <t>XA</t>
  </si>
  <si>
    <t>XAC</t>
  </si>
  <si>
    <t>66cda936-2289-46ec-b1c9-b158e8ba9bec</t>
  </si>
  <si>
    <t>AUSTRALIA</t>
  </si>
  <si>
    <t>AU</t>
  </si>
  <si>
    <t>AUS</t>
  </si>
  <si>
    <t>ed4d17fc-cb29-4c7b-99e2-05059085b109</t>
  </si>
  <si>
    <t>AUSTRIA</t>
  </si>
  <si>
    <t>AT</t>
  </si>
  <si>
    <t>AUT</t>
  </si>
  <si>
    <t>a9d6b090-615b-4e37-9102-dd13143e057f</t>
  </si>
  <si>
    <t>AZERBAIJAN</t>
  </si>
  <si>
    <t>AZ</t>
  </si>
  <si>
    <t>AZE</t>
  </si>
  <si>
    <t>c0a59938-4492-478e-9373-2f04ac625042</t>
  </si>
  <si>
    <t>BAHAMAS, THE</t>
  </si>
  <si>
    <t>BS</t>
  </si>
  <si>
    <t>BHS</t>
  </si>
  <si>
    <t>1f792062-b71a-4d9e-861f-185329ced0c7</t>
  </si>
  <si>
    <t>BAHRAIN</t>
  </si>
  <si>
    <t>BH</t>
  </si>
  <si>
    <t>BHR</t>
  </si>
  <si>
    <t>501c625d-b52c-4b99-b97b-8fa36968c0ae</t>
  </si>
  <si>
    <t>BAKER ISLAND</t>
  </si>
  <si>
    <t>XB</t>
  </si>
  <si>
    <t>XBK</t>
  </si>
  <si>
    <t>c60960f0-06f3-441e-a7de-f4239f82a02c</t>
  </si>
  <si>
    <t>BANGLADESH</t>
  </si>
  <si>
    <t>BD</t>
  </si>
  <si>
    <t>BGD</t>
  </si>
  <si>
    <t>b88cd6e2-cf2d-4f87-adc6-b8e69bfc9ba9</t>
  </si>
  <si>
    <t>BARBADOS</t>
  </si>
  <si>
    <t>BB</t>
  </si>
  <si>
    <t>BRB</t>
  </si>
  <si>
    <t>b2b741d4-54e2-414d-9144-db39dc8c9a23</t>
  </si>
  <si>
    <t>BASSAS DA INDIA</t>
  </si>
  <si>
    <t>QS</t>
  </si>
  <si>
    <t>XBI</t>
  </si>
  <si>
    <t>1a29d4a6-0e0f-4d04-b598-291580f3d03f</t>
  </si>
  <si>
    <t>BELARUS</t>
  </si>
  <si>
    <t>BY</t>
  </si>
  <si>
    <t>BLR</t>
  </si>
  <si>
    <t>7a12ae0b-7d70-4683-9607-1e49ce960d81</t>
  </si>
  <si>
    <t>BELGIUM</t>
  </si>
  <si>
    <t>BE</t>
  </si>
  <si>
    <t>BEL</t>
  </si>
  <si>
    <t>bb43b898-3199-472f-9539-381d013223a3</t>
  </si>
  <si>
    <t>BELIZE</t>
  </si>
  <si>
    <t>BZ</t>
  </si>
  <si>
    <t>BLZ</t>
  </si>
  <si>
    <t>2b15c279-7ef1-401e-8a08-e3773f5ec3de</t>
  </si>
  <si>
    <t>BENIN</t>
  </si>
  <si>
    <t>BJ</t>
  </si>
  <si>
    <t>BEN</t>
  </si>
  <si>
    <t>1161fd90-46f0-4d0e-aa83-1988bbb01595</t>
  </si>
  <si>
    <t>BERMUDA</t>
  </si>
  <si>
    <t>BM</t>
  </si>
  <si>
    <t>BMU</t>
  </si>
  <si>
    <t>06d20da7-7997-422e-b1e3-705382cb68f7</t>
  </si>
  <si>
    <t>BHUTAN</t>
  </si>
  <si>
    <t>BT</t>
  </si>
  <si>
    <t>BTN</t>
  </si>
  <si>
    <t>26c1add3-3b95-43fe-8944-184915e1855f</t>
  </si>
  <si>
    <t>BOLIVIA</t>
  </si>
  <si>
    <t>BO</t>
  </si>
  <si>
    <t>BOL</t>
  </si>
  <si>
    <t>afc61366-5d17-4b88-b322-ebefc852a896</t>
  </si>
  <si>
    <t>BONAIRE, SINT EUSTATIUS, AND SABA</t>
  </si>
  <si>
    <t>BQ</t>
  </si>
  <si>
    <t>BES</t>
  </si>
  <si>
    <t>af1ebce1-1e90-4a8c-b661-889775b4cc88</t>
  </si>
  <si>
    <t>BOSNIA AND HERZEGOVINA</t>
  </si>
  <si>
    <t>BA</t>
  </si>
  <si>
    <t>BIH</t>
  </si>
  <si>
    <t>1c057e60-d819-4afc-a52c-1fc1f5d777fd</t>
  </si>
  <si>
    <t>BOTSWANA</t>
  </si>
  <si>
    <t>BW</t>
  </si>
  <si>
    <t>BWA</t>
  </si>
  <si>
    <t>18d4883f-c510-42fb-a401-f253367a76dc</t>
  </si>
  <si>
    <t>BOUVET ISLAND</t>
  </si>
  <si>
    <t>BV</t>
  </si>
  <si>
    <t>BVT</t>
  </si>
  <si>
    <t>d1713006-42a7-4241-b5b3-d03ba1de44c0</t>
  </si>
  <si>
    <t>BRAZIL</t>
  </si>
  <si>
    <t>BR</t>
  </si>
  <si>
    <t>BRA</t>
  </si>
  <si>
    <t>bb718d56-a20c-4660-9172-b74d5906ea84</t>
  </si>
  <si>
    <t>BRITISH INDIAN OCEAN TERRITORY</t>
  </si>
  <si>
    <t>IO</t>
  </si>
  <si>
    <t>IOT</t>
  </si>
  <si>
    <t>54f3f439-29ec-4936-bef4-5aa33274b0a2</t>
  </si>
  <si>
    <t>BRUNEI</t>
  </si>
  <si>
    <t>BN</t>
  </si>
  <si>
    <t>BRN</t>
  </si>
  <si>
    <t>c5050aff-253c-423d-a78c-08d5d9a454a0</t>
  </si>
  <si>
    <t>BULGARIA</t>
  </si>
  <si>
    <t>BG</t>
  </si>
  <si>
    <t>BGR</t>
  </si>
  <si>
    <t>36cbd5aa-3302-4063-ba14-00870af44c32</t>
  </si>
  <si>
    <t>BURKINA FASO</t>
  </si>
  <si>
    <t>BF</t>
  </si>
  <si>
    <t>BFA</t>
  </si>
  <si>
    <t>75bc2392-71dd-4ab4-a4ce-866749610294</t>
  </si>
  <si>
    <t>BURMA</t>
  </si>
  <si>
    <t>MM</t>
  </si>
  <si>
    <t>MMR</t>
  </si>
  <si>
    <t>342b65df-6321-4a92-9484-3a8962e830fa</t>
  </si>
  <si>
    <t>BURUNDI</t>
  </si>
  <si>
    <t>BI</t>
  </si>
  <si>
    <t>BDI</t>
  </si>
  <si>
    <t>6ed753d8-651d-47f2-b72d-e2d317d742af</t>
  </si>
  <si>
    <t>CABO VERDE</t>
  </si>
  <si>
    <t>CV</t>
  </si>
  <si>
    <t>CPV</t>
  </si>
  <si>
    <t>ea46e8c7-c283-4d15-bb3d-0cd29f84e025</t>
  </si>
  <si>
    <t>CAMBODIA</t>
  </si>
  <si>
    <t>KH</t>
  </si>
  <si>
    <t>KHM</t>
  </si>
  <si>
    <t>6bec02a4-2283-4056-ba36-c35e7d470530</t>
  </si>
  <si>
    <t>CAMEROON</t>
  </si>
  <si>
    <t>CM</t>
  </si>
  <si>
    <t>CMR</t>
  </si>
  <si>
    <t>aea7e684-4f24-448e-bcf3-7a17b2f2ec5f</t>
  </si>
  <si>
    <t>CANADA</t>
  </si>
  <si>
    <t>CA</t>
  </si>
  <si>
    <t>CAN</t>
  </si>
  <si>
    <t>e9aafc4c-006f-4488-a7f4-02200c26a0b4</t>
  </si>
  <si>
    <t>CAYMAN ISLANDS</t>
  </si>
  <si>
    <t>KY</t>
  </si>
  <si>
    <t>CYM</t>
  </si>
  <si>
    <t>fbbe7a9b-53e8-46e4-b405-e1c912ba8558</t>
  </si>
  <si>
    <t>CENTRAL AFRICAN REPUBLIC</t>
  </si>
  <si>
    <t>CF</t>
  </si>
  <si>
    <t>d8842b5a-a804-4e66-9dda-f081b2a87165</t>
  </si>
  <si>
    <t>CHAD</t>
  </si>
  <si>
    <t>TD</t>
  </si>
  <si>
    <t>TCD</t>
  </si>
  <si>
    <t>1b0e98c1-58a6-4d49-9151-2e6f65d81c96</t>
  </si>
  <si>
    <t>CHILE</t>
  </si>
  <si>
    <t>CL</t>
  </si>
  <si>
    <t>CHL</t>
  </si>
  <si>
    <t>ab3e4124-0538-4ca1-ac6b-29822ff25a4e</t>
  </si>
  <si>
    <t>CHINA</t>
  </si>
  <si>
    <t>CN</t>
  </si>
  <si>
    <t>CHN</t>
  </si>
  <si>
    <t>ba66d4d4-2cbf-46b7-b148-3df56e314cbd</t>
  </si>
  <si>
    <t>CHRISTMAS ISLAND</t>
  </si>
  <si>
    <t>CX</t>
  </si>
  <si>
    <t>CXR</t>
  </si>
  <si>
    <t>51d0cca6-00bf-4780-8ccf-7cd994ace7c1</t>
  </si>
  <si>
    <t>CLIPPERTON ISLAND</t>
  </si>
  <si>
    <t>CP</t>
  </si>
  <si>
    <t>CPT</t>
  </si>
  <si>
    <t>8071e8f1-209b-4c0e-80a2-8c6ab4e19ee1</t>
  </si>
  <si>
    <t>COCOS (KEELING) ISLANDS</t>
  </si>
  <si>
    <t>CC</t>
  </si>
  <si>
    <t>CCK</t>
  </si>
  <si>
    <t>a80fa51b-c0a4-4304-946c-bb5f9155e32b</t>
  </si>
  <si>
    <t>COLOMBIA</t>
  </si>
  <si>
    <t>CO</t>
  </si>
  <si>
    <t>COL</t>
  </si>
  <si>
    <t>eeda2a8d-ae97-4f08-9b80-d3ba78699713</t>
  </si>
  <si>
    <t>COMOROS</t>
  </si>
  <si>
    <t>KM</t>
  </si>
  <si>
    <t>COM</t>
  </si>
  <si>
    <t>cac49f00-a2f1-4a50-b139-bcd37bc5dd7e</t>
  </si>
  <si>
    <t>CONGO (BRAZZAVILLE)</t>
  </si>
  <si>
    <t>CG</t>
  </si>
  <si>
    <t>COG</t>
  </si>
  <si>
    <t>b56b06d9-5f05-4f9e-9c87-690c17254816</t>
  </si>
  <si>
    <t>CONGO (KINSHASA)</t>
  </si>
  <si>
    <t>CD</t>
  </si>
  <si>
    <t>COD</t>
  </si>
  <si>
    <t>46e9b6ca-0289-41c3-8d09-f61e9e241f4f</t>
  </si>
  <si>
    <t>COOK ISLANDS</t>
  </si>
  <si>
    <t>CK</t>
  </si>
  <si>
    <t>COK</t>
  </si>
  <si>
    <t>21b8178d-44a0-4c9b-82d9-8a7492d6e215</t>
  </si>
  <si>
    <t>CORAL SEA ISLANDS</t>
  </si>
  <si>
    <t>XC</t>
  </si>
  <si>
    <t>XCS</t>
  </si>
  <si>
    <t>44affe65-9768-4120-a076-23e677e85e45</t>
  </si>
  <si>
    <t>COSTA RICA</t>
  </si>
  <si>
    <t>CR</t>
  </si>
  <si>
    <t>CRI</t>
  </si>
  <si>
    <t>0589eef1-2cde-415f-91dc-ce0bebd2c473</t>
  </si>
  <si>
    <t>COTE D'IVOIRE</t>
  </si>
  <si>
    <t>CI</t>
  </si>
  <si>
    <t>CIV</t>
  </si>
  <si>
    <t>459f15a1-62d7-4928-b833-b1d43ab294ae</t>
  </si>
  <si>
    <t>CROATIA</t>
  </si>
  <si>
    <t>HR</t>
  </si>
  <si>
    <t>HRV</t>
  </si>
  <si>
    <t>cb08b034-ce8b-46a0-8794-99d8500b127f</t>
  </si>
  <si>
    <t>CUBA</t>
  </si>
  <si>
    <t>CU</t>
  </si>
  <si>
    <t>CUB</t>
  </si>
  <si>
    <t>06ce38b3-e919-4d03-aca1-5e720d436e30</t>
  </si>
  <si>
    <t>CURACAO</t>
  </si>
  <si>
    <t>CW</t>
  </si>
  <si>
    <t>CUW</t>
  </si>
  <si>
    <t>ce1d8a43-70a9-4fde-b310-bfa91d80189e</t>
  </si>
  <si>
    <t>CYPRUS</t>
  </si>
  <si>
    <t>CY</t>
  </si>
  <si>
    <t>CYP</t>
  </si>
  <si>
    <t>0c006d12-e332-43e8-bdbf-c9f402d16b19</t>
  </si>
  <si>
    <t>CZECHIA</t>
  </si>
  <si>
    <t>CZ</t>
  </si>
  <si>
    <t>CZE</t>
  </si>
  <si>
    <t>3c9c2a4f-0752-4ae6-ace9-435f277eab17</t>
  </si>
  <si>
    <t>DENMARK</t>
  </si>
  <si>
    <t>DK</t>
  </si>
  <si>
    <t>DNK</t>
  </si>
  <si>
    <t>07a50db2-84f3-4dca-b823-4136d6574d3e</t>
  </si>
  <si>
    <t>DHEKELIA</t>
  </si>
  <si>
    <t>XD</t>
  </si>
  <si>
    <t>XXD</t>
  </si>
  <si>
    <t>bbd6da99-3cc1-4bc5-8559-5e485dae066f</t>
  </si>
  <si>
    <t>DIEGO GARCIA</t>
  </si>
  <si>
    <t>DG</t>
  </si>
  <si>
    <t>DGA</t>
  </si>
  <si>
    <t>33343e42-31fe-4b6b-b9ea-10447cf0fa1c</t>
  </si>
  <si>
    <t>DJIBOUTI</t>
  </si>
  <si>
    <t>DJ</t>
  </si>
  <si>
    <t>DJI</t>
  </si>
  <si>
    <t>2606e934-edd1-451b-8ca8-da2b936a918d</t>
  </si>
  <si>
    <t>DOMINICA</t>
  </si>
  <si>
    <t>DM</t>
  </si>
  <si>
    <t>DMA</t>
  </si>
  <si>
    <t>60d1e454-6df9-448c-b83f-c0b441e0aba9</t>
  </si>
  <si>
    <t>DOMINICAN REPUBLIC</t>
  </si>
  <si>
    <t>DO</t>
  </si>
  <si>
    <t>DOM</t>
  </si>
  <si>
    <t>a78e8c0e-9862-4265-bfcc-ad4348e007e0</t>
  </si>
  <si>
    <t>ECUADOR</t>
  </si>
  <si>
    <t>EC</t>
  </si>
  <si>
    <t>ECU</t>
  </si>
  <si>
    <t>c38ecdea-214d-4d8a-8927-938a3dc57950</t>
  </si>
  <si>
    <t>EGYPT</t>
  </si>
  <si>
    <t>EG</t>
  </si>
  <si>
    <t>EGY</t>
  </si>
  <si>
    <t>c6a598ca-6989-439c-8286-6171c825e317</t>
  </si>
  <si>
    <t>EL SALVADOR</t>
  </si>
  <si>
    <t>SV</t>
  </si>
  <si>
    <t>SLV</t>
  </si>
  <si>
    <t>6cdb3580-5420-4d0e-a39b-b8d07c8f9c5a</t>
  </si>
  <si>
    <t>EQUATORIAL GUINEA</t>
  </si>
  <si>
    <t>GQ</t>
  </si>
  <si>
    <t>GNQ</t>
  </si>
  <si>
    <t>56d2049a-b92f-4a67-973a-e16cd03ce904</t>
  </si>
  <si>
    <t>ERITREA</t>
  </si>
  <si>
    <t>ER</t>
  </si>
  <si>
    <t>ERI</t>
  </si>
  <si>
    <t>eb729cfa-7393-4129-84f7-ae41a752289a</t>
  </si>
  <si>
    <t>ESTONIA</t>
  </si>
  <si>
    <t>EE</t>
  </si>
  <si>
    <t>EST</t>
  </si>
  <si>
    <t>76542241-c898-4c16-9ee2-bee2e5daa19f</t>
  </si>
  <si>
    <t>ETHIOPIA</t>
  </si>
  <si>
    <t>ET</t>
  </si>
  <si>
    <t>ETH</t>
  </si>
  <si>
    <t>405a61a4-2e4e-4cf9-a991-9b6a289b30cf</t>
  </si>
  <si>
    <t>EUROPA ISLAND</t>
  </si>
  <si>
    <t>XE</t>
  </si>
  <si>
    <t>XEU</t>
  </si>
  <si>
    <t>52b5d142-fae9-4bb1-a709-202574a76af8</t>
  </si>
  <si>
    <t>FALKLAND ISLANDS (ISLAS MALVINAS)</t>
  </si>
  <si>
    <t>FK</t>
  </si>
  <si>
    <t>FLK</t>
  </si>
  <si>
    <t>60d38947-99f1-4031-bcc1-2e8c7b056441</t>
  </si>
  <si>
    <t>FAROE ISLANDS</t>
  </si>
  <si>
    <t>FO</t>
  </si>
  <si>
    <t>FRO</t>
  </si>
  <si>
    <t>77bd11d1-184f-4060-8da4-e3fa34646cc5</t>
  </si>
  <si>
    <t>FIJI</t>
  </si>
  <si>
    <t>FJ</t>
  </si>
  <si>
    <t>FJI</t>
  </si>
  <si>
    <t>6da8c902-3032-4565-b0d2-4dc783ba6b38</t>
  </si>
  <si>
    <t>FINLAND</t>
  </si>
  <si>
    <t>FI</t>
  </si>
  <si>
    <t>FIN</t>
  </si>
  <si>
    <t>49828be4-91a9-449c-9867-9c145e0f47fa</t>
  </si>
  <si>
    <t>FRANCE</t>
  </si>
  <si>
    <t>FR</t>
  </si>
  <si>
    <t>FRA</t>
  </si>
  <si>
    <t>88f0796f-609e-4e89-89f9-aa2da8e35554</t>
  </si>
  <si>
    <t>FRENCH GUIANA</t>
  </si>
  <si>
    <t>GF</t>
  </si>
  <si>
    <t>GUF</t>
  </si>
  <si>
    <t>01215e04-487d-417f-9ecf-e15196076df8</t>
  </si>
  <si>
    <t>FRENCH POLYNESIA</t>
  </si>
  <si>
    <t>PF</t>
  </si>
  <si>
    <t>PYF</t>
  </si>
  <si>
    <t>b7912156-deb9-4653-afba-72729aac1669</t>
  </si>
  <si>
    <t>FRENCH SOUTHERN AND ANTARCTIC LANDS</t>
  </si>
  <si>
    <t>TF</t>
  </si>
  <si>
    <t>ATF</t>
  </si>
  <si>
    <t>23b5b251-438e-40e0-9f1e-0dc8a4f53821</t>
  </si>
  <si>
    <t>GABON</t>
  </si>
  <si>
    <t>GA</t>
  </si>
  <si>
    <t>GAB</t>
  </si>
  <si>
    <t>b193c392-82c5-4af9-8267-f3298025fbc9</t>
  </si>
  <si>
    <t>GAMBIA, THE</t>
  </si>
  <si>
    <t>GM</t>
  </si>
  <si>
    <t>GMB</t>
  </si>
  <si>
    <t>b98eee2c-a1dd-49c1-a65d-7c1ceea1f397</t>
  </si>
  <si>
    <t>GAZA STRIP</t>
  </si>
  <si>
    <t>XG</t>
  </si>
  <si>
    <t>XGZ</t>
  </si>
  <si>
    <t>870a57a5-3e39-499e-ad3a-9519dc10aedd</t>
  </si>
  <si>
    <t>GE</t>
  </si>
  <si>
    <t>GEO</t>
  </si>
  <si>
    <t>89a67fc1-4fb4-4bc1-94e7-b22bed3d4bab</t>
  </si>
  <si>
    <t>GERMANY</t>
  </si>
  <si>
    <t>DEU</t>
  </si>
  <si>
    <t>9c79c3ef-a4b5-4cb5-bd6a-dc5c4eac9df0</t>
  </si>
  <si>
    <t>GHANA</t>
  </si>
  <si>
    <t>GH</t>
  </si>
  <si>
    <t>GHA</t>
  </si>
  <si>
    <t>383160fc-e9b5-4d16-a657-3c939e9482b3</t>
  </si>
  <si>
    <t>GIBRALTAR</t>
  </si>
  <si>
    <t>GI</t>
  </si>
  <si>
    <t>GIB</t>
  </si>
  <si>
    <t>a78ad159-be00-4e92-9cf0-e2c62b9efc7d</t>
  </si>
  <si>
    <t>GLORIOSO ISLANDS</t>
  </si>
  <si>
    <t>QX</t>
  </si>
  <si>
    <t>XGL</t>
  </si>
  <si>
    <t>d4fbd18c-7bf2-4d36-80c5-246e5562a4bd</t>
  </si>
  <si>
    <t>GREECE</t>
  </si>
  <si>
    <t>GR</t>
  </si>
  <si>
    <t>GRC</t>
  </si>
  <si>
    <t>3ec6a696-c261-4b66-b883-b3761bdfe865</t>
  </si>
  <si>
    <t>GREENLAND</t>
  </si>
  <si>
    <t>GL</t>
  </si>
  <si>
    <t>GRL</t>
  </si>
  <si>
    <t>c75d723c-7e10-49b3-a8f1-16a275272d3d</t>
  </si>
  <si>
    <t>GRENADA</t>
  </si>
  <si>
    <t>GD</t>
  </si>
  <si>
    <t>GRD</t>
  </si>
  <si>
    <t>7d66d4ef-86bf-48f6-838a-88f577f5d78c</t>
  </si>
  <si>
    <t>GUADELOUPE</t>
  </si>
  <si>
    <t>GP</t>
  </si>
  <si>
    <t>GLP</t>
  </si>
  <si>
    <t>f661a43e-6f1e-4a19-b661-8607f68cb86d</t>
  </si>
  <si>
    <t>GUAM</t>
  </si>
  <si>
    <t>GU</t>
  </si>
  <si>
    <t>GUM</t>
  </si>
  <si>
    <t>2d890ddd-4da5-4875-9e7b-11b3109dbbe2</t>
  </si>
  <si>
    <t>GUANTANAMO BAY NAVAL BASE</t>
  </si>
  <si>
    <t>A2</t>
  </si>
  <si>
    <t>AX2</t>
  </si>
  <si>
    <t>67cc38fe-9992-45d0-a08b-ad377a8c1148</t>
  </si>
  <si>
    <t>GUATEMALA</t>
  </si>
  <si>
    <t>GT</t>
  </si>
  <si>
    <t>GTM</t>
  </si>
  <si>
    <t>f7769086-fd1e-45aa-8249-5b6887d02907</t>
  </si>
  <si>
    <t>GUERNSEY</t>
  </si>
  <si>
    <t>GG</t>
  </si>
  <si>
    <t>GGY</t>
  </si>
  <si>
    <t>7f14a8aa-bdea-43f3-ba91-d3a39dcbefad</t>
  </si>
  <si>
    <t>GUINEA</t>
  </si>
  <si>
    <t>GN</t>
  </si>
  <si>
    <t>GIN</t>
  </si>
  <si>
    <t>88d0b202-055f-4a3a-bd1a-769c0e6fed1b</t>
  </si>
  <si>
    <t>GUINEA-BISSAU</t>
  </si>
  <si>
    <t>GW</t>
  </si>
  <si>
    <t>GNB</t>
  </si>
  <si>
    <t>5e12b8c5-dba3-4a7a-9e8f-637b908e811d</t>
  </si>
  <si>
    <t>GUYANA</t>
  </si>
  <si>
    <t>GY</t>
  </si>
  <si>
    <t>GUY</t>
  </si>
  <si>
    <t>cf83480b-aaa9-41fe-aa90-d31182e0c3a4</t>
  </si>
  <si>
    <t>HAITI</t>
  </si>
  <si>
    <t>HT</t>
  </si>
  <si>
    <t>HTI</t>
  </si>
  <si>
    <t>4d1f44dd-7caf-4532-8984-f611d995247e</t>
  </si>
  <si>
    <t>HEARD ISLAND AND MCDONALD ISLANDS</t>
  </si>
  <si>
    <t>HM</t>
  </si>
  <si>
    <t>HMD</t>
  </si>
  <si>
    <t>d7758f3b-9d3b-447b-9ab6-27723195d1d9</t>
  </si>
  <si>
    <t>HONDURAS</t>
  </si>
  <si>
    <t>HN</t>
  </si>
  <si>
    <t>HND</t>
  </si>
  <si>
    <t>af6799d5-0c60-403a-8919-198de9889e4d</t>
  </si>
  <si>
    <t>HONG KONG</t>
  </si>
  <si>
    <t>HK</t>
  </si>
  <si>
    <t>HKG</t>
  </si>
  <si>
    <t>e5b3aaa1-8883-40ed-a5f9-1ccc2bb81dc7</t>
  </si>
  <si>
    <t>HOWLAND ISLAND</t>
  </si>
  <si>
    <t>XH</t>
  </si>
  <si>
    <t>XHO</t>
  </si>
  <si>
    <t>f0a7b34c-8a11-48c4-852e-2800b9d9d7c1</t>
  </si>
  <si>
    <t>HUNGARY</t>
  </si>
  <si>
    <t>HU</t>
  </si>
  <si>
    <t>HUN</t>
  </si>
  <si>
    <t>ef3bb44d-beb8-4116-8c09-cdad979a89e8</t>
  </si>
  <si>
    <t>ICELAND</t>
  </si>
  <si>
    <t>IS</t>
  </si>
  <si>
    <t>ISL</t>
  </si>
  <si>
    <t>f3803edc-2230-4c77-bde8-f7c08ca59292</t>
  </si>
  <si>
    <t>INDIA</t>
  </si>
  <si>
    <t>IN</t>
  </si>
  <si>
    <t>IND</t>
  </si>
  <si>
    <t>57d66008-4191-47fa-b7d5-5cb55879d967</t>
  </si>
  <si>
    <t>INDONESIA</t>
  </si>
  <si>
    <t>ID</t>
  </si>
  <si>
    <t>IDN</t>
  </si>
  <si>
    <t>ab7d2419-fcb5-4291-858a-015b924e6cef</t>
  </si>
  <si>
    <t>IRAN</t>
  </si>
  <si>
    <t>IR</t>
  </si>
  <si>
    <t>IRN</t>
  </si>
  <si>
    <t>c2041736-efe6-4d02-9abf-05641bdb188d</t>
  </si>
  <si>
    <t>IRAQ</t>
  </si>
  <si>
    <t>IQ</t>
  </si>
  <si>
    <t>IRQ</t>
  </si>
  <si>
    <t>0b71bfb6-f5ed-40b5-aa55-6575416ec084</t>
  </si>
  <si>
    <t>IRELAND</t>
  </si>
  <si>
    <t>IE</t>
  </si>
  <si>
    <t>IRL</t>
  </si>
  <si>
    <t>89c5f719-d6bc-481f-9c7c-8fc554c4cf2d</t>
  </si>
  <si>
    <t>ISLE OF MAN</t>
  </si>
  <si>
    <t>IM</t>
  </si>
  <si>
    <t>IMN</t>
  </si>
  <si>
    <t>40e962aa-8081-470c-9cb0-1601ad14399b</t>
  </si>
  <si>
    <t>ISRAEL</t>
  </si>
  <si>
    <t>IL</t>
  </si>
  <si>
    <t>ISR</t>
  </si>
  <si>
    <t>0912decf-745c-499e-bec4-636c88c4f8ee</t>
  </si>
  <si>
    <t>ITALY</t>
  </si>
  <si>
    <t>IT</t>
  </si>
  <si>
    <t>ITA</t>
  </si>
  <si>
    <t>d25007f9-70d7-4b27-bc05-b329898929fd</t>
  </si>
  <si>
    <t>JAMAICA</t>
  </si>
  <si>
    <t>JM</t>
  </si>
  <si>
    <t>JAM</t>
  </si>
  <si>
    <t>f39e8749-99f1-4fbf-bf9e-6bbc6e1a8784</t>
  </si>
  <si>
    <t>JAN MAYEN</t>
  </si>
  <si>
    <t>XJ</t>
  </si>
  <si>
    <t>XJM</t>
  </si>
  <si>
    <t>f017b946-aced-4d42-8c9e-2b35891d0687</t>
  </si>
  <si>
    <t>JAPAN</t>
  </si>
  <si>
    <t>JP</t>
  </si>
  <si>
    <t>JPN</t>
  </si>
  <si>
    <t>9821d61e-ce02-4474-a784-b9292bb12d00</t>
  </si>
  <si>
    <t>JARVIS ISLAND</t>
  </si>
  <si>
    <t>XQ</t>
  </si>
  <si>
    <t>XJV</t>
  </si>
  <si>
    <t>73045bb1-2642-4788-82f8-83478227f27c</t>
  </si>
  <si>
    <t>JERSEY</t>
  </si>
  <si>
    <t>JE</t>
  </si>
  <si>
    <t>JEY</t>
  </si>
  <si>
    <t>a6972a0f-4723-48a9-8dc7-953bb181247e</t>
  </si>
  <si>
    <t>JOHNSTON ATOLL</t>
  </si>
  <si>
    <t>XU</t>
  </si>
  <si>
    <t>XJA</t>
  </si>
  <si>
    <t>8097e0aa-370d-43b5-91da-b7de57c1b7a0</t>
  </si>
  <si>
    <t>JORDAN</t>
  </si>
  <si>
    <t>JO</t>
  </si>
  <si>
    <t>JOR</t>
  </si>
  <si>
    <t>c8d2cc1b-7952-42ad-80ac-d208ae56b619</t>
  </si>
  <si>
    <t>JUAN DE NOVA ISLAND</t>
  </si>
  <si>
    <t>QU</t>
  </si>
  <si>
    <t>XJN</t>
  </si>
  <si>
    <t>63b5931a-d7f6-4ba6-bcec-551573724c19</t>
  </si>
  <si>
    <t>KAZAKHSTAN</t>
  </si>
  <si>
    <t>KZ</t>
  </si>
  <si>
    <t>KAZ</t>
  </si>
  <si>
    <t>c3b09166-eec2-4089-bf9c-90d0de8654b5</t>
  </si>
  <si>
    <t>KENYA</t>
  </si>
  <si>
    <t>KE</t>
  </si>
  <si>
    <t>KEN</t>
  </si>
  <si>
    <t>0a7c6bc2-bb80-42fa-81da-9d4a5ed5d4f1</t>
  </si>
  <si>
    <t>KINGMAN REEF</t>
  </si>
  <si>
    <t>XM</t>
  </si>
  <si>
    <t>XKR</t>
  </si>
  <si>
    <t>dc350849-82f9-409b-bb96-cb896f602f49</t>
  </si>
  <si>
    <t>KIRIBATI</t>
  </si>
  <si>
    <t>KI</t>
  </si>
  <si>
    <t>KIR</t>
  </si>
  <si>
    <t>204e2fa2-32e1-4f28-af39-85bf26a41f43</t>
  </si>
  <si>
    <t>KOREA, NORTH</t>
  </si>
  <si>
    <t>KP</t>
  </si>
  <si>
    <t>PRK</t>
  </si>
  <si>
    <t>3d64e166-8cf8-4069-a8b2-a2b427e2f41f</t>
  </si>
  <si>
    <t>KOREA, SOUTH</t>
  </si>
  <si>
    <t>KR</t>
  </si>
  <si>
    <t>KOR</t>
  </si>
  <si>
    <t>f89d10dc-ae04-48d7-aa74-43ebc68a5400</t>
  </si>
  <si>
    <t>KOSOVO</t>
  </si>
  <si>
    <t>XK</t>
  </si>
  <si>
    <t>XKS</t>
  </si>
  <si>
    <t>72c46e68-5939-4970-93de-32d650e43ee7</t>
  </si>
  <si>
    <t>KUWAIT</t>
  </si>
  <si>
    <t>KW</t>
  </si>
  <si>
    <t>KWT</t>
  </si>
  <si>
    <t>b31ef546-07d5-4f5d-b9a5-be958a35cdb6</t>
  </si>
  <si>
    <t>KYRGYZSTAN</t>
  </si>
  <si>
    <t>KG</t>
  </si>
  <si>
    <t>KGZ</t>
  </si>
  <si>
    <t>35d5d6a7-6607-4aa9-9a50-cb6a2f4989d1</t>
  </si>
  <si>
    <t>LAOS</t>
  </si>
  <si>
    <t>LA</t>
  </si>
  <si>
    <t>LAO</t>
  </si>
  <si>
    <t>d55c4696-f483-4c97-9e19-0c085c21811b</t>
  </si>
  <si>
    <t>LATVIA</t>
  </si>
  <si>
    <t>LV</t>
  </si>
  <si>
    <t>LVA</t>
  </si>
  <si>
    <t>6a139889-1930-4b21-b30b-655dd8088f09</t>
  </si>
  <si>
    <t>LEBANON</t>
  </si>
  <si>
    <t>LB</t>
  </si>
  <si>
    <t>LBN</t>
  </si>
  <si>
    <t>b6a6a991-dd6b-4a0f-83f0-06ea6258bcd2</t>
  </si>
  <si>
    <t>LESOTHO</t>
  </si>
  <si>
    <t>LS</t>
  </si>
  <si>
    <t>LSO</t>
  </si>
  <si>
    <t>92c98fb9-9798-4474-ab4a-64fb73c97674</t>
  </si>
  <si>
    <t>LIBERIA</t>
  </si>
  <si>
    <t>LR</t>
  </si>
  <si>
    <t>LBR</t>
  </si>
  <si>
    <t>6fd18f34-273a-41cd-88f9-6df134183c06</t>
  </si>
  <si>
    <t>LIBYA</t>
  </si>
  <si>
    <t>LY</t>
  </si>
  <si>
    <t>LBY</t>
  </si>
  <si>
    <t>6434361e-8393-41fb-877a-02918ba8822e</t>
  </si>
  <si>
    <t>LIECHTENSTEIN</t>
  </si>
  <si>
    <t>LI</t>
  </si>
  <si>
    <t>LIE</t>
  </si>
  <si>
    <t>79dd1c6c-443a-47fb-ae01-d6ddd2a11dce</t>
  </si>
  <si>
    <t>LITHUANIA</t>
  </si>
  <si>
    <t>LT</t>
  </si>
  <si>
    <t>LTU</t>
  </si>
  <si>
    <t>8bc83a1b-61d3-48ec-b196-ed5d1276334c</t>
  </si>
  <si>
    <t>LUXEMBOURG</t>
  </si>
  <si>
    <t>LU</t>
  </si>
  <si>
    <t>LUX</t>
  </si>
  <si>
    <t>e10f5f72-d483-4d24-a37e-80537e2ba21e</t>
  </si>
  <si>
    <t>MACAU</t>
  </si>
  <si>
    <t>MO</t>
  </si>
  <si>
    <t>MAC</t>
  </si>
  <si>
    <t>04e6dc9b-8d6b-4285-9d60-350f841dfa20</t>
  </si>
  <si>
    <t>MACEDONIA</t>
  </si>
  <si>
    <t>MK</t>
  </si>
  <si>
    <t>MKD</t>
  </si>
  <si>
    <t>e3da8917-c393-4fdf-9912-fca1bb301d40</t>
  </si>
  <si>
    <t>MADAGASCAR</t>
  </si>
  <si>
    <t>MG</t>
  </si>
  <si>
    <t>MDG</t>
  </si>
  <si>
    <t>a79b20e7-fb3c-4f2c-a0a8-3039034396d7</t>
  </si>
  <si>
    <t>MALAWI</t>
  </si>
  <si>
    <t>MW</t>
  </si>
  <si>
    <t>MWI</t>
  </si>
  <si>
    <t>e0abda72-4ef2-4259-b4f7-9cd784efb0f0</t>
  </si>
  <si>
    <t>MALAYSIA</t>
  </si>
  <si>
    <t>MY</t>
  </si>
  <si>
    <t>MYS</t>
  </si>
  <si>
    <t>6b977773-1588-49df-b1a6-f025b278cdfb</t>
  </si>
  <si>
    <t>MALDIVES</t>
  </si>
  <si>
    <t>MV</t>
  </si>
  <si>
    <t>MDV</t>
  </si>
  <si>
    <t>e6813a06-c74c-4b21-951b-8e5cfb212341</t>
  </si>
  <si>
    <t>MALI</t>
  </si>
  <si>
    <t>ML</t>
  </si>
  <si>
    <t>MLI</t>
  </si>
  <si>
    <t>1ea5e222-a728-47b5-b546-eb6e99d30218</t>
  </si>
  <si>
    <t>MALTA</t>
  </si>
  <si>
    <t>MT</t>
  </si>
  <si>
    <t>MLT</t>
  </si>
  <si>
    <t>b36c9880-0b1e-45d5-bd69-976c2f61f419</t>
  </si>
  <si>
    <t>MARSHALL ISLANDS</t>
  </si>
  <si>
    <t>MH</t>
  </si>
  <si>
    <t>MHL</t>
  </si>
  <si>
    <t>e54eaa48-ce35-4e20-8b93-1a9ff6820d60</t>
  </si>
  <si>
    <t>MARTINIQUE</t>
  </si>
  <si>
    <t>MQ</t>
  </si>
  <si>
    <t>MTQ</t>
  </si>
  <si>
    <t>b16d10f5-0527-4ff5-8a40-729d5d431daa</t>
  </si>
  <si>
    <t>MAURITANIA</t>
  </si>
  <si>
    <t>MR</t>
  </si>
  <si>
    <t>MRT</t>
  </si>
  <si>
    <t>c1ecc4d4-330e-4b32-8b5b-a13a7baafd66</t>
  </si>
  <si>
    <t>MAURITIUS</t>
  </si>
  <si>
    <t>MU</t>
  </si>
  <si>
    <t>MUS</t>
  </si>
  <si>
    <t>068cf153-987e-4910-a3fc-d996d8445504</t>
  </si>
  <si>
    <t>MAYOTTE</t>
  </si>
  <si>
    <t>YT</t>
  </si>
  <si>
    <t>MYT</t>
  </si>
  <si>
    <t>5d3e3af8-f0eb-433b-ae21-58555f9de28b</t>
  </si>
  <si>
    <t>MEXICO</t>
  </si>
  <si>
    <t>MX</t>
  </si>
  <si>
    <t>MEX</t>
  </si>
  <si>
    <t>ccf69162-c876-499c-beeb-2fc5e1c9af55</t>
  </si>
  <si>
    <t>MICRONESIA, FEDERATED STATES OF</t>
  </si>
  <si>
    <t>FM</t>
  </si>
  <si>
    <t>FSM</t>
  </si>
  <si>
    <t>2556ecb6-5a6e-4416-a190-3738b73fd798</t>
  </si>
  <si>
    <t>MIDWAY ISLANDS</t>
  </si>
  <si>
    <t>QM</t>
  </si>
  <si>
    <t>XMW</t>
  </si>
  <si>
    <t>4fc50269-a796-416d-be19-daf5751396c6</t>
  </si>
  <si>
    <t>MOLDOVA</t>
  </si>
  <si>
    <t>MD</t>
  </si>
  <si>
    <t>MDA</t>
  </si>
  <si>
    <t>0853612e-82bd-4f65-9f85-069cb81934b4</t>
  </si>
  <si>
    <t>MONACO</t>
  </si>
  <si>
    <t>MC</t>
  </si>
  <si>
    <t>MCO</t>
  </si>
  <si>
    <t>5a44ff3c-2bf5-4487-a6b1-386d52930df1</t>
  </si>
  <si>
    <t>MONGOLIA</t>
  </si>
  <si>
    <t>MN</t>
  </si>
  <si>
    <t>MNG</t>
  </si>
  <si>
    <t>c419dd6f-9a3c-4c8a-b065-7a2717654117</t>
  </si>
  <si>
    <t>MONTENEGRO</t>
  </si>
  <si>
    <t>ME</t>
  </si>
  <si>
    <t>MNE</t>
  </si>
  <si>
    <t>1bb9342c-5c39-432e-889e-faea68473ea4</t>
  </si>
  <si>
    <t>MONTSERRAT</t>
  </si>
  <si>
    <t>MS</t>
  </si>
  <si>
    <t>MSR</t>
  </si>
  <si>
    <t>039d39a5-1a52-432c-b809-701dac2e6c37</t>
  </si>
  <si>
    <t>MOROCCO</t>
  </si>
  <si>
    <t>MA</t>
  </si>
  <si>
    <t>MAR</t>
  </si>
  <si>
    <t>1babc96a-65c5-4744-b15d-a43317b153cd</t>
  </si>
  <si>
    <t>MOZAMBIQUE</t>
  </si>
  <si>
    <t>MZ</t>
  </si>
  <si>
    <t>MOZ</t>
  </si>
  <si>
    <t>eff8cc85-81ae-4b21-89bc-61300d37884f</t>
  </si>
  <si>
    <t>NAMIBIA</t>
  </si>
  <si>
    <t>NA</t>
  </si>
  <si>
    <t>NAM</t>
  </si>
  <si>
    <t>12cfbdec-6dd2-47a9-9c79-23400227dfb0</t>
  </si>
  <si>
    <t>NAURU</t>
  </si>
  <si>
    <t>NRU</t>
  </si>
  <si>
    <t>9f3e1c9b-930d-48f5-a0e9-3f2f032fd2a9</t>
  </si>
  <si>
    <t>NAVASSA ISLAND</t>
  </si>
  <si>
    <t>XV</t>
  </si>
  <si>
    <t>XNV</t>
  </si>
  <si>
    <t>af64cb97-5cb6-4c1c-8d82-f11f8af9a806</t>
  </si>
  <si>
    <t>NEPAL</t>
  </si>
  <si>
    <t>NP</t>
  </si>
  <si>
    <t>NPL</t>
  </si>
  <si>
    <t>c8ec0bf4-28d8-4fd4-92d3-1de314205a4c</t>
  </si>
  <si>
    <t>NETHERLANDS</t>
  </si>
  <si>
    <t>NL</t>
  </si>
  <si>
    <t>NLD</t>
  </si>
  <si>
    <t>a9423abb-b23b-4e15-9e03-c0869be1f7d1</t>
  </si>
  <si>
    <t>NEW CALEDONIA</t>
  </si>
  <si>
    <t>NC</t>
  </si>
  <si>
    <t>NCL</t>
  </si>
  <si>
    <t>76d66a50-568a-47e6-ad7f-5283b685265f</t>
  </si>
  <si>
    <t>NEW ZEALAND</t>
  </si>
  <si>
    <t>NZ</t>
  </si>
  <si>
    <t>NZL</t>
  </si>
  <si>
    <t>65e43db7-284d-457c-a28d-5bd18e858fcb</t>
  </si>
  <si>
    <t>NICARAGUA</t>
  </si>
  <si>
    <t>NI</t>
  </si>
  <si>
    <t>NIC</t>
  </si>
  <si>
    <t>17f00fdf-4a00-45ec-a836-a64dc92ed3f6</t>
  </si>
  <si>
    <t>NIGER</t>
  </si>
  <si>
    <t>NE</t>
  </si>
  <si>
    <t>NER</t>
  </si>
  <si>
    <t>e1489e58-e424-4962-b48c-e3fd80abce9b</t>
  </si>
  <si>
    <t>NIGERIA</t>
  </si>
  <si>
    <t>NG</t>
  </si>
  <si>
    <t>NGA</t>
  </si>
  <si>
    <t>e1584526-6336-4694-a7e4-b5ffd5405813</t>
  </si>
  <si>
    <t>NIUE</t>
  </si>
  <si>
    <t>NU</t>
  </si>
  <si>
    <t>NIU</t>
  </si>
  <si>
    <t>1a7d0906-d0a4-44fd-baec-7e4259e24976</t>
  </si>
  <si>
    <t>NORFOLK ISLAND</t>
  </si>
  <si>
    <t>NF</t>
  </si>
  <si>
    <t>NFK</t>
  </si>
  <si>
    <t>ab4823ef-b237-40d4-b7fe-60a2080c95c7</t>
  </si>
  <si>
    <t>NORTHERN MARIANA ISLANDS</t>
  </si>
  <si>
    <t>MP</t>
  </si>
  <si>
    <t>MNP</t>
  </si>
  <si>
    <t>fe7edde1-cdc6-44c5-ba23-486c99652a8b</t>
  </si>
  <si>
    <t>NORWAY</t>
  </si>
  <si>
    <t>NO</t>
  </si>
  <si>
    <t>NOR</t>
  </si>
  <si>
    <t>9596ad56-6755-4cce-93ae-e532addf2fc8</t>
  </si>
  <si>
    <t>OMAN</t>
  </si>
  <si>
    <t>OM</t>
  </si>
  <si>
    <t>OMN</t>
  </si>
  <si>
    <t>931d66a6-7d50-4cbb-b48c-39d299be55ce</t>
  </si>
  <si>
    <t>PAKISTAN</t>
  </si>
  <si>
    <t>PK</t>
  </si>
  <si>
    <t>PAK</t>
  </si>
  <si>
    <t>3571aa29-44f1-4c03-8bc2-f5b868a6d932</t>
  </si>
  <si>
    <t>PALAU</t>
  </si>
  <si>
    <t>PW</t>
  </si>
  <si>
    <t>PLW</t>
  </si>
  <si>
    <t>b10c2b78-3eac-4e97-9027-887d763496fb</t>
  </si>
  <si>
    <t>PALMYRA ATOLL</t>
  </si>
  <si>
    <t>XL</t>
  </si>
  <si>
    <t>XPL</t>
  </si>
  <si>
    <t>83a41386-f8f7-4229-a211-087a4f4aa94c</t>
  </si>
  <si>
    <t>PANAMA</t>
  </si>
  <si>
    <t>PA</t>
  </si>
  <si>
    <t>PAN</t>
  </si>
  <si>
    <t>8492eaca-3525-4f53-b897-8b8207a7eaba</t>
  </si>
  <si>
    <t>PAPUA NEW GUINEA</t>
  </si>
  <si>
    <t>PG</t>
  </si>
  <si>
    <t>PNG</t>
  </si>
  <si>
    <t>d306bb84-4d70-4b64-bc87-e974b56083b8</t>
  </si>
  <si>
    <t>PARACEL ISLANDS</t>
  </si>
  <si>
    <t>XP</t>
  </si>
  <si>
    <t>XPR</t>
  </si>
  <si>
    <t>37570629-015f-4bdd-a181-a80d39e21afe</t>
  </si>
  <si>
    <t>PARAGUAY</t>
  </si>
  <si>
    <t>PY</t>
  </si>
  <si>
    <t>PRY</t>
  </si>
  <si>
    <t>88e4dc65-68d5-434e-93f6-9bb44805195d</t>
  </si>
  <si>
    <t>PERU</t>
  </si>
  <si>
    <t>PE</t>
  </si>
  <si>
    <t>PER</t>
  </si>
  <si>
    <t>9f09e1d3-7f12-4490-823b-6e38d155c7aa</t>
  </si>
  <si>
    <t>PHILIPPINES</t>
  </si>
  <si>
    <t>PH</t>
  </si>
  <si>
    <t>PHL</t>
  </si>
  <si>
    <t>9f43f4f9-3f5a-44d1-af07-ab00643008c4</t>
  </si>
  <si>
    <t>PITCAIRN ISLANDS</t>
  </si>
  <si>
    <t>PN</t>
  </si>
  <si>
    <t>PCN</t>
  </si>
  <si>
    <t>48c6145e-ff26-486c-9758-4e6086f4e933</t>
  </si>
  <si>
    <t>POLAND</t>
  </si>
  <si>
    <t>PL</t>
  </si>
  <si>
    <t>POL</t>
  </si>
  <si>
    <t>a8a9029d-87d7-4a3d-b1d8-28d2b5796f01</t>
  </si>
  <si>
    <t>PORTUGAL</t>
  </si>
  <si>
    <t>PT</t>
  </si>
  <si>
    <t>PRT</t>
  </si>
  <si>
    <t>9d1707f5-e690-4d02-a50e-0b43cc5abcfb</t>
  </si>
  <si>
    <t>PUERTO RICO</t>
  </si>
  <si>
    <t>PR</t>
  </si>
  <si>
    <t>PRI</t>
  </si>
  <si>
    <t>f1be6008-494c-46bf-8afb-168b1d3e6671</t>
  </si>
  <si>
    <t>QATAR</t>
  </si>
  <si>
    <t>QA</t>
  </si>
  <si>
    <t>QAT</t>
  </si>
  <si>
    <t>ccedb968-814b-4240-85e1-86839882a645</t>
  </si>
  <si>
    <t>REUNION</t>
  </si>
  <si>
    <t>RE</t>
  </si>
  <si>
    <t>REU</t>
  </si>
  <si>
    <t>09f03d86-bb36-4bc5-b44c-dada772a9ec3</t>
  </si>
  <si>
    <t>ROMANIA</t>
  </si>
  <si>
    <t>RO</t>
  </si>
  <si>
    <t>ROU</t>
  </si>
  <si>
    <t>988a41fb-8825-4207-b2b6-e49863434cc8</t>
  </si>
  <si>
    <t>RUSSIA</t>
  </si>
  <si>
    <t>RU</t>
  </si>
  <si>
    <t>RUS</t>
  </si>
  <si>
    <t>c2190f39-d3be-43d4-aa3b-add2825b9333</t>
  </si>
  <si>
    <t>RWANDA</t>
  </si>
  <si>
    <t>RWA</t>
  </si>
  <si>
    <t>5f5883a9-97c4-43ed-9091-308c78b8d396</t>
  </si>
  <si>
    <t>SAINT BARTHELEMY</t>
  </si>
  <si>
    <t>BL</t>
  </si>
  <si>
    <t>BLM</t>
  </si>
  <si>
    <t>f389a419-c3a0-4997-b515-26e421abdaf5</t>
  </si>
  <si>
    <t>SAINT HELENA, ASCENSION, AND TRISTAN DA CUNHA</t>
  </si>
  <si>
    <t>SH</t>
  </si>
  <si>
    <t>SHN</t>
  </si>
  <si>
    <t>9fa8abb0-ba85-44d8-9f4f-593c418edbaf</t>
  </si>
  <si>
    <t>SAINT KITTS AND NEVIS</t>
  </si>
  <si>
    <t>KN</t>
  </si>
  <si>
    <t>KNA</t>
  </si>
  <si>
    <t>fe45270a-a0d7-4de0-be94-f14ed10bd7cb</t>
  </si>
  <si>
    <t>SAINT LUCIA</t>
  </si>
  <si>
    <t>LC</t>
  </si>
  <si>
    <t>LCA</t>
  </si>
  <si>
    <t>d13acaa8-6d69-4d41-99a0-484f77df9795</t>
  </si>
  <si>
    <t>SAINT MARTIN</t>
  </si>
  <si>
    <t>MF</t>
  </si>
  <si>
    <t>MAF</t>
  </si>
  <si>
    <t>ec439410-baac-45b8-a818-c20b2bb8f222</t>
  </si>
  <si>
    <t>SAINT PIERRE AND MIQUELON</t>
  </si>
  <si>
    <t>PM</t>
  </si>
  <si>
    <t>SPM</t>
  </si>
  <si>
    <t>a7c2ced2-bc61-40a9-8f07-d7d300c5285f</t>
  </si>
  <si>
    <t>SAINT VINCENT AND THE GRENADINES</t>
  </si>
  <si>
    <t>VC</t>
  </si>
  <si>
    <t>VCT</t>
  </si>
  <si>
    <t>ca99d123-0b82-46aa-9269-89f4180d71ed</t>
  </si>
  <si>
    <t>SAMOA</t>
  </si>
  <si>
    <t>WS</t>
  </si>
  <si>
    <t>WSM</t>
  </si>
  <si>
    <t>af18d36e-391e-4b8d-af8d-46fbec3b6d47</t>
  </si>
  <si>
    <t>SAN MARINO</t>
  </si>
  <si>
    <t>SM</t>
  </si>
  <si>
    <t>SMR</t>
  </si>
  <si>
    <t>b07b99ea-6a2d-478b-9623-3fcea36644d9</t>
  </si>
  <si>
    <t>SAO TOME AND PRINCIPE</t>
  </si>
  <si>
    <t>ST</t>
  </si>
  <si>
    <t>STP</t>
  </si>
  <si>
    <t>733b0611-ca89-43bf-be63-f89790a3790f</t>
  </si>
  <si>
    <t>SAUDI ARABIA</t>
  </si>
  <si>
    <t>SA</t>
  </si>
  <si>
    <t>SAU</t>
  </si>
  <si>
    <t>3e69cbfb-1ecf-4341-8874-6d611558f438</t>
  </si>
  <si>
    <t>SENEGAL</t>
  </si>
  <si>
    <t>SN</t>
  </si>
  <si>
    <t>SEN</t>
  </si>
  <si>
    <t>159546ec-56dc-4f9c-bb72-6e480363c742</t>
  </si>
  <si>
    <t>SERBIA</t>
  </si>
  <si>
    <t>RS</t>
  </si>
  <si>
    <t>SRB</t>
  </si>
  <si>
    <t>5324e363-593a-4300-a260-8f58db93788c</t>
  </si>
  <si>
    <t>SEYCHELLES</t>
  </si>
  <si>
    <t>SC</t>
  </si>
  <si>
    <t>SYC</t>
  </si>
  <si>
    <t>9e7bfa52-05ff-4c6f-bd90-f0b822af1ef0</t>
  </si>
  <si>
    <t>SIERRA LEONE</t>
  </si>
  <si>
    <t>SL</t>
  </si>
  <si>
    <t>SLE</t>
  </si>
  <si>
    <t>e25529b7-3691-4f7a-abfc-81a961292082</t>
  </si>
  <si>
    <t>SINGAPORE</t>
  </si>
  <si>
    <t>SG</t>
  </si>
  <si>
    <t>SGP</t>
  </si>
  <si>
    <t>1d1b4f30-3ece-493c-a15b-6fbbfd45a33d</t>
  </si>
  <si>
    <t>SINT MAARTEN</t>
  </si>
  <si>
    <t>SX</t>
  </si>
  <si>
    <t>SXM</t>
  </si>
  <si>
    <t>f60a681e-9830-44b3-ba72-6aca84f0e45f</t>
  </si>
  <si>
    <t>SLOVAKIA</t>
  </si>
  <si>
    <t>SK</t>
  </si>
  <si>
    <t>SVK</t>
  </si>
  <si>
    <t>00ca3874-5351-4e23-b545-b8df096f0af0</t>
  </si>
  <si>
    <t>SLOVENIA</t>
  </si>
  <si>
    <t>SI</t>
  </si>
  <si>
    <t>SVN</t>
  </si>
  <si>
    <t>0d65abcc-f9c3-4cee-b8bb-18695d71551b</t>
  </si>
  <si>
    <t>SOLOMON ISLANDS</t>
  </si>
  <si>
    <t>SB</t>
  </si>
  <si>
    <t>SLB</t>
  </si>
  <si>
    <t>763b3dc2-6115-4905-8217-26273baa243d</t>
  </si>
  <si>
    <t>SOMALIA</t>
  </si>
  <si>
    <t>SO</t>
  </si>
  <si>
    <t>SOM</t>
  </si>
  <si>
    <t>9fc14bb9-49e7-4301-ac6a-e3bfb34db1e9</t>
  </si>
  <si>
    <t>SOUTH AFRICA</t>
  </si>
  <si>
    <t>ZA</t>
  </si>
  <si>
    <t>ZAF</t>
  </si>
  <si>
    <t>c504b58f-d039-4a8f-9372-6818c1fd7e01</t>
  </si>
  <si>
    <t>SOUTH GEORGIA AND SOUTH SANDWICH ISLANDS</t>
  </si>
  <si>
    <t>GS</t>
  </si>
  <si>
    <t>SGS</t>
  </si>
  <si>
    <t>3fe048e5-9c92-40bd-9822-79506cf08724</t>
  </si>
  <si>
    <t>SOUTH SUDAN</t>
  </si>
  <si>
    <t>SS</t>
  </si>
  <si>
    <t>SSD</t>
  </si>
  <si>
    <t>4c74155b-f36e-4c5f-8281-29840264e80a</t>
  </si>
  <si>
    <t>SPAIN</t>
  </si>
  <si>
    <t>ES</t>
  </si>
  <si>
    <t>ESP</t>
  </si>
  <si>
    <t>1e9e94c4-af1b-46f4-8584-39b438090d8a</t>
  </si>
  <si>
    <t>SPRATLY ISLANDS</t>
  </si>
  <si>
    <t>XS</t>
  </si>
  <si>
    <t>XSP</t>
  </si>
  <si>
    <t>6693d918-a1cb-4389-a6a2-355aadf7d31f</t>
  </si>
  <si>
    <t>SRI LANKA</t>
  </si>
  <si>
    <t>LK</t>
  </si>
  <si>
    <t>LKA</t>
  </si>
  <si>
    <t>bfd90f16-590f-4afe-b6b8-b35cd29007cc</t>
  </si>
  <si>
    <t>SUDAN</t>
  </si>
  <si>
    <t>SD</t>
  </si>
  <si>
    <t>SDN</t>
  </si>
  <si>
    <t>4b26d936-4695-4131-8d99-da1f8a978b31</t>
  </si>
  <si>
    <t>SURINAME</t>
  </si>
  <si>
    <t>SR</t>
  </si>
  <si>
    <t>SUR</t>
  </si>
  <si>
    <t>29bc4b1e-3e04-47c7-84de-127668b1535b</t>
  </si>
  <si>
    <t>SVALBARD</t>
  </si>
  <si>
    <t>XR</t>
  </si>
  <si>
    <t>XSV</t>
  </si>
  <si>
    <t>262863d3-bf80-44c4-887d-d5cb0b4c03c5</t>
  </si>
  <si>
    <t>SWAZILAND</t>
  </si>
  <si>
    <t>SZ</t>
  </si>
  <si>
    <t>SWZ</t>
  </si>
  <si>
    <t>6900382a-2cf3-4006-8793-89b8f13bda24</t>
  </si>
  <si>
    <t>SWEDEN</t>
  </si>
  <si>
    <t>SE</t>
  </si>
  <si>
    <t>SWE</t>
  </si>
  <si>
    <t>260bf106-6ac0-41a7-bfb5-8b1bb97f1466</t>
  </si>
  <si>
    <t>SWITZERLAND</t>
  </si>
  <si>
    <t>CH</t>
  </si>
  <si>
    <t>CHE</t>
  </si>
  <si>
    <t>47373d45-5596-43ac-8682-9abc7bc9835d</t>
  </si>
  <si>
    <t>SYRIA</t>
  </si>
  <si>
    <t>SY</t>
  </si>
  <si>
    <t>SYR</t>
  </si>
  <si>
    <t>57f10a68-c4c8-4200-a7bb-56a4b52d6325</t>
  </si>
  <si>
    <t>TAIWAN</t>
  </si>
  <si>
    <t>TW</t>
  </si>
  <si>
    <t>TWN</t>
  </si>
  <si>
    <t>4de95f41-fdb0-48fc-bee2-d95a170a180c</t>
  </si>
  <si>
    <t>TAJIKISTAN</t>
  </si>
  <si>
    <t>TJ</t>
  </si>
  <si>
    <t>TJK</t>
  </si>
  <si>
    <t>bd8f4661-f43b-4bc5-8406-385bf814b917</t>
  </si>
  <si>
    <t>TANZANIA</t>
  </si>
  <si>
    <t>TZ</t>
  </si>
  <si>
    <t>TZA</t>
  </si>
  <si>
    <t>f3a78da2-6be2-460c-b07a-f9a4d5c155cf</t>
  </si>
  <si>
    <t>THAILAND</t>
  </si>
  <si>
    <t>TH</t>
  </si>
  <si>
    <t>THA</t>
  </si>
  <si>
    <t>e8a2d1ca-5ac4-4dde-91e5-095c3e99c261</t>
  </si>
  <si>
    <t>TIMOR-LESTE</t>
  </si>
  <si>
    <t>TL</t>
  </si>
  <si>
    <t>TLS</t>
  </si>
  <si>
    <t>0424bbd1-73bc-4732-a551-feacc52ed41f</t>
  </si>
  <si>
    <t>TOGO</t>
  </si>
  <si>
    <t>TG</t>
  </si>
  <si>
    <t>TGO</t>
  </si>
  <si>
    <t>b8a1b52a-0f24-4661-aac3-2f2ce7fd9e6c</t>
  </si>
  <si>
    <t>TOKELAU</t>
  </si>
  <si>
    <t>TK</t>
  </si>
  <si>
    <t>TKL</t>
  </si>
  <si>
    <t>b5b001c5-d846-4af9-969b-20f50260b122</t>
  </si>
  <si>
    <t>TONGA</t>
  </si>
  <si>
    <t>TO</t>
  </si>
  <si>
    <t>TON</t>
  </si>
  <si>
    <t>b49b2531-e70c-4eeb-9a38-94ab5205d4c9</t>
  </si>
  <si>
    <t>TRINIDAD AND TOBAGO</t>
  </si>
  <si>
    <t>TT</t>
  </si>
  <si>
    <t>TTO</t>
  </si>
  <si>
    <t>c0cd6809-a5c9-41a1-95c3-f76fc4c2910e</t>
  </si>
  <si>
    <t>TROMELIN ISLAND</t>
  </si>
  <si>
    <t>XT</t>
  </si>
  <si>
    <t>XTR</t>
  </si>
  <si>
    <t>fa66a861-d2f0-493a-adc0-a79cc4d27247</t>
  </si>
  <si>
    <t>TUNISIA</t>
  </si>
  <si>
    <t>TN</t>
  </si>
  <si>
    <t>TUN</t>
  </si>
  <si>
    <t>6c65e710-12ab-4559-a821-211a95df1e57</t>
  </si>
  <si>
    <t>TURKEY</t>
  </si>
  <si>
    <t>TR</t>
  </si>
  <si>
    <t>TUR</t>
  </si>
  <si>
    <t>f5de2e5e-628d-4028-b410-1f0d71e7f1af</t>
  </si>
  <si>
    <t>TURKMENISTAN</t>
  </si>
  <si>
    <t>TM</t>
  </si>
  <si>
    <t>TKM</t>
  </si>
  <si>
    <t>e1ee9285-8d25-42a0-9f00-5cb69339f397</t>
  </si>
  <si>
    <t>TURKS AND CAICOS ISLANDS</t>
  </si>
  <si>
    <t>TC</t>
  </si>
  <si>
    <t>TCA</t>
  </si>
  <si>
    <t>1d6ce356-4cf3-4a5e-8a95-a5baec7ec0fd</t>
  </si>
  <si>
    <t>TUVALU</t>
  </si>
  <si>
    <t>TV</t>
  </si>
  <si>
    <t>TUV</t>
  </si>
  <si>
    <t>4c6ad84d-e046-4ba5-8fb0-d618e06ac56d</t>
  </si>
  <si>
    <t>UGANDA</t>
  </si>
  <si>
    <t>UG</t>
  </si>
  <si>
    <t>UGA</t>
  </si>
  <si>
    <t>47e1cc81-4e64-4790-9dd1-b81a5f348511</t>
  </si>
  <si>
    <t>UKRAINE</t>
  </si>
  <si>
    <t>UA</t>
  </si>
  <si>
    <t>UKR</t>
  </si>
  <si>
    <t>4e54d07f-9a17-40ba-875b-49da9c8cac00</t>
  </si>
  <si>
    <t>UNITED ARAB EMIRATES</t>
  </si>
  <si>
    <t>AE</t>
  </si>
  <si>
    <t>ARE</t>
  </si>
  <si>
    <t>673d9ebb-fde6-460e-8a4c-6c4e555fa2d2</t>
  </si>
  <si>
    <t>UNITED KINGDOM</t>
  </si>
  <si>
    <t>GB</t>
  </si>
  <si>
    <t>GBR</t>
  </si>
  <si>
    <t>7715ec03-e4bf-49d0-b70a-b4a187cac532</t>
  </si>
  <si>
    <t>UNITED STATES</t>
  </si>
  <si>
    <t>US</t>
  </si>
  <si>
    <t>USA</t>
  </si>
  <si>
    <t>a49ea992-9972-4f95-aed9-39ed8cb0e1c8</t>
  </si>
  <si>
    <t>UNKNOWN</t>
  </si>
  <si>
    <t>A1</t>
  </si>
  <si>
    <t>AX1</t>
  </si>
  <si>
    <t>e58eb618-786a-4dd0-8dda-22b3fac6ff27</t>
  </si>
  <si>
    <t>URUGUAY</t>
  </si>
  <si>
    <t>UY</t>
  </si>
  <si>
    <t>URY</t>
  </si>
  <si>
    <t>bfb84a2f-c589-4984-a23f-ea261777d233</t>
  </si>
  <si>
    <t>UZBEKISTAN</t>
  </si>
  <si>
    <t>UZ</t>
  </si>
  <si>
    <t>UZB</t>
  </si>
  <si>
    <t>a69aea43-e58d-4030-9cda-d2f46ec822cf</t>
  </si>
  <si>
    <t>VANUATU</t>
  </si>
  <si>
    <t>VU</t>
  </si>
  <si>
    <t>VUT</t>
  </si>
  <si>
    <t>16853d92-c126-48db-b997-8a28ae526f49</t>
  </si>
  <si>
    <t>VATICAN CITY</t>
  </si>
  <si>
    <t>VA</t>
  </si>
  <si>
    <t>VAT</t>
  </si>
  <si>
    <t>4cef9df0-e9cd-4fd4-9281-e8b7622c6fd6</t>
  </si>
  <si>
    <t>VENEZUELA</t>
  </si>
  <si>
    <t>VE</t>
  </si>
  <si>
    <t>VEN</t>
  </si>
  <si>
    <t>bccfd442-cd0e-4724-aa22-2c83e9fc6341</t>
  </si>
  <si>
    <t>VIETNAM</t>
  </si>
  <si>
    <t>VN</t>
  </si>
  <si>
    <t>VNM</t>
  </si>
  <si>
    <t>57659c50-4468-40c5-837e-408f72ddbc5d</t>
  </si>
  <si>
    <t>VIRGIN ISLANDS, BRITISH</t>
  </si>
  <si>
    <t>VG</t>
  </si>
  <si>
    <t>VGB</t>
  </si>
  <si>
    <t>a26c1e5c-d6c6-43a0-b28f-df49ac1f6f90</t>
  </si>
  <si>
    <t>VIRGIN ISLANDS, U.S.</t>
  </si>
  <si>
    <t>VI</t>
  </si>
  <si>
    <t>VIR</t>
  </si>
  <si>
    <t>90cd4cc0-f1dd-47f0-97f1-9c97f85b8099</t>
  </si>
  <si>
    <t>WAKE ISLAND</t>
  </si>
  <si>
    <t>QW</t>
  </si>
  <si>
    <t>XWK</t>
  </si>
  <si>
    <t>35079185-b01d-48f4-b4d6-360113cfde36</t>
  </si>
  <si>
    <t>WALLIS AND FUTUNA</t>
  </si>
  <si>
    <t>WF</t>
  </si>
  <si>
    <t>WLF</t>
  </si>
  <si>
    <t>5f4c8afb-9740-433e-a4fe-d7c7980f76c6</t>
  </si>
  <si>
    <t>WEST BANK</t>
  </si>
  <si>
    <t>XW</t>
  </si>
  <si>
    <t>XWB</t>
  </si>
  <si>
    <t>4f02d6d9-ccda-4388-b67a-af4282e5492f</t>
  </si>
  <si>
    <t>WESTERN SAHARA</t>
  </si>
  <si>
    <t>EH</t>
  </si>
  <si>
    <t>ESH</t>
  </si>
  <si>
    <t>adc25031-7fe4-4f9b-afee-f62d42bd189b</t>
  </si>
  <si>
    <t>YEMEN</t>
  </si>
  <si>
    <t>YE</t>
  </si>
  <si>
    <t>YEM</t>
  </si>
  <si>
    <t>97973b25-3e34-4ef1-9c0c-f29a19774a33</t>
  </si>
  <si>
    <t>ZAMBIA</t>
  </si>
  <si>
    <t>ZM</t>
  </si>
  <si>
    <t>ZMB</t>
  </si>
  <si>
    <t>7a27e5d9-77d5-4b8f-893f-a0c5aaaf9a95</t>
  </si>
  <si>
    <t>ZIMBABWE</t>
  </si>
  <si>
    <t>ZW</t>
  </si>
  <si>
    <t>ZWE</t>
  </si>
  <si>
    <t>6d2f9249-d62c-4204-b4fd-1b1ba59d57ae</t>
  </si>
  <si>
    <t>CTRY INACTIVE</t>
  </si>
  <si>
    <t>JT</t>
  </si>
  <si>
    <t>JT1</t>
  </si>
  <si>
    <t>prjc_caf_ctry_crncy_uuid</t>
  </si>
  <si>
    <t>trd_ar_id</t>
  </si>
  <si>
    <t>trd_ar_uuid</t>
  </si>
  <si>
    <t>trd_ar_nm</t>
  </si>
  <si>
    <t>c07ed822-eec6-4fef-8a68-cf002d5bd31c</t>
  </si>
  <si>
    <t>CONTINENTAL EUROPE, UNITED KINGDOM, IRELAND</t>
  </si>
  <si>
    <t>76ec9048-2d60-4dde-b4b3-518e589d0842</t>
  </si>
  <si>
    <t>AFRICA</t>
  </si>
  <si>
    <t>5c6c3a5c-4314-4e64-a364-f9300660c3e6</t>
  </si>
  <si>
    <t>US GULF COAST</t>
  </si>
  <si>
    <t>0a9d8942-1d5a-4e6a-9e4a-7754134e5cbd</t>
  </si>
  <si>
    <t>SOUTH AMERICA</t>
  </si>
  <si>
    <t>79dc4e56-647e-47a0-9a24-f9f7ce4f1e41</t>
  </si>
  <si>
    <t>AZORES</t>
  </si>
  <si>
    <t>19dd2576-44de-4c39-b7a1-a9bac7234296</t>
  </si>
  <si>
    <t>FAR EAST</t>
  </si>
  <si>
    <t>ccf10255-ff78-470c-9ca4-c1d95ba67011</t>
  </si>
  <si>
    <t>CARIBBEAN</t>
  </si>
  <si>
    <t>f46373d6-b22e-4c7c-9baf-f87348bb5bfe</t>
  </si>
  <si>
    <t>US EAST COAST</t>
  </si>
  <si>
    <t>950f6104-df27-4aa0-920b-3138a260eb49</t>
  </si>
  <si>
    <t>MIDDLE EAST, SOUTH ASIA, INDIAN OCEAN</t>
  </si>
  <si>
    <t>21748aa5-d425-4740-a30e-c2fda146e574</t>
  </si>
  <si>
    <t>US WEST COAST</t>
  </si>
  <si>
    <t>d2dbbda9-daf9-482d-a47a-f7d408a307ac</t>
  </si>
  <si>
    <t>SCANDINAVIA, BALTIC</t>
  </si>
  <si>
    <t>d469604f-95c2-46d4-9c66-d58c4f2825e2</t>
  </si>
  <si>
    <t>MEDITERRANEAN</t>
  </si>
  <si>
    <t>164dcacf-ef3a-4f90-a12b-948ab56dc67c</t>
  </si>
  <si>
    <t>ALASKA</t>
  </si>
  <si>
    <t>c918dee4-7221-478d-8977-04612bfaae1d</t>
  </si>
  <si>
    <t>CENTRAL AMERICA, MEXICO</t>
  </si>
  <si>
    <t>ae62e84e-6a01-4f4f-b15c-39938672c886</t>
  </si>
  <si>
    <t>OCEANIA</t>
  </si>
  <si>
    <t>28b597e5-4d2d-430e-b397-d8eeb9ba1b75</t>
  </si>
  <si>
    <t>BLACK SEA</t>
  </si>
  <si>
    <t>e7b18a2f-19a1-4aaf-929e-3a35aa8e7789</t>
  </si>
  <si>
    <t>HAWAII</t>
  </si>
  <si>
    <t>rte_id</t>
  </si>
  <si>
    <t>trd_ar_a_id</t>
  </si>
  <si>
    <t>trd_ar_b_id</t>
  </si>
  <si>
    <t>228ef88d-3029-4bba-b1e5-91f9c255538c</t>
  </si>
  <si>
    <t>a8071283-f8ed-4e92-b630-cc00081d39e7</t>
  </si>
  <si>
    <t>03a96716-669e-4a81-8f9d-06a65be724bd</t>
  </si>
  <si>
    <t>afaf5182-2906-44e6-b21f-3d9b38d19263</t>
  </si>
  <si>
    <t>3ac7319b-6145-4f28-b6e4-4b622f283e6f</t>
  </si>
  <si>
    <t>2bfbc057-fe8c-4f46-b12a-8ab3cf4cdbd3</t>
  </si>
  <si>
    <t>03148898-8350-463e-aef3-40ab7bea39ae</t>
  </si>
  <si>
    <t>eee02762-2759-4dc8-93e8-f28a29046d58</t>
  </si>
  <si>
    <t>1A</t>
  </si>
  <si>
    <t>eca0451e-e8f8-449f-96c1-dc9cf6fabc3e</t>
  </si>
  <si>
    <t>a65aa795-fad7-48f0-8ccb-277c74048214</t>
  </si>
  <si>
    <t>791705f0-7695-453f-8025-067dd382c968</t>
  </si>
  <si>
    <t>8c20c621-f29c-47ad-94dc-7a759511841f</t>
  </si>
  <si>
    <t>29057b83-5e74-4702-bd60-c3194a5da0eb</t>
  </si>
  <si>
    <t>2703bc3d-d813-487d-991a-358230e98b95</t>
  </si>
  <si>
    <t>17c55f29-c47a-4696-a95d-de61026998f9</t>
  </si>
  <si>
    <t>69ed757a-15cb-4d76-9e4f-b4eae2b6eb7d</t>
  </si>
  <si>
    <t>633e2a8d-0b90-4c6a-ad3f-a2976276150a</t>
  </si>
  <si>
    <t>f60c3e2d-99b1-49dd-afac-6114831bdc21</t>
  </si>
  <si>
    <t>99edc0cf-d0e1-4e79-902f-1388980686d1</t>
  </si>
  <si>
    <t>c87e0ec3-4fc1-48e5-9945-8320f7987ba3</t>
  </si>
  <si>
    <t>899cbe51-c05f-4656-97fd-ca8a98251d34</t>
  </si>
  <si>
    <t>21e722c9-d8ee-4fb8-8454-50c9ab148ec3</t>
  </si>
  <si>
    <t>731c8880-9ce2-4123-8a29-77535a2b4b1f</t>
  </si>
  <si>
    <t>779fd8b8-b700-4f04-b648-28c080dbc40e</t>
  </si>
  <si>
    <t>f44e9c77-bd82-40f6-8413-b4b00ed7b461</t>
  </si>
  <si>
    <t>2d7552a8-51e0-4fcb-86ef-911c02a371e2</t>
  </si>
  <si>
    <t>77e097d0-cc08-4ad8-b0ed-454a5890470e</t>
  </si>
  <si>
    <t>8bbc4014-6218-4ec3-ba0e-30513cc4c47d</t>
  </si>
  <si>
    <t>deca2d41-c142-43ef-8d38-5f021ec1d56e</t>
  </si>
  <si>
    <t>4a78ba4a-4333-49dd-8364-f27ebb8ea66b</t>
  </si>
  <si>
    <t>2cc849a0-4b73-4b25-b992-66be5b227a40</t>
  </si>
  <si>
    <t>7ef59b78-5948-46d4-bbc9-1814e48344f5</t>
  </si>
  <si>
    <t>db44b503-a7a0-4514-8876-58c027a65ac9</t>
  </si>
  <si>
    <t>5712fd31-0058-4217-b28b-223fd5805f9d</t>
  </si>
  <si>
    <t>656648da-e3dc-4077-bdfe-ccea74233290</t>
  </si>
  <si>
    <t>35f95bda-cd79-4611-a73a-8320955bcec9</t>
  </si>
  <si>
    <t>7f1cdf9a-2d58-4ab3-b4d8-533049891051</t>
  </si>
  <si>
    <t>6ca5db06-17b2-42b9-b2af-dfc5a741386d</t>
  </si>
  <si>
    <t>3a46d88d-888b-498e-8a87-59876184145b</t>
  </si>
  <si>
    <t>e3b123f2-ffff-4b3a-bab8-a93df0586de0</t>
  </si>
  <si>
    <t>fd4df917-309c-42cc-bd7a-c9ba495e5d12</t>
  </si>
  <si>
    <t>8052154c-a142-4807-9cb2-3437eb5bc49c</t>
  </si>
  <si>
    <t>d2096331-5543-4ec6-aed8-8bb8720413f2</t>
  </si>
  <si>
    <t>f31cb742-e67a-4597-901d-4c7166db3c3f</t>
  </si>
  <si>
    <t>ab826272-d5d4-46e7-99e7-5342e5876f51</t>
  </si>
  <si>
    <t>5636ab27-2621-484e-8e56-9712b9dde506</t>
  </si>
  <si>
    <t>37127bbb-3852-4ca4-aaa9-953f180b1bc1</t>
  </si>
  <si>
    <t>59ea1037-4b02-4287-89f9-880f1805c62d</t>
  </si>
  <si>
    <t>31ce7064-ba05-46d8-bfc3-85ea6e6ab4fe</t>
  </si>
  <si>
    <t>69d4a565-aa13-4cb5-a35f-ef4d707860b8</t>
  </si>
  <si>
    <t>ffa96c26-b656-4bf0-8ee3-0a7ddd057806</t>
  </si>
  <si>
    <t>b73e5e63-58f7-4e6e-b3c5-4b114ae8677d</t>
  </si>
  <si>
    <t>a8514727-a7cc-4957-9fa1-cd02a169bb07</t>
  </si>
  <si>
    <t>ff5639c7-9e8f-4622-86f4-8bac13fa16a1</t>
  </si>
  <si>
    <t>1B</t>
  </si>
  <si>
    <t>ebf79fa0-0689-4ad3-9071-00a20285c7af</t>
  </si>
  <si>
    <t>3db96b24-3363-42e3-9de8-6dc0c118862e</t>
  </si>
  <si>
    <t>adbdbecf-7388-4d7e-9ad9-ba47de5f5027</t>
  </si>
  <si>
    <t>d60ca500-fcdf-43df-aa35-0b13f5ab6792</t>
  </si>
  <si>
    <t>edc87862-5e3f-4050-b33b-be38dc898f4c</t>
  </si>
  <si>
    <t>c6a42226-0395-4384-8b43-c6277a05f2d4</t>
  </si>
  <si>
    <t>84dd4c4a-a4fb-4de8-a18e-a93dff321382</t>
  </si>
  <si>
    <t>31abdf65-c16c-4327-8db4-239e1b2482e8</t>
  </si>
  <si>
    <t>6f1f290e-3060-46e3-a00a-b0ffc3175b5f</t>
  </si>
  <si>
    <t>b523587a-a10d-4690-84b4-a89d60632ef1</t>
  </si>
  <si>
    <t>3002880a-9144-4c3e-ad8b-74bbeda85566</t>
  </si>
  <si>
    <t>7a40f6a3-beca-4f8f-90f8-4b29aefe722c</t>
  </si>
  <si>
    <t>ea24f86f-1ff8-4f99-b80d-5b20c3782a96</t>
  </si>
  <si>
    <t>e6ffe095-bf61-4318-a49c-f1a156795a94</t>
  </si>
  <si>
    <t>0774bd0b-d1df-4758-87a7-8b1d9835e448</t>
  </si>
  <si>
    <t>e758689d-02d8-428b-a494-94936e5ae77d</t>
  </si>
  <si>
    <t>5fd564dd-8f1b-45bc-b4e2-0a3f3e0500ff</t>
  </si>
  <si>
    <t>6abfd9fe-1673-4db8-ae9c-51504b5953a0</t>
  </si>
  <si>
    <t>fe81e7e9-8d6c-4239-985f-4fe841aac3db</t>
  </si>
  <si>
    <t>4755d12a-6c0a-418a-91c3-37824b0d0ab5</t>
  </si>
  <si>
    <t>150617da-aec7-4a00-bae3-8aaaa33bc180</t>
  </si>
  <si>
    <t>4ce9709d-175a-4203-9105-92270fe6ad8f</t>
  </si>
  <si>
    <t>2c27433c-161a-4187-b91f-db5efe465aca</t>
  </si>
  <si>
    <t>7b33d32c-f74e-4910-9883-653cf84aed75</t>
  </si>
  <si>
    <t>9a6f91ac-10bb-4416-b912-9986d826bdc8</t>
  </si>
  <si>
    <t>5f2d3c54-dff2-408a-91d8-f32742ba9029</t>
  </si>
  <si>
    <t>241337e7-d051-455b-8b6d-247779ce269e</t>
  </si>
  <si>
    <t>59b7e6bc-996a-4f64-8407-51ab6fff1d2b</t>
  </si>
  <si>
    <t>46f695f7-4a88-427a-a57d-e8327260f80e</t>
  </si>
  <si>
    <t>e73f0222-6730-4bed-80d1-766063d60871</t>
  </si>
  <si>
    <t>302fc78e-40ce-4882-9762-b5a0a864c7d6</t>
  </si>
  <si>
    <t>30455a21-56e7-4751-8d00-5c733362262a</t>
  </si>
  <si>
    <t>69b42a0d-0344-47e3-99e4-4928f95b54bb</t>
  </si>
  <si>
    <t>d46dcf7f-1c47-4cfd-9cd3-41d084605cc0</t>
  </si>
  <si>
    <t>fa180f2f-94ad-4e77-b4cc-9c0eb15de559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</si>
  <si>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</si>
  <si>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</si>
  <si>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</si>
  <si>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</si>
  <si>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</si>
  <si>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</si>
  <si>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</si>
  <si>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</si>
  <si>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</si>
  <si>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trade_area_a_name</t>
  </si>
  <si>
    <t>trd_ar_b_nm</t>
  </si>
  <si>
    <t>rte_nm</t>
  </si>
  <si>
    <t>prjc_caf_rte_uuid</t>
  </si>
  <si>
    <t>10</t>
  </si>
  <si>
    <t>11</t>
  </si>
  <si>
    <t>12</t>
  </si>
  <si>
    <t>13</t>
  </si>
  <si>
    <t>14</t>
  </si>
  <si>
    <t>16</t>
  </si>
  <si>
    <t>23</t>
  </si>
  <si>
    <t>25</t>
  </si>
  <si>
    <t>27</t>
  </si>
  <si>
    <t>15</t>
  </si>
  <si>
    <t>18</t>
  </si>
  <si>
    <t>19</t>
  </si>
  <si>
    <t>20</t>
  </si>
  <si>
    <t>24</t>
  </si>
  <si>
    <t>26</t>
  </si>
  <si>
    <t>28</t>
  </si>
  <si>
    <t>29</t>
  </si>
  <si>
    <t>32</t>
  </si>
  <si>
    <t>33</t>
  </si>
  <si>
    <t>34</t>
  </si>
  <si>
    <t>35</t>
  </si>
  <si>
    <t>36</t>
  </si>
  <si>
    <t>37</t>
  </si>
  <si>
    <t>39</t>
  </si>
  <si>
    <t>40</t>
  </si>
  <si>
    <t>42</t>
  </si>
  <si>
    <t>43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</si>
  <si>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</si>
  <si>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</si>
  <si>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</si>
  <si>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</si>
  <si>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</si>
  <si>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</si>
  <si>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</si>
  <si>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</si>
  <si>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</si>
  <si>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</si>
  <si>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</si>
  <si>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</si>
  <si>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</si>
  <si>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</si>
  <si>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</si>
  <si>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</si>
  <si>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</si>
  <si>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</si>
  <si>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</si>
  <si>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</si>
  <si>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</si>
  <si>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</si>
  <si>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</si>
  <si>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</si>
  <si>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</si>
  <si>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</si>
  <si>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</si>
  <si>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</si>
  <si>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</si>
  <si>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</si>
  <si>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</si>
  <si>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</si>
  <si>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</si>
  <si>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</si>
  <si>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</si>
  <si>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</si>
  <si>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</si>
  <si>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</si>
  <si>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</si>
  <si>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</si>
  <si>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</si>
  <si>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</si>
  <si>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</si>
  <si>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</si>
  <si>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</si>
  <si>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</si>
  <si>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</si>
  <si>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</si>
  <si>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</si>
  <si>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</si>
  <si>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</si>
  <si>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c2f3e32a-ab79-11ec-b909-0242ac120002</t>
  </si>
  <si>
    <t>c2f3eed8-ab79-11ec-b909-0242ac120002</t>
  </si>
  <si>
    <t>c2f3f52c-ab79-11ec-b909-0242ac120002</t>
  </si>
  <si>
    <t>c2f40012-ab79-11ec-b909-0242ac120002</t>
  </si>
  <si>
    <t>c2f4092c-ab79-11ec-b909-0242ac120002</t>
  </si>
  <si>
    <t>c2f40ee0-ab79-11ec-b909-0242ac120002</t>
  </si>
  <si>
    <t>prjc_caf_rte_ctry_uuid</t>
  </si>
  <si>
    <t>102ddfbe-ab85-11ec-b909-0242ac120002</t>
  </si>
  <si>
    <t>102defd6-ab85-11ec-b909-0242ac120002</t>
  </si>
  <si>
    <t>102df2a6-ab85-11ec-b909-0242ac120002</t>
  </si>
  <si>
    <t>102df896-ab85-11ec-b909-0242ac120002</t>
  </si>
  <si>
    <t>102e0cbe-ab85-11ec-b909-0242ac120002</t>
  </si>
  <si>
    <t>102e1c40-ab85-11ec-b909-0242ac120002</t>
  </si>
  <si>
    <t>102e1df8-ab85-11ec-b909-0242ac120002</t>
  </si>
  <si>
    <t>102e2316-ab85-11ec-b909-0242ac120002</t>
  </si>
  <si>
    <t>102e28ca-ab85-11ec-b909-0242ac120002</t>
  </si>
  <si>
    <t>102e2c44-ab85-11ec-b909-0242ac120002</t>
  </si>
  <si>
    <t>102e37e8-ab85-11ec-b909-0242ac120002</t>
  </si>
  <si>
    <t>102e3ae0-ab85-11ec-b909-0242ac120002</t>
  </si>
  <si>
    <t>102e40c6-ab85-11ec-b909-0242ac120002</t>
  </si>
  <si>
    <t>102e46e8-ab85-11ec-b909-0242ac120002</t>
  </si>
  <si>
    <t>102e4d78-ab85-11ec-b909-0242ac120002</t>
  </si>
  <si>
    <t>102e5db8-ab85-11ec-b909-0242ac120002</t>
  </si>
  <si>
    <t>102e60c4-ab85-11ec-b909-0242ac120002</t>
  </si>
  <si>
    <t>102e66c8-ab85-11ec-b909-0242ac120002</t>
  </si>
  <si>
    <t>102e6aec-ab85-11ec-b909-0242ac120002</t>
  </si>
  <si>
    <t>102e6ed4-ab85-11ec-b909-0242ac120002</t>
  </si>
  <si>
    <t>102e7992-ab85-11ec-b909-0242ac120002</t>
  </si>
  <si>
    <t>102e7e7e-ab85-11ec-b909-0242ac120002</t>
  </si>
  <si>
    <t>82bc6ab6-ab92-11ec-b909-0242ac120002</t>
  </si>
  <si>
    <t>82bc6db8-ab92-11ec-b909-0242ac120002</t>
  </si>
  <si>
    <t>82bc706a-ab92-11ec-b909-0242ac120002</t>
  </si>
  <si>
    <t>82bc7628-ab92-11ec-b909-0242ac120002</t>
  </si>
  <si>
    <t>82bc7736-ab92-11ec-b909-0242ac120002</t>
  </si>
  <si>
    <t>82bc7966-ab92-11ec-b909-0242ac120002</t>
  </si>
  <si>
    <t>82bc7a74-ab92-11ec-b909-0242ac120002</t>
  </si>
  <si>
    <t>82bc7b8c-ab92-11ec-b909-0242ac120002</t>
  </si>
  <si>
    <t>82bc7d9e-ab92-11ec-b909-0242ac120002</t>
  </si>
  <si>
    <t>82bc7eb6-ab92-11ec-b909-0242ac120002</t>
  </si>
  <si>
    <t>82bc7fc4-ab92-11ec-b909-0242ac120002</t>
  </si>
  <si>
    <t>82bc8334-ab92-11ec-b909-0242ac120002</t>
  </si>
  <si>
    <t>82bc84ce-ab92-11ec-b909-0242ac120002</t>
  </si>
  <si>
    <t>82bc85f0-ab92-11ec-b909-0242ac120002</t>
  </si>
  <si>
    <t>82bc86fe-ab92-11ec-b909-0242ac120002</t>
  </si>
  <si>
    <t>82bc8816-ab92-11ec-b909-0242ac120002</t>
  </si>
  <si>
    <t>82bc8b86-ab92-11ec-b909-0242ac120002</t>
  </si>
  <si>
    <t>82bc8cda-ab92-11ec-b909-0242ac120002</t>
  </si>
  <si>
    <t>ad54c36a-ab95-11ec-b909-0242ac120002</t>
  </si>
  <si>
    <t>ad54c662-ab95-11ec-b909-0242ac120002</t>
  </si>
  <si>
    <t>ad54ca36-ab95-11ec-b909-0242ac120002</t>
  </si>
  <si>
    <t>ad54cb8a-ab95-11ec-b909-0242ac120002</t>
  </si>
  <si>
    <t>ad54ccc0-ab95-11ec-b909-0242ac120002</t>
  </si>
  <si>
    <t>ad54cde2-ab95-11ec-b909-0242ac120002</t>
  </si>
  <si>
    <t>ad54cf2c-ab95-11ec-b909-0242ac120002</t>
  </si>
  <si>
    <t>ad54d080-ab95-11ec-b909-0242ac120002</t>
  </si>
  <si>
    <t>ad54d59e-ab95-11ec-b909-0242ac120002</t>
  </si>
  <si>
    <t>ad54d6de-ab95-11ec-b909-0242ac120002</t>
  </si>
  <si>
    <t>ad54dba2-ab95-11ec-b909-0242ac120002</t>
  </si>
  <si>
    <t>ad54dcc4-ab95-11ec-b909-0242ac120002</t>
  </si>
  <si>
    <t>ad54dde6-ab95-11ec-b909-0242ac120002</t>
  </si>
  <si>
    <t>ad54df12-ab95-11ec-b909-0242ac120002</t>
  </si>
  <si>
    <t>ad54e034-ab95-11ec-b909-0242ac120002</t>
  </si>
  <si>
    <t>ad54e160-ab95-11ec-b909-0242ac120002</t>
  </si>
  <si>
    <t>ad54e4b2-ab95-11ec-b909-0242ac120002</t>
  </si>
  <si>
    <t>ad54e778-ab95-11ec-b909-0242ac120002</t>
  </si>
  <si>
    <t>ad54e890-ab95-11ec-b909-0242ac120002</t>
  </si>
  <si>
    <t>ad54e9ee-ab95-11ec-b909-0242ac120002</t>
  </si>
  <si>
    <t>ad54eb56-ab95-11ec-b909-0242ac120002</t>
  </si>
  <si>
    <t>ad54ed0e-ab95-11ec-b909-0242ac120002</t>
  </si>
  <si>
    <t>prjc_caf_rt_id</t>
  </si>
  <si>
    <t>caf_mthly_exchg_rt_uuid</t>
  </si>
  <si>
    <t>caf_mthly_exchg_rt</t>
  </si>
  <si>
    <t>caf_currency_id_id</t>
  </si>
  <si>
    <t>caf_currency_name</t>
  </si>
  <si>
    <t>caf_currency_code</t>
  </si>
  <si>
    <t>388b33b2-aba8-11ec-b909-0242ac120002</t>
  </si>
  <si>
    <t>388b3a74-aba8-11ec-b909-0242ac120002</t>
  </si>
  <si>
    <t>388b3bdc-aba8-11ec-b909-0242ac120002</t>
  </si>
  <si>
    <t>388b3d30-aba8-11ec-b909-0242ac120002</t>
  </si>
  <si>
    <t>388b3e66-aba8-11ec-b909-0242ac120002</t>
  </si>
  <si>
    <t>388b3f92-aba8-11ec-b909-0242ac120002</t>
  </si>
  <si>
    <t>388b40d2-aba8-11ec-b909-0242ac120002</t>
  </si>
  <si>
    <t>388b41fe-aba8-11ec-b909-0242ac120002</t>
  </si>
  <si>
    <t>388b433e-aba8-11ec-b909-0242ac120002</t>
  </si>
  <si>
    <t>388b4654-aba8-11ec-b909-0242ac120002</t>
  </si>
  <si>
    <t>388b478a-aba8-11ec-b909-0242ac120002</t>
  </si>
  <si>
    <t>388b48c0-aba8-11ec-b909-0242ac120002</t>
  </si>
  <si>
    <t>388b49f6-aba8-11ec-b909-0242ac120002</t>
  </si>
  <si>
    <t>388b4b36-aba8-11ec-b909-0242ac120002</t>
  </si>
  <si>
    <t>388b4c6c-aba8-11ec-b909-0242ac120002</t>
  </si>
  <si>
    <t>388b4d98-aba8-11ec-b909-0242ac120002</t>
  </si>
  <si>
    <t>388b5040-aba8-11ec-b909-0242ac120002</t>
  </si>
  <si>
    <t>388b5194-aba8-11ec-b909-0242ac120002</t>
  </si>
  <si>
    <t>388b52c0-aba8-11ec-b909-0242ac120002</t>
  </si>
  <si>
    <t>388b53e2-aba8-11ec-b909-0242ac120002</t>
  </si>
  <si>
    <t>388b5766-aba8-11ec-b909-0242ac120002</t>
  </si>
  <si>
    <t>388b58f6-aba8-11ec-b909-0242ac120002</t>
  </si>
  <si>
    <t>388b5aa4-aba8-11ec-b909-0242ac120002</t>
  </si>
  <si>
    <t>388b5bf8-aba8-11ec-b909-0242ac120002</t>
  </si>
  <si>
    <t>388b6008-aba8-11ec-b909-0242ac120002</t>
  </si>
  <si>
    <t>388b61b6-aba8-11ec-b909-0242ac120002</t>
  </si>
  <si>
    <t>388b62e2-aba8-11ec-b909-0242ac120002</t>
  </si>
  <si>
    <t>388b6468-aba8-11ec-b909-0242ac120002</t>
  </si>
  <si>
    <t>388b65da-aba8-11ec-b909-0242ac120002</t>
  </si>
  <si>
    <t>388b6756-aba8-11ec-b909-0242ac120002</t>
  </si>
  <si>
    <t>388b68dc-aba8-11ec-b909-0242ac120002</t>
  </si>
  <si>
    <t>388b6d64-aba8-11ec-b909-0242ac120002</t>
  </si>
  <si>
    <t>388b6f12-aba8-11ec-b909-0242ac120002</t>
  </si>
  <si>
    <t>caf_elgbl_fg</t>
  </si>
  <si>
    <t>Project UUID (Param)</t>
  </si>
  <si>
    <t>rate_month (Param)</t>
  </si>
  <si>
    <t>exchange_rate_ratio</t>
  </si>
  <si>
    <t>low_buffer_usd</t>
  </si>
  <si>
    <t>high_buffer_usd</t>
  </si>
  <si>
    <t>NULL</t>
  </si>
  <si>
    <t>Test Data</t>
  </si>
  <si>
    <t>Orig Data</t>
  </si>
  <si>
    <t>refn</t>
  </si>
  <si>
    <t>project_caf_differential_rate</t>
  </si>
  <si>
    <t>contract</t>
  </si>
  <si>
    <t>project</t>
  </si>
  <si>
    <t>route</t>
  </si>
  <si>
    <t>country</t>
  </si>
  <si>
    <t>project_caf_country_currency</t>
  </si>
  <si>
    <t>lookup_values</t>
  </si>
  <si>
    <t>Set: CAF Currency</t>
  </si>
  <si>
    <t>project_caf_parameter</t>
  </si>
  <si>
    <t>caf_monthly_exchange_rate</t>
  </si>
  <si>
    <t>prc_mth_dt</t>
  </si>
  <si>
    <t>Source Schema</t>
  </si>
  <si>
    <t>Source Entity</t>
  </si>
  <si>
    <t>Target Schema</t>
  </si>
  <si>
    <t>Target Entity</t>
  </si>
  <si>
    <t>Insert</t>
  </si>
  <si>
    <t>Update</t>
  </si>
  <si>
    <t>Yes</t>
  </si>
  <si>
    <t>No</t>
  </si>
  <si>
    <t>project_caf_differential_rate_template</t>
  </si>
  <si>
    <t xml:space="preserve">  join contract.project p on p.prjc_id = t.prjc_id</t>
  </si>
  <si>
    <t xml:space="preserve">  join refn.route rte on rte.rte_id = t.rte_id</t>
  </si>
  <si>
    <t xml:space="preserve">  join refn.trade_route tr_a on tr_a.trd_ar_id rte.trd_ar_a_id</t>
  </si>
  <si>
    <t xml:space="preserve">  join refn.trade_route tr_b on tr_b.trd_ar_id rte.trd_ar_b_id</t>
  </si>
  <si>
    <t xml:space="preserve">  join refn.country c on c.ctry_id = t.ctry_id</t>
  </si>
  <si>
    <t xml:space="preserve">  join.contract.project_caf_country_currency ccc on ccc.prjc_id = t.prjc_id and ccc.ctry_id = t.ctry_id</t>
  </si>
  <si>
    <t xml:space="preserve">  join refn.lookup_value lv on lv.val_id = ccc.caf_crncy_id</t>
  </si>
  <si>
    <t xml:space="preserve">  join refn.lookup_set ls on ls.lookup_set_id = lv.lookup_set_id</t>
  </si>
  <si>
    <t xml:space="preserve">  join contract.project_caf_parameter parm on parm.prjc_id = p.prjc_id</t>
  </si>
  <si>
    <t xml:space="preserve">  join refn.caf_monthly_exchange_rate mth on mth.caf_crncy_id = ccc.caf_crncy_id</t>
  </si>
  <si>
    <t xml:space="preserve">  left join contract.project_caf_differential_rate r on r.prjc_id = t.prjc_id and r.rte_id = t.rte_id and r.ctry_id = t.ctry_id</t>
  </si>
  <si>
    <t>from contract.project_caf_differential_rate_template t</t>
  </si>
  <si>
    <t xml:space="preserve">  parm.prjc_low_buffer_lmt_nb,</t>
  </si>
  <si>
    <t xml:space="preserve">  parm.prjc_high_buffer_lmt_nb,</t>
  </si>
  <si>
    <t xml:space="preserve">  parm.prjc_prc_mth_ofst,</t>
  </si>
  <si>
    <t xml:space="preserve">  parm.prjc_techl_fctr_nb,</t>
  </si>
  <si>
    <t xml:space="preserve">  parm.prjc_rsk_fctr_nb,</t>
  </si>
  <si>
    <t xml:space="preserve">  parm.project_caf_vrsn_token,</t>
  </si>
  <si>
    <t xml:space="preserve">  parm.prjc_caf_bsln_exchg_rt,</t>
  </si>
  <si>
    <t>select</t>
  </si>
  <si>
    <t xml:space="preserve">  p.prjc_uuid as project_uuid,</t>
  </si>
  <si>
    <t xml:space="preserve">  p.prjc_cd as project_code,</t>
  </si>
  <si>
    <t xml:space="preserve">  t.rte_id as route_id,</t>
  </si>
  <si>
    <t xml:space="preserve">  rte.rte_cd as route_code,</t>
  </si>
  <si>
    <t xml:space="preserve">  tr_a.trd_ar_nm || ' - ' || tr_b.trd_ar_nm as route_name,</t>
  </si>
  <si>
    <t xml:space="preserve">  t.ctry_id as country_id,</t>
  </si>
  <si>
    <t xml:space="preserve">  c.ctry_nm as country_name,</t>
  </si>
  <si>
    <t xml:space="preserve">  c.ctry_alph3_cd as country_alpha3,</t>
  </si>
  <si>
    <t xml:space="preserve">  ccc.caf_crncy_id as caf_currency_id,</t>
  </si>
  <si>
    <t xml:space="preserve">  lv.val_cd as currency_code,</t>
  </si>
  <si>
    <t xml:space="preserve">  lv.val_nm as currency_name,</t>
  </si>
  <si>
    <t xml:space="preserve">  ccc.prjc_caf_bsln_exchg_rt baseline_exchange_rate,</t>
  </si>
  <si>
    <t xml:space="preserve">  mth.prc_mth_dt as price_month_date,</t>
  </si>
  <si>
    <t xml:space="preserve">  mth.caf_mthly_exchg_rt as price_month_exchange_rate,</t>
  </si>
  <si>
    <t>where 1=1</t>
  </si>
  <si>
    <t xml:space="preserve">  and mth.prc_mth_dt = &lt;&lt;prc_mth_dt Parameter&gt;&gt;</t>
  </si>
  <si>
    <t xml:space="preserve">  and p.prjc_uuid = &lt;&lt;project_uuid Parameter&gt;&gt;;</t>
  </si>
  <si>
    <t>caf_outcome</t>
  </si>
  <si>
    <t xml:space="preserve">  r.prjc_caf_rt_id,</t>
  </si>
  <si>
    <t xml:space="preserve">  r.prjc_caf_rt_uuid,</t>
  </si>
  <si>
    <t xml:space="preserve">  mth.prc_mth_dt source_price_month_date,</t>
  </si>
  <si>
    <t xml:space="preserve">  date_trunc('month', mth.prc_mth_dt) + (parm.prjc_prc_mth_ofst * INTERVAL '1 month') as eff_dt,</t>
  </si>
  <si>
    <t xml:space="preserve">  date_trunc('month', mth.prc_mth_dt) + ((parm.prjc_prc_mth_ofst +1) * INTERVAL '1 month) - (INTERVAL '1 second') as expiration_date,</t>
  </si>
  <si>
    <t xml:space="preserve">  ccc.prjc_caf_bsln_exchg_rt * (1 + parm.prjc_low_buffer_lmt_nb) as low_buffer_usd,</t>
  </si>
  <si>
    <t xml:space="preserve">  ccc.prjc_caf_bsln_exchg_rt * (1 + parm.prjc_high_buffer_lmt_nb) as high_buffer_usd,</t>
  </si>
  <si>
    <t xml:space="preserve">  case</t>
  </si>
  <si>
    <t xml:space="preserve">    else 'No CAF'</t>
  </si>
  <si>
    <t xml:space="preserve">  end as caf_outcome,</t>
  </si>
  <si>
    <t xml:space="preserve">    when mth.caf_mthly_exchg_rt &gt;= (ccc.prjc_caf_bsln_exchg_rt * (1 + parm.prjc_low_buffer_lmt_nb)) </t>
  </si>
  <si>
    <t xml:space="preserve">     and mth.caf_mthly_exchg_rt &lt;= (ccc.prjc_caf_bsln_exchg_rt * (1 + parm.prjc_high_buffer_lmt_nb))</t>
  </si>
  <si>
    <t xml:space="preserve">      then 0</t>
  </si>
  <si>
    <t xml:space="preserve">  end as dfrntl_rt,</t>
  </si>
  <si>
    <t>Check for that CLIN-Based Rates have been generated (svcs)</t>
  </si>
  <si>
    <t>check/set lock (svcs)</t>
  </si>
  <si>
    <t xml:space="preserve">  null as inactv_dt</t>
  </si>
  <si>
    <t xml:space="preserve">  ((ccc.prjc_caf_bsln_exchg_rt - mth.caf_mthly_exchg_rt) / ccc.prjc_caf_bsln_exchg_rt) as exchange_rate_ratio,</t>
  </si>
  <si>
    <t xml:space="preserve">    else (((ccc.prjc_caf_bsln_exchg_rt - mth.caf_mthly_exchg_rt) / ccc.prjc_caf_bsln_exchg_rt) * parm.prjc_techl_fctr_nb * parm.prjc_rsk_fctr_nb)</t>
  </si>
  <si>
    <t xml:space="preserve">    when mth.caf_mthly_exchg_rt &lt; (ccc.prjc_caf_bsln_exchg_rt * (1 + parm.prjc_low_buffer_lmt_nb)) then 'CAF to Carrier'</t>
  </si>
  <si>
    <t xml:space="preserve">    when mth.caf_mthly_exchg_rt &gt; (ccc.prjc_caf_bsln_exchg_rt * (1 + parm.prjc_high_buffer_lmt_nb)) then 'CAF to Government'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</si>
</sst>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m/d/yyyy\ h:mm:ss"/>
    <numFmt numFmtId="166" formatCode="0.00000"/>
    <numFmt numFmtId="167" formatCode="0.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center" textRotation="30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Border="1" applyAlignment="1">
      <alignment horizontal="left" vertical="top"/>
    </xf>
    <xf numFmtId="0" fontId="0" fillId="0" borderId="0" xfId="0" applyFill="1"/>
    <xf numFmtId="22" fontId="0" fillId="0" borderId="0" xfId="0" applyNumberFormat="1"/>
    <xf numFmtId="11" fontId="0" fillId="0" borderId="0" xfId="0" applyNumberFormat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Fill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ont="1"/>
    <xf numFmtId="1" fontId="1" fillId="3" borderId="1" xfId="0" applyNumberFormat="1" applyFont="1" applyFill="1" applyBorder="1" applyAlignment="1">
      <alignment horizontal="center" vertical="center"/>
    </xf>
    <xf numFmtId="11" fontId="0" fillId="0" borderId="1" xfId="0" applyNumberFormat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11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4" fontId="0" fillId="6" borderId="0" xfId="0" applyNumberFormat="1" applyFill="1"/>
    <xf numFmtId="0" fontId="0" fillId="6" borderId="0" xfId="0" applyFill="1"/>
    <xf numFmtId="164" fontId="0" fillId="8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5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13" borderId="0" xfId="0" applyFill="1"/>
    <xf numFmtId="14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164" fontId="0" fillId="14" borderId="0" xfId="0" applyNumberFormat="1" applyFill="1"/>
  </cellXfs>
  <cellStyles count="2">
    <cellStyle name="Neutral 2" xfId="1" xr:uid="{DF05263F-51FB-4B0C-8048-2CCEF5476367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99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6.5703125" style="4" bestFit="1" customWidth="1"/>
    <col min="3" max="3" width="41.7109375" style="4" bestFit="1" customWidth="1"/>
    <col min="4" max="4" width="41" style="4" bestFit="1" customWidth="1"/>
    <col min="5" max="5" width="6.7109375" style="15" bestFit="1" customWidth="1"/>
    <col min="6" max="6" width="44.5703125" style="4" bestFit="1" customWidth="1"/>
    <col min="7" max="7" width="27.7109375" style="4" bestFit="1" customWidth="1"/>
    <col min="8" max="8" width="18" style="4" bestFit="1" customWidth="1"/>
    <col min="9" max="9" width="6.7109375" style="5" bestFit="1" customWidth="1"/>
    <col min="10" max="10" width="35.140625" bestFit="1" customWidth="1"/>
  </cols>
  <sheetData>
    <row r="1" spans="1:10" s="1" customFormat="1" ht="79.5" x14ac:dyDescent="0.25">
      <c r="A1" s="2" t="s">
        <v>7</v>
      </c>
      <c r="B1" s="2" t="s">
        <v>0</v>
      </c>
      <c r="C1" s="2" t="s">
        <v>1</v>
      </c>
      <c r="D1" s="2" t="s">
        <v>2</v>
      </c>
      <c r="E1" s="16" t="s">
        <v>3</v>
      </c>
      <c r="F1" s="3" t="s">
        <v>4</v>
      </c>
      <c r="G1" s="3" t="s">
        <v>5</v>
      </c>
      <c r="H1" s="3" t="s">
        <v>6</v>
      </c>
      <c r="I1" s="6" t="s">
        <v>8</v>
      </c>
      <c r="J1" s="3" t="s">
        <v>16</v>
      </c>
    </row>
    <row r="2" spans="1:10" s="1" customFormat="1" x14ac:dyDescent="0.25">
      <c r="A2" s="7">
        <v>1</v>
      </c>
      <c r="B2" s="8" t="s">
        <v>115</v>
      </c>
      <c r="C2" s="18" t="str">
        <f t="shared" ref="C2:C35" si="0">SUBSTITUTE(LOWER(D2)," ","_")</f>
        <v>project_uuid</v>
      </c>
      <c r="D2" s="4" t="s">
        <v>18</v>
      </c>
      <c r="E2" s="17" t="s">
        <v>17</v>
      </c>
      <c r="F2" s="8" t="s">
        <v>19</v>
      </c>
      <c r="G2" s="8" t="s">
        <v>20</v>
      </c>
      <c r="H2" s="8" t="s">
        <v>9</v>
      </c>
      <c r="I2" s="8"/>
      <c r="J2" s="26" t="s">
        <v>93</v>
      </c>
    </row>
    <row r="3" spans="1:10" s="1" customFormat="1" x14ac:dyDescent="0.25">
      <c r="A3" s="7">
        <v>2</v>
      </c>
      <c r="B3" s="18" t="s">
        <v>115</v>
      </c>
      <c r="C3" s="18" t="str">
        <f t="shared" si="0"/>
        <v>project_code</v>
      </c>
      <c r="D3" s="8" t="s">
        <v>21</v>
      </c>
      <c r="E3" s="17"/>
      <c r="F3" s="8" t="s">
        <v>19</v>
      </c>
      <c r="G3" s="8" t="s">
        <v>22</v>
      </c>
      <c r="H3" s="8" t="s">
        <v>10</v>
      </c>
      <c r="I3" s="8">
        <v>12</v>
      </c>
      <c r="J3" s="12"/>
    </row>
    <row r="4" spans="1:10" s="14" customFormat="1" x14ac:dyDescent="0.25">
      <c r="A4" s="17">
        <v>3</v>
      </c>
      <c r="B4" s="18" t="s">
        <v>115</v>
      </c>
      <c r="C4" s="18" t="str">
        <f t="shared" si="0"/>
        <v>caf_parameter_uuid</v>
      </c>
      <c r="D4" s="22" t="s">
        <v>73</v>
      </c>
      <c r="E4" s="17"/>
      <c r="F4" s="18" t="s">
        <v>74</v>
      </c>
      <c r="G4" s="18" t="s">
        <v>75</v>
      </c>
      <c r="H4" s="18" t="s">
        <v>9</v>
      </c>
      <c r="I4" s="18"/>
      <c r="J4" s="13"/>
    </row>
    <row r="5" spans="1:10" s="14" customFormat="1" x14ac:dyDescent="0.25">
      <c r="A5" s="17">
        <v>4</v>
      </c>
      <c r="B5" s="18" t="s">
        <v>115</v>
      </c>
      <c r="C5" s="18" t="str">
        <f t="shared" si="0"/>
        <v>low_buffer_limit</v>
      </c>
      <c r="D5" s="23" t="s">
        <v>76</v>
      </c>
      <c r="E5" s="17"/>
      <c r="F5" s="18" t="s">
        <v>74</v>
      </c>
      <c r="G5" s="18" t="s">
        <v>77</v>
      </c>
      <c r="H5" s="19" t="s">
        <v>78</v>
      </c>
      <c r="I5" s="18" t="s">
        <v>79</v>
      </c>
      <c r="J5" s="13"/>
    </row>
    <row r="6" spans="1:10" s="14" customFormat="1" x14ac:dyDescent="0.25">
      <c r="A6" s="17">
        <v>5</v>
      </c>
      <c r="B6" s="18" t="s">
        <v>115</v>
      </c>
      <c r="C6" s="18" t="str">
        <f t="shared" si="0"/>
        <v>high_buffer_limit</v>
      </c>
      <c r="D6" s="23" t="s">
        <v>80</v>
      </c>
      <c r="E6" s="17"/>
      <c r="F6" s="18" t="s">
        <v>74</v>
      </c>
      <c r="G6" s="18" t="s">
        <v>81</v>
      </c>
      <c r="H6" s="19" t="s">
        <v>78</v>
      </c>
      <c r="I6" s="18" t="s">
        <v>79</v>
      </c>
      <c r="J6" s="13"/>
    </row>
    <row r="7" spans="1:10" s="14" customFormat="1" x14ac:dyDescent="0.25">
      <c r="A7" s="17">
        <v>6</v>
      </c>
      <c r="B7" s="18" t="s">
        <v>115</v>
      </c>
      <c r="C7" s="18" t="str">
        <f t="shared" si="0"/>
        <v>price_month_offset</v>
      </c>
      <c r="D7" s="22" t="s">
        <v>82</v>
      </c>
      <c r="E7" s="17"/>
      <c r="F7" s="18" t="s">
        <v>74</v>
      </c>
      <c r="G7" s="18" t="s">
        <v>83</v>
      </c>
      <c r="H7" s="19" t="s">
        <v>56</v>
      </c>
      <c r="I7" s="24"/>
      <c r="J7" s="13"/>
    </row>
    <row r="8" spans="1:10" s="14" customFormat="1" x14ac:dyDescent="0.25">
      <c r="A8" s="17">
        <v>7</v>
      </c>
      <c r="B8" s="18" t="s">
        <v>115</v>
      </c>
      <c r="C8" s="18" t="str">
        <f t="shared" si="0"/>
        <v>technical_factor</v>
      </c>
      <c r="D8" s="22" t="s">
        <v>84</v>
      </c>
      <c r="E8" s="17"/>
      <c r="F8" s="18" t="s">
        <v>74</v>
      </c>
      <c r="G8" s="18" t="s">
        <v>85</v>
      </c>
      <c r="H8" s="19" t="s">
        <v>78</v>
      </c>
      <c r="I8" s="18" t="s">
        <v>86</v>
      </c>
      <c r="J8" s="13"/>
    </row>
    <row r="9" spans="1:10" s="14" customFormat="1" x14ac:dyDescent="0.25">
      <c r="A9" s="17">
        <v>8</v>
      </c>
      <c r="B9" s="18" t="s">
        <v>115</v>
      </c>
      <c r="C9" s="18" t="str">
        <f t="shared" si="0"/>
        <v>risk_factor</v>
      </c>
      <c r="D9" s="23" t="s">
        <v>87</v>
      </c>
      <c r="E9" s="17"/>
      <c r="F9" s="18" t="s">
        <v>74</v>
      </c>
      <c r="G9" s="18" t="s">
        <v>88</v>
      </c>
      <c r="H9" s="19" t="s">
        <v>78</v>
      </c>
      <c r="I9" s="18" t="s">
        <v>86</v>
      </c>
      <c r="J9" s="13"/>
    </row>
    <row r="10" spans="1:10" s="14" customFormat="1" x14ac:dyDescent="0.25">
      <c r="A10" s="17">
        <v>9</v>
      </c>
      <c r="B10" s="18" t="s">
        <v>115</v>
      </c>
      <c r="C10" s="18" t="str">
        <f t="shared" si="0"/>
        <v>caf_rate_gen_lock</v>
      </c>
      <c r="D10" s="23" t="s">
        <v>107</v>
      </c>
      <c r="E10" s="17"/>
      <c r="F10" s="18" t="s">
        <v>74</v>
      </c>
      <c r="G10" s="18" t="s">
        <v>89</v>
      </c>
      <c r="H10" s="19" t="s">
        <v>90</v>
      </c>
      <c r="I10" s="18"/>
      <c r="J10" s="13" t="s">
        <v>95</v>
      </c>
    </row>
    <row r="11" spans="1:10" s="14" customFormat="1" x14ac:dyDescent="0.25">
      <c r="A11" s="17">
        <v>10</v>
      </c>
      <c r="B11" s="18" t="s">
        <v>115</v>
      </c>
      <c r="C11" s="18" t="str">
        <f t="shared" si="0"/>
        <v>version_token</v>
      </c>
      <c r="D11" s="22" t="s">
        <v>54</v>
      </c>
      <c r="E11" s="17"/>
      <c r="F11" s="18" t="s">
        <v>74</v>
      </c>
      <c r="G11" s="18" t="s">
        <v>55</v>
      </c>
      <c r="H11" s="18" t="s">
        <v>56</v>
      </c>
      <c r="I11" s="18"/>
      <c r="J11" s="18" t="s">
        <v>92</v>
      </c>
    </row>
    <row r="12" spans="1:10" x14ac:dyDescent="0.25">
      <c r="A12" s="17">
        <v>11</v>
      </c>
      <c r="B12" s="18" t="s">
        <v>115</v>
      </c>
      <c r="C12" s="18" t="str">
        <f t="shared" si="0"/>
        <v>route_uuid</v>
      </c>
      <c r="D12" s="8" t="s">
        <v>27</v>
      </c>
      <c r="E12" s="17" t="s">
        <v>17</v>
      </c>
      <c r="F12" s="8" t="s">
        <v>28</v>
      </c>
      <c r="G12" s="8" t="s">
        <v>29</v>
      </c>
      <c r="H12" s="8" t="s">
        <v>9</v>
      </c>
      <c r="I12" s="8"/>
      <c r="J12" s="13"/>
    </row>
    <row r="13" spans="1:10" x14ac:dyDescent="0.25">
      <c r="A13" s="17">
        <v>12</v>
      </c>
      <c r="B13" s="18" t="s">
        <v>115</v>
      </c>
      <c r="C13" s="18" t="str">
        <f t="shared" si="0"/>
        <v>route_code</v>
      </c>
      <c r="D13" s="8" t="s">
        <v>30</v>
      </c>
      <c r="E13" s="17"/>
      <c r="F13" s="8" t="s">
        <v>28</v>
      </c>
      <c r="G13" s="8" t="s">
        <v>31</v>
      </c>
      <c r="H13" s="8" t="s">
        <v>10</v>
      </c>
      <c r="I13" s="8">
        <v>2</v>
      </c>
      <c r="J13" s="13"/>
    </row>
    <row r="14" spans="1:10" x14ac:dyDescent="0.25">
      <c r="A14" s="17">
        <v>13</v>
      </c>
      <c r="B14" s="18" t="s">
        <v>115</v>
      </c>
      <c r="C14" s="18" t="str">
        <f t="shared" si="0"/>
        <v>route_name</v>
      </c>
      <c r="D14" s="8" t="s">
        <v>32</v>
      </c>
      <c r="E14" s="17"/>
      <c r="F14" s="8" t="s">
        <v>33</v>
      </c>
      <c r="G14" s="8" t="s">
        <v>33</v>
      </c>
      <c r="H14" s="8" t="s">
        <v>10</v>
      </c>
      <c r="I14" s="8">
        <v>103</v>
      </c>
      <c r="J14" s="13" t="s">
        <v>42</v>
      </c>
    </row>
    <row r="15" spans="1:10" x14ac:dyDescent="0.25">
      <c r="A15" s="17">
        <v>14</v>
      </c>
      <c r="B15" s="18" t="s">
        <v>115</v>
      </c>
      <c r="C15" s="18" t="str">
        <f t="shared" si="0"/>
        <v>route_inactive_date</v>
      </c>
      <c r="D15" s="8" t="s">
        <v>40</v>
      </c>
      <c r="E15" s="17"/>
      <c r="F15" s="8" t="s">
        <v>28</v>
      </c>
      <c r="G15" s="8" t="s">
        <v>38</v>
      </c>
      <c r="H15" s="8" t="s">
        <v>11</v>
      </c>
      <c r="I15" s="8"/>
      <c r="J15" s="13"/>
    </row>
    <row r="16" spans="1:10" s="1" customFormat="1" x14ac:dyDescent="0.25">
      <c r="A16" s="17">
        <v>15</v>
      </c>
      <c r="B16" s="18" t="s">
        <v>115</v>
      </c>
      <c r="C16" s="18" t="str">
        <f t="shared" si="0"/>
        <v>country_uuid</v>
      </c>
      <c r="D16" s="11" t="s">
        <v>36</v>
      </c>
      <c r="E16" s="17" t="s">
        <v>17</v>
      </c>
      <c r="F16" s="9" t="s">
        <v>23</v>
      </c>
      <c r="G16" s="9" t="s">
        <v>24</v>
      </c>
      <c r="H16" s="9" t="s">
        <v>9</v>
      </c>
      <c r="I16" s="8"/>
      <c r="J16" s="12"/>
    </row>
    <row r="17" spans="1:10" s="1" customFormat="1" x14ac:dyDescent="0.25">
      <c r="A17" s="17">
        <v>16</v>
      </c>
      <c r="B17" s="18" t="s">
        <v>115</v>
      </c>
      <c r="C17" s="18" t="str">
        <f t="shared" si="0"/>
        <v>country_three_character_code</v>
      </c>
      <c r="D17" s="11" t="s">
        <v>34</v>
      </c>
      <c r="E17" s="17"/>
      <c r="F17" s="9" t="s">
        <v>23</v>
      </c>
      <c r="G17" s="9" t="s">
        <v>25</v>
      </c>
      <c r="H17" s="11" t="s">
        <v>10</v>
      </c>
      <c r="I17" s="8">
        <v>3</v>
      </c>
      <c r="J17" s="12"/>
    </row>
    <row r="18" spans="1:10" s="1" customFormat="1" x14ac:dyDescent="0.25">
      <c r="A18" s="17">
        <v>17</v>
      </c>
      <c r="B18" s="18" t="s">
        <v>115</v>
      </c>
      <c r="C18" s="18" t="str">
        <f t="shared" si="0"/>
        <v>country_name</v>
      </c>
      <c r="D18" s="11" t="s">
        <v>35</v>
      </c>
      <c r="E18" s="17"/>
      <c r="F18" s="9" t="s">
        <v>23</v>
      </c>
      <c r="G18" s="9" t="s">
        <v>26</v>
      </c>
      <c r="H18" s="11" t="s">
        <v>10</v>
      </c>
      <c r="I18" s="8">
        <v>50</v>
      </c>
      <c r="J18" s="12"/>
    </row>
    <row r="19" spans="1:10" s="1" customFormat="1" x14ac:dyDescent="0.25">
      <c r="A19" s="17">
        <v>18</v>
      </c>
      <c r="B19" s="18" t="s">
        <v>115</v>
      </c>
      <c r="C19" s="18" t="str">
        <f t="shared" si="0"/>
        <v>country_inactive_date</v>
      </c>
      <c r="D19" s="11" t="s">
        <v>37</v>
      </c>
      <c r="E19" s="17"/>
      <c r="F19" s="9" t="s">
        <v>23</v>
      </c>
      <c r="G19" s="9" t="s">
        <v>38</v>
      </c>
      <c r="H19" s="11" t="s">
        <v>39</v>
      </c>
      <c r="I19" s="8"/>
      <c r="J19" s="12"/>
    </row>
    <row r="20" spans="1:10" x14ac:dyDescent="0.25">
      <c r="A20" s="17">
        <v>19</v>
      </c>
      <c r="B20" s="18" t="s">
        <v>115</v>
      </c>
      <c r="C20" s="18" t="str">
        <f t="shared" si="0"/>
        <v>caf_currency_uuid</v>
      </c>
      <c r="D20" s="18" t="s">
        <v>58</v>
      </c>
      <c r="E20" s="17"/>
      <c r="F20" s="20" t="s">
        <v>59</v>
      </c>
      <c r="G20" s="20" t="s">
        <v>60</v>
      </c>
      <c r="H20" s="21" t="s">
        <v>9</v>
      </c>
      <c r="I20" s="20"/>
      <c r="J20" s="20" t="s">
        <v>61</v>
      </c>
    </row>
    <row r="21" spans="1:10" x14ac:dyDescent="0.25">
      <c r="A21" s="17">
        <v>20</v>
      </c>
      <c r="B21" s="18" t="s">
        <v>115</v>
      </c>
      <c r="C21" s="18" t="str">
        <f t="shared" si="0"/>
        <v>set_name</v>
      </c>
      <c r="D21" s="19" t="s">
        <v>62</v>
      </c>
      <c r="E21" s="17"/>
      <c r="F21" s="20" t="s">
        <v>63</v>
      </c>
      <c r="G21" s="20" t="s">
        <v>64</v>
      </c>
      <c r="H21" s="21" t="s">
        <v>10</v>
      </c>
      <c r="I21" s="20">
        <v>30</v>
      </c>
      <c r="J21" s="20" t="s">
        <v>61</v>
      </c>
    </row>
    <row r="22" spans="1:10" x14ac:dyDescent="0.25">
      <c r="A22" s="17">
        <v>21</v>
      </c>
      <c r="B22" s="18" t="s">
        <v>115</v>
      </c>
      <c r="C22" s="18" t="str">
        <f t="shared" si="0"/>
        <v>currency_code</v>
      </c>
      <c r="D22" s="18" t="s">
        <v>65</v>
      </c>
      <c r="E22" s="17"/>
      <c r="F22" s="20" t="s">
        <v>59</v>
      </c>
      <c r="G22" s="20" t="s">
        <v>66</v>
      </c>
      <c r="H22" s="21" t="s">
        <v>10</v>
      </c>
      <c r="I22" s="20">
        <v>30</v>
      </c>
      <c r="J22" s="20" t="s">
        <v>61</v>
      </c>
    </row>
    <row r="23" spans="1:10" x14ac:dyDescent="0.25">
      <c r="A23" s="17">
        <v>22</v>
      </c>
      <c r="B23" s="18" t="s">
        <v>115</v>
      </c>
      <c r="C23" s="18" t="str">
        <f t="shared" si="0"/>
        <v>currency_name</v>
      </c>
      <c r="D23" s="18" t="s">
        <v>67</v>
      </c>
      <c r="E23" s="17"/>
      <c r="F23" s="20" t="s">
        <v>59</v>
      </c>
      <c r="G23" s="20" t="s">
        <v>68</v>
      </c>
      <c r="H23" s="21" t="s">
        <v>10</v>
      </c>
      <c r="I23" s="20">
        <v>200</v>
      </c>
      <c r="J23" s="20" t="s">
        <v>61</v>
      </c>
    </row>
    <row r="24" spans="1:10" x14ac:dyDescent="0.25">
      <c r="A24" s="17">
        <v>23</v>
      </c>
      <c r="B24" s="18" t="s">
        <v>115</v>
      </c>
      <c r="C24" s="18" t="str">
        <f t="shared" si="0"/>
        <v>currency_inactive_date</v>
      </c>
      <c r="D24" s="18" t="s">
        <v>69</v>
      </c>
      <c r="E24" s="17"/>
      <c r="F24" s="20" t="s">
        <v>59</v>
      </c>
      <c r="G24" s="20" t="s">
        <v>38</v>
      </c>
      <c r="H24" s="20" t="s">
        <v>39</v>
      </c>
      <c r="I24" s="20"/>
      <c r="J24" s="20" t="s">
        <v>61</v>
      </c>
    </row>
    <row r="25" spans="1:10" x14ac:dyDescent="0.25">
      <c r="A25" s="17">
        <v>24</v>
      </c>
      <c r="B25" s="18" t="s">
        <v>115</v>
      </c>
      <c r="C25" s="18" t="str">
        <f t="shared" si="0"/>
        <v>currency_uuid</v>
      </c>
      <c r="D25" s="18" t="s">
        <v>100</v>
      </c>
      <c r="E25" s="17"/>
      <c r="F25" s="20" t="s">
        <v>70</v>
      </c>
      <c r="G25" s="20" t="s">
        <v>71</v>
      </c>
      <c r="H25" s="21" t="s">
        <v>9</v>
      </c>
      <c r="I25" s="20"/>
      <c r="J25" s="20"/>
    </row>
    <row r="26" spans="1:10" x14ac:dyDescent="0.25">
      <c r="A26" s="17">
        <v>25</v>
      </c>
      <c r="B26" s="18" t="s">
        <v>115</v>
      </c>
      <c r="C26" s="18" t="str">
        <f t="shared" si="0"/>
        <v>baseline_exchange_rate</v>
      </c>
      <c r="D26" s="18" t="s">
        <v>99</v>
      </c>
      <c r="E26" s="17"/>
      <c r="F26" s="20" t="s">
        <v>70</v>
      </c>
      <c r="G26" s="20" t="s">
        <v>72</v>
      </c>
      <c r="H26" s="21" t="s">
        <v>52</v>
      </c>
      <c r="I26" s="20" t="s">
        <v>53</v>
      </c>
      <c r="J26" s="20"/>
    </row>
    <row r="27" spans="1:10" x14ac:dyDescent="0.25">
      <c r="A27" s="17">
        <v>26</v>
      </c>
      <c r="B27" s="18" t="s">
        <v>115</v>
      </c>
      <c r="C27" s="18" t="str">
        <f t="shared" si="0"/>
        <v>template_uuid</v>
      </c>
      <c r="D27" s="8" t="s">
        <v>98</v>
      </c>
      <c r="E27" s="17"/>
      <c r="F27" s="10" t="s">
        <v>41</v>
      </c>
      <c r="G27" s="10" t="s">
        <v>43</v>
      </c>
      <c r="H27" s="11" t="s">
        <v>9</v>
      </c>
      <c r="I27" s="10"/>
      <c r="J27" s="10"/>
    </row>
    <row r="28" spans="1:10" x14ac:dyDescent="0.25">
      <c r="A28" s="17">
        <v>27</v>
      </c>
      <c r="B28" s="18" t="s">
        <v>115</v>
      </c>
      <c r="C28" s="18" t="str">
        <f t="shared" si="0"/>
        <v>source_price_month_date</v>
      </c>
      <c r="D28" s="8" t="s">
        <v>44</v>
      </c>
      <c r="E28" s="17"/>
      <c r="F28" s="8" t="s">
        <v>33</v>
      </c>
      <c r="G28" s="8" t="s">
        <v>47</v>
      </c>
      <c r="H28" s="9" t="s">
        <v>39</v>
      </c>
      <c r="I28" s="8"/>
      <c r="J28" s="13" t="s">
        <v>94</v>
      </c>
    </row>
    <row r="29" spans="1:10" s="14" customFormat="1" x14ac:dyDescent="0.25">
      <c r="A29" s="17">
        <v>28</v>
      </c>
      <c r="B29" s="18" t="s">
        <v>115</v>
      </c>
      <c r="C29" s="18" t="str">
        <f t="shared" si="0"/>
        <v>rate_uuid</v>
      </c>
      <c r="D29" s="18" t="s">
        <v>106</v>
      </c>
      <c r="E29" s="17"/>
      <c r="F29" s="18" t="s">
        <v>46</v>
      </c>
      <c r="G29" s="18" t="s">
        <v>108</v>
      </c>
      <c r="H29" s="19" t="s">
        <v>9</v>
      </c>
      <c r="I29" s="18"/>
      <c r="J29" s="13"/>
    </row>
    <row r="30" spans="1:10" x14ac:dyDescent="0.25">
      <c r="A30" s="17">
        <v>29</v>
      </c>
      <c r="B30" s="18" t="s">
        <v>115</v>
      </c>
      <c r="C30" s="8" t="str">
        <f t="shared" ref="C30" si="1">SUBSTITUTE(LOWER(D30)," ","_")</f>
        <v>rate_effective_date</v>
      </c>
      <c r="D30" s="8" t="s">
        <v>104</v>
      </c>
      <c r="E30" s="17" t="s">
        <v>17</v>
      </c>
      <c r="F30" s="8" t="s">
        <v>33</v>
      </c>
      <c r="G30" s="8" t="s">
        <v>48</v>
      </c>
      <c r="H30" s="9" t="s">
        <v>39</v>
      </c>
      <c r="I30" s="8"/>
      <c r="J30" s="13" t="s">
        <v>109</v>
      </c>
    </row>
    <row r="31" spans="1:10" x14ac:dyDescent="0.25">
      <c r="A31" s="17">
        <v>30</v>
      </c>
      <c r="B31" s="18" t="s">
        <v>115</v>
      </c>
      <c r="C31" s="18" t="str">
        <f t="shared" si="0"/>
        <v>rate_expiration_date</v>
      </c>
      <c r="D31" s="8" t="s">
        <v>103</v>
      </c>
      <c r="E31" s="17"/>
      <c r="F31" s="8" t="s">
        <v>33</v>
      </c>
      <c r="G31" s="8" t="s">
        <v>49</v>
      </c>
      <c r="H31" s="9" t="s">
        <v>39</v>
      </c>
      <c r="I31" s="8"/>
      <c r="J31" s="13"/>
    </row>
    <row r="32" spans="1:10" x14ac:dyDescent="0.25">
      <c r="A32" s="17">
        <v>31</v>
      </c>
      <c r="B32" s="18" t="s">
        <v>115</v>
      </c>
      <c r="C32" s="18" t="str">
        <f t="shared" si="0"/>
        <v>differential_rate</v>
      </c>
      <c r="D32" s="8" t="s">
        <v>50</v>
      </c>
      <c r="E32" s="17"/>
      <c r="F32" s="8" t="s">
        <v>33</v>
      </c>
      <c r="G32" s="8" t="s">
        <v>51</v>
      </c>
      <c r="H32" s="9" t="s">
        <v>52</v>
      </c>
      <c r="I32" s="8" t="s">
        <v>53</v>
      </c>
      <c r="J32" s="13"/>
    </row>
    <row r="33" spans="1:10" x14ac:dyDescent="0.25">
      <c r="A33" s="17">
        <v>32</v>
      </c>
      <c r="B33" s="18" t="s">
        <v>115</v>
      </c>
      <c r="C33" s="18" t="str">
        <f t="shared" si="0"/>
        <v>rate_version_token</v>
      </c>
      <c r="D33" s="8" t="s">
        <v>102</v>
      </c>
      <c r="E33" s="17"/>
      <c r="F33" s="8" t="s">
        <v>46</v>
      </c>
      <c r="G33" s="8" t="s">
        <v>55</v>
      </c>
      <c r="H33" s="9" t="s">
        <v>56</v>
      </c>
      <c r="I33" s="8"/>
      <c r="J33" s="18" t="s">
        <v>92</v>
      </c>
    </row>
    <row r="34" spans="1:10" x14ac:dyDescent="0.25">
      <c r="A34" s="17">
        <v>33</v>
      </c>
      <c r="B34" s="18" t="s">
        <v>115</v>
      </c>
      <c r="C34" s="18" t="str">
        <f t="shared" si="0"/>
        <v>rate_inactive_date</v>
      </c>
      <c r="D34" s="8" t="s">
        <v>101</v>
      </c>
      <c r="E34" s="17"/>
      <c r="F34" s="8" t="s">
        <v>33</v>
      </c>
      <c r="G34" s="8" t="s">
        <v>38</v>
      </c>
      <c r="H34" s="9" t="s">
        <v>39</v>
      </c>
      <c r="I34" s="8"/>
      <c r="J34" s="13" t="s">
        <v>96</v>
      </c>
    </row>
    <row r="35" spans="1:10" x14ac:dyDescent="0.25">
      <c r="A35" s="17">
        <v>34</v>
      </c>
      <c r="B35" s="18" t="s">
        <v>115</v>
      </c>
      <c r="C35" s="18" t="str">
        <f t="shared" si="0"/>
        <v>rate_user_comment</v>
      </c>
      <c r="D35" s="9" t="s">
        <v>105</v>
      </c>
      <c r="E35" s="17"/>
      <c r="F35" s="25" t="s">
        <v>97</v>
      </c>
      <c r="G35" s="10" t="s">
        <v>15</v>
      </c>
      <c r="H35" s="10" t="s">
        <v>10</v>
      </c>
      <c r="I35" s="10">
        <v>2000</v>
      </c>
      <c r="J35" s="10"/>
    </row>
  </sheetData>
  <autoFilter ref="A1:J35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D78-CCF9-4E86-B1A2-FF13B596630C}">
  <sheetPr>
    <tabColor theme="7" tint="0.59999389629810485"/>
  </sheetPr>
  <dimension ref="A1:G11"/>
  <sheetViews>
    <sheetView workbookViewId="0"/>
  </sheetViews>
  <sheetFormatPr defaultRowHeight="15" outlineLevelCol="1" x14ac:dyDescent="0.25"/>
  <cols>
    <col min="1" max="1" width="7" bestFit="1" customWidth="1"/>
    <col min="2" max="2" width="7.28515625" style="14" customWidth="1" outlineLevel="1"/>
    <col min="3" max="3" width="11.85546875" customWidth="1"/>
    <col min="4" max="4" width="14" style="14" customWidth="1" outlineLevel="1"/>
    <col min="5" max="5" width="16.5703125" style="14" bestFit="1" customWidth="1" outlineLevel="1"/>
    <col min="6" max="6" width="37.28515625" style="14" bestFit="1" customWidth="1"/>
    <col min="7" max="7" width="21.5703125" bestFit="1" customWidth="1"/>
  </cols>
  <sheetData>
    <row r="1" spans="1:7" x14ac:dyDescent="0.25">
      <c r="A1" s="14" t="str">
        <f>project!A1</f>
        <v>prjc_id</v>
      </c>
      <c r="B1" s="27" t="str">
        <f>project!C1</f>
        <v>prjc_cd</v>
      </c>
      <c r="C1" s="14" t="s">
        <v>160</v>
      </c>
      <c r="D1" s="27" t="s">
        <v>65</v>
      </c>
      <c r="E1" s="27" t="s">
        <v>67</v>
      </c>
      <c r="F1" s="29" t="s">
        <v>71</v>
      </c>
      <c r="G1" s="14" t="s">
        <v>72</v>
      </c>
    </row>
    <row r="2" spans="1:7" x14ac:dyDescent="0.25">
      <c r="A2" s="14">
        <f>project!A$2</f>
        <v>1</v>
      </c>
      <c r="B2" s="14" t="str">
        <f>project!C$2</f>
        <v>USC8-2</v>
      </c>
      <c r="C2" s="14">
        <f>'CAF Currency (Lookup)'!A4</f>
        <v>22</v>
      </c>
      <c r="D2" s="48" t="str">
        <f>'CAF Currency (Lookup)'!E4</f>
        <v>DJF</v>
      </c>
      <c r="E2" s="14" t="str">
        <f>'CAF Currency (Lookup)'!F4</f>
        <v>Djibouti Franc</v>
      </c>
      <c r="F2" s="14" t="str">
        <f>'CAF Currency (Lookup)'!D4</f>
        <v>79900c42-aae6-11ec-b909-0242ac120002</v>
      </c>
      <c r="G2">
        <v>177.77124000000001</v>
      </c>
    </row>
    <row r="3" spans="1:7" x14ac:dyDescent="0.25">
      <c r="A3" s="14">
        <f>project!A$2</f>
        <v>1</v>
      </c>
      <c r="B3" s="14" t="str">
        <f>project!C$2</f>
        <v>USC8-2</v>
      </c>
      <c r="C3" s="14">
        <f>'CAF Currency (Lookup)'!A6</f>
        <v>24</v>
      </c>
      <c r="D3" s="48" t="str">
        <f>'CAF Currency (Lookup)'!E6</f>
        <v>EUR</v>
      </c>
      <c r="E3" s="14" t="str">
        <f>'CAF Currency (Lookup)'!F6</f>
        <v>Euro</v>
      </c>
      <c r="F3" s="14" t="str">
        <f>'CAF Currency (Lookup)'!D6</f>
        <v>85a051ae-aae6-11ec-b909-0242ac120002</v>
      </c>
      <c r="G3">
        <v>0.84855230000000004</v>
      </c>
    </row>
    <row r="4" spans="1:7" x14ac:dyDescent="0.25">
      <c r="A4" s="14">
        <f>project!A$2</f>
        <v>1</v>
      </c>
      <c r="B4" s="14" t="str">
        <f>project!C$2</f>
        <v>USC8-2</v>
      </c>
      <c r="C4" s="14">
        <f>'CAF Currency (Lookup)'!A10</f>
        <v>28</v>
      </c>
      <c r="D4" s="48" t="str">
        <f>'CAF Currency (Lookup)'!E10</f>
        <v>JPY</v>
      </c>
      <c r="E4" s="14" t="str">
        <f>'CAF Currency (Lookup)'!F10</f>
        <v>Yen</v>
      </c>
      <c r="F4" s="14" t="str">
        <f>'CAF Currency (Lookup)'!D10</f>
        <v>9b0d92ea-aae6-11ec-b909-0242ac120002</v>
      </c>
      <c r="G4">
        <v>109.7169816</v>
      </c>
    </row>
    <row r="5" spans="1:7" x14ac:dyDescent="0.25">
      <c r="A5" s="14">
        <f>project!A$2</f>
        <v>1</v>
      </c>
      <c r="B5" s="14" t="str">
        <f>project!C$2</f>
        <v>USC8-2</v>
      </c>
      <c r="C5" s="14">
        <f>'CAF Currency (Lookup)'!A11</f>
        <v>29</v>
      </c>
      <c r="D5" s="48" t="str">
        <f>'CAF Currency (Lookup)'!E11</f>
        <v>KRW</v>
      </c>
      <c r="E5" s="14" t="str">
        <f>'CAF Currency (Lookup)'!F11</f>
        <v>Won</v>
      </c>
      <c r="F5" s="14" t="str">
        <f>'CAF Currency (Lookup)'!D11</f>
        <v>9b0d984e-aae6-11ec-b909-0242ac120002</v>
      </c>
      <c r="G5">
        <v>1133.2579330000001</v>
      </c>
    </row>
    <row r="6" spans="1:7" x14ac:dyDescent="0.25">
      <c r="A6" s="14">
        <f>project!A$2</f>
        <v>1</v>
      </c>
      <c r="B6" s="14" t="str">
        <f>project!C$2</f>
        <v>USC8-2</v>
      </c>
      <c r="C6" s="14">
        <f>'CAF Currency (Lookup)'!A12</f>
        <v>30</v>
      </c>
      <c r="D6" s="48" t="str">
        <f>'CAF Currency (Lookup)'!E12</f>
        <v>KWD</v>
      </c>
      <c r="E6" s="14" t="str">
        <f>'CAF Currency (Lookup)'!F12</f>
        <v>Kuwaiti Dinar</v>
      </c>
      <c r="F6" s="14" t="str">
        <f>'CAF Currency (Lookup)'!D12</f>
        <v>9b0d9a2e-aae6-11ec-b909-0242ac120002</v>
      </c>
      <c r="G6">
        <v>0.30216409999999999</v>
      </c>
    </row>
    <row r="7" spans="1:7" x14ac:dyDescent="0.25">
      <c r="A7" s="14">
        <f>project!A$2</f>
        <v>1</v>
      </c>
      <c r="B7" s="14" t="str">
        <f>project!C$2</f>
        <v>USC8-2</v>
      </c>
      <c r="C7" s="14">
        <f>'CAF Currency (Lookup)'!A13</f>
        <v>31</v>
      </c>
      <c r="D7" s="48" t="str">
        <f>'CAF Currency (Lookup)'!E13</f>
        <v>MAD</v>
      </c>
      <c r="E7" s="14" t="str">
        <f>'CAF Currency (Lookup)'!F13</f>
        <v>Moroccan Dirham</v>
      </c>
      <c r="F7" s="14" t="str">
        <f>'CAF Currency (Lookup)'!D13</f>
        <v>aa172b5c-aae6-11ec-b909-0242ac120002</v>
      </c>
      <c r="G7">
        <v>9.0512694000000007</v>
      </c>
    </row>
    <row r="8" spans="1:7" x14ac:dyDescent="0.25">
      <c r="A8" s="14">
        <f>project!A$2</f>
        <v>1</v>
      </c>
      <c r="B8" s="14" t="str">
        <f>project!C$2</f>
        <v>USC8-2</v>
      </c>
      <c r="C8" s="14">
        <f>'CAF Currency (Lookup)'!A15</f>
        <v>33</v>
      </c>
      <c r="D8" s="48" t="str">
        <f>'CAF Currency (Lookup)'!E15</f>
        <v>PKR</v>
      </c>
      <c r="E8" s="14" t="str">
        <f>'CAF Currency (Lookup)'!F15</f>
        <v>Pakistan Rupee</v>
      </c>
      <c r="F8" s="14" t="str">
        <f>'CAF Currency (Lookup)'!D15</f>
        <v>aa173458-aae6-11ec-b909-0242ac120002</v>
      </c>
      <c r="G8">
        <v>155.06966499999999</v>
      </c>
    </row>
    <row r="9" spans="1:7" x14ac:dyDescent="0.25">
      <c r="A9" s="14">
        <f>project!A$2</f>
        <v>1</v>
      </c>
      <c r="B9" s="14" t="str">
        <f>project!C$2</f>
        <v>USC8-2</v>
      </c>
      <c r="C9" s="14">
        <f>'CAF Currency (Lookup)'!A16</f>
        <v>34</v>
      </c>
      <c r="D9" s="48" t="str">
        <f>'CAF Currency (Lookup)'!E16</f>
        <v>PLN</v>
      </c>
      <c r="E9" s="14" t="str">
        <f>'CAF Currency (Lookup)'!F16</f>
        <v>Zloty</v>
      </c>
      <c r="F9" s="14" t="str">
        <f>'CAF Currency (Lookup)'!D16</f>
        <v>aa1736a6-aae6-11ec-b909-0242ac120002</v>
      </c>
      <c r="G9">
        <v>3.9599196000000001</v>
      </c>
    </row>
    <row r="10" spans="1:7" x14ac:dyDescent="0.25">
      <c r="A10" s="14">
        <f>project!A$2</f>
        <v>1</v>
      </c>
      <c r="B10" s="14" t="str">
        <f>project!C$2</f>
        <v>USC8-2</v>
      </c>
      <c r="C10" s="14">
        <f>'CAF Currency (Lookup)'!A18</f>
        <v>36</v>
      </c>
      <c r="D10" s="48" t="str">
        <f>'CAF Currency (Lookup)'!E18</f>
        <v>SGD</v>
      </c>
      <c r="E10" s="14" t="str">
        <f>'CAF Currency (Lookup)'!F18</f>
        <v>Singapore Dollar</v>
      </c>
      <c r="F10" s="14" t="str">
        <f>'CAF Currency (Lookup)'!D18</f>
        <v>b06ccbec-aae6-11ec-b909-0242ac120002</v>
      </c>
      <c r="G10">
        <v>1.3469085999999999</v>
      </c>
    </row>
    <row r="11" spans="1:7" x14ac:dyDescent="0.25">
      <c r="A11" s="14">
        <f>project!A$2</f>
        <v>1</v>
      </c>
      <c r="B11" s="14" t="str">
        <f>project!C$2</f>
        <v>USC8-2</v>
      </c>
      <c r="C11" s="14">
        <f>'CAF Currency (Lookup)'!A19</f>
        <v>37</v>
      </c>
      <c r="D11" s="48" t="str">
        <f>'CAF Currency (Lookup)'!E19</f>
        <v>TRY</v>
      </c>
      <c r="E11" s="14" t="str">
        <f>'CAF Currency (Lookup)'!F19</f>
        <v>Turkish Lira</v>
      </c>
      <c r="F11" s="14" t="str">
        <f>'CAF Currency (Lookup)'!D19</f>
        <v>b06cd1c8-aae6-11ec-b909-0242ac120002</v>
      </c>
      <c r="G11">
        <v>8.1802966000000001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D36E-F89E-4D41-A7F7-63566EFC19D2}">
  <sheetPr>
    <tabColor theme="5" tint="0.59999389629810485"/>
  </sheetPr>
  <dimension ref="A1:M19"/>
  <sheetViews>
    <sheetView workbookViewId="0">
      <pane ySplit="1" topLeftCell="A2" activePane="bottomLeft" state="frozen"/>
      <selection pane="bottomLeft"/>
    </sheetView>
  </sheetViews>
  <sheetFormatPr defaultRowHeight="15" outlineLevelCol="1" x14ac:dyDescent="0.25"/>
  <cols>
    <col min="1" max="1" width="9.28515625" style="29" bestFit="1" customWidth="1"/>
    <col min="2" max="2" width="9.5703125" bestFit="1" customWidth="1" outlineLevel="1"/>
    <col min="3" max="3" width="9.28515625" style="14" bestFit="1" customWidth="1"/>
    <col min="4" max="4" width="17" style="14" bestFit="1" customWidth="1" outlineLevel="1"/>
    <col min="5" max="5" width="15.5703125" style="14" bestFit="1" customWidth="1" outlineLevel="1"/>
    <col min="6" max="6" width="14.140625" style="14" bestFit="1" customWidth="1"/>
    <col min="7" max="7" width="16.28515625" style="14" bestFit="1" customWidth="1" outlineLevel="1"/>
    <col min="8" max="8" width="17" bestFit="1" customWidth="1" outlineLevel="1"/>
    <col min="9" max="9" width="37.140625" bestFit="1" customWidth="1"/>
    <col min="12" max="12" width="13.28515625" style="14" customWidth="1"/>
    <col min="13" max="13" width="9.140625" style="14"/>
  </cols>
  <sheetData>
    <row r="1" spans="1:13" x14ac:dyDescent="0.25">
      <c r="A1" s="29" t="str">
        <f>project_caf_currency!A$1</f>
        <v>prjc_id</v>
      </c>
      <c r="B1" s="27" t="str">
        <f>project_caf_currency!B$1</f>
        <v>prjc_cd</v>
      </c>
      <c r="C1" s="29" t="str">
        <f>Country!A1</f>
        <v>ctry_id</v>
      </c>
      <c r="D1" s="27" t="str">
        <f>Country!C1</f>
        <v>ctry_nm</v>
      </c>
      <c r="E1" s="27" t="str">
        <f>Country!F1</f>
        <v>ctry_alph3_cd</v>
      </c>
      <c r="F1" s="29" t="str">
        <f>project_caf_currency!C$1</f>
        <v>caf_crncy_id</v>
      </c>
      <c r="G1" s="27" t="str">
        <f>project_caf_currency!D$1</f>
        <v>Currency Code</v>
      </c>
      <c r="H1" s="27" t="str">
        <f>project_caf_currency!E$1</f>
        <v>Currency Name</v>
      </c>
      <c r="I1" t="s">
        <v>1284</v>
      </c>
    </row>
    <row r="2" spans="1:13" x14ac:dyDescent="0.25">
      <c r="A2" s="29">
        <f>project_caf_currency!A$3</f>
        <v>1</v>
      </c>
      <c r="B2" s="29" t="str">
        <f>project_caf_currency!B$3</f>
        <v>USC8-2</v>
      </c>
      <c r="C2" s="37">
        <f>Country!A$65</f>
        <v>70</v>
      </c>
      <c r="D2" s="37" t="str">
        <f>Country!C$65</f>
        <v>DJIBOUTI</v>
      </c>
      <c r="E2" s="37" t="str">
        <f>Country!F$65</f>
        <v>DJI</v>
      </c>
      <c r="F2" s="48">
        <f>project_caf_currency!C$2</f>
        <v>22</v>
      </c>
      <c r="G2" s="48" t="str">
        <f>project_caf_currency!D$2</f>
        <v>DJF</v>
      </c>
      <c r="H2" s="48" t="str">
        <f>project_caf_currency!E$2</f>
        <v>Djibouti Franc</v>
      </c>
      <c r="I2" t="s">
        <v>1536</v>
      </c>
      <c r="M2"/>
    </row>
    <row r="3" spans="1:13" x14ac:dyDescent="0.25">
      <c r="A3" s="29">
        <f>project_caf_currency!A$4</f>
        <v>1</v>
      </c>
      <c r="B3" s="29" t="str">
        <f>project_caf_currency!B$4</f>
        <v>USC8-2</v>
      </c>
      <c r="C3" s="29">
        <f>Country!A$75</f>
        <v>78</v>
      </c>
      <c r="D3" s="48" t="str">
        <f>Country!C$75</f>
        <v>ESTONIA</v>
      </c>
      <c r="E3" s="48" t="str">
        <f>Country!F$75</f>
        <v>EST</v>
      </c>
      <c r="F3" s="48">
        <f>project_caf_currency!C$3</f>
        <v>24</v>
      </c>
      <c r="G3" s="48" t="str">
        <f>project_caf_currency!D$3</f>
        <v>EUR</v>
      </c>
      <c r="H3" s="48" t="str">
        <f>project_caf_currency!E$3</f>
        <v>Euro</v>
      </c>
      <c r="I3" t="s">
        <v>1537</v>
      </c>
      <c r="M3"/>
    </row>
    <row r="4" spans="1:13" x14ac:dyDescent="0.25">
      <c r="A4" s="29">
        <f>project_caf_currency!A$5</f>
        <v>1</v>
      </c>
      <c r="B4" s="29" t="str">
        <f>project_caf_currency!B$5</f>
        <v>USC8-2</v>
      </c>
      <c r="C4" s="29">
        <f>Country!A$77</f>
        <v>84</v>
      </c>
      <c r="D4" s="48" t="str">
        <f>Country!C$77</f>
        <v>FINLAND</v>
      </c>
      <c r="E4" s="48" t="str">
        <f>Country!F$77</f>
        <v>FIN</v>
      </c>
      <c r="F4" s="48">
        <f>project_caf_currency!C$3</f>
        <v>24</v>
      </c>
      <c r="G4" s="48" t="str">
        <f>project_caf_currency!D$3</f>
        <v>EUR</v>
      </c>
      <c r="H4" s="48" t="str">
        <f>project_caf_currency!E$3</f>
        <v>Euro</v>
      </c>
      <c r="I4" t="s">
        <v>1538</v>
      </c>
      <c r="M4"/>
    </row>
    <row r="5" spans="1:13" x14ac:dyDescent="0.25">
      <c r="A5" s="29">
        <f>project_caf_currency!A$8</f>
        <v>1</v>
      </c>
      <c r="B5" s="29" t="str">
        <f>project_caf_currency!B$8</f>
        <v>USC8-2</v>
      </c>
      <c r="C5" s="29">
        <f>Country!A$94</f>
        <v>97</v>
      </c>
      <c r="D5" s="48" t="str">
        <f>Country!C$94</f>
        <v>GREECE</v>
      </c>
      <c r="E5" s="48" t="str">
        <f>Country!F$94</f>
        <v>GRC</v>
      </c>
      <c r="F5" s="48">
        <f>project_caf_currency!C$3</f>
        <v>24</v>
      </c>
      <c r="G5" s="48" t="str">
        <f>project_caf_currency!D$3</f>
        <v>EUR</v>
      </c>
      <c r="H5" s="48" t="str">
        <f>project_caf_currency!E$3</f>
        <v>Euro</v>
      </c>
      <c r="I5" t="s">
        <v>1539</v>
      </c>
      <c r="M5"/>
    </row>
    <row r="6" spans="1:13" x14ac:dyDescent="0.25">
      <c r="A6" s="29">
        <f>project_caf_currency!A$9</f>
        <v>1</v>
      </c>
      <c r="B6" s="29" t="str">
        <f>project_caf_currency!B$9</f>
        <v>USC8-2</v>
      </c>
      <c r="C6" s="29">
        <f>Country!A$116</f>
        <v>122</v>
      </c>
      <c r="D6" s="48" t="str">
        <f>Country!C$116</f>
        <v>ITALY</v>
      </c>
      <c r="E6" s="48" t="str">
        <f>Country!F$116</f>
        <v>ITA</v>
      </c>
      <c r="F6" s="48">
        <f>project_caf_currency!C$3</f>
        <v>24</v>
      </c>
      <c r="G6" s="48" t="str">
        <f>project_caf_currency!D$3</f>
        <v>EUR</v>
      </c>
      <c r="H6" s="48" t="str">
        <f>project_caf_currency!E$3</f>
        <v>Euro</v>
      </c>
      <c r="I6" t="s">
        <v>1540</v>
      </c>
      <c r="M6"/>
    </row>
    <row r="7" spans="1:13" x14ac:dyDescent="0.25">
      <c r="A7" s="29">
        <f>project_caf_currency!A$10</f>
        <v>1</v>
      </c>
      <c r="B7" s="29" t="str">
        <f>project_caf_currency!B$10</f>
        <v>USC8-2</v>
      </c>
      <c r="C7" s="29">
        <f>Country!A$120</f>
        <v>125</v>
      </c>
      <c r="D7" s="48" t="str">
        <f>Country!C$120</f>
        <v>JAPAN</v>
      </c>
      <c r="E7" s="48" t="str">
        <f>Country!F$120</f>
        <v>JPN</v>
      </c>
      <c r="F7" s="48">
        <f>project_caf_currency!C$4</f>
        <v>28</v>
      </c>
      <c r="G7" s="48" t="str">
        <f>project_caf_currency!D$4</f>
        <v>JPY</v>
      </c>
      <c r="H7" s="48" t="str">
        <f>project_caf_currency!E$4</f>
        <v>Yen</v>
      </c>
      <c r="I7" t="s">
        <v>1541</v>
      </c>
      <c r="M7"/>
    </row>
    <row r="8" spans="1:13" x14ac:dyDescent="0.25">
      <c r="A8" s="29">
        <f>project_caf_currency!A$11</f>
        <v>1</v>
      </c>
      <c r="B8" s="29" t="str">
        <f>project_caf_currency!B$11</f>
        <v>USC8-2</v>
      </c>
      <c r="C8" s="29">
        <f>Country!A$128</f>
        <v>136</v>
      </c>
      <c r="D8" s="48" t="str">
        <f>Country!C$128</f>
        <v>KOREA, SOUTH</v>
      </c>
      <c r="E8" s="48" t="str">
        <f>Country!F$128</f>
        <v>KOR</v>
      </c>
      <c r="F8" s="48">
        <f>project_caf_currency!C$5</f>
        <v>29</v>
      </c>
      <c r="G8" s="48" t="str">
        <f>project_caf_currency!D$5</f>
        <v>KRW</v>
      </c>
      <c r="H8" s="48" t="str">
        <f>project_caf_currency!E$5</f>
        <v>Won</v>
      </c>
      <c r="I8" t="s">
        <v>1542</v>
      </c>
      <c r="M8"/>
    </row>
    <row r="9" spans="1:13" x14ac:dyDescent="0.25">
      <c r="A9" s="29">
        <f>project_caf_currency!A$11</f>
        <v>1</v>
      </c>
      <c r="B9" s="29" t="str">
        <f>project_caf_currency!B$11</f>
        <v>USC8-2</v>
      </c>
      <c r="C9" s="29">
        <f>Country!A$129</f>
        <v>138</v>
      </c>
      <c r="D9" s="48" t="str">
        <f>Country!C$129</f>
        <v>KUWAIT</v>
      </c>
      <c r="E9" s="48" t="str">
        <f>Country!F$129</f>
        <v>KWT</v>
      </c>
      <c r="F9" s="48">
        <f>project_caf_currency!C$6</f>
        <v>30</v>
      </c>
      <c r="G9" s="48" t="str">
        <f>project_caf_currency!D$6</f>
        <v>KWD</v>
      </c>
      <c r="H9" s="48" t="str">
        <f>project_caf_currency!E$6</f>
        <v>Kuwaiti Dinar</v>
      </c>
      <c r="I9" t="s">
        <v>1543</v>
      </c>
      <c r="M9"/>
    </row>
    <row r="10" spans="1:13" x14ac:dyDescent="0.25">
      <c r="A10" s="29">
        <f>project_caf_currency!A$11</f>
        <v>1</v>
      </c>
      <c r="B10" s="29" t="str">
        <f>project_caf_currency!B$11</f>
        <v>USC8-2</v>
      </c>
      <c r="C10" s="29">
        <f>Country!A$140</f>
        <v>141</v>
      </c>
      <c r="D10" s="48" t="str">
        <f>Country!C$140</f>
        <v>LATVIA</v>
      </c>
      <c r="E10" s="48" t="str">
        <f>Country!F$140</f>
        <v>LVA</v>
      </c>
      <c r="F10" s="48">
        <f>project_caf_currency!C$3</f>
        <v>24</v>
      </c>
      <c r="G10" s="48" t="str">
        <f>project_caf_currency!D$3</f>
        <v>EUR</v>
      </c>
      <c r="H10" s="48" t="str">
        <f>project_caf_currency!E$3</f>
        <v>Euro</v>
      </c>
      <c r="I10" t="s">
        <v>1544</v>
      </c>
      <c r="M10"/>
    </row>
    <row r="11" spans="1:13" x14ac:dyDescent="0.25">
      <c r="A11" s="29">
        <f>project_caf_currency!A$11</f>
        <v>1</v>
      </c>
      <c r="B11" s="29" t="str">
        <f>project_caf_currency!B$11</f>
        <v>USC8-2</v>
      </c>
      <c r="C11" s="29">
        <f>Country!A$138</f>
        <v>147</v>
      </c>
      <c r="D11" s="48" t="str">
        <f>Country!C$138</f>
        <v>LITHUANIA</v>
      </c>
      <c r="E11" s="48" t="str">
        <f>Country!F$138</f>
        <v>LTU</v>
      </c>
      <c r="F11" s="48">
        <f>project_caf_currency!C$3</f>
        <v>24</v>
      </c>
      <c r="G11" s="48" t="str">
        <f>project_caf_currency!D$3</f>
        <v>EUR</v>
      </c>
      <c r="H11" s="48" t="str">
        <f>project_caf_currency!E$3</f>
        <v>Euro</v>
      </c>
      <c r="I11" t="s">
        <v>1545</v>
      </c>
      <c r="M11"/>
    </row>
    <row r="12" spans="1:13" x14ac:dyDescent="0.25">
      <c r="A12" s="29">
        <f>project_caf_currency!A$11</f>
        <v>1</v>
      </c>
      <c r="B12" s="29" t="str">
        <f>project_caf_currency!B$11</f>
        <v>USC8-2</v>
      </c>
      <c r="C12" s="29">
        <f>Country!A$143</f>
        <v>170</v>
      </c>
      <c r="D12" s="48" t="str">
        <f>Country!C$143</f>
        <v>MOROCCO</v>
      </c>
      <c r="E12" s="48" t="str">
        <f>Country!F$143</f>
        <v>MAR</v>
      </c>
      <c r="F12" s="48">
        <f>project_caf_currency!C$7</f>
        <v>31</v>
      </c>
      <c r="G12" s="48" t="str">
        <f>project_caf_currency!D$7</f>
        <v>MAD</v>
      </c>
      <c r="H12" s="48" t="str">
        <f>project_caf_currency!E$7</f>
        <v>Moroccan Dirham</v>
      </c>
      <c r="I12" t="s">
        <v>1546</v>
      </c>
    </row>
    <row r="13" spans="1:13" x14ac:dyDescent="0.25">
      <c r="A13" s="29">
        <f>project_caf_currency!A$11</f>
        <v>1</v>
      </c>
      <c r="B13" s="29" t="str">
        <f>project_caf_currency!B$11</f>
        <v>USC8-2</v>
      </c>
      <c r="C13" s="29">
        <f>Country!A$178</f>
        <v>187</v>
      </c>
      <c r="D13" s="48" t="str">
        <f>Country!C$178</f>
        <v>PAKISTAN</v>
      </c>
      <c r="E13" s="48" t="str">
        <f>Country!F$178</f>
        <v>PAK</v>
      </c>
      <c r="F13" s="48">
        <f>project_caf_currency!C$8</f>
        <v>33</v>
      </c>
      <c r="G13" s="48" t="str">
        <f>project_caf_currency!D$8</f>
        <v>PKR</v>
      </c>
      <c r="H13" s="48" t="str">
        <f>project_caf_currency!E$8</f>
        <v>Pakistan Rupee</v>
      </c>
      <c r="I13" t="s">
        <v>1547</v>
      </c>
    </row>
    <row r="14" spans="1:13" x14ac:dyDescent="0.25">
      <c r="A14" s="29">
        <f>project_caf_currency!A$11</f>
        <v>1</v>
      </c>
      <c r="B14" s="29" t="str">
        <f>project_caf_currency!B$11</f>
        <v>USC8-2</v>
      </c>
      <c r="C14" s="29">
        <f>Country!A$185</f>
        <v>197</v>
      </c>
      <c r="D14" s="48" t="str">
        <f>Country!C$185</f>
        <v>POLAND</v>
      </c>
      <c r="E14" s="48" t="str">
        <f>Country!F$185</f>
        <v>POL</v>
      </c>
      <c r="F14" s="48">
        <f>project_caf_currency!C$9</f>
        <v>34</v>
      </c>
      <c r="G14" s="48" t="str">
        <f>project_caf_currency!D$9</f>
        <v>PLN</v>
      </c>
      <c r="H14" s="48" t="str">
        <f>project_caf_currency!E$9</f>
        <v>Zloty</v>
      </c>
      <c r="I14" t="s">
        <v>1548</v>
      </c>
    </row>
    <row r="15" spans="1:13" x14ac:dyDescent="0.25">
      <c r="A15" s="29">
        <f>project_caf_currency!A$11</f>
        <v>1</v>
      </c>
      <c r="B15" s="29" t="str">
        <f>project_caf_currency!B$11</f>
        <v>USC8-2</v>
      </c>
      <c r="C15" s="29">
        <f>Country!A$188</f>
        <v>198</v>
      </c>
      <c r="D15" s="48" t="str">
        <f>Country!C$188</f>
        <v>PORTUGAL</v>
      </c>
      <c r="E15" s="48" t="str">
        <f>Country!F$188</f>
        <v>PRT</v>
      </c>
      <c r="F15" s="48">
        <f>project_caf_currency!C$3</f>
        <v>24</v>
      </c>
      <c r="G15" s="48" t="str">
        <f>project_caf_currency!D$3</f>
        <v>EUR</v>
      </c>
      <c r="H15" s="48" t="str">
        <f>project_caf_currency!E$3</f>
        <v>Euro</v>
      </c>
      <c r="I15" t="s">
        <v>1549</v>
      </c>
    </row>
    <row r="16" spans="1:13" x14ac:dyDescent="0.25">
      <c r="A16" s="29">
        <f>project_caf_currency!A$11</f>
        <v>1</v>
      </c>
      <c r="B16" s="29" t="str">
        <f>project_caf_currency!B$11</f>
        <v>USC8-2</v>
      </c>
      <c r="C16" s="29">
        <f>Country!A$213</f>
        <v>223</v>
      </c>
      <c r="D16" s="48" t="str">
        <f>Country!C$213</f>
        <v>SLOVENIA</v>
      </c>
      <c r="E16" s="48" t="str">
        <f>Country!F$213</f>
        <v>SVN</v>
      </c>
      <c r="F16" s="48">
        <f>project_caf_currency!C$3</f>
        <v>24</v>
      </c>
      <c r="G16" s="48" t="str">
        <f>project_caf_currency!D$3</f>
        <v>EUR</v>
      </c>
      <c r="H16" s="48" t="str">
        <f>project_caf_currency!E$3</f>
        <v>Euro</v>
      </c>
      <c r="I16" t="s">
        <v>1550</v>
      </c>
    </row>
    <row r="17" spans="1:9" x14ac:dyDescent="0.25">
      <c r="A17" s="29">
        <f>project_caf_currency!A$11</f>
        <v>1</v>
      </c>
      <c r="B17" s="29" t="str">
        <f>project_caf_currency!B$11</f>
        <v>USC8-2</v>
      </c>
      <c r="C17" s="29">
        <f>Country!A$199</f>
        <v>220</v>
      </c>
      <c r="D17" s="48" t="str">
        <f>Country!C$199</f>
        <v>SINGAPORE</v>
      </c>
      <c r="E17" s="48" t="str">
        <f>Country!F$199</f>
        <v>SGP</v>
      </c>
      <c r="F17" s="48">
        <f>project_caf_currency!C$10</f>
        <v>36</v>
      </c>
      <c r="G17" s="48" t="str">
        <f>project_caf_currency!D$10</f>
        <v>SGD</v>
      </c>
      <c r="H17" s="48" t="str">
        <f>project_caf_currency!E$10</f>
        <v>Singapore Dollar</v>
      </c>
      <c r="I17" t="s">
        <v>1551</v>
      </c>
    </row>
    <row r="18" spans="1:9" x14ac:dyDescent="0.25">
      <c r="A18" s="29">
        <f>project_caf_currency!A$11</f>
        <v>1</v>
      </c>
      <c r="B18" s="29" t="str">
        <f>project_caf_currency!B$11</f>
        <v>USC8-2</v>
      </c>
      <c r="C18" s="29">
        <f>Country!A$74</f>
        <v>229</v>
      </c>
      <c r="D18" s="48" t="str">
        <f>Country!C$74</f>
        <v>SPAIN</v>
      </c>
      <c r="E18" s="48" t="str">
        <f>Country!F$74</f>
        <v>ESP</v>
      </c>
      <c r="F18" s="48">
        <f>project_caf_currency!C$3</f>
        <v>24</v>
      </c>
      <c r="G18" s="48" t="str">
        <f>project_caf_currency!D$3</f>
        <v>EUR</v>
      </c>
      <c r="H18" s="48" t="str">
        <f>project_caf_currency!E$3</f>
        <v>Euro</v>
      </c>
      <c r="I18" t="s">
        <v>1552</v>
      </c>
    </row>
    <row r="19" spans="1:9" x14ac:dyDescent="0.25">
      <c r="A19" s="29">
        <f>project_caf_currency!A$11</f>
        <v>1</v>
      </c>
      <c r="B19" s="29" t="str">
        <f>project_caf_currency!B$11</f>
        <v>USC8-2</v>
      </c>
      <c r="C19" s="29">
        <f>Country!A$230</f>
        <v>250</v>
      </c>
      <c r="D19" s="48" t="str">
        <f>Country!C$230</f>
        <v>TURKEY</v>
      </c>
      <c r="E19" s="48" t="str">
        <f>Country!F$230</f>
        <v>TUR</v>
      </c>
      <c r="F19" s="48">
        <f>project_caf_currency!C$11</f>
        <v>37</v>
      </c>
      <c r="G19" s="48" t="str">
        <f>project_caf_currency!D$11</f>
        <v>TRY</v>
      </c>
      <c r="H19" s="48" t="str">
        <f>project_caf_currency!E$11</f>
        <v>Turkish Lira</v>
      </c>
      <c r="I19" t="s">
        <v>1553</v>
      </c>
    </row>
  </sheetData>
  <autoFilter ref="A1:M19" xr:uid="{F68BD36E-F89E-4D41-A7F7-63566EFC19D2}"/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94CA-EEDF-402F-B76F-AE34DE8E0373}">
  <dimension ref="A1:G7"/>
  <sheetViews>
    <sheetView workbookViewId="0"/>
  </sheetViews>
  <sheetFormatPr defaultRowHeight="15" outlineLevelCol="1" x14ac:dyDescent="0.25"/>
  <cols>
    <col min="1" max="1" width="7" bestFit="1" customWidth="1"/>
    <col min="2" max="2" width="7.28515625" bestFit="1" customWidth="1" outlineLevel="1"/>
    <col min="3" max="3" width="6.28515625" style="14" bestFit="1" customWidth="1"/>
    <col min="4" max="4" width="6.5703125" style="14" bestFit="1" customWidth="1" outlineLevel="1"/>
    <col min="5" max="5" width="63.7109375" style="14" bestFit="1" customWidth="1" outlineLevel="1"/>
    <col min="6" max="6" width="11.7109375" style="42" bestFit="1" customWidth="1" outlineLevel="1"/>
    <col min="7" max="7" width="36.85546875" bestFit="1" customWidth="1"/>
  </cols>
  <sheetData>
    <row r="1" spans="1:7" x14ac:dyDescent="0.25">
      <c r="A1" t="str">
        <f>project!A1</f>
        <v>prjc_id</v>
      </c>
      <c r="B1" s="27" t="str">
        <f>project!C1</f>
        <v>prjc_cd</v>
      </c>
      <c r="C1" s="55" t="str">
        <f>Route!A1</f>
        <v>rte_id</v>
      </c>
      <c r="D1" s="56" t="str">
        <f>Route!C1</f>
        <v>rte_cd</v>
      </c>
      <c r="E1" s="57" t="str">
        <f>Route!I1</f>
        <v>rte_nm</v>
      </c>
      <c r="F1" s="57" t="str">
        <f>Route!H1</f>
        <v>caf_elgbl_fg</v>
      </c>
      <c r="G1" s="14" t="s">
        <v>1428</v>
      </c>
    </row>
    <row r="2" spans="1:7" x14ac:dyDescent="0.25">
      <c r="A2" s="14">
        <f>project!A$2</f>
        <v>1</v>
      </c>
      <c r="B2" s="14" t="str">
        <f>project!C$2</f>
        <v>USC8-2</v>
      </c>
      <c r="C2" s="58">
        <f>Route!A2</f>
        <v>1</v>
      </c>
      <c r="D2" s="59" t="str">
        <f>Route!C2</f>
        <v>01</v>
      </c>
      <c r="E2" s="58" t="str">
        <f>Route!I2</f>
        <v>US WEST COAST - FAR EAST</v>
      </c>
      <c r="F2" s="58" t="b">
        <f>Route!H2</f>
        <v>1</v>
      </c>
      <c r="G2" s="48" t="s">
        <v>1507</v>
      </c>
    </row>
    <row r="3" spans="1:7" x14ac:dyDescent="0.25">
      <c r="A3" s="14">
        <f>project!A$2</f>
        <v>1</v>
      </c>
      <c r="B3" s="14" t="str">
        <f>project!C$2</f>
        <v>USC8-2</v>
      </c>
      <c r="C3" s="58">
        <f>Route!A13</f>
        <v>12</v>
      </c>
      <c r="D3" s="59" t="str">
        <f>Route!C13</f>
        <v>10</v>
      </c>
      <c r="E3" s="58" t="str">
        <f>Route!I13</f>
        <v>US GULF COAST - SCANDINAVIA, BALTIC</v>
      </c>
      <c r="F3" s="58" t="b">
        <f>Route!H13</f>
        <v>1</v>
      </c>
      <c r="G3" s="48" t="s">
        <v>1508</v>
      </c>
    </row>
    <row r="4" spans="1:7" x14ac:dyDescent="0.25">
      <c r="A4" s="14">
        <f>project!A$2</f>
        <v>1</v>
      </c>
      <c r="B4" s="14" t="str">
        <f>project!C$2</f>
        <v>USC8-2</v>
      </c>
      <c r="C4" s="58">
        <f>Route!A17</f>
        <v>16</v>
      </c>
      <c r="D4" s="59" t="str">
        <f>Route!C17</f>
        <v>14</v>
      </c>
      <c r="E4" s="58" t="str">
        <f>Route!I17</f>
        <v>US GULF COAST - FAR EAST</v>
      </c>
      <c r="F4" s="58" t="b">
        <f>Route!H17</f>
        <v>1</v>
      </c>
      <c r="G4" s="48" t="s">
        <v>1509</v>
      </c>
    </row>
    <row r="5" spans="1:7" x14ac:dyDescent="0.25">
      <c r="A5" s="14">
        <f>project!A$2</f>
        <v>1</v>
      </c>
      <c r="B5" s="14" t="str">
        <f>project!C$2</f>
        <v>USC8-2</v>
      </c>
      <c r="C5" s="58">
        <f>Route!A25</f>
        <v>24</v>
      </c>
      <c r="D5" s="59" t="str">
        <f>Route!C25</f>
        <v>25</v>
      </c>
      <c r="E5" s="58" t="str">
        <f>Route!I25</f>
        <v>US WEST COAST - MEDITERRANEAN</v>
      </c>
      <c r="F5" s="58" t="b">
        <f>Route!H25</f>
        <v>1</v>
      </c>
      <c r="G5" s="48" t="s">
        <v>1510</v>
      </c>
    </row>
    <row r="6" spans="1:7" x14ac:dyDescent="0.25">
      <c r="A6" s="14">
        <f>project!A$2</f>
        <v>1</v>
      </c>
      <c r="B6" s="14" t="str">
        <f>project!C$2</f>
        <v>USC8-2</v>
      </c>
      <c r="C6" s="58">
        <f>Route!A64</f>
        <v>63</v>
      </c>
      <c r="D6" s="59" t="str">
        <f>Route!C64</f>
        <v>73</v>
      </c>
      <c r="E6" s="58" t="str">
        <f>Route!I64</f>
        <v>US GULF COAST - AFRICA</v>
      </c>
      <c r="F6" s="58" t="b">
        <f>Route!H64</f>
        <v>1</v>
      </c>
      <c r="G6" s="48" t="s">
        <v>1511</v>
      </c>
    </row>
    <row r="7" spans="1:7" x14ac:dyDescent="0.25">
      <c r="A7" s="14">
        <f>project!A$2</f>
        <v>1</v>
      </c>
      <c r="B7" s="14" t="str">
        <f>project!C$2</f>
        <v>USC8-2</v>
      </c>
      <c r="C7" s="58">
        <f>Route!A76</f>
        <v>75</v>
      </c>
      <c r="D7" s="59" t="str">
        <f>Route!C76</f>
        <v>85</v>
      </c>
      <c r="E7" s="58" t="str">
        <f>Route!I76</f>
        <v>HAWAII - MIDDLE EAST, SOUTH ASIA, INDIAN OCEAN</v>
      </c>
      <c r="F7" s="58" t="b">
        <f>Route!H76</f>
        <v>1</v>
      </c>
      <c r="G7" s="48" t="s">
        <v>1512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326A-ED95-41D4-852A-07870B3998AE}">
  <dimension ref="A1:I2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outlineLevelCol="1" x14ac:dyDescent="0.25"/>
  <cols>
    <col min="1" max="1" width="7" style="14" customWidth="1"/>
    <col min="2" max="2" width="7.28515625" style="14" customWidth="1" outlineLevel="1"/>
    <col min="3" max="3" width="6.28515625" style="14" customWidth="1"/>
    <col min="4" max="4" width="6.5703125" style="34" bestFit="1" customWidth="1" outlineLevel="1"/>
    <col min="5" max="5" width="63.7109375" style="14" bestFit="1" customWidth="1" outlineLevel="1"/>
    <col min="6" max="6" width="7" style="14" bestFit="1" customWidth="1"/>
    <col min="7" max="7" width="17" style="36" bestFit="1" customWidth="1" outlineLevel="1"/>
    <col min="8" max="8" width="13.28515625" style="35" bestFit="1" customWidth="1" outlineLevel="1"/>
    <col min="9" max="9" width="37.28515625" style="14" bestFit="1" customWidth="1"/>
    <col min="10" max="16384" width="9.140625" style="14"/>
  </cols>
  <sheetData>
    <row r="1" spans="1:9" x14ac:dyDescent="0.25">
      <c r="A1" s="14" t="str">
        <f>project_caf_route!A1</f>
        <v>prjc_id</v>
      </c>
      <c r="B1" s="27" t="str">
        <f>project_caf_route!B1</f>
        <v>prjc_cd</v>
      </c>
      <c r="C1" s="14" t="str">
        <f>project_caf_route!C1</f>
        <v>rte_id</v>
      </c>
      <c r="D1" s="33" t="str">
        <f>project_caf_route!D1</f>
        <v>rte_cd</v>
      </c>
      <c r="E1" s="27" t="str">
        <f>project_caf_route!E1</f>
        <v>rte_nm</v>
      </c>
      <c r="F1" s="14" t="str">
        <f>Country!A$1</f>
        <v>ctry_id</v>
      </c>
      <c r="G1" s="27" t="str">
        <f>Country!C$1</f>
        <v>ctry_nm</v>
      </c>
      <c r="H1" s="33" t="str">
        <f>Country!F$1</f>
        <v>ctry_alph3_cd</v>
      </c>
      <c r="I1" s="14" t="s">
        <v>1513</v>
      </c>
    </row>
    <row r="2" spans="1:9" s="48" customFormat="1" x14ac:dyDescent="0.25">
      <c r="A2" s="48">
        <f>project_caf_route!A$7</f>
        <v>1</v>
      </c>
      <c r="B2" s="48" t="str">
        <f>project_caf_route!B$7</f>
        <v>USC8-2</v>
      </c>
      <c r="C2" s="48">
        <f>project_caf_route!C$7</f>
        <v>75</v>
      </c>
      <c r="D2" s="48" t="str">
        <f>project_caf_route!D$7</f>
        <v>85</v>
      </c>
      <c r="E2" s="48" t="str">
        <f>project_caf_route!E$7</f>
        <v>HAWAII - MIDDLE EAST, SOUTH ASIA, INDIAN OCEAN</v>
      </c>
      <c r="F2" s="48">
        <f>Country!A$65</f>
        <v>70</v>
      </c>
      <c r="G2" s="48" t="str">
        <f>Country!C$65</f>
        <v>DJIBOUTI</v>
      </c>
      <c r="H2" s="60" t="str">
        <f>Country!F$65</f>
        <v>DJI</v>
      </c>
      <c r="I2" s="48" t="s">
        <v>1514</v>
      </c>
    </row>
    <row r="3" spans="1:9" s="48" customFormat="1" x14ac:dyDescent="0.25">
      <c r="A3" s="48">
        <f>project_caf_route!A$5</f>
        <v>1</v>
      </c>
      <c r="B3" s="48" t="str">
        <f>project_caf_route!B$5</f>
        <v>USC8-2</v>
      </c>
      <c r="C3" s="48">
        <f>project_caf_route!C$5</f>
        <v>24</v>
      </c>
      <c r="D3" s="48" t="str">
        <f>project_caf_route!D$5</f>
        <v>25</v>
      </c>
      <c r="E3" s="48" t="str">
        <f>project_caf_route!E$5</f>
        <v>US WEST COAST - MEDITERRANEAN</v>
      </c>
      <c r="F3" s="48">
        <f>Country!A$74</f>
        <v>229</v>
      </c>
      <c r="G3" s="48" t="str">
        <f>Country!C$74</f>
        <v>SPAIN</v>
      </c>
      <c r="H3" s="60" t="str">
        <f>Country!F$74</f>
        <v>ESP</v>
      </c>
      <c r="I3" s="48" t="s">
        <v>1515</v>
      </c>
    </row>
    <row r="4" spans="1:9" s="48" customFormat="1" x14ac:dyDescent="0.25">
      <c r="A4" s="48">
        <f>project_caf_route!A$3</f>
        <v>1</v>
      </c>
      <c r="B4" s="48" t="str">
        <f>project_caf_route!B$3</f>
        <v>USC8-2</v>
      </c>
      <c r="C4" s="48">
        <f>project_caf_route!C$3</f>
        <v>12</v>
      </c>
      <c r="D4" s="48" t="str">
        <f>project_caf_route!D$3</f>
        <v>10</v>
      </c>
      <c r="E4" s="48" t="str">
        <f>project_caf_route!E$3</f>
        <v>US GULF COAST - SCANDINAVIA, BALTIC</v>
      </c>
      <c r="F4" s="48">
        <f>Country!A$75</f>
        <v>78</v>
      </c>
      <c r="G4" s="48" t="str">
        <f>Country!C$75</f>
        <v>ESTONIA</v>
      </c>
      <c r="H4" s="60" t="str">
        <f>Country!F$75</f>
        <v>EST</v>
      </c>
      <c r="I4" s="48" t="s">
        <v>1516</v>
      </c>
    </row>
    <row r="5" spans="1:9" s="48" customFormat="1" x14ac:dyDescent="0.25">
      <c r="A5" s="48">
        <f>project_caf_route!A$3</f>
        <v>1</v>
      </c>
      <c r="B5" s="48" t="str">
        <f>project_caf_route!B$3</f>
        <v>USC8-2</v>
      </c>
      <c r="C5" s="48">
        <f>project_caf_route!C$3</f>
        <v>12</v>
      </c>
      <c r="D5" s="48" t="str">
        <f>project_caf_route!D$3</f>
        <v>10</v>
      </c>
      <c r="E5" s="48" t="str">
        <f>project_caf_route!E$3</f>
        <v>US GULF COAST - SCANDINAVIA, BALTIC</v>
      </c>
      <c r="F5" s="48">
        <f>Country!A$75</f>
        <v>78</v>
      </c>
      <c r="G5" s="48" t="str">
        <f>Country!C$77</f>
        <v>FINLAND</v>
      </c>
      <c r="H5" s="60" t="str">
        <f>Country!F$77</f>
        <v>FIN</v>
      </c>
      <c r="I5" s="48" t="s">
        <v>1517</v>
      </c>
    </row>
    <row r="6" spans="1:9" s="48" customFormat="1" x14ac:dyDescent="0.25">
      <c r="A6" s="48">
        <f>project_caf_route!A$5</f>
        <v>1</v>
      </c>
      <c r="B6" s="48" t="str">
        <f>project_caf_route!B$5</f>
        <v>USC8-2</v>
      </c>
      <c r="C6" s="48">
        <f>project_caf_route!C$5</f>
        <v>24</v>
      </c>
      <c r="D6" s="48" t="str">
        <f>project_caf_route!D$5</f>
        <v>25</v>
      </c>
      <c r="E6" s="48" t="str">
        <f>project_caf_route!E$5</f>
        <v>US WEST COAST - MEDITERRANEAN</v>
      </c>
      <c r="F6" s="48">
        <f>Country!A$94</f>
        <v>97</v>
      </c>
      <c r="G6" s="48" t="str">
        <f>Country!C$94</f>
        <v>GREECE</v>
      </c>
      <c r="H6" s="60" t="str">
        <f>Country!F$94</f>
        <v>GRC</v>
      </c>
      <c r="I6" s="48" t="s">
        <v>1518</v>
      </c>
    </row>
    <row r="7" spans="1:9" s="48" customFormat="1" x14ac:dyDescent="0.25">
      <c r="A7" s="48">
        <f>project_caf_route!A$5</f>
        <v>1</v>
      </c>
      <c r="B7" s="48" t="str">
        <f>project_caf_route!B$5</f>
        <v>USC8-2</v>
      </c>
      <c r="C7" s="48">
        <f>project_caf_route!C$5</f>
        <v>24</v>
      </c>
      <c r="D7" s="48" t="str">
        <f>project_caf_route!D$5</f>
        <v>25</v>
      </c>
      <c r="E7" s="48" t="str">
        <f>project_caf_route!E$5</f>
        <v>US WEST COAST - MEDITERRANEAN</v>
      </c>
      <c r="F7" s="48">
        <f>Country!A$116</f>
        <v>122</v>
      </c>
      <c r="G7" s="48" t="str">
        <f>Country!C$116</f>
        <v>ITALY</v>
      </c>
      <c r="H7" s="60" t="str">
        <f>Country!F$116</f>
        <v>ITA</v>
      </c>
      <c r="I7" s="48" t="s">
        <v>1519</v>
      </c>
    </row>
    <row r="8" spans="1:9" s="48" customFormat="1" x14ac:dyDescent="0.25">
      <c r="A8" s="48">
        <f>project_caf_route!A$2</f>
        <v>1</v>
      </c>
      <c r="B8" s="48" t="str">
        <f>project_caf_route!B$2</f>
        <v>USC8-2</v>
      </c>
      <c r="C8" s="48">
        <f>project_caf_route!C$2</f>
        <v>1</v>
      </c>
      <c r="D8" s="48" t="str">
        <f>project_caf_route!D$2</f>
        <v>01</v>
      </c>
      <c r="E8" s="48" t="str">
        <f>project_caf_route!E$2</f>
        <v>US WEST COAST - FAR EAST</v>
      </c>
      <c r="F8" s="48">
        <f>Country!A$120</f>
        <v>125</v>
      </c>
      <c r="G8" s="48" t="str">
        <f>Country!C$120</f>
        <v>JAPAN</v>
      </c>
      <c r="H8" s="60" t="str">
        <f>Country!F$120</f>
        <v>JPN</v>
      </c>
      <c r="I8" s="48" t="s">
        <v>1520</v>
      </c>
    </row>
    <row r="9" spans="1:9" s="48" customFormat="1" x14ac:dyDescent="0.25">
      <c r="A9" s="48">
        <f>project_caf_route!A$4</f>
        <v>1</v>
      </c>
      <c r="B9" s="48" t="str">
        <f>project_caf_route!B$4</f>
        <v>USC8-2</v>
      </c>
      <c r="C9" s="48">
        <f>project_caf_route!C$4</f>
        <v>16</v>
      </c>
      <c r="D9" s="48" t="str">
        <f>project_caf_route!D$4</f>
        <v>14</v>
      </c>
      <c r="E9" s="48" t="str">
        <f>project_caf_route!E$4</f>
        <v>US GULF COAST - FAR EAST</v>
      </c>
      <c r="F9" s="48">
        <f>Country!A$120</f>
        <v>125</v>
      </c>
      <c r="G9" s="48" t="str">
        <f>Country!C$120</f>
        <v>JAPAN</v>
      </c>
      <c r="H9" s="60" t="str">
        <f>Country!F$120</f>
        <v>JPN</v>
      </c>
      <c r="I9" s="61" t="s">
        <v>1521</v>
      </c>
    </row>
    <row r="10" spans="1:9" s="48" customFormat="1" x14ac:dyDescent="0.25">
      <c r="A10" s="48">
        <f>project_caf_route!A$2</f>
        <v>1</v>
      </c>
      <c r="B10" s="48" t="str">
        <f>project_caf_route!B$2</f>
        <v>USC8-2</v>
      </c>
      <c r="C10" s="48">
        <f>project_caf_route!C$2</f>
        <v>1</v>
      </c>
      <c r="D10" s="48" t="str">
        <f>project_caf_route!D$2</f>
        <v>01</v>
      </c>
      <c r="E10" s="48" t="str">
        <f>project_caf_route!E$2</f>
        <v>US WEST COAST - FAR EAST</v>
      </c>
      <c r="F10" s="48">
        <f>Country!A$128</f>
        <v>136</v>
      </c>
      <c r="G10" s="48" t="str">
        <f>Country!C$128</f>
        <v>KOREA, SOUTH</v>
      </c>
      <c r="H10" s="60" t="str">
        <f>Country!F$128</f>
        <v>KOR</v>
      </c>
      <c r="I10" s="48" t="s">
        <v>1522</v>
      </c>
    </row>
    <row r="11" spans="1:9" s="48" customFormat="1" x14ac:dyDescent="0.25">
      <c r="A11" s="48">
        <f>project_caf_route!A$4</f>
        <v>1</v>
      </c>
      <c r="B11" s="48" t="str">
        <f>project_caf_route!B$4</f>
        <v>USC8-2</v>
      </c>
      <c r="C11" s="48">
        <f>project_caf_route!C$4</f>
        <v>16</v>
      </c>
      <c r="D11" s="48" t="str">
        <f>project_caf_route!D$4</f>
        <v>14</v>
      </c>
      <c r="E11" s="48" t="str">
        <f>project_caf_route!E$4</f>
        <v>US GULF COAST - FAR EAST</v>
      </c>
      <c r="F11" s="48">
        <f>Country!A$128</f>
        <v>136</v>
      </c>
      <c r="G11" s="48" t="str">
        <f>Country!C$128</f>
        <v>KOREA, SOUTH</v>
      </c>
      <c r="H11" s="60" t="str">
        <f>Country!F$128</f>
        <v>KOR</v>
      </c>
      <c r="I11" s="48" t="s">
        <v>1523</v>
      </c>
    </row>
    <row r="12" spans="1:9" s="48" customFormat="1" x14ac:dyDescent="0.25">
      <c r="A12" s="48">
        <f>project_caf_route!A$7</f>
        <v>1</v>
      </c>
      <c r="B12" s="48" t="str">
        <f>project_caf_route!B$7</f>
        <v>USC8-2</v>
      </c>
      <c r="C12" s="48">
        <f>project_caf_route!C$7</f>
        <v>75</v>
      </c>
      <c r="D12" s="48" t="str">
        <f>project_caf_route!D$7</f>
        <v>85</v>
      </c>
      <c r="E12" s="48" t="str">
        <f>project_caf_route!E$7</f>
        <v>HAWAII - MIDDLE EAST, SOUTH ASIA, INDIAN OCEAN</v>
      </c>
      <c r="F12" s="48">
        <f>Country!A$129</f>
        <v>138</v>
      </c>
      <c r="G12" s="48" t="str">
        <f>Country!C$129</f>
        <v>KUWAIT</v>
      </c>
      <c r="H12" s="60" t="str">
        <f>Country!F$129</f>
        <v>KWT</v>
      </c>
      <c r="I12" s="48" t="s">
        <v>1524</v>
      </c>
    </row>
    <row r="13" spans="1:9" s="48" customFormat="1" x14ac:dyDescent="0.25">
      <c r="A13" s="48">
        <f>project_caf_route!A$3</f>
        <v>1</v>
      </c>
      <c r="B13" s="48" t="str">
        <f>project_caf_route!B$3</f>
        <v>USC8-2</v>
      </c>
      <c r="C13" s="48">
        <f>project_caf_route!C$3</f>
        <v>12</v>
      </c>
      <c r="D13" s="48" t="str">
        <f>project_caf_route!D$3</f>
        <v>10</v>
      </c>
      <c r="E13" s="48" t="str">
        <f>project_caf_route!E$3</f>
        <v>US GULF COAST - SCANDINAVIA, BALTIC</v>
      </c>
      <c r="F13" s="48">
        <f>Country!A$75</f>
        <v>78</v>
      </c>
      <c r="G13" s="48" t="str">
        <f>Country!C$138</f>
        <v>LITHUANIA</v>
      </c>
      <c r="H13" s="60" t="str">
        <f>Country!F$138</f>
        <v>LTU</v>
      </c>
      <c r="I13" s="48" t="s">
        <v>1525</v>
      </c>
    </row>
    <row r="14" spans="1:9" s="48" customFormat="1" x14ac:dyDescent="0.25">
      <c r="A14" s="48">
        <f>project_caf_route!A$3</f>
        <v>1</v>
      </c>
      <c r="B14" s="48" t="str">
        <f>project_caf_route!B$3</f>
        <v>USC8-2</v>
      </c>
      <c r="C14" s="48">
        <f>project_caf_route!C$3</f>
        <v>12</v>
      </c>
      <c r="D14" s="48" t="str">
        <f>project_caf_route!D$3</f>
        <v>10</v>
      </c>
      <c r="E14" s="48" t="str">
        <f>project_caf_route!E$3</f>
        <v>US GULF COAST - SCANDINAVIA, BALTIC</v>
      </c>
      <c r="F14" s="48">
        <f>Country!A$75</f>
        <v>78</v>
      </c>
      <c r="G14" s="48" t="str">
        <f>Country!C$140</f>
        <v>LATVIA</v>
      </c>
      <c r="H14" s="60" t="str">
        <f>Country!F$140</f>
        <v>LVA</v>
      </c>
      <c r="I14" s="48" t="s">
        <v>1526</v>
      </c>
    </row>
    <row r="15" spans="1:9" s="48" customFormat="1" x14ac:dyDescent="0.25">
      <c r="A15" s="48">
        <f>project_caf_route!A$5</f>
        <v>1</v>
      </c>
      <c r="B15" s="48" t="str">
        <f>project_caf_route!B$5</f>
        <v>USC8-2</v>
      </c>
      <c r="C15" s="48">
        <f>project_caf_route!C$5</f>
        <v>24</v>
      </c>
      <c r="D15" s="48" t="str">
        <f>project_caf_route!D$5</f>
        <v>25</v>
      </c>
      <c r="E15" s="48" t="str">
        <f>project_caf_route!E$5</f>
        <v>US WEST COAST - MEDITERRANEAN</v>
      </c>
      <c r="F15" s="48">
        <f>Country!A$143</f>
        <v>170</v>
      </c>
      <c r="G15" s="48" t="str">
        <f>Country!C$143</f>
        <v>MOROCCO</v>
      </c>
      <c r="H15" s="60" t="str">
        <f>Country!F$143</f>
        <v>MAR</v>
      </c>
      <c r="I15" s="48" t="s">
        <v>1527</v>
      </c>
    </row>
    <row r="16" spans="1:9" s="48" customFormat="1" x14ac:dyDescent="0.25">
      <c r="A16" s="48">
        <f>project_caf_route!A$6</f>
        <v>1</v>
      </c>
      <c r="B16" s="48" t="str">
        <f>project_caf_route!B$6</f>
        <v>USC8-2</v>
      </c>
      <c r="C16" s="48">
        <f>project_caf_route!C$6</f>
        <v>63</v>
      </c>
      <c r="D16" s="48" t="str">
        <f>project_caf_route!D$6</f>
        <v>73</v>
      </c>
      <c r="E16" s="48" t="str">
        <f>project_caf_route!E$6</f>
        <v>US GULF COAST - AFRICA</v>
      </c>
      <c r="F16" s="48">
        <f>Country!A$143</f>
        <v>170</v>
      </c>
      <c r="G16" s="48" t="str">
        <f>Country!C$143</f>
        <v>MOROCCO</v>
      </c>
      <c r="H16" s="60" t="str">
        <f>Country!F$143</f>
        <v>MAR</v>
      </c>
      <c r="I16" s="48" t="s">
        <v>1528</v>
      </c>
    </row>
    <row r="17" spans="1:9" s="48" customFormat="1" x14ac:dyDescent="0.25">
      <c r="A17" s="48">
        <f>project_caf_route!A$7</f>
        <v>1</v>
      </c>
      <c r="B17" s="48" t="str">
        <f>project_caf_route!B$7</f>
        <v>USC8-2</v>
      </c>
      <c r="C17" s="48">
        <f>project_caf_route!C$7</f>
        <v>75</v>
      </c>
      <c r="D17" s="48" t="str">
        <f>project_caf_route!D$7</f>
        <v>85</v>
      </c>
      <c r="E17" s="48" t="str">
        <f>project_caf_route!E$7</f>
        <v>HAWAII - MIDDLE EAST, SOUTH ASIA, INDIAN OCEAN</v>
      </c>
      <c r="F17" s="48">
        <f>Country!A$178</f>
        <v>187</v>
      </c>
      <c r="G17" s="48" t="str">
        <f>Country!C$178</f>
        <v>PAKISTAN</v>
      </c>
      <c r="H17" s="60" t="str">
        <f>Country!F$178</f>
        <v>PAK</v>
      </c>
      <c r="I17" s="48" t="s">
        <v>1529</v>
      </c>
    </row>
    <row r="18" spans="1:9" s="48" customFormat="1" x14ac:dyDescent="0.25">
      <c r="A18" s="48">
        <f>project_caf_route!A$3</f>
        <v>1</v>
      </c>
      <c r="B18" s="48" t="str">
        <f>project_caf_route!B$3</f>
        <v>USC8-2</v>
      </c>
      <c r="C18" s="48">
        <f>project_caf_route!C$3</f>
        <v>12</v>
      </c>
      <c r="D18" s="48" t="str">
        <f>project_caf_route!D$3</f>
        <v>10</v>
      </c>
      <c r="E18" s="48" t="str">
        <f>project_caf_route!E$3</f>
        <v>US GULF COAST - SCANDINAVIA, BALTIC</v>
      </c>
      <c r="F18" s="48">
        <f>Country!A$75</f>
        <v>78</v>
      </c>
      <c r="G18" s="48" t="str">
        <f>Country!C$185</f>
        <v>POLAND</v>
      </c>
      <c r="H18" s="60" t="str">
        <f>Country!F$185</f>
        <v>POL</v>
      </c>
      <c r="I18" s="48" t="s">
        <v>1530</v>
      </c>
    </row>
    <row r="19" spans="1:9" s="48" customFormat="1" x14ac:dyDescent="0.25">
      <c r="A19" s="48">
        <f>project_caf_route!A$5</f>
        <v>1</v>
      </c>
      <c r="B19" s="48" t="str">
        <f>project_caf_route!B$5</f>
        <v>USC8-2</v>
      </c>
      <c r="C19" s="48">
        <f>project_caf_route!C$5</f>
        <v>24</v>
      </c>
      <c r="D19" s="48" t="str">
        <f>project_caf_route!D$5</f>
        <v>25</v>
      </c>
      <c r="E19" s="48" t="str">
        <f>project_caf_route!E$5</f>
        <v>US WEST COAST - MEDITERRANEAN</v>
      </c>
      <c r="F19" s="48">
        <f>Country!A$188</f>
        <v>198</v>
      </c>
      <c r="G19" s="48" t="str">
        <f>Country!C$188</f>
        <v>PORTUGAL</v>
      </c>
      <c r="H19" s="60" t="str">
        <f>Country!F$188</f>
        <v>PRT</v>
      </c>
      <c r="I19" s="48" t="s">
        <v>1531</v>
      </c>
    </row>
    <row r="20" spans="1:9" s="48" customFormat="1" x14ac:dyDescent="0.25">
      <c r="A20" s="48">
        <f>project_caf_route!A$2</f>
        <v>1</v>
      </c>
      <c r="B20" s="48" t="str">
        <f>project_caf_route!B$2</f>
        <v>USC8-2</v>
      </c>
      <c r="C20" s="48">
        <f>project_caf_route!C$2</f>
        <v>1</v>
      </c>
      <c r="D20" s="48" t="str">
        <f>project_caf_route!D$2</f>
        <v>01</v>
      </c>
      <c r="E20" s="48" t="str">
        <f>project_caf_route!E$2</f>
        <v>US WEST COAST - FAR EAST</v>
      </c>
      <c r="F20" s="48">
        <f>Country!A$199</f>
        <v>220</v>
      </c>
      <c r="G20" s="48" t="str">
        <f>Country!C$199</f>
        <v>SINGAPORE</v>
      </c>
      <c r="H20" s="60" t="str">
        <f>Country!F$199</f>
        <v>SGP</v>
      </c>
      <c r="I20" s="48" t="s">
        <v>1532</v>
      </c>
    </row>
    <row r="21" spans="1:9" s="48" customFormat="1" x14ac:dyDescent="0.25">
      <c r="A21" s="48">
        <f>project_caf_route!A$4</f>
        <v>1</v>
      </c>
      <c r="B21" s="48" t="str">
        <f>project_caf_route!B$4</f>
        <v>USC8-2</v>
      </c>
      <c r="C21" s="48">
        <f>project_caf_route!C$4</f>
        <v>16</v>
      </c>
      <c r="D21" s="48" t="str">
        <f>project_caf_route!D$4</f>
        <v>14</v>
      </c>
      <c r="E21" s="48" t="str">
        <f>project_caf_route!E$4</f>
        <v>US GULF COAST - FAR EAST</v>
      </c>
      <c r="F21" s="48">
        <f>Country!A$199</f>
        <v>220</v>
      </c>
      <c r="G21" s="48" t="str">
        <f>Country!C$199</f>
        <v>SINGAPORE</v>
      </c>
      <c r="H21" s="60" t="str">
        <f>Country!F$199</f>
        <v>SGP</v>
      </c>
      <c r="I21" s="48" t="s">
        <v>1533</v>
      </c>
    </row>
    <row r="22" spans="1:9" s="48" customFormat="1" x14ac:dyDescent="0.25">
      <c r="A22" s="48">
        <f>project_caf_route!A$5</f>
        <v>1</v>
      </c>
      <c r="B22" s="48" t="str">
        <f>project_caf_route!B$5</f>
        <v>USC8-2</v>
      </c>
      <c r="C22" s="48">
        <f>project_caf_route!C$5</f>
        <v>24</v>
      </c>
      <c r="D22" s="48" t="str">
        <f>project_caf_route!D$5</f>
        <v>25</v>
      </c>
      <c r="E22" s="48" t="str">
        <f>project_caf_route!E$5</f>
        <v>US WEST COAST - MEDITERRANEAN</v>
      </c>
      <c r="F22" s="48">
        <f>Country!A$213</f>
        <v>223</v>
      </c>
      <c r="G22" s="48" t="str">
        <f>Country!C$213</f>
        <v>SLOVENIA</v>
      </c>
      <c r="H22" s="60" t="str">
        <f>Country!F$213</f>
        <v>SVN</v>
      </c>
      <c r="I22" s="61" t="s">
        <v>1534</v>
      </c>
    </row>
    <row r="23" spans="1:9" s="48" customFormat="1" x14ac:dyDescent="0.25">
      <c r="A23" s="48">
        <f>project_caf_route!A$5</f>
        <v>1</v>
      </c>
      <c r="B23" s="48" t="str">
        <f>project_caf_route!B$5</f>
        <v>USC8-2</v>
      </c>
      <c r="C23" s="48">
        <f>project_caf_route!C$5</f>
        <v>24</v>
      </c>
      <c r="D23" s="48" t="str">
        <f>project_caf_route!D$5</f>
        <v>25</v>
      </c>
      <c r="E23" s="48" t="str">
        <f>project_caf_route!E$5</f>
        <v>US WEST COAST - MEDITERRANEAN</v>
      </c>
      <c r="F23" s="48">
        <f>Country!A$230</f>
        <v>250</v>
      </c>
      <c r="G23" s="48" t="str">
        <f>Country!C$230</f>
        <v>TURKEY</v>
      </c>
      <c r="H23" s="60" t="str">
        <f>Country!F$230</f>
        <v>TUR</v>
      </c>
      <c r="I23" s="48" t="s">
        <v>1535</v>
      </c>
    </row>
  </sheetData>
  <autoFilter ref="A1:I23" xr:uid="{77E9326A-ED95-41D4-852A-07870B3998A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4DFD-4AC7-4A7C-8418-565D75F110E4}">
  <sheetPr>
    <tabColor theme="3" tint="0.59999389629810485"/>
  </sheetPr>
  <dimension ref="A1:L23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5" outlineLevelCol="1" x14ac:dyDescent="0.25"/>
  <cols>
    <col min="1" max="1" width="9.28515625" bestFit="1" customWidth="1"/>
    <col min="2" max="2" width="9.5703125" customWidth="1" outlineLevel="1"/>
    <col min="3" max="3" width="8.5703125" bestFit="1" customWidth="1"/>
    <col min="4" max="4" width="11.140625" style="15" customWidth="1" outlineLevel="1"/>
    <col min="5" max="5" width="48" customWidth="1" outlineLevel="1"/>
    <col min="6" max="6" width="9.28515625" bestFit="1" customWidth="1"/>
    <col min="7" max="7" width="14.140625" customWidth="1" outlineLevel="1"/>
    <col min="8" max="8" width="15.5703125" customWidth="1" outlineLevel="1"/>
    <col min="9" max="9" width="14.140625" customWidth="1" outlineLevel="1"/>
    <col min="10" max="10" width="16.28515625" customWidth="1" outlineLevel="1"/>
    <col min="11" max="11" width="17" customWidth="1" outlineLevel="1"/>
    <col min="12" max="12" width="37.42578125" bestFit="1" customWidth="1"/>
  </cols>
  <sheetData>
    <row r="1" spans="1:12" x14ac:dyDescent="0.25">
      <c r="A1" t="str">
        <f>project_caf_route_country!A1</f>
        <v>prjc_id</v>
      </c>
      <c r="B1" s="27" t="str">
        <f>project_caf_route_country!B1</f>
        <v>prjc_cd</v>
      </c>
      <c r="C1" s="14" t="str">
        <f>project_caf_route_country!C1</f>
        <v>rte_id</v>
      </c>
      <c r="D1" s="32" t="str">
        <f>project_caf_route_country!D1</f>
        <v>rte_cd</v>
      </c>
      <c r="E1" s="27" t="str">
        <f>project_caf_route_country!E1</f>
        <v>rte_nm</v>
      </c>
      <c r="F1" s="14" t="str">
        <f>project_caf_route_country!F1</f>
        <v>ctry_id</v>
      </c>
      <c r="G1" s="27" t="str">
        <f>project_caf_route_country!G1</f>
        <v>ctry_nm</v>
      </c>
      <c r="H1" s="27" t="str">
        <f>project_caf_route_country!H1</f>
        <v>ctry_alph3_cd</v>
      </c>
      <c r="I1" s="27" t="str">
        <f>project_caf_country_currency!F$1</f>
        <v>caf_crncy_id</v>
      </c>
      <c r="J1" s="27" t="str">
        <f>project_caf_country_currency!G$1</f>
        <v>Currency Code</v>
      </c>
      <c r="K1" s="27" t="str">
        <f>project_caf_country_currency!H$1</f>
        <v>Currency Name</v>
      </c>
      <c r="L1" t="s">
        <v>43</v>
      </c>
    </row>
    <row r="2" spans="1:12" x14ac:dyDescent="0.25">
      <c r="A2" s="14">
        <f>project_caf_route_country!A2</f>
        <v>1</v>
      </c>
      <c r="B2" s="42" t="str">
        <f>project_caf_route_country!B2</f>
        <v>USC8-2</v>
      </c>
      <c r="C2" s="42">
        <f>project_caf_route_country!C2</f>
        <v>75</v>
      </c>
      <c r="D2" s="42" t="str">
        <f>project_caf_route_country!D2</f>
        <v>85</v>
      </c>
      <c r="E2" s="42" t="str">
        <f>project_caf_route_country!E2</f>
        <v>HAWAII - MIDDLE EAST, SOUTH ASIA, INDIAN OCEAN</v>
      </c>
      <c r="F2" s="42">
        <f>project_caf_route_country!F2</f>
        <v>70</v>
      </c>
      <c r="G2" s="42" t="str">
        <f>project_caf_route_country!G2</f>
        <v>DJIBOUTI</v>
      </c>
      <c r="H2" s="42" t="str">
        <f>project_caf_route_country!H2</f>
        <v>DJI</v>
      </c>
      <c r="I2" s="14">
        <f>project_caf_country_currency!F2</f>
        <v>22</v>
      </c>
      <c r="J2" s="42" t="str">
        <f>project_caf_country_currency!G2</f>
        <v>DJF</v>
      </c>
      <c r="K2" s="42" t="str">
        <f>project_caf_country_currency!H2</f>
        <v>Djibouti Franc</v>
      </c>
      <c r="L2" t="s">
        <v>1554</v>
      </c>
    </row>
    <row r="3" spans="1:12" x14ac:dyDescent="0.25">
      <c r="A3" s="42">
        <f>project_caf_route_country!A3</f>
        <v>1</v>
      </c>
      <c r="B3" s="42" t="str">
        <f>project_caf_route_country!B3</f>
        <v>USC8-2</v>
      </c>
      <c r="C3" s="42">
        <f>project_caf_route_country!C3</f>
        <v>24</v>
      </c>
      <c r="D3" s="42" t="str">
        <f>project_caf_route_country!D3</f>
        <v>25</v>
      </c>
      <c r="E3" s="42" t="str">
        <f>project_caf_route_country!E3</f>
        <v>US WEST COAST - MEDITERRANEAN</v>
      </c>
      <c r="F3" s="42">
        <f>project_caf_route_country!F3</f>
        <v>229</v>
      </c>
      <c r="G3" s="42" t="str">
        <f>project_caf_route_country!G3</f>
        <v>SPAIN</v>
      </c>
      <c r="H3" s="42" t="str">
        <f>project_caf_route_country!H3</f>
        <v>ESP</v>
      </c>
      <c r="I3" s="14">
        <f>project_caf_country_currency!F18</f>
        <v>24</v>
      </c>
      <c r="J3" s="42" t="str">
        <f>project_caf_country_currency!G18</f>
        <v>EUR</v>
      </c>
      <c r="K3" s="42" t="str">
        <f>project_caf_country_currency!H18</f>
        <v>Euro</v>
      </c>
      <c r="L3" t="s">
        <v>1555</v>
      </c>
    </row>
    <row r="4" spans="1:12" x14ac:dyDescent="0.25">
      <c r="A4" s="42">
        <f>project_caf_route_country!A4</f>
        <v>1</v>
      </c>
      <c r="B4" s="42" t="str">
        <f>project_caf_route_country!B4</f>
        <v>USC8-2</v>
      </c>
      <c r="C4" s="42">
        <f>project_caf_route_country!C4</f>
        <v>12</v>
      </c>
      <c r="D4" s="42" t="str">
        <f>project_caf_route_country!D4</f>
        <v>10</v>
      </c>
      <c r="E4" s="42" t="str">
        <f>project_caf_route_country!E4</f>
        <v>US GULF COAST - SCANDINAVIA, BALTIC</v>
      </c>
      <c r="F4" s="42">
        <f>project_caf_route_country!F4</f>
        <v>78</v>
      </c>
      <c r="G4" s="42" t="str">
        <f>project_caf_route_country!G4</f>
        <v>ESTONIA</v>
      </c>
      <c r="H4" s="42" t="str">
        <f>project_caf_route_country!H4</f>
        <v>EST</v>
      </c>
      <c r="I4" s="14">
        <f>project_caf_country_currency!F3</f>
        <v>24</v>
      </c>
      <c r="J4" s="42" t="str">
        <f>project_caf_country_currency!G3</f>
        <v>EUR</v>
      </c>
      <c r="K4" s="42" t="str">
        <f>project_caf_country_currency!H3</f>
        <v>Euro</v>
      </c>
      <c r="L4" t="s">
        <v>1556</v>
      </c>
    </row>
    <row r="5" spans="1:12" x14ac:dyDescent="0.25">
      <c r="A5" s="42">
        <f>project_caf_route_country!A5</f>
        <v>1</v>
      </c>
      <c r="B5" s="42" t="str">
        <f>project_caf_route_country!B5</f>
        <v>USC8-2</v>
      </c>
      <c r="C5" s="42">
        <f>project_caf_route_country!C5</f>
        <v>12</v>
      </c>
      <c r="D5" s="42" t="str">
        <f>project_caf_route_country!D5</f>
        <v>10</v>
      </c>
      <c r="E5" s="42" t="str">
        <f>project_caf_route_country!E5</f>
        <v>US GULF COAST - SCANDINAVIA, BALTIC</v>
      </c>
      <c r="F5" s="42">
        <f>project_caf_route_country!F5</f>
        <v>78</v>
      </c>
      <c r="G5" s="42" t="str">
        <f>project_caf_route_country!G5</f>
        <v>FINLAND</v>
      </c>
      <c r="H5" s="42" t="str">
        <f>project_caf_route_country!H5</f>
        <v>FIN</v>
      </c>
      <c r="I5" s="14">
        <f>project_caf_country_currency!F4</f>
        <v>24</v>
      </c>
      <c r="J5" s="42" t="str">
        <f>project_caf_country_currency!G4</f>
        <v>EUR</v>
      </c>
      <c r="K5" s="42" t="str">
        <f>project_caf_country_currency!H4</f>
        <v>Euro</v>
      </c>
      <c r="L5" t="s">
        <v>1557</v>
      </c>
    </row>
    <row r="6" spans="1:12" x14ac:dyDescent="0.25">
      <c r="A6" s="42">
        <f>project_caf_route_country!A6</f>
        <v>1</v>
      </c>
      <c r="B6" s="42" t="str">
        <f>project_caf_route_country!B6</f>
        <v>USC8-2</v>
      </c>
      <c r="C6" s="42">
        <f>project_caf_route_country!C6</f>
        <v>24</v>
      </c>
      <c r="D6" s="42" t="str">
        <f>project_caf_route_country!D6</f>
        <v>25</v>
      </c>
      <c r="E6" s="42" t="str">
        <f>project_caf_route_country!E6</f>
        <v>US WEST COAST - MEDITERRANEAN</v>
      </c>
      <c r="F6" s="42">
        <f>project_caf_route_country!F6</f>
        <v>97</v>
      </c>
      <c r="G6" s="42" t="str">
        <f>project_caf_route_country!G6</f>
        <v>GREECE</v>
      </c>
      <c r="H6" s="42" t="str">
        <f>project_caf_route_country!H6</f>
        <v>GRC</v>
      </c>
      <c r="I6" s="14">
        <f>project_caf_country_currency!F5</f>
        <v>24</v>
      </c>
      <c r="J6" s="42" t="str">
        <f>project_caf_country_currency!G5</f>
        <v>EUR</v>
      </c>
      <c r="K6" s="42" t="str">
        <f>project_caf_country_currency!H5</f>
        <v>Euro</v>
      </c>
      <c r="L6" t="s">
        <v>1558</v>
      </c>
    </row>
    <row r="7" spans="1:12" x14ac:dyDescent="0.25">
      <c r="A7" s="42">
        <f>project_caf_route_country!A7</f>
        <v>1</v>
      </c>
      <c r="B7" s="42" t="str">
        <f>project_caf_route_country!B7</f>
        <v>USC8-2</v>
      </c>
      <c r="C7" s="42">
        <f>project_caf_route_country!C7</f>
        <v>24</v>
      </c>
      <c r="D7" s="42" t="str">
        <f>project_caf_route_country!D7</f>
        <v>25</v>
      </c>
      <c r="E7" s="42" t="str">
        <f>project_caf_route_country!E7</f>
        <v>US WEST COAST - MEDITERRANEAN</v>
      </c>
      <c r="F7" s="42">
        <f>project_caf_route_country!F7</f>
        <v>122</v>
      </c>
      <c r="G7" s="42" t="str">
        <f>project_caf_route_country!G7</f>
        <v>ITALY</v>
      </c>
      <c r="H7" s="42" t="str">
        <f>project_caf_route_country!H7</f>
        <v>ITA</v>
      </c>
      <c r="I7" s="14">
        <f>project_caf_country_currency!F6</f>
        <v>24</v>
      </c>
      <c r="J7" s="42" t="str">
        <f>project_caf_country_currency!G6</f>
        <v>EUR</v>
      </c>
      <c r="K7" s="42" t="str">
        <f>project_caf_country_currency!H6</f>
        <v>Euro</v>
      </c>
      <c r="L7" t="s">
        <v>1559</v>
      </c>
    </row>
    <row r="8" spans="1:12" x14ac:dyDescent="0.25">
      <c r="A8" s="42">
        <f>project_caf_route_country!A8</f>
        <v>1</v>
      </c>
      <c r="B8" s="42" t="str">
        <f>project_caf_route_country!B8</f>
        <v>USC8-2</v>
      </c>
      <c r="C8" s="42">
        <f>project_caf_route_country!C8</f>
        <v>1</v>
      </c>
      <c r="D8" s="42" t="str">
        <f>project_caf_route_country!D8</f>
        <v>01</v>
      </c>
      <c r="E8" s="42" t="str">
        <f>project_caf_route_country!E8</f>
        <v>US WEST COAST - FAR EAST</v>
      </c>
      <c r="F8" s="42">
        <f>project_caf_route_country!F8</f>
        <v>125</v>
      </c>
      <c r="G8" s="42" t="str">
        <f>project_caf_route_country!G8</f>
        <v>JAPAN</v>
      </c>
      <c r="H8" s="42" t="str">
        <f>project_caf_route_country!H8</f>
        <v>JPN</v>
      </c>
      <c r="I8" s="14">
        <f>project_caf_country_currency!F$7</f>
        <v>28</v>
      </c>
      <c r="J8" s="42" t="str">
        <f>project_caf_country_currency!G$7</f>
        <v>JPY</v>
      </c>
      <c r="K8" s="42" t="str">
        <f>project_caf_country_currency!H$7</f>
        <v>Yen</v>
      </c>
      <c r="L8" t="s">
        <v>1560</v>
      </c>
    </row>
    <row r="9" spans="1:12" x14ac:dyDescent="0.25">
      <c r="A9" s="42">
        <f>project_caf_route_country!A9</f>
        <v>1</v>
      </c>
      <c r="B9" s="42" t="str">
        <f>project_caf_route_country!B9</f>
        <v>USC8-2</v>
      </c>
      <c r="C9" s="42">
        <f>project_caf_route_country!C9</f>
        <v>16</v>
      </c>
      <c r="D9" s="42" t="str">
        <f>project_caf_route_country!D9</f>
        <v>14</v>
      </c>
      <c r="E9" s="42" t="str">
        <f>project_caf_route_country!E9</f>
        <v>US GULF COAST - FAR EAST</v>
      </c>
      <c r="F9" s="42">
        <f>project_caf_route_country!F9</f>
        <v>125</v>
      </c>
      <c r="G9" s="42" t="str">
        <f>project_caf_route_country!G9</f>
        <v>JAPAN</v>
      </c>
      <c r="H9" s="42" t="str">
        <f>project_caf_route_country!H9</f>
        <v>JPN</v>
      </c>
      <c r="I9" s="42">
        <f>project_caf_country_currency!F$7</f>
        <v>28</v>
      </c>
      <c r="J9" s="42" t="str">
        <f>project_caf_country_currency!G$7</f>
        <v>JPY</v>
      </c>
      <c r="K9" s="42" t="str">
        <f>project_caf_country_currency!H$7</f>
        <v>Yen</v>
      </c>
      <c r="L9" t="s">
        <v>1561</v>
      </c>
    </row>
    <row r="10" spans="1:12" x14ac:dyDescent="0.25">
      <c r="A10" s="42">
        <f>project_caf_route_country!A10</f>
        <v>1</v>
      </c>
      <c r="B10" s="42" t="str">
        <f>project_caf_route_country!B10</f>
        <v>USC8-2</v>
      </c>
      <c r="C10" s="42">
        <f>project_caf_route_country!C10</f>
        <v>1</v>
      </c>
      <c r="D10" s="42" t="str">
        <f>project_caf_route_country!D10</f>
        <v>01</v>
      </c>
      <c r="E10" s="42" t="str">
        <f>project_caf_route_country!E10</f>
        <v>US WEST COAST - FAR EAST</v>
      </c>
      <c r="F10" s="42">
        <f>project_caf_route_country!F10</f>
        <v>136</v>
      </c>
      <c r="G10" s="42" t="str">
        <f>project_caf_route_country!G10</f>
        <v>KOREA, SOUTH</v>
      </c>
      <c r="H10" s="42" t="str">
        <f>project_caf_route_country!H10</f>
        <v>KOR</v>
      </c>
      <c r="I10" s="14">
        <f>project_caf_country_currency!F$8</f>
        <v>29</v>
      </c>
      <c r="J10" s="42" t="str">
        <f>project_caf_country_currency!G$8</f>
        <v>KRW</v>
      </c>
      <c r="K10" s="42" t="str">
        <f>project_caf_country_currency!H$8</f>
        <v>Won</v>
      </c>
      <c r="L10" t="s">
        <v>1562</v>
      </c>
    </row>
    <row r="11" spans="1:12" x14ac:dyDescent="0.25">
      <c r="A11" s="42">
        <f>project_caf_route_country!A11</f>
        <v>1</v>
      </c>
      <c r="B11" s="42" t="str">
        <f>project_caf_route_country!B11</f>
        <v>USC8-2</v>
      </c>
      <c r="C11" s="42">
        <f>project_caf_route_country!C11</f>
        <v>16</v>
      </c>
      <c r="D11" s="42" t="str">
        <f>project_caf_route_country!D11</f>
        <v>14</v>
      </c>
      <c r="E11" s="42" t="str">
        <f>project_caf_route_country!E11</f>
        <v>US GULF COAST - FAR EAST</v>
      </c>
      <c r="F11" s="42">
        <f>project_caf_route_country!F11</f>
        <v>136</v>
      </c>
      <c r="G11" s="42" t="str">
        <f>project_caf_route_country!G11</f>
        <v>KOREA, SOUTH</v>
      </c>
      <c r="H11" s="42" t="str">
        <f>project_caf_route_country!H11</f>
        <v>KOR</v>
      </c>
      <c r="I11" s="42">
        <f>project_caf_country_currency!F$8</f>
        <v>29</v>
      </c>
      <c r="J11" s="42" t="str">
        <f>project_caf_country_currency!G$8</f>
        <v>KRW</v>
      </c>
      <c r="K11" s="42" t="str">
        <f>project_caf_country_currency!H$8</f>
        <v>Won</v>
      </c>
      <c r="L11" t="s">
        <v>1563</v>
      </c>
    </row>
    <row r="12" spans="1:12" x14ac:dyDescent="0.25">
      <c r="A12" s="42">
        <f>project_caf_route_country!A12</f>
        <v>1</v>
      </c>
      <c r="B12" s="42" t="str">
        <f>project_caf_route_country!B12</f>
        <v>USC8-2</v>
      </c>
      <c r="C12" s="42">
        <f>project_caf_route_country!C12</f>
        <v>75</v>
      </c>
      <c r="D12" s="42" t="str">
        <f>project_caf_route_country!D12</f>
        <v>85</v>
      </c>
      <c r="E12" s="42" t="str">
        <f>project_caf_route_country!E12</f>
        <v>HAWAII - MIDDLE EAST, SOUTH ASIA, INDIAN OCEAN</v>
      </c>
      <c r="F12" s="42">
        <f>project_caf_route_country!F12</f>
        <v>138</v>
      </c>
      <c r="G12" s="42" t="str">
        <f>project_caf_route_country!G12</f>
        <v>KUWAIT</v>
      </c>
      <c r="H12" s="42" t="str">
        <f>project_caf_route_country!H12</f>
        <v>KWT</v>
      </c>
      <c r="I12" s="14">
        <f>project_caf_country_currency!F9</f>
        <v>30</v>
      </c>
      <c r="J12" s="42" t="str">
        <f>project_caf_country_currency!G9</f>
        <v>KWD</v>
      </c>
      <c r="K12" s="42" t="str">
        <f>project_caf_country_currency!H9</f>
        <v>Kuwaiti Dinar</v>
      </c>
      <c r="L12" t="s">
        <v>1564</v>
      </c>
    </row>
    <row r="13" spans="1:12" x14ac:dyDescent="0.25">
      <c r="A13" s="42">
        <f>project_caf_route_country!A13</f>
        <v>1</v>
      </c>
      <c r="B13" s="42" t="str">
        <f>project_caf_route_country!B13</f>
        <v>USC8-2</v>
      </c>
      <c r="C13" s="42">
        <f>project_caf_route_country!C13</f>
        <v>12</v>
      </c>
      <c r="D13" s="42" t="str">
        <f>project_caf_route_country!D13</f>
        <v>10</v>
      </c>
      <c r="E13" s="42" t="str">
        <f>project_caf_route_country!E13</f>
        <v>US GULF COAST - SCANDINAVIA, BALTIC</v>
      </c>
      <c r="F13" s="42">
        <f>project_caf_route_country!F13</f>
        <v>78</v>
      </c>
      <c r="G13" s="42" t="str">
        <f>project_caf_route_country!G13</f>
        <v>LITHUANIA</v>
      </c>
      <c r="H13" s="42" t="str">
        <f>project_caf_route_country!H13</f>
        <v>LTU</v>
      </c>
      <c r="I13" s="14">
        <f>project_caf_country_currency!F11</f>
        <v>24</v>
      </c>
      <c r="J13" s="42" t="str">
        <f>project_caf_country_currency!G11</f>
        <v>EUR</v>
      </c>
      <c r="K13" s="42" t="str">
        <f>project_caf_country_currency!H11</f>
        <v>Euro</v>
      </c>
      <c r="L13" t="s">
        <v>1565</v>
      </c>
    </row>
    <row r="14" spans="1:12" x14ac:dyDescent="0.25">
      <c r="A14" s="42">
        <f>project_caf_route_country!A14</f>
        <v>1</v>
      </c>
      <c r="B14" s="42" t="str">
        <f>project_caf_route_country!B14</f>
        <v>USC8-2</v>
      </c>
      <c r="C14" s="42">
        <f>project_caf_route_country!C14</f>
        <v>12</v>
      </c>
      <c r="D14" s="42" t="str">
        <f>project_caf_route_country!D14</f>
        <v>10</v>
      </c>
      <c r="E14" s="42" t="str">
        <f>project_caf_route_country!E14</f>
        <v>US GULF COAST - SCANDINAVIA, BALTIC</v>
      </c>
      <c r="F14" s="42">
        <f>project_caf_route_country!F14</f>
        <v>78</v>
      </c>
      <c r="G14" s="42" t="str">
        <f>project_caf_route_country!G14</f>
        <v>LATVIA</v>
      </c>
      <c r="H14" s="42" t="str">
        <f>project_caf_route_country!H14</f>
        <v>LVA</v>
      </c>
      <c r="I14" s="14">
        <f>project_caf_country_currency!F10</f>
        <v>24</v>
      </c>
      <c r="J14" s="42" t="str">
        <f>project_caf_country_currency!G10</f>
        <v>EUR</v>
      </c>
      <c r="K14" s="42" t="str">
        <f>project_caf_country_currency!H10</f>
        <v>Euro</v>
      </c>
      <c r="L14" t="s">
        <v>1566</v>
      </c>
    </row>
    <row r="15" spans="1:12" x14ac:dyDescent="0.25">
      <c r="A15" s="42">
        <f>project_caf_route_country!A15</f>
        <v>1</v>
      </c>
      <c r="B15" s="42" t="str">
        <f>project_caf_route_country!B15</f>
        <v>USC8-2</v>
      </c>
      <c r="C15" s="42">
        <f>project_caf_route_country!C15</f>
        <v>24</v>
      </c>
      <c r="D15" s="42" t="str">
        <f>project_caf_route_country!D15</f>
        <v>25</v>
      </c>
      <c r="E15" s="42" t="str">
        <f>project_caf_route_country!E15</f>
        <v>US WEST COAST - MEDITERRANEAN</v>
      </c>
      <c r="F15" s="42">
        <f>project_caf_route_country!F15</f>
        <v>170</v>
      </c>
      <c r="G15" s="42" t="str">
        <f>project_caf_route_country!G15</f>
        <v>MOROCCO</v>
      </c>
      <c r="H15" s="42" t="str">
        <f>project_caf_route_country!H15</f>
        <v>MAR</v>
      </c>
      <c r="I15">
        <f>project_caf_country_currency!F$12</f>
        <v>31</v>
      </c>
      <c r="J15" s="42" t="str">
        <f>project_caf_country_currency!G$12</f>
        <v>MAD</v>
      </c>
      <c r="K15" s="42" t="str">
        <f>project_caf_country_currency!H$12</f>
        <v>Moroccan Dirham</v>
      </c>
      <c r="L15" t="s">
        <v>1567</v>
      </c>
    </row>
    <row r="16" spans="1:12" x14ac:dyDescent="0.25">
      <c r="A16" s="42">
        <f>project_caf_route_country!A16</f>
        <v>1</v>
      </c>
      <c r="B16" s="42" t="str">
        <f>project_caf_route_country!B16</f>
        <v>USC8-2</v>
      </c>
      <c r="C16" s="42">
        <f>project_caf_route_country!C16</f>
        <v>63</v>
      </c>
      <c r="D16" s="42" t="str">
        <f>project_caf_route_country!D16</f>
        <v>73</v>
      </c>
      <c r="E16" s="42" t="str">
        <f>project_caf_route_country!E16</f>
        <v>US GULF COAST - AFRICA</v>
      </c>
      <c r="F16" s="42">
        <f>project_caf_route_country!F16</f>
        <v>170</v>
      </c>
      <c r="G16" s="42" t="str">
        <f>project_caf_route_country!G16</f>
        <v>MOROCCO</v>
      </c>
      <c r="H16" s="42" t="str">
        <f>project_caf_route_country!H16</f>
        <v>MAR</v>
      </c>
      <c r="I16" s="42">
        <f>project_caf_country_currency!F$12</f>
        <v>31</v>
      </c>
      <c r="J16" s="42" t="str">
        <f>project_caf_country_currency!G$12</f>
        <v>MAD</v>
      </c>
      <c r="K16" s="42" t="str">
        <f>project_caf_country_currency!H$12</f>
        <v>Moroccan Dirham</v>
      </c>
      <c r="L16" t="s">
        <v>1568</v>
      </c>
    </row>
    <row r="17" spans="1:12" x14ac:dyDescent="0.25">
      <c r="A17" s="42">
        <f>project_caf_route_country!A17</f>
        <v>1</v>
      </c>
      <c r="B17" s="42" t="str">
        <f>project_caf_route_country!B17</f>
        <v>USC8-2</v>
      </c>
      <c r="C17" s="42">
        <f>project_caf_route_country!C17</f>
        <v>75</v>
      </c>
      <c r="D17" s="42" t="str">
        <f>project_caf_route_country!D17</f>
        <v>85</v>
      </c>
      <c r="E17" s="42" t="str">
        <f>project_caf_route_country!E17</f>
        <v>HAWAII - MIDDLE EAST, SOUTH ASIA, INDIAN OCEAN</v>
      </c>
      <c r="F17" s="42">
        <f>project_caf_route_country!F17</f>
        <v>187</v>
      </c>
      <c r="G17" s="42" t="str">
        <f>project_caf_route_country!G17</f>
        <v>PAKISTAN</v>
      </c>
      <c r="H17" s="42" t="str">
        <f>project_caf_route_country!H17</f>
        <v>PAK</v>
      </c>
      <c r="I17" s="14">
        <f>project_caf_country_currency!F13</f>
        <v>33</v>
      </c>
      <c r="J17" s="42" t="str">
        <f>project_caf_country_currency!G13</f>
        <v>PKR</v>
      </c>
      <c r="K17" s="42" t="str">
        <f>project_caf_country_currency!H13</f>
        <v>Pakistan Rupee</v>
      </c>
      <c r="L17" t="s">
        <v>1569</v>
      </c>
    </row>
    <row r="18" spans="1:12" x14ac:dyDescent="0.25">
      <c r="A18" s="42">
        <f>project_caf_route_country!A18</f>
        <v>1</v>
      </c>
      <c r="B18" s="42" t="str">
        <f>project_caf_route_country!B18</f>
        <v>USC8-2</v>
      </c>
      <c r="C18" s="42">
        <f>project_caf_route_country!C18</f>
        <v>12</v>
      </c>
      <c r="D18" s="42" t="str">
        <f>project_caf_route_country!D18</f>
        <v>10</v>
      </c>
      <c r="E18" s="42" t="str">
        <f>project_caf_route_country!E18</f>
        <v>US GULF COAST - SCANDINAVIA, BALTIC</v>
      </c>
      <c r="F18" s="42">
        <f>project_caf_route_country!F18</f>
        <v>78</v>
      </c>
      <c r="G18" s="42" t="str">
        <f>project_caf_route_country!G18</f>
        <v>POLAND</v>
      </c>
      <c r="H18" s="42" t="str">
        <f>project_caf_route_country!H18</f>
        <v>POL</v>
      </c>
      <c r="I18" s="14">
        <f>project_caf_country_currency!F14</f>
        <v>34</v>
      </c>
      <c r="J18" s="42" t="str">
        <f>project_caf_country_currency!G14</f>
        <v>PLN</v>
      </c>
      <c r="K18" s="42" t="str">
        <f>project_caf_country_currency!H14</f>
        <v>Zloty</v>
      </c>
      <c r="L18" t="s">
        <v>1570</v>
      </c>
    </row>
    <row r="19" spans="1:12" x14ac:dyDescent="0.25">
      <c r="A19" s="42">
        <f>project_caf_route_country!A19</f>
        <v>1</v>
      </c>
      <c r="B19" s="42" t="str">
        <f>project_caf_route_country!B19</f>
        <v>USC8-2</v>
      </c>
      <c r="C19" s="42">
        <f>project_caf_route_country!C19</f>
        <v>24</v>
      </c>
      <c r="D19" s="42" t="str">
        <f>project_caf_route_country!D19</f>
        <v>25</v>
      </c>
      <c r="E19" s="42" t="str">
        <f>project_caf_route_country!E19</f>
        <v>US WEST COAST - MEDITERRANEAN</v>
      </c>
      <c r="F19" s="42">
        <f>project_caf_route_country!F19</f>
        <v>198</v>
      </c>
      <c r="G19" s="42" t="str">
        <f>project_caf_route_country!G19</f>
        <v>PORTUGAL</v>
      </c>
      <c r="H19" s="42" t="str">
        <f>project_caf_route_country!H19</f>
        <v>PRT</v>
      </c>
      <c r="I19" s="14">
        <f>project_caf_country_currency!F15</f>
        <v>24</v>
      </c>
      <c r="J19" s="42" t="str">
        <f>project_caf_country_currency!G15</f>
        <v>EUR</v>
      </c>
      <c r="K19" s="42" t="str">
        <f>project_caf_country_currency!H15</f>
        <v>Euro</v>
      </c>
      <c r="L19" t="s">
        <v>1571</v>
      </c>
    </row>
    <row r="20" spans="1:12" x14ac:dyDescent="0.25">
      <c r="A20" s="42">
        <f>project_caf_route_country!A20</f>
        <v>1</v>
      </c>
      <c r="B20" s="42" t="str">
        <f>project_caf_route_country!B20</f>
        <v>USC8-2</v>
      </c>
      <c r="C20" s="42">
        <f>project_caf_route_country!C20</f>
        <v>1</v>
      </c>
      <c r="D20" s="42" t="str">
        <f>project_caf_route_country!D20</f>
        <v>01</v>
      </c>
      <c r="E20" s="42" t="str">
        <f>project_caf_route_country!E20</f>
        <v>US WEST COAST - FAR EAST</v>
      </c>
      <c r="F20" s="42">
        <f>project_caf_route_country!F20</f>
        <v>220</v>
      </c>
      <c r="G20" s="42" t="str">
        <f>project_caf_route_country!G20</f>
        <v>SINGAPORE</v>
      </c>
      <c r="H20" s="42" t="str">
        <f>project_caf_route_country!H20</f>
        <v>SGP</v>
      </c>
      <c r="I20" s="14">
        <f>project_caf_country_currency!F$17</f>
        <v>36</v>
      </c>
      <c r="J20" s="42" t="str">
        <f>project_caf_country_currency!G$17</f>
        <v>SGD</v>
      </c>
      <c r="K20" s="42" t="str">
        <f>project_caf_country_currency!H$17</f>
        <v>Singapore Dollar</v>
      </c>
      <c r="L20" t="s">
        <v>1572</v>
      </c>
    </row>
    <row r="21" spans="1:12" x14ac:dyDescent="0.25">
      <c r="A21" s="42">
        <f>project_caf_route_country!A21</f>
        <v>1</v>
      </c>
      <c r="B21" s="42" t="str">
        <f>project_caf_route_country!B21</f>
        <v>USC8-2</v>
      </c>
      <c r="C21" s="42">
        <f>project_caf_route_country!C21</f>
        <v>16</v>
      </c>
      <c r="D21" s="42" t="str">
        <f>project_caf_route_country!D21</f>
        <v>14</v>
      </c>
      <c r="E21" s="42" t="str">
        <f>project_caf_route_country!E21</f>
        <v>US GULF COAST - FAR EAST</v>
      </c>
      <c r="F21" s="42">
        <f>project_caf_route_country!F21</f>
        <v>220</v>
      </c>
      <c r="G21" s="42" t="str">
        <f>project_caf_route_country!G21</f>
        <v>SINGAPORE</v>
      </c>
      <c r="H21" s="42" t="str">
        <f>project_caf_route_country!H21</f>
        <v>SGP</v>
      </c>
      <c r="I21" s="42">
        <f>project_caf_country_currency!F$17</f>
        <v>36</v>
      </c>
      <c r="J21" s="42" t="str">
        <f>project_caf_country_currency!G$17</f>
        <v>SGD</v>
      </c>
      <c r="K21" s="42" t="str">
        <f>project_caf_country_currency!H$17</f>
        <v>Singapore Dollar</v>
      </c>
      <c r="L21" t="s">
        <v>1573</v>
      </c>
    </row>
    <row r="22" spans="1:12" x14ac:dyDescent="0.25">
      <c r="A22" s="42">
        <f>project_caf_route_country!A22</f>
        <v>1</v>
      </c>
      <c r="B22" s="42" t="str">
        <f>project_caf_route_country!B22</f>
        <v>USC8-2</v>
      </c>
      <c r="C22" s="42">
        <f>project_caf_route_country!C22</f>
        <v>24</v>
      </c>
      <c r="D22" s="42" t="str">
        <f>project_caf_route_country!D22</f>
        <v>25</v>
      </c>
      <c r="E22" s="42" t="str">
        <f>project_caf_route_country!E22</f>
        <v>US WEST COAST - MEDITERRANEAN</v>
      </c>
      <c r="F22" s="42">
        <f>project_caf_route_country!F22</f>
        <v>223</v>
      </c>
      <c r="G22" s="42" t="str">
        <f>project_caf_route_country!G22</f>
        <v>SLOVENIA</v>
      </c>
      <c r="H22" s="42" t="str">
        <f>project_caf_route_country!H22</f>
        <v>SVN</v>
      </c>
      <c r="I22" s="14">
        <f>project_caf_country_currency!F16</f>
        <v>24</v>
      </c>
      <c r="J22" s="42" t="str">
        <f>project_caf_country_currency!G16</f>
        <v>EUR</v>
      </c>
      <c r="K22" s="42" t="str">
        <f>project_caf_country_currency!H16</f>
        <v>Euro</v>
      </c>
      <c r="L22" t="s">
        <v>1574</v>
      </c>
    </row>
    <row r="23" spans="1:12" x14ac:dyDescent="0.25">
      <c r="A23" s="42">
        <f>project_caf_route_country!A23</f>
        <v>1</v>
      </c>
      <c r="B23" s="42" t="str">
        <f>project_caf_route_country!B23</f>
        <v>USC8-2</v>
      </c>
      <c r="C23" s="42">
        <f>project_caf_route_country!C23</f>
        <v>24</v>
      </c>
      <c r="D23" s="42" t="str">
        <f>project_caf_route_country!D23</f>
        <v>25</v>
      </c>
      <c r="E23" s="42" t="str">
        <f>project_caf_route_country!E23</f>
        <v>US WEST COAST - MEDITERRANEAN</v>
      </c>
      <c r="F23" s="42">
        <f>project_caf_route_country!F23</f>
        <v>250</v>
      </c>
      <c r="G23" s="42" t="str">
        <f>project_caf_route_country!G23</f>
        <v>TURKEY</v>
      </c>
      <c r="H23" s="42" t="str">
        <f>project_caf_route_country!H23</f>
        <v>TUR</v>
      </c>
      <c r="I23" s="14">
        <f>project_caf_country_currency!F19</f>
        <v>37</v>
      </c>
      <c r="J23" s="42" t="str">
        <f>project_caf_country_currency!G19</f>
        <v>TRY</v>
      </c>
      <c r="K23" s="42" t="str">
        <f>project_caf_country_currency!H19</f>
        <v>Turkish Lira</v>
      </c>
      <c r="L23" t="s">
        <v>1575</v>
      </c>
    </row>
  </sheetData>
  <autoFilter ref="A1:L93" xr:uid="{08CA4DFD-4AC7-4A7C-8418-565D75F11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9396-E75F-4D33-99ED-43BAE62F2A79}">
  <dimension ref="A1:AH139"/>
  <sheetViews>
    <sheetView tabSelected="1" zoomScale="115" zoomScaleNormal="115"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A114" sqref="A114"/>
    </sheetView>
  </sheetViews>
  <sheetFormatPr defaultColWidth="9.28515625" defaultRowHeight="15" x14ac:dyDescent="0.25"/>
  <cols>
    <col min="1" max="1" width="15.7109375" customWidth="1"/>
    <col min="2" max="2" width="36.85546875" style="42" bestFit="1" customWidth="1"/>
    <col min="3" max="3" width="9.28515625" style="42" bestFit="1" customWidth="1"/>
    <col min="4" max="4" width="9.5703125" style="42" bestFit="1" customWidth="1"/>
    <col min="5" max="5" width="8.5703125" style="42" bestFit="1" customWidth="1"/>
    <col min="6" max="6" width="8.85546875" style="42" bestFit="1" customWidth="1"/>
    <col min="7" max="7" width="48" style="42" bestFit="1" customWidth="1"/>
    <col min="8" max="8" width="9.28515625" style="42" bestFit="1" customWidth="1"/>
    <col min="9" max="9" width="14.140625" style="42" bestFit="1" customWidth="1"/>
    <col min="10" max="10" width="15.5703125" style="42" bestFit="1" customWidth="1"/>
    <col min="11" max="11" width="14.140625" style="42" bestFit="1" customWidth="1"/>
    <col min="12" max="12" width="16.28515625" style="42" bestFit="1" customWidth="1"/>
    <col min="13" max="13" width="17" style="42" bestFit="1" customWidth="1"/>
    <col min="14" max="14" width="25.140625" style="14" customWidth="1"/>
    <col min="15" max="15" width="25.7109375" style="14" customWidth="1"/>
    <col min="16" max="17" width="19.5703125" style="14" customWidth="1"/>
    <col min="18" max="18" width="17.5703125" style="14" customWidth="1"/>
    <col min="19" max="19" width="24.42578125" style="14" customWidth="1"/>
    <col min="20" max="20" width="23.85546875" style="14" bestFit="1" customWidth="1"/>
    <col min="21" max="21" width="14.140625" style="39" customWidth="1"/>
    <col min="22" max="22" width="20.85546875" style="14" bestFit="1" customWidth="1"/>
    <col min="23" max="25" width="20.85546875" style="42" customWidth="1"/>
    <col min="26" max="26" width="17" style="14" bestFit="1" customWidth="1"/>
    <col min="27" max="27" width="18.140625" style="40" bestFit="1" customWidth="1"/>
    <col min="28" max="28" width="19.42578125" style="14" bestFit="1" customWidth="1"/>
    <col min="29" max="29" width="17.42578125" style="42" bestFit="1" customWidth="1"/>
    <col min="30" max="31" width="17.5703125" style="42" customWidth="1"/>
    <col min="32" max="32" width="21.7109375" style="42" bestFit="1" customWidth="1"/>
    <col min="33" max="33" width="10.7109375" style="14" bestFit="1" customWidth="1"/>
    <col min="34" max="34" width="11.42578125" bestFit="1" customWidth="1"/>
    <col min="35" max="35" width="9" bestFit="1" customWidth="1"/>
    <col min="36" max="36" width="8.42578125" bestFit="1" customWidth="1"/>
    <col min="37" max="37" width="10.85546875" bestFit="1" customWidth="1"/>
    <col min="38" max="38" width="9.140625" bestFit="1" customWidth="1"/>
  </cols>
  <sheetData>
    <row r="1" spans="2:34" x14ac:dyDescent="0.25">
      <c r="B1" s="70" t="s">
        <v>1616</v>
      </c>
      <c r="C1" s="63" t="str">
        <f>differential_rate_template!A1</f>
        <v>prjc_id</v>
      </c>
      <c r="D1" s="63" t="str">
        <f>differential_rate_template!B1</f>
        <v>prjc_cd</v>
      </c>
      <c r="E1" s="63" t="str">
        <f>differential_rate_template!C1</f>
        <v>rte_id</v>
      </c>
      <c r="F1" s="63" t="str">
        <f>differential_rate_template!D1</f>
        <v>rte_cd</v>
      </c>
      <c r="G1" s="63" t="str">
        <f>differential_rate_template!E1</f>
        <v>rte_nm</v>
      </c>
      <c r="H1" s="63" t="str">
        <f>differential_rate_template!F1</f>
        <v>ctry_id</v>
      </c>
      <c r="I1" s="63" t="str">
        <f>differential_rate_template!G1</f>
        <v>ctry_nm</v>
      </c>
      <c r="J1" s="63" t="str">
        <f>differential_rate_template!H1</f>
        <v>ctry_alph3_cd</v>
      </c>
      <c r="K1" s="64" t="str">
        <f>differential_rate_template!I1</f>
        <v>caf_crncy_id</v>
      </c>
      <c r="L1" s="64" t="str">
        <f>differential_rate_template!J1</f>
        <v>Currency Code</v>
      </c>
      <c r="M1" s="64" t="str">
        <f>differential_rate_template!K1</f>
        <v>Currency Name</v>
      </c>
      <c r="N1" s="65" t="str">
        <f>project_caf_parameter!E1</f>
        <v>prjc_low_buffer_lmt_nb</v>
      </c>
      <c r="O1" s="65" t="str">
        <f>project_caf_parameter!F1</f>
        <v>prjc_high_buffer_lmt_nb</v>
      </c>
      <c r="P1" s="65" t="str">
        <f>project_caf_parameter!G1</f>
        <v>prjc_prc_mth_ofst</v>
      </c>
      <c r="Q1" s="65" t="str">
        <f>project_caf_parameter!H1</f>
        <v>prjc_techl_fctr_nb</v>
      </c>
      <c r="R1" s="65" t="str">
        <f>project_caf_parameter!I1</f>
        <v>prjc_rsk_fctr_nb</v>
      </c>
      <c r="S1" s="65" t="str">
        <f>"project_caf_"&amp;project_caf_parameter!K1</f>
        <v>project_caf_vrsn_token</v>
      </c>
      <c r="T1" s="66" t="str">
        <f>project_caf_currency!G$1</f>
        <v>prjc_caf_bsln_exchg_rt</v>
      </c>
      <c r="U1" s="67" t="str">
        <f>caf_monthly_exchange_rate!D$1</f>
        <v>prc_mth_dt</v>
      </c>
      <c r="V1" s="68" t="str">
        <f>caf_monthly_exchange_rate!E$1</f>
        <v>caf_mthly_exchg_rt</v>
      </c>
      <c r="W1" s="70" t="s">
        <v>1617</v>
      </c>
      <c r="X1" t="s">
        <v>1576</v>
      </c>
      <c r="Y1" t="s">
        <v>108</v>
      </c>
      <c r="Z1" s="62" t="s">
        <v>47</v>
      </c>
      <c r="AA1" s="69" t="s">
        <v>48</v>
      </c>
      <c r="AB1" s="62" t="s">
        <v>49</v>
      </c>
      <c r="AC1" s="62" t="s">
        <v>1619</v>
      </c>
      <c r="AD1" s="62" t="s">
        <v>1620</v>
      </c>
      <c r="AE1" s="62" t="s">
        <v>1682</v>
      </c>
      <c r="AF1" s="62" t="s">
        <v>1618</v>
      </c>
      <c r="AG1" s="62" t="s">
        <v>51</v>
      </c>
      <c r="AH1" s="62" t="s">
        <v>38</v>
      </c>
    </row>
    <row r="2" spans="2:34" s="48" customFormat="1" x14ac:dyDescent="0.25">
      <c r="B2" s="70" t="str">
        <f>project!B$2</f>
        <v>5a7298a6-aae2-11ec-b909-0242ac120002</v>
      </c>
      <c r="C2" s="48">
        <f>differential_rate_template!A2</f>
        <v>1</v>
      </c>
      <c r="D2" s="48" t="str">
        <f>differential_rate_template!B2</f>
        <v>USC8-2</v>
      </c>
      <c r="E2" s="48">
        <f>differential_rate_template!C2</f>
        <v>75</v>
      </c>
      <c r="F2" s="48" t="str">
        <f>differential_rate_template!D2</f>
        <v>85</v>
      </c>
      <c r="G2" s="48" t="str">
        <f>differential_rate_template!E2</f>
        <v>HAWAII - MIDDLE EAST, SOUTH ASIA, INDIAN OCEAN</v>
      </c>
      <c r="H2" s="48">
        <f>differential_rate_template!F2</f>
        <v>70</v>
      </c>
      <c r="I2" s="48" t="str">
        <f>differential_rate_template!G2</f>
        <v>DJIBOUTI</v>
      </c>
      <c r="J2" s="48" t="str">
        <f>differential_rate_template!H2</f>
        <v>DJI</v>
      </c>
      <c r="K2" s="42">
        <f>project_caf_country_currency!F$2</f>
        <v>22</v>
      </c>
      <c r="L2" s="42" t="str">
        <f>project_caf_country_currency!G$2</f>
        <v>DJF</v>
      </c>
      <c r="M2" s="42" t="str">
        <f>project_caf_country_currency!H$2</f>
        <v>Djibouti Franc</v>
      </c>
      <c r="N2" s="42">
        <f>project_caf_parameter!E$2</f>
        <v>-0.09</v>
      </c>
      <c r="O2" s="42">
        <f>project_caf_parameter!F$2</f>
        <v>0.09</v>
      </c>
      <c r="P2" s="42">
        <f>project_caf_parameter!G$2</f>
        <v>3</v>
      </c>
      <c r="Q2" s="42">
        <f>project_caf_parameter!H$2</f>
        <v>7.0000000000000007E-2</v>
      </c>
      <c r="R2" s="42">
        <f>project_caf_parameter!I$2</f>
        <v>0.9</v>
      </c>
      <c r="S2" s="42">
        <f>project_caf_parameter!K$2</f>
        <v>1</v>
      </c>
      <c r="T2" s="42">
        <f>project_caf_currency!G$2</f>
        <v>177.77124000000001</v>
      </c>
      <c r="U2" s="75">
        <f>caf_monthly_exchange_rate!D2</f>
        <v>44562</v>
      </c>
      <c r="V2" s="48">
        <f>caf_monthly_exchange_rate!E2</f>
        <v>194.77065160000001</v>
      </c>
      <c r="W2" s="71">
        <v>44652</v>
      </c>
      <c r="Z2" s="39">
        <f>EDATE(W2,-P2)</f>
        <v>44562</v>
      </c>
      <c r="AA2" s="41">
        <f>W2</f>
        <v>44652</v>
      </c>
      <c r="AB2" s="41">
        <f>EDATE(AA2,1) - 1 + TIME(23,59,59)</f>
        <v>44681.999988425923</v>
      </c>
      <c r="AC2" s="72">
        <f t="shared" ref="AC2:AC23" si="0">T2*(1+N2)</f>
        <v>161.7718284</v>
      </c>
      <c r="AD2" s="72">
        <f t="shared" ref="AD2:AD23" si="1">T2*(1+O2)</f>
        <v>193.77065160000001</v>
      </c>
      <c r="AE2" s="41" t="str">
        <f>IF(V2&gt;AD2,"CAF to Government",IF(V2&lt;AC2,"CAF to Carrier","No CAF"))</f>
        <v>CAF to Government</v>
      </c>
      <c r="AF2" s="73">
        <f>((T2-V2)/T2)</f>
        <v>-9.5625206866982546E-2</v>
      </c>
      <c r="AG2" s="42">
        <f t="shared" ref="AG2:AG23" si="2">IF(AND(V2&lt;=AD2,V2&gt;=AC2),0,AF2*R2*Q2)</f>
        <v>-6.024388032619901E-3</v>
      </c>
      <c r="AH2" s="42" t="s">
        <v>1621</v>
      </c>
    </row>
    <row r="3" spans="2:34" s="48" customFormat="1" x14ac:dyDescent="0.25">
      <c r="B3" s="70" t="str">
        <f>project!B$2</f>
        <v>5a7298a6-aae2-11ec-b909-0242ac120002</v>
      </c>
      <c r="C3" s="48">
        <f>differential_rate_template!A3</f>
        <v>1</v>
      </c>
      <c r="D3" s="48" t="str">
        <f>differential_rate_template!B3</f>
        <v>USC8-2</v>
      </c>
      <c r="E3" s="48">
        <f>differential_rate_template!C3</f>
        <v>24</v>
      </c>
      <c r="F3" s="48" t="str">
        <f>differential_rate_template!D3</f>
        <v>25</v>
      </c>
      <c r="G3" s="48" t="str">
        <f>differential_rate_template!E3</f>
        <v>US WEST COAST - MEDITERRANEAN</v>
      </c>
      <c r="H3" s="48">
        <f>differential_rate_template!F3</f>
        <v>229</v>
      </c>
      <c r="I3" s="48" t="str">
        <f>differential_rate_template!G3</f>
        <v>SPAIN</v>
      </c>
      <c r="J3" s="48" t="str">
        <f>differential_rate_template!H3</f>
        <v>ESP</v>
      </c>
      <c r="K3" s="42">
        <f>project_caf_country_currency!F$18</f>
        <v>24</v>
      </c>
      <c r="L3" s="42" t="str">
        <f>project_caf_country_currency!G$18</f>
        <v>EUR</v>
      </c>
      <c r="M3" s="42" t="str">
        <f>project_caf_country_currency!H$18</f>
        <v>Euro</v>
      </c>
      <c r="N3" s="42">
        <f>project_caf_parameter!E$2</f>
        <v>-0.09</v>
      </c>
      <c r="O3" s="42">
        <f>project_caf_parameter!F$2</f>
        <v>0.09</v>
      </c>
      <c r="P3" s="42">
        <f>project_caf_parameter!G$2</f>
        <v>3</v>
      </c>
      <c r="Q3" s="42">
        <f>project_caf_parameter!H$2</f>
        <v>7.0000000000000007E-2</v>
      </c>
      <c r="R3" s="42">
        <f>project_caf_parameter!I$2</f>
        <v>0.9</v>
      </c>
      <c r="S3" s="42">
        <f>project_caf_parameter!K$2</f>
        <v>1</v>
      </c>
      <c r="T3" s="42">
        <f>project_caf_currency!G$3</f>
        <v>0.84855230000000004</v>
      </c>
      <c r="U3" s="75">
        <f>caf_monthly_exchange_rate!D$3</f>
        <v>44562</v>
      </c>
      <c r="V3" s="48">
        <f>caf_monthly_exchange_rate!E$3</f>
        <v>1.9249220070000002</v>
      </c>
      <c r="W3" s="71">
        <v>44652</v>
      </c>
      <c r="Z3" s="39">
        <f t="shared" ref="Z3:Z23" si="3">EDATE(W3,-P3)</f>
        <v>44562</v>
      </c>
      <c r="AA3" s="41">
        <f t="shared" ref="AA3:AA23" si="4">W3</f>
        <v>44652</v>
      </c>
      <c r="AB3" s="41">
        <f t="shared" ref="AB3:AB23" si="5">EDATE(AA3,1) - 1 + TIME(23,59,59)</f>
        <v>44681.999988425923</v>
      </c>
      <c r="AC3" s="72">
        <f t="shared" si="0"/>
        <v>0.77218259300000003</v>
      </c>
      <c r="AD3" s="72">
        <f t="shared" si="1"/>
        <v>0.92492200700000016</v>
      </c>
      <c r="AE3" s="41" t="str">
        <f t="shared" ref="AE3:AE23" si="6">IF(V3&gt;AD3,"CAF to Government",IF(V3&lt;AC3,"CAF to Carrier","No CAF"))</f>
        <v>CAF to Government</v>
      </c>
      <c r="AF3" s="73">
        <f t="shared" ref="AF3:AF23" si="7">((T3-V3)/T3)</f>
        <v>-1.2684777437996455</v>
      </c>
      <c r="AG3" s="42">
        <f t="shared" si="2"/>
        <v>-7.991409785937767E-2</v>
      </c>
      <c r="AH3" s="42" t="s">
        <v>1621</v>
      </c>
    </row>
    <row r="4" spans="2:34" s="48" customFormat="1" x14ac:dyDescent="0.25">
      <c r="B4" s="70" t="str">
        <f>project!B$2</f>
        <v>5a7298a6-aae2-11ec-b909-0242ac120002</v>
      </c>
      <c r="C4" s="48">
        <f>differential_rate_template!A4</f>
        <v>1</v>
      </c>
      <c r="D4" s="48" t="str">
        <f>differential_rate_template!B4</f>
        <v>USC8-2</v>
      </c>
      <c r="E4" s="48">
        <f>differential_rate_template!C4</f>
        <v>12</v>
      </c>
      <c r="F4" s="48" t="str">
        <f>differential_rate_template!D4</f>
        <v>10</v>
      </c>
      <c r="G4" s="48" t="str">
        <f>differential_rate_template!E4</f>
        <v>US GULF COAST - SCANDINAVIA, BALTIC</v>
      </c>
      <c r="H4" s="48">
        <f>differential_rate_template!F4</f>
        <v>78</v>
      </c>
      <c r="I4" s="48" t="str">
        <f>differential_rate_template!G4</f>
        <v>ESTONIA</v>
      </c>
      <c r="J4" s="48" t="str">
        <f>differential_rate_template!H4</f>
        <v>EST</v>
      </c>
      <c r="K4" s="42">
        <f>project_caf_country_currency!F$3</f>
        <v>24</v>
      </c>
      <c r="L4" s="42" t="str">
        <f>project_caf_country_currency!G$3</f>
        <v>EUR</v>
      </c>
      <c r="M4" s="42" t="str">
        <f>project_caf_country_currency!H$3</f>
        <v>Euro</v>
      </c>
      <c r="N4" s="42">
        <f>project_caf_parameter!E$2</f>
        <v>-0.09</v>
      </c>
      <c r="O4" s="42">
        <f>project_caf_parameter!F$2</f>
        <v>0.09</v>
      </c>
      <c r="P4" s="42">
        <f>project_caf_parameter!G$2</f>
        <v>3</v>
      </c>
      <c r="Q4" s="42">
        <f>project_caf_parameter!H$2</f>
        <v>7.0000000000000007E-2</v>
      </c>
      <c r="R4" s="42">
        <f>project_caf_parameter!I$2</f>
        <v>0.9</v>
      </c>
      <c r="S4" s="42">
        <f>project_caf_parameter!K$2</f>
        <v>1</v>
      </c>
      <c r="T4" s="42">
        <f>project_caf_currency!G$3</f>
        <v>0.84855230000000004</v>
      </c>
      <c r="U4" s="75">
        <f>caf_monthly_exchange_rate!D$3</f>
        <v>44562</v>
      </c>
      <c r="V4" s="48">
        <f>caf_monthly_exchange_rate!E$3</f>
        <v>1.9249220070000002</v>
      </c>
      <c r="W4" s="71">
        <v>44652</v>
      </c>
      <c r="Z4" s="39">
        <f t="shared" si="3"/>
        <v>44562</v>
      </c>
      <c r="AA4" s="41">
        <f t="shared" si="4"/>
        <v>44652</v>
      </c>
      <c r="AB4" s="41">
        <f t="shared" si="5"/>
        <v>44681.999988425923</v>
      </c>
      <c r="AC4" s="72">
        <f t="shared" si="0"/>
        <v>0.77218259300000003</v>
      </c>
      <c r="AD4" s="72">
        <f t="shared" si="1"/>
        <v>0.92492200700000016</v>
      </c>
      <c r="AE4" s="41" t="str">
        <f t="shared" si="6"/>
        <v>CAF to Government</v>
      </c>
      <c r="AF4" s="73">
        <f t="shared" si="7"/>
        <v>-1.2684777437996455</v>
      </c>
      <c r="AG4" s="42">
        <f t="shared" si="2"/>
        <v>-7.991409785937767E-2</v>
      </c>
      <c r="AH4" s="42" t="s">
        <v>1621</v>
      </c>
    </row>
    <row r="5" spans="2:34" s="48" customFormat="1" x14ac:dyDescent="0.25">
      <c r="B5" s="70" t="str">
        <f>project!B$2</f>
        <v>5a7298a6-aae2-11ec-b909-0242ac120002</v>
      </c>
      <c r="C5" s="48">
        <f>differential_rate_template!A5</f>
        <v>1</v>
      </c>
      <c r="D5" s="48" t="str">
        <f>differential_rate_template!B5</f>
        <v>USC8-2</v>
      </c>
      <c r="E5" s="48">
        <f>differential_rate_template!C5</f>
        <v>12</v>
      </c>
      <c r="F5" s="48" t="str">
        <f>differential_rate_template!D5</f>
        <v>10</v>
      </c>
      <c r="G5" s="48" t="str">
        <f>differential_rate_template!E5</f>
        <v>US GULF COAST - SCANDINAVIA, BALTIC</v>
      </c>
      <c r="H5" s="48">
        <f>differential_rate_template!F5</f>
        <v>78</v>
      </c>
      <c r="I5" s="48" t="str">
        <f>differential_rate_template!G5</f>
        <v>FINLAND</v>
      </c>
      <c r="J5" s="48" t="str">
        <f>differential_rate_template!H5</f>
        <v>FIN</v>
      </c>
      <c r="K5" s="42">
        <f>project_caf_country_currency!F$4</f>
        <v>24</v>
      </c>
      <c r="L5" s="42" t="str">
        <f>project_caf_country_currency!G$4</f>
        <v>EUR</v>
      </c>
      <c r="M5" s="42" t="str">
        <f>project_caf_country_currency!H$4</f>
        <v>Euro</v>
      </c>
      <c r="N5" s="42">
        <f>project_caf_parameter!E$2</f>
        <v>-0.09</v>
      </c>
      <c r="O5" s="42">
        <f>project_caf_parameter!F$2</f>
        <v>0.09</v>
      </c>
      <c r="P5" s="42">
        <f>project_caf_parameter!G$2</f>
        <v>3</v>
      </c>
      <c r="Q5" s="42">
        <f>project_caf_parameter!H$2</f>
        <v>7.0000000000000007E-2</v>
      </c>
      <c r="R5" s="42">
        <f>project_caf_parameter!I$2</f>
        <v>0.9</v>
      </c>
      <c r="S5" s="42">
        <f>project_caf_parameter!K$2</f>
        <v>1</v>
      </c>
      <c r="T5" s="42">
        <f>project_caf_currency!G$3</f>
        <v>0.84855230000000004</v>
      </c>
      <c r="U5" s="75">
        <f>caf_monthly_exchange_rate!D$3</f>
        <v>44562</v>
      </c>
      <c r="V5" s="48">
        <f>caf_monthly_exchange_rate!E$3</f>
        <v>1.9249220070000002</v>
      </c>
      <c r="W5" s="71">
        <v>44652</v>
      </c>
      <c r="Z5" s="39">
        <f t="shared" si="3"/>
        <v>44562</v>
      </c>
      <c r="AA5" s="41">
        <f t="shared" si="4"/>
        <v>44652</v>
      </c>
      <c r="AB5" s="41">
        <f t="shared" si="5"/>
        <v>44681.999988425923</v>
      </c>
      <c r="AC5" s="72">
        <f t="shared" si="0"/>
        <v>0.77218259300000003</v>
      </c>
      <c r="AD5" s="72">
        <f t="shared" si="1"/>
        <v>0.92492200700000016</v>
      </c>
      <c r="AE5" s="41" t="str">
        <f t="shared" si="6"/>
        <v>CAF to Government</v>
      </c>
      <c r="AF5" s="73">
        <f t="shared" si="7"/>
        <v>-1.2684777437996455</v>
      </c>
      <c r="AG5" s="42">
        <f t="shared" si="2"/>
        <v>-7.991409785937767E-2</v>
      </c>
      <c r="AH5" s="42" t="s">
        <v>1621</v>
      </c>
    </row>
    <row r="6" spans="2:34" s="48" customFormat="1" x14ac:dyDescent="0.25">
      <c r="B6" s="70" t="str">
        <f>project!B$2</f>
        <v>5a7298a6-aae2-11ec-b909-0242ac120002</v>
      </c>
      <c r="C6" s="48">
        <f>differential_rate_template!A6</f>
        <v>1</v>
      </c>
      <c r="D6" s="48" t="str">
        <f>differential_rate_template!B6</f>
        <v>USC8-2</v>
      </c>
      <c r="E6" s="48">
        <f>differential_rate_template!C6</f>
        <v>24</v>
      </c>
      <c r="F6" s="48" t="str">
        <f>differential_rate_template!D6</f>
        <v>25</v>
      </c>
      <c r="G6" s="48" t="str">
        <f>differential_rate_template!E6</f>
        <v>US WEST COAST - MEDITERRANEAN</v>
      </c>
      <c r="H6" s="48">
        <f>differential_rate_template!F6</f>
        <v>97</v>
      </c>
      <c r="I6" s="48" t="str">
        <f>differential_rate_template!G6</f>
        <v>GREECE</v>
      </c>
      <c r="J6" s="48" t="str">
        <f>differential_rate_template!H6</f>
        <v>GRC</v>
      </c>
      <c r="K6" s="42">
        <f>project_caf_country_currency!F$5</f>
        <v>24</v>
      </c>
      <c r="L6" s="42" t="str">
        <f>project_caf_country_currency!G$5</f>
        <v>EUR</v>
      </c>
      <c r="M6" s="42" t="str">
        <f>project_caf_country_currency!H$5</f>
        <v>Euro</v>
      </c>
      <c r="N6" s="42">
        <f>project_caf_parameter!E$2</f>
        <v>-0.09</v>
      </c>
      <c r="O6" s="42">
        <f>project_caf_parameter!F$2</f>
        <v>0.09</v>
      </c>
      <c r="P6" s="42">
        <f>project_caf_parameter!G$2</f>
        <v>3</v>
      </c>
      <c r="Q6" s="42">
        <f>project_caf_parameter!H$2</f>
        <v>7.0000000000000007E-2</v>
      </c>
      <c r="R6" s="42">
        <f>project_caf_parameter!I$2</f>
        <v>0.9</v>
      </c>
      <c r="S6" s="42">
        <f>project_caf_parameter!K$2</f>
        <v>1</v>
      </c>
      <c r="T6" s="42">
        <f>project_caf_currency!G$3</f>
        <v>0.84855230000000004</v>
      </c>
      <c r="U6" s="75">
        <f>caf_monthly_exchange_rate!D$3</f>
        <v>44562</v>
      </c>
      <c r="V6" s="48">
        <f>caf_monthly_exchange_rate!E$3</f>
        <v>1.9249220070000002</v>
      </c>
      <c r="W6" s="71">
        <v>44652</v>
      </c>
      <c r="Z6" s="39">
        <f t="shared" si="3"/>
        <v>44562</v>
      </c>
      <c r="AA6" s="41">
        <f t="shared" si="4"/>
        <v>44652</v>
      </c>
      <c r="AB6" s="41">
        <f t="shared" si="5"/>
        <v>44681.999988425923</v>
      </c>
      <c r="AC6" s="72">
        <f t="shared" si="0"/>
        <v>0.77218259300000003</v>
      </c>
      <c r="AD6" s="72">
        <f t="shared" si="1"/>
        <v>0.92492200700000016</v>
      </c>
      <c r="AE6" s="41" t="str">
        <f t="shared" si="6"/>
        <v>CAF to Government</v>
      </c>
      <c r="AF6" s="73">
        <f t="shared" si="7"/>
        <v>-1.2684777437996455</v>
      </c>
      <c r="AG6" s="42">
        <f t="shared" si="2"/>
        <v>-7.991409785937767E-2</v>
      </c>
      <c r="AH6" s="42" t="s">
        <v>1621</v>
      </c>
    </row>
    <row r="7" spans="2:34" s="48" customFormat="1" x14ac:dyDescent="0.25">
      <c r="B7" s="70" t="str">
        <f>project!B$2</f>
        <v>5a7298a6-aae2-11ec-b909-0242ac120002</v>
      </c>
      <c r="C7" s="48">
        <f>differential_rate_template!A7</f>
        <v>1</v>
      </c>
      <c r="D7" s="48" t="str">
        <f>differential_rate_template!B7</f>
        <v>USC8-2</v>
      </c>
      <c r="E7" s="48">
        <f>differential_rate_template!C7</f>
        <v>24</v>
      </c>
      <c r="F7" s="48" t="str">
        <f>differential_rate_template!D7</f>
        <v>25</v>
      </c>
      <c r="G7" s="48" t="str">
        <f>differential_rate_template!E7</f>
        <v>US WEST COAST - MEDITERRANEAN</v>
      </c>
      <c r="H7" s="48">
        <f>differential_rate_template!F7</f>
        <v>122</v>
      </c>
      <c r="I7" s="48" t="str">
        <f>differential_rate_template!G7</f>
        <v>ITALY</v>
      </c>
      <c r="J7" s="48" t="str">
        <f>differential_rate_template!H7</f>
        <v>ITA</v>
      </c>
      <c r="K7" s="42">
        <f>project_caf_country_currency!F$6</f>
        <v>24</v>
      </c>
      <c r="L7" s="42" t="str">
        <f>project_caf_country_currency!G$6</f>
        <v>EUR</v>
      </c>
      <c r="M7" s="42" t="str">
        <f>project_caf_country_currency!H$6</f>
        <v>Euro</v>
      </c>
      <c r="N7" s="42">
        <f>project_caf_parameter!E$2</f>
        <v>-0.09</v>
      </c>
      <c r="O7" s="42">
        <f>project_caf_parameter!F$2</f>
        <v>0.09</v>
      </c>
      <c r="P7" s="42">
        <f>project_caf_parameter!G$2</f>
        <v>3</v>
      </c>
      <c r="Q7" s="42">
        <f>project_caf_parameter!H$2</f>
        <v>7.0000000000000007E-2</v>
      </c>
      <c r="R7" s="42">
        <f>project_caf_parameter!I$2</f>
        <v>0.9</v>
      </c>
      <c r="S7" s="42">
        <f>project_caf_parameter!K$2</f>
        <v>1</v>
      </c>
      <c r="T7" s="42">
        <f>project_caf_currency!G$3</f>
        <v>0.84855230000000004</v>
      </c>
      <c r="U7" s="75">
        <f>caf_monthly_exchange_rate!D$3</f>
        <v>44562</v>
      </c>
      <c r="V7" s="48">
        <f>caf_monthly_exchange_rate!E$3</f>
        <v>1.9249220070000002</v>
      </c>
      <c r="W7" s="71">
        <v>44652</v>
      </c>
      <c r="Z7" s="39">
        <f t="shared" si="3"/>
        <v>44562</v>
      </c>
      <c r="AA7" s="41">
        <f t="shared" si="4"/>
        <v>44652</v>
      </c>
      <c r="AB7" s="41">
        <f t="shared" si="5"/>
        <v>44681.999988425923</v>
      </c>
      <c r="AC7" s="72">
        <f t="shared" si="0"/>
        <v>0.77218259300000003</v>
      </c>
      <c r="AD7" s="72">
        <f t="shared" si="1"/>
        <v>0.92492200700000016</v>
      </c>
      <c r="AE7" s="41" t="str">
        <f t="shared" si="6"/>
        <v>CAF to Government</v>
      </c>
      <c r="AF7" s="73">
        <f t="shared" si="7"/>
        <v>-1.2684777437996455</v>
      </c>
      <c r="AG7" s="42">
        <f t="shared" si="2"/>
        <v>-7.991409785937767E-2</v>
      </c>
      <c r="AH7" s="42" t="s">
        <v>1621</v>
      </c>
    </row>
    <row r="8" spans="2:34" s="48" customFormat="1" x14ac:dyDescent="0.25">
      <c r="B8" s="70" t="str">
        <f>project!B$2</f>
        <v>5a7298a6-aae2-11ec-b909-0242ac120002</v>
      </c>
      <c r="C8" s="48">
        <f>differential_rate_template!A8</f>
        <v>1</v>
      </c>
      <c r="D8" s="48" t="str">
        <f>differential_rate_template!B8</f>
        <v>USC8-2</v>
      </c>
      <c r="E8" s="48">
        <f>differential_rate_template!C8</f>
        <v>1</v>
      </c>
      <c r="F8" s="48" t="str">
        <f>differential_rate_template!D8</f>
        <v>01</v>
      </c>
      <c r="G8" s="48" t="str">
        <f>differential_rate_template!E8</f>
        <v>US WEST COAST - FAR EAST</v>
      </c>
      <c r="H8" s="48">
        <f>differential_rate_template!F8</f>
        <v>125</v>
      </c>
      <c r="I8" s="48" t="str">
        <f>differential_rate_template!G8</f>
        <v>JAPAN</v>
      </c>
      <c r="J8" s="48" t="str">
        <f>differential_rate_template!H8</f>
        <v>JPN</v>
      </c>
      <c r="K8" s="42">
        <f>project_caf_country_currency!F$7</f>
        <v>28</v>
      </c>
      <c r="L8" s="42" t="str">
        <f>project_caf_country_currency!G$7</f>
        <v>JPY</v>
      </c>
      <c r="M8" s="42" t="str">
        <f>project_caf_country_currency!H$7</f>
        <v>Yen</v>
      </c>
      <c r="N8" s="42">
        <f>project_caf_parameter!E$2</f>
        <v>-0.09</v>
      </c>
      <c r="O8" s="42">
        <f>project_caf_parameter!F$2</f>
        <v>0.09</v>
      </c>
      <c r="P8" s="42">
        <f>project_caf_parameter!G$2</f>
        <v>3</v>
      </c>
      <c r="Q8" s="42">
        <f>project_caf_parameter!H$2</f>
        <v>7.0000000000000007E-2</v>
      </c>
      <c r="R8" s="42">
        <f>project_caf_parameter!I$2</f>
        <v>0.9</v>
      </c>
      <c r="S8" s="42">
        <f>project_caf_parameter!K$2</f>
        <v>1</v>
      </c>
      <c r="T8" s="42">
        <f>project_caf_currency!G$4</f>
        <v>109.7169816</v>
      </c>
      <c r="U8" s="75">
        <f>caf_monthly_exchange_rate!D$11</f>
        <v>44562</v>
      </c>
      <c r="V8" s="48">
        <f>caf_monthly_exchange_rate!E$11</f>
        <v>113.9284145</v>
      </c>
      <c r="W8" s="71">
        <v>44652</v>
      </c>
      <c r="Z8" s="39">
        <f t="shared" si="3"/>
        <v>44562</v>
      </c>
      <c r="AA8" s="41">
        <f t="shared" si="4"/>
        <v>44652</v>
      </c>
      <c r="AB8" s="41">
        <f t="shared" si="5"/>
        <v>44681.999988425923</v>
      </c>
      <c r="AC8" s="72">
        <f t="shared" si="0"/>
        <v>99.842453255999999</v>
      </c>
      <c r="AD8" s="72">
        <f t="shared" si="1"/>
        <v>119.59150994400001</v>
      </c>
      <c r="AE8" s="41" t="str">
        <f t="shared" si="6"/>
        <v>No CAF</v>
      </c>
      <c r="AF8" s="73">
        <f t="shared" si="7"/>
        <v>-3.838451294033781E-2</v>
      </c>
      <c r="AG8" s="42">
        <f t="shared" si="2"/>
        <v>0</v>
      </c>
      <c r="AH8" s="42" t="s">
        <v>1621</v>
      </c>
    </row>
    <row r="9" spans="2:34" s="48" customFormat="1" x14ac:dyDescent="0.25">
      <c r="B9" s="70" t="str">
        <f>project!B$2</f>
        <v>5a7298a6-aae2-11ec-b909-0242ac120002</v>
      </c>
      <c r="C9" s="48">
        <f>differential_rate_template!A9</f>
        <v>1</v>
      </c>
      <c r="D9" s="48" t="str">
        <f>differential_rate_template!B9</f>
        <v>USC8-2</v>
      </c>
      <c r="E9" s="48">
        <f>differential_rate_template!C9</f>
        <v>16</v>
      </c>
      <c r="F9" s="48" t="str">
        <f>differential_rate_template!D9</f>
        <v>14</v>
      </c>
      <c r="G9" s="48" t="str">
        <f>differential_rate_template!E9</f>
        <v>US GULF COAST - FAR EAST</v>
      </c>
      <c r="H9" s="48">
        <f>differential_rate_template!F9</f>
        <v>125</v>
      </c>
      <c r="I9" s="48" t="str">
        <f>differential_rate_template!G9</f>
        <v>JAPAN</v>
      </c>
      <c r="J9" s="48" t="str">
        <f>differential_rate_template!H9</f>
        <v>JPN</v>
      </c>
      <c r="K9" s="42">
        <f>project_caf_country_currency!F$7</f>
        <v>28</v>
      </c>
      <c r="L9" s="42" t="str">
        <f>project_caf_country_currency!G$7</f>
        <v>JPY</v>
      </c>
      <c r="M9" s="42" t="str">
        <f>project_caf_country_currency!H$7</f>
        <v>Yen</v>
      </c>
      <c r="N9" s="42">
        <f>project_caf_parameter!E$2</f>
        <v>-0.09</v>
      </c>
      <c r="O9" s="42">
        <f>project_caf_parameter!F$2</f>
        <v>0.09</v>
      </c>
      <c r="P9" s="42">
        <f>project_caf_parameter!G$2</f>
        <v>3</v>
      </c>
      <c r="Q9" s="42">
        <f>project_caf_parameter!H$2</f>
        <v>7.0000000000000007E-2</v>
      </c>
      <c r="R9" s="42">
        <f>project_caf_parameter!I$2</f>
        <v>0.9</v>
      </c>
      <c r="S9" s="42">
        <f>project_caf_parameter!K$2</f>
        <v>1</v>
      </c>
      <c r="T9" s="42">
        <f>project_caf_currency!G$4</f>
        <v>109.7169816</v>
      </c>
      <c r="U9" s="75">
        <f>caf_monthly_exchange_rate!D$11</f>
        <v>44562</v>
      </c>
      <c r="V9" s="48">
        <f>caf_monthly_exchange_rate!E$11</f>
        <v>113.9284145</v>
      </c>
      <c r="W9" s="71">
        <v>44652</v>
      </c>
      <c r="Z9" s="39">
        <f t="shared" si="3"/>
        <v>44562</v>
      </c>
      <c r="AA9" s="41">
        <f t="shared" si="4"/>
        <v>44652</v>
      </c>
      <c r="AB9" s="41">
        <f t="shared" si="5"/>
        <v>44681.999988425923</v>
      </c>
      <c r="AC9" s="72">
        <f t="shared" si="0"/>
        <v>99.842453255999999</v>
      </c>
      <c r="AD9" s="72">
        <f t="shared" si="1"/>
        <v>119.59150994400001</v>
      </c>
      <c r="AE9" s="41" t="str">
        <f t="shared" si="6"/>
        <v>No CAF</v>
      </c>
      <c r="AF9" s="73">
        <f t="shared" si="7"/>
        <v>-3.838451294033781E-2</v>
      </c>
      <c r="AG9" s="42">
        <f t="shared" si="2"/>
        <v>0</v>
      </c>
      <c r="AH9" s="42" t="s">
        <v>1621</v>
      </c>
    </row>
    <row r="10" spans="2:34" s="48" customFormat="1" x14ac:dyDescent="0.25">
      <c r="B10" s="70" t="str">
        <f>project!B$2</f>
        <v>5a7298a6-aae2-11ec-b909-0242ac120002</v>
      </c>
      <c r="C10" s="48">
        <f>differential_rate_template!A10</f>
        <v>1</v>
      </c>
      <c r="D10" s="48" t="str">
        <f>differential_rate_template!B10</f>
        <v>USC8-2</v>
      </c>
      <c r="E10" s="48">
        <f>differential_rate_template!C10</f>
        <v>1</v>
      </c>
      <c r="F10" s="48" t="str">
        <f>differential_rate_template!D10</f>
        <v>01</v>
      </c>
      <c r="G10" s="48" t="str">
        <f>differential_rate_template!E10</f>
        <v>US WEST COAST - FAR EAST</v>
      </c>
      <c r="H10" s="48">
        <f>differential_rate_template!F10</f>
        <v>136</v>
      </c>
      <c r="I10" s="48" t="str">
        <f>differential_rate_template!G10</f>
        <v>KOREA, SOUTH</v>
      </c>
      <c r="J10" s="48" t="str">
        <f>differential_rate_template!H10</f>
        <v>KOR</v>
      </c>
      <c r="K10" s="42">
        <f>project_caf_country_currency!F$8</f>
        <v>29</v>
      </c>
      <c r="L10" s="42" t="str">
        <f>project_caf_country_currency!G$8</f>
        <v>KRW</v>
      </c>
      <c r="M10" s="42" t="str">
        <f>project_caf_country_currency!H$8</f>
        <v>Won</v>
      </c>
      <c r="N10" s="42">
        <f>project_caf_parameter!E$2</f>
        <v>-0.09</v>
      </c>
      <c r="O10" s="42">
        <f>project_caf_parameter!F$2</f>
        <v>0.09</v>
      </c>
      <c r="P10" s="42">
        <f>project_caf_parameter!G$2</f>
        <v>3</v>
      </c>
      <c r="Q10" s="42">
        <f>project_caf_parameter!H$2</f>
        <v>7.0000000000000007E-2</v>
      </c>
      <c r="R10" s="42">
        <f>project_caf_parameter!I$2</f>
        <v>0.9</v>
      </c>
      <c r="S10" s="42">
        <f>project_caf_parameter!K$2</f>
        <v>1</v>
      </c>
      <c r="T10" s="42">
        <f>project_caf_currency!G$5</f>
        <v>1133.2579330000001</v>
      </c>
      <c r="U10" s="75">
        <f>caf_monthly_exchange_rate!D$10</f>
        <v>44562</v>
      </c>
      <c r="V10" s="48">
        <f>caf_monthly_exchange_rate!E$10</f>
        <v>1185.1336389999999</v>
      </c>
      <c r="W10" s="71">
        <v>44652</v>
      </c>
      <c r="Z10" s="39">
        <f t="shared" si="3"/>
        <v>44562</v>
      </c>
      <c r="AA10" s="41">
        <f t="shared" si="4"/>
        <v>44652</v>
      </c>
      <c r="AB10" s="41">
        <f t="shared" si="5"/>
        <v>44681.999988425923</v>
      </c>
      <c r="AC10" s="72">
        <f t="shared" si="0"/>
        <v>1031.2647190300002</v>
      </c>
      <c r="AD10" s="72">
        <f t="shared" si="1"/>
        <v>1235.2511469700003</v>
      </c>
      <c r="AE10" s="41" t="str">
        <f t="shared" si="6"/>
        <v>No CAF</v>
      </c>
      <c r="AF10" s="73">
        <f t="shared" si="7"/>
        <v>-4.5775727210373568E-2</v>
      </c>
      <c r="AG10" s="42">
        <f t="shared" si="2"/>
        <v>0</v>
      </c>
      <c r="AH10" s="42" t="s">
        <v>1621</v>
      </c>
    </row>
    <row r="11" spans="2:34" s="48" customFormat="1" x14ac:dyDescent="0.25">
      <c r="B11" s="70" t="str">
        <f>project!B$2</f>
        <v>5a7298a6-aae2-11ec-b909-0242ac120002</v>
      </c>
      <c r="C11" s="48">
        <f>differential_rate_template!A11</f>
        <v>1</v>
      </c>
      <c r="D11" s="48" t="str">
        <f>differential_rate_template!B11</f>
        <v>USC8-2</v>
      </c>
      <c r="E11" s="48">
        <f>differential_rate_template!C11</f>
        <v>16</v>
      </c>
      <c r="F11" s="48" t="str">
        <f>differential_rate_template!D11</f>
        <v>14</v>
      </c>
      <c r="G11" s="48" t="str">
        <f>differential_rate_template!E11</f>
        <v>US GULF COAST - FAR EAST</v>
      </c>
      <c r="H11" s="48">
        <f>differential_rate_template!F11</f>
        <v>136</v>
      </c>
      <c r="I11" s="48" t="str">
        <f>differential_rate_template!G11</f>
        <v>KOREA, SOUTH</v>
      </c>
      <c r="J11" s="48" t="str">
        <f>differential_rate_template!H11</f>
        <v>KOR</v>
      </c>
      <c r="K11" s="42">
        <f>project_caf_country_currency!F$8</f>
        <v>29</v>
      </c>
      <c r="L11" s="42" t="str">
        <f>project_caf_country_currency!G$8</f>
        <v>KRW</v>
      </c>
      <c r="M11" s="42" t="str">
        <f>project_caf_country_currency!H$8</f>
        <v>Won</v>
      </c>
      <c r="N11" s="42">
        <f>project_caf_parameter!E$2</f>
        <v>-0.09</v>
      </c>
      <c r="O11" s="42">
        <f>project_caf_parameter!F$2</f>
        <v>0.09</v>
      </c>
      <c r="P11" s="42">
        <f>project_caf_parameter!G$2</f>
        <v>3</v>
      </c>
      <c r="Q11" s="42">
        <f>project_caf_parameter!H$2</f>
        <v>7.0000000000000007E-2</v>
      </c>
      <c r="R11" s="42">
        <f>project_caf_parameter!I$2</f>
        <v>0.9</v>
      </c>
      <c r="S11" s="42">
        <f>project_caf_parameter!K$2</f>
        <v>1</v>
      </c>
      <c r="T11" s="42">
        <f>project_caf_currency!G$5</f>
        <v>1133.2579330000001</v>
      </c>
      <c r="U11" s="75">
        <f>caf_monthly_exchange_rate!D$10</f>
        <v>44562</v>
      </c>
      <c r="V11" s="48">
        <f>caf_monthly_exchange_rate!E$10</f>
        <v>1185.1336389999999</v>
      </c>
      <c r="W11" s="71">
        <v>44652</v>
      </c>
      <c r="Z11" s="39">
        <f t="shared" si="3"/>
        <v>44562</v>
      </c>
      <c r="AA11" s="41">
        <f t="shared" si="4"/>
        <v>44652</v>
      </c>
      <c r="AB11" s="41">
        <f t="shared" si="5"/>
        <v>44681.999988425923</v>
      </c>
      <c r="AC11" s="72">
        <f t="shared" si="0"/>
        <v>1031.2647190300002</v>
      </c>
      <c r="AD11" s="72">
        <f t="shared" si="1"/>
        <v>1235.2511469700003</v>
      </c>
      <c r="AE11" s="41" t="str">
        <f t="shared" si="6"/>
        <v>No CAF</v>
      </c>
      <c r="AF11" s="73">
        <f t="shared" si="7"/>
        <v>-4.5775727210373568E-2</v>
      </c>
      <c r="AG11" s="42">
        <f t="shared" si="2"/>
        <v>0</v>
      </c>
      <c r="AH11" s="42" t="s">
        <v>1621</v>
      </c>
    </row>
    <row r="12" spans="2:34" s="48" customFormat="1" x14ac:dyDescent="0.25">
      <c r="B12" s="70" t="str">
        <f>project!B$2</f>
        <v>5a7298a6-aae2-11ec-b909-0242ac120002</v>
      </c>
      <c r="C12" s="48">
        <f>differential_rate_template!A12</f>
        <v>1</v>
      </c>
      <c r="D12" s="48" t="str">
        <f>differential_rate_template!B12</f>
        <v>USC8-2</v>
      </c>
      <c r="E12" s="48">
        <f>differential_rate_template!C12</f>
        <v>75</v>
      </c>
      <c r="F12" s="48" t="str">
        <f>differential_rate_template!D12</f>
        <v>85</v>
      </c>
      <c r="G12" s="48" t="str">
        <f>differential_rate_template!E12</f>
        <v>HAWAII - MIDDLE EAST, SOUTH ASIA, INDIAN OCEAN</v>
      </c>
      <c r="H12" s="48">
        <f>differential_rate_template!F12</f>
        <v>138</v>
      </c>
      <c r="I12" s="48" t="str">
        <f>differential_rate_template!G12</f>
        <v>KUWAIT</v>
      </c>
      <c r="J12" s="48" t="str">
        <f>differential_rate_template!H12</f>
        <v>KWT</v>
      </c>
      <c r="K12" s="42">
        <f>project_caf_country_currency!F$9</f>
        <v>30</v>
      </c>
      <c r="L12" s="42" t="str">
        <f>project_caf_country_currency!G$9</f>
        <v>KWD</v>
      </c>
      <c r="M12" s="42" t="str">
        <f>project_caf_country_currency!H$9</f>
        <v>Kuwaiti Dinar</v>
      </c>
      <c r="N12" s="42">
        <f>project_caf_parameter!E$2</f>
        <v>-0.09</v>
      </c>
      <c r="O12" s="42">
        <f>project_caf_parameter!F$2</f>
        <v>0.09</v>
      </c>
      <c r="P12" s="42">
        <f>project_caf_parameter!G$2</f>
        <v>3</v>
      </c>
      <c r="Q12" s="42">
        <f>project_caf_parameter!H$2</f>
        <v>7.0000000000000007E-2</v>
      </c>
      <c r="R12" s="42">
        <f>project_caf_parameter!I$2</f>
        <v>0.9</v>
      </c>
      <c r="S12" s="42">
        <f>project_caf_parameter!K$2</f>
        <v>1</v>
      </c>
      <c r="T12" s="42">
        <f>project_caf_currency!G$6</f>
        <v>0.30216409999999999</v>
      </c>
      <c r="U12" s="75">
        <f>caf_monthly_exchange_rate!D$4</f>
        <v>44562</v>
      </c>
      <c r="V12" s="48">
        <f>caf_monthly_exchange_rate!E$4</f>
        <v>0.30240669999999997</v>
      </c>
      <c r="W12" s="71">
        <v>44652</v>
      </c>
      <c r="Z12" s="39">
        <f t="shared" si="3"/>
        <v>44562</v>
      </c>
      <c r="AA12" s="41">
        <f t="shared" si="4"/>
        <v>44652</v>
      </c>
      <c r="AB12" s="41">
        <f t="shared" si="5"/>
        <v>44681.999988425923</v>
      </c>
      <c r="AC12" s="72">
        <f t="shared" si="0"/>
        <v>0.27496933099999998</v>
      </c>
      <c r="AD12" s="72">
        <f t="shared" si="1"/>
        <v>0.329358869</v>
      </c>
      <c r="AE12" s="41" t="str">
        <f t="shared" si="6"/>
        <v>No CAF</v>
      </c>
      <c r="AF12" s="73">
        <f t="shared" si="7"/>
        <v>-8.0287499408427982E-4</v>
      </c>
      <c r="AG12" s="42">
        <f t="shared" si="2"/>
        <v>0</v>
      </c>
      <c r="AH12" s="42" t="s">
        <v>1621</v>
      </c>
    </row>
    <row r="13" spans="2:34" s="48" customFormat="1" x14ac:dyDescent="0.25">
      <c r="B13" s="70" t="str">
        <f>project!B$2</f>
        <v>5a7298a6-aae2-11ec-b909-0242ac120002</v>
      </c>
      <c r="C13" s="48">
        <f>differential_rate_template!A13</f>
        <v>1</v>
      </c>
      <c r="D13" s="48" t="str">
        <f>differential_rate_template!B13</f>
        <v>USC8-2</v>
      </c>
      <c r="E13" s="48">
        <f>differential_rate_template!C13</f>
        <v>12</v>
      </c>
      <c r="F13" s="48" t="str">
        <f>differential_rate_template!D13</f>
        <v>10</v>
      </c>
      <c r="G13" s="48" t="str">
        <f>differential_rate_template!E13</f>
        <v>US GULF COAST - SCANDINAVIA, BALTIC</v>
      </c>
      <c r="H13" s="48">
        <f>differential_rate_template!F13</f>
        <v>78</v>
      </c>
      <c r="I13" s="48" t="str">
        <f>differential_rate_template!G13</f>
        <v>LITHUANIA</v>
      </c>
      <c r="J13" s="48" t="str">
        <f>differential_rate_template!H13</f>
        <v>LTU</v>
      </c>
      <c r="K13" s="42">
        <f>project_caf_country_currency!F$11</f>
        <v>24</v>
      </c>
      <c r="L13" s="42" t="str">
        <f>project_caf_country_currency!G$11</f>
        <v>EUR</v>
      </c>
      <c r="M13" s="42" t="str">
        <f>project_caf_country_currency!H$11</f>
        <v>Euro</v>
      </c>
      <c r="N13" s="42">
        <f>project_caf_parameter!E$2</f>
        <v>-0.09</v>
      </c>
      <c r="O13" s="42">
        <f>project_caf_parameter!F$2</f>
        <v>0.09</v>
      </c>
      <c r="P13" s="42">
        <f>project_caf_parameter!G$2</f>
        <v>3</v>
      </c>
      <c r="Q13" s="42">
        <f>project_caf_parameter!H$2</f>
        <v>7.0000000000000007E-2</v>
      </c>
      <c r="R13" s="42">
        <f>project_caf_parameter!I$2</f>
        <v>0.9</v>
      </c>
      <c r="S13" s="42">
        <f>project_caf_parameter!K$2</f>
        <v>1</v>
      </c>
      <c r="T13" s="42">
        <f>project_caf_currency!G$3</f>
        <v>0.84855230000000004</v>
      </c>
      <c r="U13" s="75">
        <f>caf_monthly_exchange_rate!D$3</f>
        <v>44562</v>
      </c>
      <c r="V13" s="48">
        <f>caf_monthly_exchange_rate!E$3</f>
        <v>1.9249220070000002</v>
      </c>
      <c r="W13" s="71">
        <v>44652</v>
      </c>
      <c r="Z13" s="39">
        <f t="shared" si="3"/>
        <v>44562</v>
      </c>
      <c r="AA13" s="41">
        <f t="shared" si="4"/>
        <v>44652</v>
      </c>
      <c r="AB13" s="41">
        <f t="shared" si="5"/>
        <v>44681.999988425923</v>
      </c>
      <c r="AC13" s="72">
        <f t="shared" si="0"/>
        <v>0.77218259300000003</v>
      </c>
      <c r="AD13" s="72">
        <f t="shared" si="1"/>
        <v>0.92492200700000016</v>
      </c>
      <c r="AE13" s="41" t="str">
        <f t="shared" si="6"/>
        <v>CAF to Government</v>
      </c>
      <c r="AF13" s="73">
        <f t="shared" si="7"/>
        <v>-1.2684777437996455</v>
      </c>
      <c r="AG13" s="42">
        <f t="shared" si="2"/>
        <v>-7.991409785937767E-2</v>
      </c>
      <c r="AH13" s="42" t="s">
        <v>1621</v>
      </c>
    </row>
    <row r="14" spans="2:34" s="48" customFormat="1" x14ac:dyDescent="0.25">
      <c r="B14" s="70" t="str">
        <f>project!B$2</f>
        <v>5a7298a6-aae2-11ec-b909-0242ac120002</v>
      </c>
      <c r="C14" s="48">
        <f>differential_rate_template!A14</f>
        <v>1</v>
      </c>
      <c r="D14" s="48" t="str">
        <f>differential_rate_template!B14</f>
        <v>USC8-2</v>
      </c>
      <c r="E14" s="48">
        <f>differential_rate_template!C14</f>
        <v>12</v>
      </c>
      <c r="F14" s="48" t="str">
        <f>differential_rate_template!D14</f>
        <v>10</v>
      </c>
      <c r="G14" s="48" t="str">
        <f>differential_rate_template!E14</f>
        <v>US GULF COAST - SCANDINAVIA, BALTIC</v>
      </c>
      <c r="H14" s="48">
        <f>differential_rate_template!F14</f>
        <v>78</v>
      </c>
      <c r="I14" s="48" t="str">
        <f>differential_rate_template!G14</f>
        <v>LATVIA</v>
      </c>
      <c r="J14" s="48" t="str">
        <f>differential_rate_template!H14</f>
        <v>LVA</v>
      </c>
      <c r="K14" s="42">
        <f>project_caf_country_currency!F$10</f>
        <v>24</v>
      </c>
      <c r="L14" s="42" t="str">
        <f>project_caf_country_currency!G$10</f>
        <v>EUR</v>
      </c>
      <c r="M14" s="42" t="str">
        <f>project_caf_country_currency!H$10</f>
        <v>Euro</v>
      </c>
      <c r="N14" s="42">
        <f>project_caf_parameter!E$2</f>
        <v>-0.09</v>
      </c>
      <c r="O14" s="42">
        <f>project_caf_parameter!F$2</f>
        <v>0.09</v>
      </c>
      <c r="P14" s="42">
        <f>project_caf_parameter!G$2</f>
        <v>3</v>
      </c>
      <c r="Q14" s="42">
        <f>project_caf_parameter!H$2</f>
        <v>7.0000000000000007E-2</v>
      </c>
      <c r="R14" s="42">
        <f>project_caf_parameter!I$2</f>
        <v>0.9</v>
      </c>
      <c r="S14" s="42">
        <f>project_caf_parameter!K$2</f>
        <v>1</v>
      </c>
      <c r="T14" s="42">
        <f>project_caf_currency!G$3</f>
        <v>0.84855230000000004</v>
      </c>
      <c r="U14" s="75">
        <f>caf_monthly_exchange_rate!D$3</f>
        <v>44562</v>
      </c>
      <c r="V14" s="48">
        <f>caf_monthly_exchange_rate!E$3</f>
        <v>1.9249220070000002</v>
      </c>
      <c r="W14" s="71">
        <v>44652</v>
      </c>
      <c r="Z14" s="39">
        <f t="shared" si="3"/>
        <v>44562</v>
      </c>
      <c r="AA14" s="41">
        <f t="shared" si="4"/>
        <v>44652</v>
      </c>
      <c r="AB14" s="41">
        <f t="shared" si="5"/>
        <v>44681.999988425923</v>
      </c>
      <c r="AC14" s="72">
        <f t="shared" si="0"/>
        <v>0.77218259300000003</v>
      </c>
      <c r="AD14" s="72">
        <f t="shared" si="1"/>
        <v>0.92492200700000016</v>
      </c>
      <c r="AE14" s="41" t="str">
        <f t="shared" si="6"/>
        <v>CAF to Government</v>
      </c>
      <c r="AF14" s="73">
        <f t="shared" si="7"/>
        <v>-1.2684777437996455</v>
      </c>
      <c r="AG14" s="42">
        <f t="shared" si="2"/>
        <v>-7.991409785937767E-2</v>
      </c>
      <c r="AH14" s="42" t="s">
        <v>1621</v>
      </c>
    </row>
    <row r="15" spans="2:34" s="48" customFormat="1" x14ac:dyDescent="0.25">
      <c r="B15" s="70" t="str">
        <f>project!B$2</f>
        <v>5a7298a6-aae2-11ec-b909-0242ac120002</v>
      </c>
      <c r="C15" s="48">
        <f>differential_rate_template!A15</f>
        <v>1</v>
      </c>
      <c r="D15" s="48" t="str">
        <f>differential_rate_template!B15</f>
        <v>USC8-2</v>
      </c>
      <c r="E15" s="48">
        <f>differential_rate_template!C15</f>
        <v>24</v>
      </c>
      <c r="F15" s="48" t="str">
        <f>differential_rate_template!D15</f>
        <v>25</v>
      </c>
      <c r="G15" s="48" t="str">
        <f>differential_rate_template!E15</f>
        <v>US WEST COAST - MEDITERRANEAN</v>
      </c>
      <c r="H15" s="48">
        <f>differential_rate_template!F15</f>
        <v>170</v>
      </c>
      <c r="I15" s="48" t="str">
        <f>differential_rate_template!G15</f>
        <v>MOROCCO</v>
      </c>
      <c r="J15" s="48" t="str">
        <f>differential_rate_template!H15</f>
        <v>MAR</v>
      </c>
      <c r="K15" s="42">
        <f>project_caf_country_currency!F$12</f>
        <v>31</v>
      </c>
      <c r="L15" s="42" t="str">
        <f>project_caf_country_currency!G$12</f>
        <v>MAD</v>
      </c>
      <c r="M15" s="42" t="str">
        <f>project_caf_country_currency!H$12</f>
        <v>Moroccan Dirham</v>
      </c>
      <c r="N15" s="42">
        <f>project_caf_parameter!E$2</f>
        <v>-0.09</v>
      </c>
      <c r="O15" s="42">
        <f>project_caf_parameter!F$2</f>
        <v>0.09</v>
      </c>
      <c r="P15" s="42">
        <f>project_caf_parameter!G$2</f>
        <v>3</v>
      </c>
      <c r="Q15" s="42">
        <f>project_caf_parameter!H$2</f>
        <v>7.0000000000000007E-2</v>
      </c>
      <c r="R15" s="42">
        <f>project_caf_parameter!I$2</f>
        <v>0.9</v>
      </c>
      <c r="S15" s="42">
        <f>project_caf_parameter!K$2</f>
        <v>1</v>
      </c>
      <c r="T15" s="42">
        <f>project_caf_currency!G$7</f>
        <v>9.0512694000000007</v>
      </c>
      <c r="U15" s="75">
        <f>caf_monthly_exchange_rate!D$5</f>
        <v>44562</v>
      </c>
      <c r="V15" s="48">
        <f>caf_monthly_exchange_rate!E$5</f>
        <v>9.1630447000000004</v>
      </c>
      <c r="W15" s="71">
        <v>44652</v>
      </c>
      <c r="Z15" s="39">
        <f t="shared" si="3"/>
        <v>44562</v>
      </c>
      <c r="AA15" s="41">
        <f t="shared" si="4"/>
        <v>44652</v>
      </c>
      <c r="AB15" s="41">
        <f t="shared" si="5"/>
        <v>44681.999988425923</v>
      </c>
      <c r="AC15" s="72">
        <f t="shared" si="0"/>
        <v>8.236655154000001</v>
      </c>
      <c r="AD15" s="72">
        <f t="shared" si="1"/>
        <v>9.8658836460000021</v>
      </c>
      <c r="AE15" s="41" t="str">
        <f t="shared" si="6"/>
        <v>No CAF</v>
      </c>
      <c r="AF15" s="73">
        <f t="shared" si="7"/>
        <v>-1.2349129725384119E-2</v>
      </c>
      <c r="AG15" s="42">
        <f t="shared" si="2"/>
        <v>0</v>
      </c>
      <c r="AH15" s="42" t="s">
        <v>1621</v>
      </c>
    </row>
    <row r="16" spans="2:34" s="48" customFormat="1" x14ac:dyDescent="0.25">
      <c r="B16" s="70" t="str">
        <f>project!B$2</f>
        <v>5a7298a6-aae2-11ec-b909-0242ac120002</v>
      </c>
      <c r="C16" s="48">
        <f>differential_rate_template!A16</f>
        <v>1</v>
      </c>
      <c r="D16" s="48" t="str">
        <f>differential_rate_template!B16</f>
        <v>USC8-2</v>
      </c>
      <c r="E16" s="48">
        <f>differential_rate_template!C16</f>
        <v>63</v>
      </c>
      <c r="F16" s="48" t="str">
        <f>differential_rate_template!D16</f>
        <v>73</v>
      </c>
      <c r="G16" s="48" t="str">
        <f>differential_rate_template!E16</f>
        <v>US GULF COAST - AFRICA</v>
      </c>
      <c r="H16" s="48">
        <f>differential_rate_template!F16</f>
        <v>170</v>
      </c>
      <c r="I16" s="48" t="str">
        <f>differential_rate_template!G16</f>
        <v>MOROCCO</v>
      </c>
      <c r="J16" s="48" t="str">
        <f>differential_rate_template!H16</f>
        <v>MAR</v>
      </c>
      <c r="K16" s="42">
        <f>project_caf_country_currency!F$12</f>
        <v>31</v>
      </c>
      <c r="L16" s="42" t="str">
        <f>project_caf_country_currency!G$12</f>
        <v>MAD</v>
      </c>
      <c r="M16" s="42" t="str">
        <f>project_caf_country_currency!H$12</f>
        <v>Moroccan Dirham</v>
      </c>
      <c r="N16" s="42">
        <f>project_caf_parameter!E$2</f>
        <v>-0.09</v>
      </c>
      <c r="O16" s="42">
        <f>project_caf_parameter!F$2</f>
        <v>0.09</v>
      </c>
      <c r="P16" s="42">
        <f>project_caf_parameter!G$2</f>
        <v>3</v>
      </c>
      <c r="Q16" s="42">
        <f>project_caf_parameter!H$2</f>
        <v>7.0000000000000007E-2</v>
      </c>
      <c r="R16" s="42">
        <f>project_caf_parameter!I$2</f>
        <v>0.9</v>
      </c>
      <c r="S16" s="42">
        <f>project_caf_parameter!K$2</f>
        <v>1</v>
      </c>
      <c r="T16" s="42">
        <f>project_caf_currency!G$7</f>
        <v>9.0512694000000007</v>
      </c>
      <c r="U16" s="75">
        <f>caf_monthly_exchange_rate!D$5</f>
        <v>44562</v>
      </c>
      <c r="V16" s="48">
        <f>caf_monthly_exchange_rate!E$5</f>
        <v>9.1630447000000004</v>
      </c>
      <c r="W16" s="71">
        <v>44652</v>
      </c>
      <c r="Z16" s="39">
        <f t="shared" si="3"/>
        <v>44562</v>
      </c>
      <c r="AA16" s="41">
        <f t="shared" si="4"/>
        <v>44652</v>
      </c>
      <c r="AB16" s="41">
        <f t="shared" si="5"/>
        <v>44681.999988425923</v>
      </c>
      <c r="AC16" s="72">
        <f t="shared" si="0"/>
        <v>8.236655154000001</v>
      </c>
      <c r="AD16" s="72">
        <f t="shared" si="1"/>
        <v>9.8658836460000021</v>
      </c>
      <c r="AE16" s="41" t="str">
        <f t="shared" si="6"/>
        <v>No CAF</v>
      </c>
      <c r="AF16" s="73">
        <f t="shared" si="7"/>
        <v>-1.2349129725384119E-2</v>
      </c>
      <c r="AG16" s="42">
        <f t="shared" si="2"/>
        <v>0</v>
      </c>
      <c r="AH16" s="42" t="s">
        <v>1621</v>
      </c>
    </row>
    <row r="17" spans="2:34" s="48" customFormat="1" x14ac:dyDescent="0.25">
      <c r="B17" s="70" t="str">
        <f>project!B$2</f>
        <v>5a7298a6-aae2-11ec-b909-0242ac120002</v>
      </c>
      <c r="C17" s="48">
        <f>differential_rate_template!A17</f>
        <v>1</v>
      </c>
      <c r="D17" s="48" t="str">
        <f>differential_rate_template!B17</f>
        <v>USC8-2</v>
      </c>
      <c r="E17" s="48">
        <f>differential_rate_template!C17</f>
        <v>75</v>
      </c>
      <c r="F17" s="48" t="str">
        <f>differential_rate_template!D17</f>
        <v>85</v>
      </c>
      <c r="G17" s="48" t="str">
        <f>differential_rate_template!E17</f>
        <v>HAWAII - MIDDLE EAST, SOUTH ASIA, INDIAN OCEAN</v>
      </c>
      <c r="H17" s="48">
        <f>differential_rate_template!F17</f>
        <v>187</v>
      </c>
      <c r="I17" s="48" t="str">
        <f>differential_rate_template!G17</f>
        <v>PAKISTAN</v>
      </c>
      <c r="J17" s="48" t="str">
        <f>differential_rate_template!H17</f>
        <v>PAK</v>
      </c>
      <c r="K17" s="42">
        <f>project_caf_country_currency!F$13</f>
        <v>33</v>
      </c>
      <c r="L17" s="42" t="str">
        <f>project_caf_country_currency!G$13</f>
        <v>PKR</v>
      </c>
      <c r="M17" s="42" t="str">
        <f>project_caf_country_currency!H$13</f>
        <v>Pakistan Rupee</v>
      </c>
      <c r="N17" s="42">
        <f>project_caf_parameter!E$2</f>
        <v>-0.09</v>
      </c>
      <c r="O17" s="42">
        <f>project_caf_parameter!F$2</f>
        <v>0.09</v>
      </c>
      <c r="P17" s="42">
        <f>project_caf_parameter!G$2</f>
        <v>3</v>
      </c>
      <c r="Q17" s="42">
        <f>project_caf_parameter!H$2</f>
        <v>7.0000000000000007E-2</v>
      </c>
      <c r="R17" s="42">
        <f>project_caf_parameter!I$2</f>
        <v>0.9</v>
      </c>
      <c r="S17" s="42">
        <f>project_caf_parameter!K$2</f>
        <v>1</v>
      </c>
      <c r="T17" s="42">
        <f>project_caf_currency!G$8</f>
        <v>155.06966499999999</v>
      </c>
      <c r="U17" s="75">
        <f>caf_monthly_exchange_rate!D$6</f>
        <v>44562</v>
      </c>
      <c r="V17" s="48">
        <f>caf_monthly_exchange_rate!E$6</f>
        <v>173.66001779999999</v>
      </c>
      <c r="W17" s="71">
        <v>44652</v>
      </c>
      <c r="Z17" s="39">
        <f t="shared" si="3"/>
        <v>44562</v>
      </c>
      <c r="AA17" s="41">
        <f t="shared" si="4"/>
        <v>44652</v>
      </c>
      <c r="AB17" s="41">
        <f t="shared" si="5"/>
        <v>44681.999988425923</v>
      </c>
      <c r="AC17" s="72">
        <f t="shared" si="0"/>
        <v>141.11339515</v>
      </c>
      <c r="AD17" s="72">
        <f t="shared" si="1"/>
        <v>169.02593485</v>
      </c>
      <c r="AE17" s="41" t="str">
        <f t="shared" si="6"/>
        <v>CAF to Government</v>
      </c>
      <c r="AF17" s="73">
        <f t="shared" si="7"/>
        <v>-0.1198838779976729</v>
      </c>
      <c r="AG17" s="42">
        <f t="shared" si="2"/>
        <v>-7.5526843138533943E-3</v>
      </c>
      <c r="AH17" s="42" t="s">
        <v>1621</v>
      </c>
    </row>
    <row r="18" spans="2:34" s="48" customFormat="1" x14ac:dyDescent="0.25">
      <c r="B18" s="70" t="str">
        <f>project!B$2</f>
        <v>5a7298a6-aae2-11ec-b909-0242ac120002</v>
      </c>
      <c r="C18" s="48">
        <f>differential_rate_template!A18</f>
        <v>1</v>
      </c>
      <c r="D18" s="48" t="str">
        <f>differential_rate_template!B18</f>
        <v>USC8-2</v>
      </c>
      <c r="E18" s="48">
        <f>differential_rate_template!C18</f>
        <v>12</v>
      </c>
      <c r="F18" s="48" t="str">
        <f>differential_rate_template!D18</f>
        <v>10</v>
      </c>
      <c r="G18" s="48" t="str">
        <f>differential_rate_template!E18</f>
        <v>US GULF COAST - SCANDINAVIA, BALTIC</v>
      </c>
      <c r="H18" s="48">
        <f>differential_rate_template!F18</f>
        <v>78</v>
      </c>
      <c r="I18" s="48" t="str">
        <f>differential_rate_template!G18</f>
        <v>POLAND</v>
      </c>
      <c r="J18" s="48" t="str">
        <f>differential_rate_template!H18</f>
        <v>POL</v>
      </c>
      <c r="K18" s="42">
        <f>project_caf_country_currency!F$14</f>
        <v>34</v>
      </c>
      <c r="L18" s="42" t="str">
        <f>project_caf_country_currency!G$14</f>
        <v>PLN</v>
      </c>
      <c r="M18" s="42" t="str">
        <f>project_caf_country_currency!H$14</f>
        <v>Zloty</v>
      </c>
      <c r="N18" s="42">
        <f>project_caf_parameter!E$2</f>
        <v>-0.09</v>
      </c>
      <c r="O18" s="42">
        <f>project_caf_parameter!F$2</f>
        <v>0.09</v>
      </c>
      <c r="P18" s="42">
        <f>project_caf_parameter!G$2</f>
        <v>3</v>
      </c>
      <c r="Q18" s="42">
        <f>project_caf_parameter!H$2</f>
        <v>7.0000000000000007E-2</v>
      </c>
      <c r="R18" s="42">
        <f>project_caf_parameter!I$2</f>
        <v>0.9</v>
      </c>
      <c r="S18" s="42">
        <f>project_caf_parameter!K$2</f>
        <v>1</v>
      </c>
      <c r="T18" s="42">
        <f>project_caf_currency!G$9</f>
        <v>3.9599196000000001</v>
      </c>
      <c r="U18" s="75">
        <f>caf_monthly_exchange_rate!D$12</f>
        <v>44562</v>
      </c>
      <c r="V18" s="48">
        <f>caf_monthly_exchange_rate!E$12</f>
        <v>4.0765912999999996</v>
      </c>
      <c r="W18" s="71">
        <v>44652</v>
      </c>
      <c r="Z18" s="39">
        <f t="shared" si="3"/>
        <v>44562</v>
      </c>
      <c r="AA18" s="41">
        <f t="shared" si="4"/>
        <v>44652</v>
      </c>
      <c r="AB18" s="41">
        <f t="shared" si="5"/>
        <v>44681.999988425923</v>
      </c>
      <c r="AC18" s="72">
        <f t="shared" si="0"/>
        <v>3.6035268360000003</v>
      </c>
      <c r="AD18" s="72">
        <f t="shared" si="1"/>
        <v>4.3163123640000007</v>
      </c>
      <c r="AE18" s="41" t="str">
        <f t="shared" si="6"/>
        <v>No CAF</v>
      </c>
      <c r="AF18" s="73">
        <f t="shared" si="7"/>
        <v>-2.946314869625118E-2</v>
      </c>
      <c r="AG18" s="42">
        <f t="shared" si="2"/>
        <v>0</v>
      </c>
      <c r="AH18" s="42" t="s">
        <v>1621</v>
      </c>
    </row>
    <row r="19" spans="2:34" s="48" customFormat="1" x14ac:dyDescent="0.25">
      <c r="B19" s="70" t="str">
        <f>project!B$2</f>
        <v>5a7298a6-aae2-11ec-b909-0242ac120002</v>
      </c>
      <c r="C19" s="48">
        <f>differential_rate_template!A19</f>
        <v>1</v>
      </c>
      <c r="D19" s="48" t="str">
        <f>differential_rate_template!B19</f>
        <v>USC8-2</v>
      </c>
      <c r="E19" s="48">
        <f>differential_rate_template!C19</f>
        <v>24</v>
      </c>
      <c r="F19" s="48" t="str">
        <f>differential_rate_template!D19</f>
        <v>25</v>
      </c>
      <c r="G19" s="48" t="str">
        <f>differential_rate_template!E19</f>
        <v>US WEST COAST - MEDITERRANEAN</v>
      </c>
      <c r="H19" s="48">
        <f>differential_rate_template!F19</f>
        <v>198</v>
      </c>
      <c r="I19" s="48" t="str">
        <f>differential_rate_template!G19</f>
        <v>PORTUGAL</v>
      </c>
      <c r="J19" s="48" t="str">
        <f>differential_rate_template!H19</f>
        <v>PRT</v>
      </c>
      <c r="K19" s="42">
        <f>project_caf_country_currency!F$15</f>
        <v>24</v>
      </c>
      <c r="L19" s="42" t="str">
        <f>project_caf_country_currency!G$15</f>
        <v>EUR</v>
      </c>
      <c r="M19" s="42" t="str">
        <f>project_caf_country_currency!H$15</f>
        <v>Euro</v>
      </c>
      <c r="N19" s="42">
        <f>project_caf_parameter!E$2</f>
        <v>-0.09</v>
      </c>
      <c r="O19" s="42">
        <f>project_caf_parameter!F$2</f>
        <v>0.09</v>
      </c>
      <c r="P19" s="42">
        <f>project_caf_parameter!G$2</f>
        <v>3</v>
      </c>
      <c r="Q19" s="42">
        <f>project_caf_parameter!H$2</f>
        <v>7.0000000000000007E-2</v>
      </c>
      <c r="R19" s="42">
        <f>project_caf_parameter!I$2</f>
        <v>0.9</v>
      </c>
      <c r="S19" s="42">
        <f>project_caf_parameter!K$2</f>
        <v>1</v>
      </c>
      <c r="T19" s="42">
        <f>project_caf_currency!G$3</f>
        <v>0.84855230000000004</v>
      </c>
      <c r="U19" s="75">
        <f>caf_monthly_exchange_rate!D$3</f>
        <v>44562</v>
      </c>
      <c r="V19" s="48">
        <f>caf_monthly_exchange_rate!E$3</f>
        <v>1.9249220070000002</v>
      </c>
      <c r="W19" s="71">
        <v>44652</v>
      </c>
      <c r="Z19" s="39">
        <f t="shared" si="3"/>
        <v>44562</v>
      </c>
      <c r="AA19" s="41">
        <f t="shared" si="4"/>
        <v>44652</v>
      </c>
      <c r="AB19" s="41">
        <f t="shared" si="5"/>
        <v>44681.999988425923</v>
      </c>
      <c r="AC19" s="72">
        <f t="shared" si="0"/>
        <v>0.77218259300000003</v>
      </c>
      <c r="AD19" s="72">
        <f t="shared" si="1"/>
        <v>0.92492200700000016</v>
      </c>
      <c r="AE19" s="41" t="str">
        <f t="shared" si="6"/>
        <v>CAF to Government</v>
      </c>
      <c r="AF19" s="73">
        <f t="shared" si="7"/>
        <v>-1.2684777437996455</v>
      </c>
      <c r="AG19" s="42">
        <f t="shared" si="2"/>
        <v>-7.991409785937767E-2</v>
      </c>
      <c r="AH19" s="42" t="s">
        <v>1621</v>
      </c>
    </row>
    <row r="20" spans="2:34" s="48" customFormat="1" x14ac:dyDescent="0.25">
      <c r="B20" s="70" t="str">
        <f>project!B$2</f>
        <v>5a7298a6-aae2-11ec-b909-0242ac120002</v>
      </c>
      <c r="C20" s="48">
        <f>differential_rate_template!A20</f>
        <v>1</v>
      </c>
      <c r="D20" s="48" t="str">
        <f>differential_rate_template!B20</f>
        <v>USC8-2</v>
      </c>
      <c r="E20" s="48">
        <f>differential_rate_template!C20</f>
        <v>1</v>
      </c>
      <c r="F20" s="48" t="str">
        <f>differential_rate_template!D20</f>
        <v>01</v>
      </c>
      <c r="G20" s="48" t="str">
        <f>differential_rate_template!E20</f>
        <v>US WEST COAST - FAR EAST</v>
      </c>
      <c r="H20" s="48">
        <f>differential_rate_template!F20</f>
        <v>220</v>
      </c>
      <c r="I20" s="48" t="str">
        <f>differential_rate_template!G20</f>
        <v>SINGAPORE</v>
      </c>
      <c r="J20" s="48" t="str">
        <f>differential_rate_template!H20</f>
        <v>SGP</v>
      </c>
      <c r="K20" s="42">
        <f>project_caf_country_currency!F$17</f>
        <v>36</v>
      </c>
      <c r="L20" s="42" t="str">
        <f>project_caf_country_currency!G$17</f>
        <v>SGD</v>
      </c>
      <c r="M20" s="42" t="str">
        <f>project_caf_country_currency!H$17</f>
        <v>Singapore Dollar</v>
      </c>
      <c r="N20" s="42">
        <f>project_caf_parameter!E$2</f>
        <v>-0.09</v>
      </c>
      <c r="O20" s="42">
        <f>project_caf_parameter!F$2</f>
        <v>0.09</v>
      </c>
      <c r="P20" s="42">
        <f>project_caf_parameter!G$2</f>
        <v>3</v>
      </c>
      <c r="Q20" s="42">
        <f>project_caf_parameter!H$2</f>
        <v>7.0000000000000007E-2</v>
      </c>
      <c r="R20" s="42">
        <f>project_caf_parameter!I$2</f>
        <v>0.9</v>
      </c>
      <c r="S20" s="42">
        <f>project_caf_parameter!K$2</f>
        <v>1</v>
      </c>
      <c r="T20" s="42">
        <f>project_caf_currency!G$10</f>
        <v>1.3469085999999999</v>
      </c>
      <c r="U20" s="75">
        <f>caf_monthly_exchange_rate!D$8</f>
        <v>44562</v>
      </c>
      <c r="V20" s="48">
        <f>caf_monthly_exchange_rate!E$8</f>
        <v>1.3577338999999999</v>
      </c>
      <c r="W20" s="71">
        <v>44652</v>
      </c>
      <c r="Z20" s="39">
        <f t="shared" si="3"/>
        <v>44562</v>
      </c>
      <c r="AA20" s="41">
        <f t="shared" si="4"/>
        <v>44652</v>
      </c>
      <c r="AB20" s="41">
        <f t="shared" si="5"/>
        <v>44681.999988425923</v>
      </c>
      <c r="AC20" s="72">
        <f t="shared" si="0"/>
        <v>1.225686826</v>
      </c>
      <c r="AD20" s="72">
        <f t="shared" si="1"/>
        <v>1.468130374</v>
      </c>
      <c r="AE20" s="41" t="str">
        <f t="shared" si="6"/>
        <v>No CAF</v>
      </c>
      <c r="AF20" s="73">
        <f t="shared" si="7"/>
        <v>-8.0371452079228238E-3</v>
      </c>
      <c r="AG20" s="42">
        <f t="shared" si="2"/>
        <v>0</v>
      </c>
      <c r="AH20" s="42" t="s">
        <v>1621</v>
      </c>
    </row>
    <row r="21" spans="2:34" s="48" customFormat="1" x14ac:dyDescent="0.25">
      <c r="B21" s="70" t="str">
        <f>project!B$2</f>
        <v>5a7298a6-aae2-11ec-b909-0242ac120002</v>
      </c>
      <c r="C21" s="48">
        <f>differential_rate_template!A21</f>
        <v>1</v>
      </c>
      <c r="D21" s="48" t="str">
        <f>differential_rate_template!B21</f>
        <v>USC8-2</v>
      </c>
      <c r="E21" s="48">
        <f>differential_rate_template!C21</f>
        <v>16</v>
      </c>
      <c r="F21" s="48" t="str">
        <f>differential_rate_template!D21</f>
        <v>14</v>
      </c>
      <c r="G21" s="48" t="str">
        <f>differential_rate_template!E21</f>
        <v>US GULF COAST - FAR EAST</v>
      </c>
      <c r="H21" s="48">
        <f>differential_rate_template!F21</f>
        <v>220</v>
      </c>
      <c r="I21" s="48" t="str">
        <f>differential_rate_template!G21</f>
        <v>SINGAPORE</v>
      </c>
      <c r="J21" s="48" t="str">
        <f>differential_rate_template!H21</f>
        <v>SGP</v>
      </c>
      <c r="K21" s="42">
        <f>project_caf_country_currency!F$17</f>
        <v>36</v>
      </c>
      <c r="L21" s="42" t="str">
        <f>project_caf_country_currency!G$17</f>
        <v>SGD</v>
      </c>
      <c r="M21" s="42" t="str">
        <f>project_caf_country_currency!H$17</f>
        <v>Singapore Dollar</v>
      </c>
      <c r="N21" s="42">
        <f>project_caf_parameter!E$2</f>
        <v>-0.09</v>
      </c>
      <c r="O21" s="42">
        <f>project_caf_parameter!F$2</f>
        <v>0.09</v>
      </c>
      <c r="P21" s="42">
        <f>project_caf_parameter!G$2</f>
        <v>3</v>
      </c>
      <c r="Q21" s="42">
        <f>project_caf_parameter!H$2</f>
        <v>7.0000000000000007E-2</v>
      </c>
      <c r="R21" s="42">
        <f>project_caf_parameter!I$2</f>
        <v>0.9</v>
      </c>
      <c r="S21" s="42">
        <f>project_caf_parameter!K$2</f>
        <v>1</v>
      </c>
      <c r="T21" s="42">
        <f>project_caf_currency!G$10</f>
        <v>1.3469085999999999</v>
      </c>
      <c r="U21" s="75">
        <f>caf_monthly_exchange_rate!D$8</f>
        <v>44562</v>
      </c>
      <c r="V21" s="48">
        <f>caf_monthly_exchange_rate!E$8</f>
        <v>1.3577338999999999</v>
      </c>
      <c r="W21" s="71">
        <v>44652</v>
      </c>
      <c r="Z21" s="39">
        <f t="shared" si="3"/>
        <v>44562</v>
      </c>
      <c r="AA21" s="41">
        <f t="shared" si="4"/>
        <v>44652</v>
      </c>
      <c r="AB21" s="41">
        <f t="shared" si="5"/>
        <v>44681.999988425923</v>
      </c>
      <c r="AC21" s="72">
        <f t="shared" si="0"/>
        <v>1.225686826</v>
      </c>
      <c r="AD21" s="72">
        <f t="shared" si="1"/>
        <v>1.468130374</v>
      </c>
      <c r="AE21" s="41" t="str">
        <f t="shared" si="6"/>
        <v>No CAF</v>
      </c>
      <c r="AF21" s="73">
        <f t="shared" si="7"/>
        <v>-8.0371452079228238E-3</v>
      </c>
      <c r="AG21" s="42">
        <f t="shared" si="2"/>
        <v>0</v>
      </c>
      <c r="AH21" s="42" t="s">
        <v>1621</v>
      </c>
    </row>
    <row r="22" spans="2:34" s="48" customFormat="1" x14ac:dyDescent="0.25">
      <c r="B22" s="70" t="str">
        <f>project!B$2</f>
        <v>5a7298a6-aae2-11ec-b909-0242ac120002</v>
      </c>
      <c r="C22" s="48">
        <f>differential_rate_template!A22</f>
        <v>1</v>
      </c>
      <c r="D22" s="48" t="str">
        <f>differential_rate_template!B22</f>
        <v>USC8-2</v>
      </c>
      <c r="E22" s="48">
        <f>differential_rate_template!C22</f>
        <v>24</v>
      </c>
      <c r="F22" s="48" t="str">
        <f>differential_rate_template!D22</f>
        <v>25</v>
      </c>
      <c r="G22" s="48" t="str">
        <f>differential_rate_template!E22</f>
        <v>US WEST COAST - MEDITERRANEAN</v>
      </c>
      <c r="H22" s="48">
        <f>differential_rate_template!F22</f>
        <v>223</v>
      </c>
      <c r="I22" s="48" t="str">
        <f>differential_rate_template!G22</f>
        <v>SLOVENIA</v>
      </c>
      <c r="J22" s="48" t="str">
        <f>differential_rate_template!H22</f>
        <v>SVN</v>
      </c>
      <c r="K22" s="42">
        <f>project_caf_country_currency!F$16</f>
        <v>24</v>
      </c>
      <c r="L22" s="42" t="str">
        <f>project_caf_country_currency!G$16</f>
        <v>EUR</v>
      </c>
      <c r="M22" s="42" t="str">
        <f>project_caf_country_currency!H$16</f>
        <v>Euro</v>
      </c>
      <c r="N22" s="42">
        <f>project_caf_parameter!E$2</f>
        <v>-0.09</v>
      </c>
      <c r="O22" s="42">
        <f>project_caf_parameter!F$2</f>
        <v>0.09</v>
      </c>
      <c r="P22" s="42">
        <f>project_caf_parameter!G$2</f>
        <v>3</v>
      </c>
      <c r="Q22" s="42">
        <f>project_caf_parameter!H$2</f>
        <v>7.0000000000000007E-2</v>
      </c>
      <c r="R22" s="42">
        <f>project_caf_parameter!I$2</f>
        <v>0.9</v>
      </c>
      <c r="S22" s="42">
        <f>project_caf_parameter!K$2</f>
        <v>1</v>
      </c>
      <c r="T22" s="42">
        <f>project_caf_currency!G$3</f>
        <v>0.84855230000000004</v>
      </c>
      <c r="U22" s="75">
        <f>caf_monthly_exchange_rate!D$3</f>
        <v>44562</v>
      </c>
      <c r="V22" s="48">
        <f>caf_monthly_exchange_rate!E$3</f>
        <v>1.9249220070000002</v>
      </c>
      <c r="W22" s="71">
        <v>44652</v>
      </c>
      <c r="Z22" s="39">
        <f t="shared" si="3"/>
        <v>44562</v>
      </c>
      <c r="AA22" s="41">
        <f t="shared" si="4"/>
        <v>44652</v>
      </c>
      <c r="AB22" s="41">
        <f t="shared" si="5"/>
        <v>44681.999988425923</v>
      </c>
      <c r="AC22" s="72">
        <f t="shared" si="0"/>
        <v>0.77218259300000003</v>
      </c>
      <c r="AD22" s="72">
        <f t="shared" si="1"/>
        <v>0.92492200700000016</v>
      </c>
      <c r="AE22" s="41" t="str">
        <f t="shared" si="6"/>
        <v>CAF to Government</v>
      </c>
      <c r="AF22" s="73">
        <f t="shared" si="7"/>
        <v>-1.2684777437996455</v>
      </c>
      <c r="AG22" s="42">
        <f t="shared" si="2"/>
        <v>-7.991409785937767E-2</v>
      </c>
      <c r="AH22" s="42" t="s">
        <v>1621</v>
      </c>
    </row>
    <row r="23" spans="2:34" s="48" customFormat="1" x14ac:dyDescent="0.25">
      <c r="B23" s="70" t="str">
        <f>project!B$2</f>
        <v>5a7298a6-aae2-11ec-b909-0242ac120002</v>
      </c>
      <c r="C23" s="48">
        <f>differential_rate_template!A23</f>
        <v>1</v>
      </c>
      <c r="D23" s="48" t="str">
        <f>differential_rate_template!B23</f>
        <v>USC8-2</v>
      </c>
      <c r="E23" s="48">
        <f>differential_rate_template!C23</f>
        <v>24</v>
      </c>
      <c r="F23" s="48" t="str">
        <f>differential_rate_template!D23</f>
        <v>25</v>
      </c>
      <c r="G23" s="48" t="str">
        <f>differential_rate_template!E23</f>
        <v>US WEST COAST - MEDITERRANEAN</v>
      </c>
      <c r="H23" s="48">
        <f>differential_rate_template!F23</f>
        <v>250</v>
      </c>
      <c r="I23" s="48" t="str">
        <f>differential_rate_template!G23</f>
        <v>TURKEY</v>
      </c>
      <c r="J23" s="48" t="str">
        <f>differential_rate_template!H23</f>
        <v>TUR</v>
      </c>
      <c r="K23" s="42">
        <f>project_caf_country_currency!F$19</f>
        <v>37</v>
      </c>
      <c r="L23" s="42" t="str">
        <f>project_caf_country_currency!G$19</f>
        <v>TRY</v>
      </c>
      <c r="M23" s="42" t="str">
        <f>project_caf_country_currency!H$19</f>
        <v>Turkish Lira</v>
      </c>
      <c r="N23" s="42">
        <f>project_caf_parameter!E$2</f>
        <v>-0.09</v>
      </c>
      <c r="O23" s="42">
        <f>project_caf_parameter!F$2</f>
        <v>0.09</v>
      </c>
      <c r="P23" s="42">
        <f>project_caf_parameter!G$2</f>
        <v>3</v>
      </c>
      <c r="Q23" s="42">
        <f>project_caf_parameter!H$2</f>
        <v>7.0000000000000007E-2</v>
      </c>
      <c r="R23" s="42">
        <f>project_caf_parameter!I$2</f>
        <v>0.9</v>
      </c>
      <c r="S23" s="42">
        <f>project_caf_parameter!K$2</f>
        <v>1</v>
      </c>
      <c r="T23" s="42">
        <f>project_caf_currency!G$11</f>
        <v>8.1802966000000001</v>
      </c>
      <c r="U23" s="75">
        <f>caf_monthly_exchange_rate!D$9</f>
        <v>44562</v>
      </c>
      <c r="V23" s="48">
        <f>caf_monthly_exchange_rate!E$9</f>
        <v>10.805388300000001</v>
      </c>
      <c r="W23" s="71">
        <v>44652</v>
      </c>
      <c r="Z23" s="39">
        <f t="shared" si="3"/>
        <v>44562</v>
      </c>
      <c r="AA23" s="41">
        <f t="shared" si="4"/>
        <v>44652</v>
      </c>
      <c r="AB23" s="41">
        <f t="shared" si="5"/>
        <v>44681.999988425923</v>
      </c>
      <c r="AC23" s="72">
        <f t="shared" si="0"/>
        <v>7.4440699060000002</v>
      </c>
      <c r="AD23" s="72">
        <f t="shared" si="1"/>
        <v>8.916523294000001</v>
      </c>
      <c r="AE23" s="41" t="str">
        <f t="shared" si="6"/>
        <v>CAF to Government</v>
      </c>
      <c r="AF23" s="73">
        <f t="shared" si="7"/>
        <v>-0.32090422002546953</v>
      </c>
      <c r="AG23" s="42">
        <f t="shared" si="2"/>
        <v>-2.0216965861604583E-2</v>
      </c>
      <c r="AH23" s="42" t="s">
        <v>1621</v>
      </c>
    </row>
    <row r="24" spans="2:34" s="48" customFormat="1" x14ac:dyDescent="0.25">
      <c r="B24" s="74"/>
      <c r="U24" s="75"/>
      <c r="W24" s="74"/>
      <c r="AA24" s="76"/>
    </row>
    <row r="25" spans="2:34" s="48" customFormat="1" x14ac:dyDescent="0.25">
      <c r="B25" s="74"/>
      <c r="U25" s="75"/>
      <c r="W25" s="74"/>
      <c r="AA25" s="76"/>
    </row>
    <row r="26" spans="2:34" x14ac:dyDescent="0.25">
      <c r="B26" s="70" t="str">
        <f>project!B$2</f>
        <v>5a7298a6-aae2-11ec-b909-0242ac120002</v>
      </c>
      <c r="C26" s="42">
        <f>differential_rate_template!A2</f>
        <v>1</v>
      </c>
      <c r="D26" s="42" t="str">
        <f>differential_rate_template!B2</f>
        <v>USC8-2</v>
      </c>
      <c r="E26" s="42">
        <f>differential_rate_template!C2</f>
        <v>75</v>
      </c>
      <c r="F26" s="42" t="str">
        <f>differential_rate_template!D2</f>
        <v>85</v>
      </c>
      <c r="G26" s="42" t="str">
        <f>differential_rate_template!E2</f>
        <v>HAWAII - MIDDLE EAST, SOUTH ASIA, INDIAN OCEAN</v>
      </c>
      <c r="H26" s="42">
        <f>differential_rate_template!F2</f>
        <v>70</v>
      </c>
      <c r="I26" s="42" t="str">
        <f>differential_rate_template!G2</f>
        <v>DJIBOUTI</v>
      </c>
      <c r="J26" s="42" t="str">
        <f>differential_rate_template!H2</f>
        <v>DJI</v>
      </c>
      <c r="K26" s="42">
        <f>project_caf_country_currency!F$2</f>
        <v>22</v>
      </c>
      <c r="L26" s="42" t="str">
        <f>project_caf_country_currency!G$2</f>
        <v>DJF</v>
      </c>
      <c r="M26" s="42" t="str">
        <f>project_caf_country_currency!H$2</f>
        <v>Djibouti Franc</v>
      </c>
      <c r="N26" s="14">
        <f>project_caf_parameter!E$2</f>
        <v>-0.09</v>
      </c>
      <c r="O26" s="14">
        <f>project_caf_parameter!F$2</f>
        <v>0.09</v>
      </c>
      <c r="P26" s="14">
        <f>project_caf_parameter!G$2</f>
        <v>3</v>
      </c>
      <c r="Q26" s="14">
        <f>project_caf_parameter!H$2</f>
        <v>7.0000000000000007E-2</v>
      </c>
      <c r="R26" s="14">
        <f>project_caf_parameter!I$2</f>
        <v>0.9</v>
      </c>
      <c r="S26" s="14">
        <f>project_caf_parameter!K$2</f>
        <v>1</v>
      </c>
      <c r="T26" s="14">
        <f>project_caf_currency!G$2</f>
        <v>177.77124000000001</v>
      </c>
      <c r="U26" s="39">
        <f>caf_monthly_exchange_rate!D$13</f>
        <v>44593</v>
      </c>
      <c r="V26" s="14">
        <f>caf_monthly_exchange_rate!E$13</f>
        <v>193.77065160000001</v>
      </c>
      <c r="W26" s="71">
        <v>44682</v>
      </c>
      <c r="X26"/>
      <c r="Y26"/>
      <c r="Z26" s="39">
        <f t="shared" ref="Z26:Z47" si="8">EDATE(W26,-P26)</f>
        <v>44593</v>
      </c>
      <c r="AA26" s="41">
        <f>W26</f>
        <v>44682</v>
      </c>
      <c r="AB26" s="41">
        <f>EDATE(AA26,1) - 1 + TIME(23,59,59)</f>
        <v>44712.999988425923</v>
      </c>
      <c r="AC26" s="72">
        <f t="shared" ref="AC26:AC47" si="9">T26*(1+N26)</f>
        <v>161.7718284</v>
      </c>
      <c r="AD26" s="72">
        <f t="shared" ref="AD26:AD47" si="10">T26*(1+O26)</f>
        <v>193.77065160000001</v>
      </c>
      <c r="AE26" s="41" t="str">
        <f t="shared" ref="AE26:AE47" si="11">IF(V26&gt;AD26,"CAF to Government",IF(V26&lt;AC26,"CAF to Carrier","No CAF"))</f>
        <v>No CAF</v>
      </c>
      <c r="AF26" s="73">
        <f t="shared" ref="AF26:AF47" si="12">((T26-V26)/T26)</f>
        <v>-9.0000000000000011E-2</v>
      </c>
      <c r="AG26" s="42">
        <f t="shared" ref="AG26:AG47" si="13">IF(AND(V26&lt;=AD26,V26&gt;=AC26),0,AF26*R26*Q26)</f>
        <v>0</v>
      </c>
      <c r="AH26" t="s">
        <v>1621</v>
      </c>
    </row>
    <row r="27" spans="2:34" x14ac:dyDescent="0.25">
      <c r="B27" s="70" t="str">
        <f>project!B$2</f>
        <v>5a7298a6-aae2-11ec-b909-0242ac120002</v>
      </c>
      <c r="C27" s="42">
        <f>differential_rate_template!A3</f>
        <v>1</v>
      </c>
      <c r="D27" s="42" t="str">
        <f>differential_rate_template!B3</f>
        <v>USC8-2</v>
      </c>
      <c r="E27" s="42">
        <f>differential_rate_template!C3</f>
        <v>24</v>
      </c>
      <c r="F27" s="42" t="str">
        <f>differential_rate_template!D3</f>
        <v>25</v>
      </c>
      <c r="G27" s="42" t="str">
        <f>differential_rate_template!E3</f>
        <v>US WEST COAST - MEDITERRANEAN</v>
      </c>
      <c r="H27" s="42">
        <f>differential_rate_template!F3</f>
        <v>229</v>
      </c>
      <c r="I27" s="42" t="str">
        <f>differential_rate_template!G3</f>
        <v>SPAIN</v>
      </c>
      <c r="J27" s="42" t="str">
        <f>differential_rate_template!H3</f>
        <v>ESP</v>
      </c>
      <c r="K27" s="42">
        <f>project_caf_country_currency!F$18</f>
        <v>24</v>
      </c>
      <c r="L27" s="42" t="str">
        <f>project_caf_country_currency!G$18</f>
        <v>EUR</v>
      </c>
      <c r="M27" s="42" t="str">
        <f>project_caf_country_currency!H$18</f>
        <v>Euro</v>
      </c>
      <c r="N27" s="14">
        <f>project_caf_parameter!E$2</f>
        <v>-0.09</v>
      </c>
      <c r="O27" s="14">
        <f>project_caf_parameter!F$2</f>
        <v>0.09</v>
      </c>
      <c r="P27" s="14">
        <f>project_caf_parameter!G$2</f>
        <v>3</v>
      </c>
      <c r="Q27" s="14">
        <f>project_caf_parameter!H$2</f>
        <v>7.0000000000000007E-2</v>
      </c>
      <c r="R27" s="14">
        <f>project_caf_parameter!I$2</f>
        <v>0.9</v>
      </c>
      <c r="S27" s="14">
        <f>project_caf_parameter!K$2</f>
        <v>1</v>
      </c>
      <c r="T27" s="14">
        <f>project_caf_currency!G$3</f>
        <v>0.84855230000000004</v>
      </c>
      <c r="U27" s="39">
        <f>caf_monthly_exchange_rate!D$14</f>
        <v>44593</v>
      </c>
      <c r="V27" s="14">
        <f>caf_monthly_exchange_rate!E$14</f>
        <v>0.88468360000000001</v>
      </c>
      <c r="W27" s="71">
        <v>44682</v>
      </c>
      <c r="X27"/>
      <c r="Y27"/>
      <c r="Z27" s="39">
        <f t="shared" si="8"/>
        <v>44593</v>
      </c>
      <c r="AA27" s="41">
        <f t="shared" ref="AA27:AA47" si="14">W27</f>
        <v>44682</v>
      </c>
      <c r="AB27" s="41">
        <f t="shared" ref="AB27:AB47" si="15">EDATE(AA27,1) - 1 + TIME(23,59,59)</f>
        <v>44712.999988425923</v>
      </c>
      <c r="AC27" s="72">
        <f t="shared" si="9"/>
        <v>0.77218259300000003</v>
      </c>
      <c r="AD27" s="72">
        <f t="shared" si="10"/>
        <v>0.92492200700000016</v>
      </c>
      <c r="AE27" s="41" t="str">
        <f t="shared" si="11"/>
        <v>No CAF</v>
      </c>
      <c r="AF27" s="73">
        <f t="shared" si="12"/>
        <v>-4.2579932904548104E-2</v>
      </c>
      <c r="AG27" s="42">
        <f t="shared" si="13"/>
        <v>0</v>
      </c>
      <c r="AH27" s="42" t="s">
        <v>1621</v>
      </c>
    </row>
    <row r="28" spans="2:34" x14ac:dyDescent="0.25">
      <c r="B28" s="70" t="str">
        <f>project!B$2</f>
        <v>5a7298a6-aae2-11ec-b909-0242ac120002</v>
      </c>
      <c r="C28" s="42">
        <f>differential_rate_template!A4</f>
        <v>1</v>
      </c>
      <c r="D28" s="42" t="str">
        <f>differential_rate_template!B4</f>
        <v>USC8-2</v>
      </c>
      <c r="E28" s="42">
        <f>differential_rate_template!C4</f>
        <v>12</v>
      </c>
      <c r="F28" s="42" t="str">
        <f>differential_rate_template!D4</f>
        <v>10</v>
      </c>
      <c r="G28" s="42" t="str">
        <f>differential_rate_template!E4</f>
        <v>US GULF COAST - SCANDINAVIA, BALTIC</v>
      </c>
      <c r="H28" s="42">
        <f>differential_rate_template!F4</f>
        <v>78</v>
      </c>
      <c r="I28" s="42" t="str">
        <f>differential_rate_template!G4</f>
        <v>ESTONIA</v>
      </c>
      <c r="J28" s="42" t="str">
        <f>differential_rate_template!H4</f>
        <v>EST</v>
      </c>
      <c r="K28" s="42">
        <f>project_caf_country_currency!F$3</f>
        <v>24</v>
      </c>
      <c r="L28" s="42" t="str">
        <f>project_caf_country_currency!G$3</f>
        <v>EUR</v>
      </c>
      <c r="M28" s="42" t="str">
        <f>project_caf_country_currency!H$3</f>
        <v>Euro</v>
      </c>
      <c r="N28" s="14">
        <f>project_caf_parameter!E$2</f>
        <v>-0.09</v>
      </c>
      <c r="O28" s="14">
        <f>project_caf_parameter!F$2</f>
        <v>0.09</v>
      </c>
      <c r="P28" s="14">
        <f>project_caf_parameter!G$2</f>
        <v>3</v>
      </c>
      <c r="Q28" s="14">
        <f>project_caf_parameter!H$2</f>
        <v>7.0000000000000007E-2</v>
      </c>
      <c r="R28" s="14">
        <f>project_caf_parameter!I$2</f>
        <v>0.9</v>
      </c>
      <c r="S28" s="14">
        <f>project_caf_parameter!K$2</f>
        <v>1</v>
      </c>
      <c r="T28" s="42">
        <f>project_caf_currency!G$3</f>
        <v>0.84855230000000004</v>
      </c>
      <c r="U28" s="39">
        <f>caf_monthly_exchange_rate!D$14</f>
        <v>44593</v>
      </c>
      <c r="V28" s="42">
        <f>caf_monthly_exchange_rate!E$14</f>
        <v>0.88468360000000001</v>
      </c>
      <c r="W28" s="71">
        <v>44682</v>
      </c>
      <c r="X28"/>
      <c r="Y28"/>
      <c r="Z28" s="39">
        <f t="shared" si="8"/>
        <v>44593</v>
      </c>
      <c r="AA28" s="41">
        <f t="shared" si="14"/>
        <v>44682</v>
      </c>
      <c r="AB28" s="41">
        <f t="shared" si="15"/>
        <v>44712.999988425923</v>
      </c>
      <c r="AC28" s="72">
        <f t="shared" si="9"/>
        <v>0.77218259300000003</v>
      </c>
      <c r="AD28" s="72">
        <f t="shared" si="10"/>
        <v>0.92492200700000016</v>
      </c>
      <c r="AE28" s="41" t="str">
        <f t="shared" si="11"/>
        <v>No CAF</v>
      </c>
      <c r="AF28" s="73">
        <f t="shared" si="12"/>
        <v>-4.2579932904548104E-2</v>
      </c>
      <c r="AG28" s="42">
        <f t="shared" si="13"/>
        <v>0</v>
      </c>
      <c r="AH28" s="42" t="s">
        <v>1621</v>
      </c>
    </row>
    <row r="29" spans="2:34" x14ac:dyDescent="0.25">
      <c r="B29" s="70" t="str">
        <f>project!B$2</f>
        <v>5a7298a6-aae2-11ec-b909-0242ac120002</v>
      </c>
      <c r="C29" s="42">
        <f>differential_rate_template!A5</f>
        <v>1</v>
      </c>
      <c r="D29" s="42" t="str">
        <f>differential_rate_template!B5</f>
        <v>USC8-2</v>
      </c>
      <c r="E29" s="42">
        <f>differential_rate_template!C5</f>
        <v>12</v>
      </c>
      <c r="F29" s="42" t="str">
        <f>differential_rate_template!D5</f>
        <v>10</v>
      </c>
      <c r="G29" s="42" t="str">
        <f>differential_rate_template!E5</f>
        <v>US GULF COAST - SCANDINAVIA, BALTIC</v>
      </c>
      <c r="H29" s="42">
        <f>differential_rate_template!F5</f>
        <v>78</v>
      </c>
      <c r="I29" s="42" t="str">
        <f>differential_rate_template!G5</f>
        <v>FINLAND</v>
      </c>
      <c r="J29" s="42" t="str">
        <f>differential_rate_template!H5</f>
        <v>FIN</v>
      </c>
      <c r="K29" s="42">
        <f>project_caf_country_currency!F$4</f>
        <v>24</v>
      </c>
      <c r="L29" s="42" t="str">
        <f>project_caf_country_currency!G$4</f>
        <v>EUR</v>
      </c>
      <c r="M29" s="42" t="str">
        <f>project_caf_country_currency!H$4</f>
        <v>Euro</v>
      </c>
      <c r="N29" s="14">
        <f>project_caf_parameter!E$2</f>
        <v>-0.09</v>
      </c>
      <c r="O29" s="14">
        <f>project_caf_parameter!F$2</f>
        <v>0.09</v>
      </c>
      <c r="P29" s="14">
        <f>project_caf_parameter!G$2</f>
        <v>3</v>
      </c>
      <c r="Q29" s="14">
        <f>project_caf_parameter!H$2</f>
        <v>7.0000000000000007E-2</v>
      </c>
      <c r="R29" s="14">
        <f>project_caf_parameter!I$2</f>
        <v>0.9</v>
      </c>
      <c r="S29" s="14">
        <f>project_caf_parameter!K$2</f>
        <v>1</v>
      </c>
      <c r="T29" s="42">
        <f>project_caf_currency!G$3</f>
        <v>0.84855230000000004</v>
      </c>
      <c r="U29" s="39">
        <f>caf_monthly_exchange_rate!D$14</f>
        <v>44593</v>
      </c>
      <c r="V29" s="42">
        <f>caf_monthly_exchange_rate!E$14</f>
        <v>0.88468360000000001</v>
      </c>
      <c r="W29" s="71">
        <v>44682</v>
      </c>
      <c r="X29"/>
      <c r="Y29"/>
      <c r="Z29" s="39">
        <f t="shared" si="8"/>
        <v>44593</v>
      </c>
      <c r="AA29" s="41">
        <f t="shared" si="14"/>
        <v>44682</v>
      </c>
      <c r="AB29" s="41">
        <f t="shared" si="15"/>
        <v>44712.999988425923</v>
      </c>
      <c r="AC29" s="72">
        <f t="shared" si="9"/>
        <v>0.77218259300000003</v>
      </c>
      <c r="AD29" s="72">
        <f t="shared" si="10"/>
        <v>0.92492200700000016</v>
      </c>
      <c r="AE29" s="41" t="str">
        <f t="shared" si="11"/>
        <v>No CAF</v>
      </c>
      <c r="AF29" s="73">
        <f t="shared" si="12"/>
        <v>-4.2579932904548104E-2</v>
      </c>
      <c r="AG29" s="42">
        <f t="shared" si="13"/>
        <v>0</v>
      </c>
      <c r="AH29" s="42" t="s">
        <v>1621</v>
      </c>
    </row>
    <row r="30" spans="2:34" x14ac:dyDescent="0.25">
      <c r="B30" s="70" t="str">
        <f>project!B$2</f>
        <v>5a7298a6-aae2-11ec-b909-0242ac120002</v>
      </c>
      <c r="C30" s="42">
        <f>differential_rate_template!A6</f>
        <v>1</v>
      </c>
      <c r="D30" s="42" t="str">
        <f>differential_rate_template!B6</f>
        <v>USC8-2</v>
      </c>
      <c r="E30" s="42">
        <f>differential_rate_template!C6</f>
        <v>24</v>
      </c>
      <c r="F30" s="42" t="str">
        <f>differential_rate_template!D6</f>
        <v>25</v>
      </c>
      <c r="G30" s="42" t="str">
        <f>differential_rate_template!E6</f>
        <v>US WEST COAST - MEDITERRANEAN</v>
      </c>
      <c r="H30" s="42">
        <f>differential_rate_template!F6</f>
        <v>97</v>
      </c>
      <c r="I30" s="42" t="str">
        <f>differential_rate_template!G6</f>
        <v>GREECE</v>
      </c>
      <c r="J30" s="42" t="str">
        <f>differential_rate_template!H6</f>
        <v>GRC</v>
      </c>
      <c r="K30" s="42">
        <f>project_caf_country_currency!F$5</f>
        <v>24</v>
      </c>
      <c r="L30" s="42" t="str">
        <f>project_caf_country_currency!G$5</f>
        <v>EUR</v>
      </c>
      <c r="M30" s="42" t="str">
        <f>project_caf_country_currency!H$5</f>
        <v>Euro</v>
      </c>
      <c r="N30" s="14">
        <f>project_caf_parameter!E$2</f>
        <v>-0.09</v>
      </c>
      <c r="O30" s="14">
        <f>project_caf_parameter!F$2</f>
        <v>0.09</v>
      </c>
      <c r="P30" s="14">
        <f>project_caf_parameter!G$2</f>
        <v>3</v>
      </c>
      <c r="Q30" s="14">
        <f>project_caf_parameter!H$2</f>
        <v>7.0000000000000007E-2</v>
      </c>
      <c r="R30" s="14">
        <f>project_caf_parameter!I$2</f>
        <v>0.9</v>
      </c>
      <c r="S30" s="14">
        <f>project_caf_parameter!K$2</f>
        <v>1</v>
      </c>
      <c r="T30" s="42">
        <f>project_caf_currency!G$3</f>
        <v>0.84855230000000004</v>
      </c>
      <c r="U30" s="39">
        <f>caf_monthly_exchange_rate!D$14</f>
        <v>44593</v>
      </c>
      <c r="V30" s="42">
        <f>caf_monthly_exchange_rate!E$14</f>
        <v>0.88468360000000001</v>
      </c>
      <c r="W30" s="71">
        <v>44682</v>
      </c>
      <c r="X30"/>
      <c r="Y30"/>
      <c r="Z30" s="39">
        <f t="shared" si="8"/>
        <v>44593</v>
      </c>
      <c r="AA30" s="41">
        <f t="shared" si="14"/>
        <v>44682</v>
      </c>
      <c r="AB30" s="41">
        <f t="shared" si="15"/>
        <v>44712.999988425923</v>
      </c>
      <c r="AC30" s="72">
        <f t="shared" si="9"/>
        <v>0.77218259300000003</v>
      </c>
      <c r="AD30" s="72">
        <f t="shared" si="10"/>
        <v>0.92492200700000016</v>
      </c>
      <c r="AE30" s="41" t="str">
        <f t="shared" si="11"/>
        <v>No CAF</v>
      </c>
      <c r="AF30" s="73">
        <f t="shared" si="12"/>
        <v>-4.2579932904548104E-2</v>
      </c>
      <c r="AG30" s="42">
        <f t="shared" si="13"/>
        <v>0</v>
      </c>
      <c r="AH30" s="42" t="s">
        <v>1621</v>
      </c>
    </row>
    <row r="31" spans="2:34" x14ac:dyDescent="0.25">
      <c r="B31" s="70" t="str">
        <f>project!B$2</f>
        <v>5a7298a6-aae2-11ec-b909-0242ac120002</v>
      </c>
      <c r="C31" s="42">
        <f>differential_rate_template!A7</f>
        <v>1</v>
      </c>
      <c r="D31" s="42" t="str">
        <f>differential_rate_template!B7</f>
        <v>USC8-2</v>
      </c>
      <c r="E31" s="42">
        <f>differential_rate_template!C7</f>
        <v>24</v>
      </c>
      <c r="F31" s="42" t="str">
        <f>differential_rate_template!D7</f>
        <v>25</v>
      </c>
      <c r="G31" s="42" t="str">
        <f>differential_rate_template!E7</f>
        <v>US WEST COAST - MEDITERRANEAN</v>
      </c>
      <c r="H31" s="42">
        <f>differential_rate_template!F7</f>
        <v>122</v>
      </c>
      <c r="I31" s="42" t="str">
        <f>differential_rate_template!G7</f>
        <v>ITALY</v>
      </c>
      <c r="J31" s="42" t="str">
        <f>differential_rate_template!H7</f>
        <v>ITA</v>
      </c>
      <c r="K31" s="42">
        <f>project_caf_country_currency!F$6</f>
        <v>24</v>
      </c>
      <c r="L31" s="42" t="str">
        <f>project_caf_country_currency!G$6</f>
        <v>EUR</v>
      </c>
      <c r="M31" s="42" t="str">
        <f>project_caf_country_currency!H$6</f>
        <v>Euro</v>
      </c>
      <c r="N31" s="14">
        <f>project_caf_parameter!E$2</f>
        <v>-0.09</v>
      </c>
      <c r="O31" s="14">
        <f>project_caf_parameter!F$2</f>
        <v>0.09</v>
      </c>
      <c r="P31" s="14">
        <f>project_caf_parameter!G$2</f>
        <v>3</v>
      </c>
      <c r="Q31" s="14">
        <f>project_caf_parameter!H$2</f>
        <v>7.0000000000000007E-2</v>
      </c>
      <c r="R31" s="14">
        <f>project_caf_parameter!I$2</f>
        <v>0.9</v>
      </c>
      <c r="S31" s="14">
        <f>project_caf_parameter!K$2</f>
        <v>1</v>
      </c>
      <c r="T31" s="42">
        <f>project_caf_currency!G$3</f>
        <v>0.84855230000000004</v>
      </c>
      <c r="U31" s="39">
        <f>caf_monthly_exchange_rate!D$14</f>
        <v>44593</v>
      </c>
      <c r="V31" s="42">
        <f>caf_monthly_exchange_rate!E$14</f>
        <v>0.88468360000000001</v>
      </c>
      <c r="W31" s="71">
        <v>44682</v>
      </c>
      <c r="X31"/>
      <c r="Y31"/>
      <c r="Z31" s="39">
        <f t="shared" si="8"/>
        <v>44593</v>
      </c>
      <c r="AA31" s="41">
        <f t="shared" si="14"/>
        <v>44682</v>
      </c>
      <c r="AB31" s="41">
        <f t="shared" si="15"/>
        <v>44712.999988425923</v>
      </c>
      <c r="AC31" s="72">
        <f t="shared" si="9"/>
        <v>0.77218259300000003</v>
      </c>
      <c r="AD31" s="72">
        <f t="shared" si="10"/>
        <v>0.92492200700000016</v>
      </c>
      <c r="AE31" s="41" t="str">
        <f t="shared" si="11"/>
        <v>No CAF</v>
      </c>
      <c r="AF31" s="73">
        <f t="shared" si="12"/>
        <v>-4.2579932904548104E-2</v>
      </c>
      <c r="AG31" s="42">
        <f t="shared" si="13"/>
        <v>0</v>
      </c>
      <c r="AH31" s="42" t="s">
        <v>1621</v>
      </c>
    </row>
    <row r="32" spans="2:34" x14ac:dyDescent="0.25">
      <c r="B32" s="70" t="str">
        <f>project!B$2</f>
        <v>5a7298a6-aae2-11ec-b909-0242ac120002</v>
      </c>
      <c r="C32" s="42">
        <f>differential_rate_template!A8</f>
        <v>1</v>
      </c>
      <c r="D32" s="42" t="str">
        <f>differential_rate_template!B8</f>
        <v>USC8-2</v>
      </c>
      <c r="E32" s="42">
        <f>differential_rate_template!C8</f>
        <v>1</v>
      </c>
      <c r="F32" s="42" t="str">
        <f>differential_rate_template!D8</f>
        <v>01</v>
      </c>
      <c r="G32" s="42" t="str">
        <f>differential_rate_template!E8</f>
        <v>US WEST COAST - FAR EAST</v>
      </c>
      <c r="H32" s="42">
        <f>differential_rate_template!F8</f>
        <v>125</v>
      </c>
      <c r="I32" s="42" t="str">
        <f>differential_rate_template!G8</f>
        <v>JAPAN</v>
      </c>
      <c r="J32" s="42" t="str">
        <f>differential_rate_template!H8</f>
        <v>JPN</v>
      </c>
      <c r="K32" s="42">
        <f>project_caf_country_currency!F$7</f>
        <v>28</v>
      </c>
      <c r="L32" s="42" t="str">
        <f>project_caf_country_currency!G$7</f>
        <v>JPY</v>
      </c>
      <c r="M32" s="42" t="str">
        <f>project_caf_country_currency!H$7</f>
        <v>Yen</v>
      </c>
      <c r="N32" s="14">
        <f>project_caf_parameter!E$2</f>
        <v>-0.09</v>
      </c>
      <c r="O32" s="14">
        <f>project_caf_parameter!F$2</f>
        <v>0.09</v>
      </c>
      <c r="P32" s="14">
        <f>project_caf_parameter!G$2</f>
        <v>3</v>
      </c>
      <c r="Q32" s="14">
        <f>project_caf_parameter!H$2</f>
        <v>7.0000000000000007E-2</v>
      </c>
      <c r="R32" s="14">
        <f>project_caf_parameter!I$2</f>
        <v>0.9</v>
      </c>
      <c r="S32" s="14">
        <f>project_caf_parameter!K$2</f>
        <v>1</v>
      </c>
      <c r="T32" s="14">
        <f>project_caf_currency!G$4</f>
        <v>109.7169816</v>
      </c>
      <c r="U32" s="39">
        <f>caf_monthly_exchange_rate!D$22</f>
        <v>44593</v>
      </c>
      <c r="V32" s="14">
        <f>caf_monthly_exchange_rate!E$22</f>
        <v>113.82276779999999</v>
      </c>
      <c r="W32" s="71">
        <v>44682</v>
      </c>
      <c r="X32"/>
      <c r="Y32"/>
      <c r="Z32" s="39">
        <f t="shared" si="8"/>
        <v>44593</v>
      </c>
      <c r="AA32" s="41">
        <f t="shared" si="14"/>
        <v>44682</v>
      </c>
      <c r="AB32" s="41">
        <f t="shared" si="15"/>
        <v>44712.999988425923</v>
      </c>
      <c r="AC32" s="72">
        <f t="shared" si="9"/>
        <v>99.842453255999999</v>
      </c>
      <c r="AD32" s="72">
        <f t="shared" si="10"/>
        <v>119.59150994400001</v>
      </c>
      <c r="AE32" s="41" t="str">
        <f t="shared" si="11"/>
        <v>No CAF</v>
      </c>
      <c r="AF32" s="73">
        <f t="shared" si="12"/>
        <v>-3.7421610949603425E-2</v>
      </c>
      <c r="AG32" s="42">
        <f t="shared" si="13"/>
        <v>0</v>
      </c>
      <c r="AH32" s="42" t="s">
        <v>1621</v>
      </c>
    </row>
    <row r="33" spans="2:34" x14ac:dyDescent="0.25">
      <c r="B33" s="70" t="str">
        <f>project!B$2</f>
        <v>5a7298a6-aae2-11ec-b909-0242ac120002</v>
      </c>
      <c r="C33" s="42">
        <f>differential_rate_template!A9</f>
        <v>1</v>
      </c>
      <c r="D33" s="42" t="str">
        <f>differential_rate_template!B9</f>
        <v>USC8-2</v>
      </c>
      <c r="E33" s="42">
        <f>differential_rate_template!C9</f>
        <v>16</v>
      </c>
      <c r="F33" s="42" t="str">
        <f>differential_rate_template!D9</f>
        <v>14</v>
      </c>
      <c r="G33" s="42" t="str">
        <f>differential_rate_template!E9</f>
        <v>US GULF COAST - FAR EAST</v>
      </c>
      <c r="H33" s="42">
        <f>differential_rate_template!F9</f>
        <v>125</v>
      </c>
      <c r="I33" s="42" t="str">
        <f>differential_rate_template!G9</f>
        <v>JAPAN</v>
      </c>
      <c r="J33" s="42" t="str">
        <f>differential_rate_template!H9</f>
        <v>JPN</v>
      </c>
      <c r="K33" s="42">
        <f>project_caf_country_currency!F$7</f>
        <v>28</v>
      </c>
      <c r="L33" s="42" t="str">
        <f>project_caf_country_currency!G$7</f>
        <v>JPY</v>
      </c>
      <c r="M33" s="42" t="str">
        <f>project_caf_country_currency!H$7</f>
        <v>Yen</v>
      </c>
      <c r="N33" s="14">
        <f>project_caf_parameter!E$2</f>
        <v>-0.09</v>
      </c>
      <c r="O33" s="14">
        <f>project_caf_parameter!F$2</f>
        <v>0.09</v>
      </c>
      <c r="P33" s="14">
        <f>project_caf_parameter!G$2</f>
        <v>3</v>
      </c>
      <c r="Q33" s="14">
        <f>project_caf_parameter!H$2</f>
        <v>7.0000000000000007E-2</v>
      </c>
      <c r="R33" s="14">
        <f>project_caf_parameter!I$2</f>
        <v>0.9</v>
      </c>
      <c r="S33" s="14">
        <f>project_caf_parameter!K$2</f>
        <v>1</v>
      </c>
      <c r="T33" s="42">
        <f>project_caf_currency!G$4</f>
        <v>109.7169816</v>
      </c>
      <c r="U33" s="39">
        <f>caf_monthly_exchange_rate!D$22</f>
        <v>44593</v>
      </c>
      <c r="V33" s="14">
        <f>caf_monthly_exchange_rate!E$22</f>
        <v>113.82276779999999</v>
      </c>
      <c r="W33" s="71">
        <v>44682</v>
      </c>
      <c r="X33"/>
      <c r="Y33"/>
      <c r="Z33" s="39">
        <f t="shared" si="8"/>
        <v>44593</v>
      </c>
      <c r="AA33" s="41">
        <f t="shared" si="14"/>
        <v>44682</v>
      </c>
      <c r="AB33" s="41">
        <f t="shared" si="15"/>
        <v>44712.999988425923</v>
      </c>
      <c r="AC33" s="72">
        <f t="shared" si="9"/>
        <v>99.842453255999999</v>
      </c>
      <c r="AD33" s="72">
        <f t="shared" si="10"/>
        <v>119.59150994400001</v>
      </c>
      <c r="AE33" s="41" t="str">
        <f t="shared" si="11"/>
        <v>No CAF</v>
      </c>
      <c r="AF33" s="73">
        <f t="shared" si="12"/>
        <v>-3.7421610949603425E-2</v>
      </c>
      <c r="AG33" s="42">
        <f t="shared" si="13"/>
        <v>0</v>
      </c>
      <c r="AH33" s="42" t="s">
        <v>1621</v>
      </c>
    </row>
    <row r="34" spans="2:34" x14ac:dyDescent="0.25">
      <c r="B34" s="70" t="str">
        <f>project!B$2</f>
        <v>5a7298a6-aae2-11ec-b909-0242ac120002</v>
      </c>
      <c r="C34" s="42">
        <f>differential_rate_template!A10</f>
        <v>1</v>
      </c>
      <c r="D34" s="42" t="str">
        <f>differential_rate_template!B10</f>
        <v>USC8-2</v>
      </c>
      <c r="E34" s="42">
        <f>differential_rate_template!C10</f>
        <v>1</v>
      </c>
      <c r="F34" s="42" t="str">
        <f>differential_rate_template!D10</f>
        <v>01</v>
      </c>
      <c r="G34" s="42" t="str">
        <f>differential_rate_template!E10</f>
        <v>US WEST COAST - FAR EAST</v>
      </c>
      <c r="H34" s="42">
        <f>differential_rate_template!F10</f>
        <v>136</v>
      </c>
      <c r="I34" s="42" t="str">
        <f>differential_rate_template!G10</f>
        <v>KOREA, SOUTH</v>
      </c>
      <c r="J34" s="42" t="str">
        <f>differential_rate_template!H10</f>
        <v>KOR</v>
      </c>
      <c r="K34" s="42">
        <f>project_caf_country_currency!F$8</f>
        <v>29</v>
      </c>
      <c r="L34" s="42" t="str">
        <f>project_caf_country_currency!G$8</f>
        <v>KRW</v>
      </c>
      <c r="M34" s="42" t="str">
        <f>project_caf_country_currency!H$8</f>
        <v>Won</v>
      </c>
      <c r="N34" s="14">
        <f>project_caf_parameter!E$2</f>
        <v>-0.09</v>
      </c>
      <c r="O34" s="14">
        <f>project_caf_parameter!F$2</f>
        <v>0.09</v>
      </c>
      <c r="P34" s="14">
        <f>project_caf_parameter!G$2</f>
        <v>3</v>
      </c>
      <c r="Q34" s="14">
        <f>project_caf_parameter!H$2</f>
        <v>7.0000000000000007E-2</v>
      </c>
      <c r="R34" s="14">
        <f>project_caf_parameter!I$2</f>
        <v>0.9</v>
      </c>
      <c r="S34" s="14">
        <f>project_caf_parameter!K$2</f>
        <v>1</v>
      </c>
      <c r="T34" s="14">
        <f>project_caf_currency!G$5</f>
        <v>1133.2579330000001</v>
      </c>
      <c r="U34" s="39">
        <f>caf_monthly_exchange_rate!D$21</f>
        <v>44593</v>
      </c>
      <c r="V34" s="14">
        <f>caf_monthly_exchange_rate!E$21</f>
        <v>1184.5611488</v>
      </c>
      <c r="W34" s="71">
        <v>44682</v>
      </c>
      <c r="X34"/>
      <c r="Y34"/>
      <c r="Z34" s="39">
        <f t="shared" si="8"/>
        <v>44593</v>
      </c>
      <c r="AA34" s="41">
        <f t="shared" si="14"/>
        <v>44682</v>
      </c>
      <c r="AB34" s="41">
        <f t="shared" si="15"/>
        <v>44712.999988425923</v>
      </c>
      <c r="AC34" s="72">
        <f t="shared" si="9"/>
        <v>1031.2647190300002</v>
      </c>
      <c r="AD34" s="72">
        <f t="shared" si="10"/>
        <v>1235.2511469700003</v>
      </c>
      <c r="AE34" s="41" t="str">
        <f t="shared" si="11"/>
        <v>No CAF</v>
      </c>
      <c r="AF34" s="73">
        <f t="shared" si="12"/>
        <v>-4.5270555189662949E-2</v>
      </c>
      <c r="AG34" s="42">
        <f t="shared" si="13"/>
        <v>0</v>
      </c>
      <c r="AH34" s="42" t="s">
        <v>1621</v>
      </c>
    </row>
    <row r="35" spans="2:34" x14ac:dyDescent="0.25">
      <c r="B35" s="70" t="str">
        <f>project!B$2</f>
        <v>5a7298a6-aae2-11ec-b909-0242ac120002</v>
      </c>
      <c r="C35" s="42">
        <f>differential_rate_template!A11</f>
        <v>1</v>
      </c>
      <c r="D35" s="42" t="str">
        <f>differential_rate_template!B11</f>
        <v>USC8-2</v>
      </c>
      <c r="E35" s="42">
        <f>differential_rate_template!C11</f>
        <v>16</v>
      </c>
      <c r="F35" s="42" t="str">
        <f>differential_rate_template!D11</f>
        <v>14</v>
      </c>
      <c r="G35" s="42" t="str">
        <f>differential_rate_template!E11</f>
        <v>US GULF COAST - FAR EAST</v>
      </c>
      <c r="H35" s="42">
        <f>differential_rate_template!F11</f>
        <v>136</v>
      </c>
      <c r="I35" s="42" t="str">
        <f>differential_rate_template!G11</f>
        <v>KOREA, SOUTH</v>
      </c>
      <c r="J35" s="42" t="str">
        <f>differential_rate_template!H11</f>
        <v>KOR</v>
      </c>
      <c r="K35" s="42">
        <f>project_caf_country_currency!F$8</f>
        <v>29</v>
      </c>
      <c r="L35" s="42" t="str">
        <f>project_caf_country_currency!G$8</f>
        <v>KRW</v>
      </c>
      <c r="M35" s="42" t="str">
        <f>project_caf_country_currency!H$8</f>
        <v>Won</v>
      </c>
      <c r="N35" s="14">
        <f>project_caf_parameter!E$2</f>
        <v>-0.09</v>
      </c>
      <c r="O35" s="14">
        <f>project_caf_parameter!F$2</f>
        <v>0.09</v>
      </c>
      <c r="P35" s="14">
        <f>project_caf_parameter!G$2</f>
        <v>3</v>
      </c>
      <c r="Q35" s="14">
        <f>project_caf_parameter!H$2</f>
        <v>7.0000000000000007E-2</v>
      </c>
      <c r="R35" s="14">
        <f>project_caf_parameter!I$2</f>
        <v>0.9</v>
      </c>
      <c r="S35" s="14">
        <f>project_caf_parameter!K$2</f>
        <v>1</v>
      </c>
      <c r="T35" s="42">
        <f>project_caf_currency!G$5</f>
        <v>1133.2579330000001</v>
      </c>
      <c r="U35" s="39">
        <f>caf_monthly_exchange_rate!D$21</f>
        <v>44593</v>
      </c>
      <c r="V35" s="14">
        <f>caf_monthly_exchange_rate!E$21</f>
        <v>1184.5611488</v>
      </c>
      <c r="W35" s="71">
        <v>44682</v>
      </c>
      <c r="X35"/>
      <c r="Y35"/>
      <c r="Z35" s="39">
        <f t="shared" si="8"/>
        <v>44593</v>
      </c>
      <c r="AA35" s="41">
        <f t="shared" si="14"/>
        <v>44682</v>
      </c>
      <c r="AB35" s="41">
        <f t="shared" si="15"/>
        <v>44712.999988425923</v>
      </c>
      <c r="AC35" s="72">
        <f t="shared" si="9"/>
        <v>1031.2647190300002</v>
      </c>
      <c r="AD35" s="72">
        <f t="shared" si="10"/>
        <v>1235.2511469700003</v>
      </c>
      <c r="AE35" s="41" t="str">
        <f t="shared" si="11"/>
        <v>No CAF</v>
      </c>
      <c r="AF35" s="73">
        <f t="shared" si="12"/>
        <v>-4.5270555189662949E-2</v>
      </c>
      <c r="AG35" s="42">
        <f t="shared" si="13"/>
        <v>0</v>
      </c>
      <c r="AH35" s="42" t="s">
        <v>1621</v>
      </c>
    </row>
    <row r="36" spans="2:34" x14ac:dyDescent="0.25">
      <c r="B36" s="70" t="str">
        <f>project!B$2</f>
        <v>5a7298a6-aae2-11ec-b909-0242ac120002</v>
      </c>
      <c r="C36" s="42">
        <f>differential_rate_template!A12</f>
        <v>1</v>
      </c>
      <c r="D36" s="42" t="str">
        <f>differential_rate_template!B12</f>
        <v>USC8-2</v>
      </c>
      <c r="E36" s="42">
        <f>differential_rate_template!C12</f>
        <v>75</v>
      </c>
      <c r="F36" s="42" t="str">
        <f>differential_rate_template!D12</f>
        <v>85</v>
      </c>
      <c r="G36" s="42" t="str">
        <f>differential_rate_template!E12</f>
        <v>HAWAII - MIDDLE EAST, SOUTH ASIA, INDIAN OCEAN</v>
      </c>
      <c r="H36" s="42">
        <f>differential_rate_template!F12</f>
        <v>138</v>
      </c>
      <c r="I36" s="42" t="str">
        <f>differential_rate_template!G12</f>
        <v>KUWAIT</v>
      </c>
      <c r="J36" s="42" t="str">
        <f>differential_rate_template!H12</f>
        <v>KWT</v>
      </c>
      <c r="K36" s="42">
        <f>project_caf_country_currency!F$9</f>
        <v>30</v>
      </c>
      <c r="L36" s="42" t="str">
        <f>project_caf_country_currency!G$9</f>
        <v>KWD</v>
      </c>
      <c r="M36" s="42" t="str">
        <f>project_caf_country_currency!H$9</f>
        <v>Kuwaiti Dinar</v>
      </c>
      <c r="N36" s="14">
        <f>project_caf_parameter!E$2</f>
        <v>-0.09</v>
      </c>
      <c r="O36" s="14">
        <f>project_caf_parameter!F$2</f>
        <v>0.09</v>
      </c>
      <c r="P36" s="14">
        <f>project_caf_parameter!G$2</f>
        <v>3</v>
      </c>
      <c r="Q36" s="14">
        <f>project_caf_parameter!H$2</f>
        <v>7.0000000000000007E-2</v>
      </c>
      <c r="R36" s="14">
        <f>project_caf_parameter!I$2</f>
        <v>0.9</v>
      </c>
      <c r="S36" s="14">
        <f>project_caf_parameter!K$2</f>
        <v>1</v>
      </c>
      <c r="T36" s="14">
        <f>project_caf_currency!G$6</f>
        <v>0.30216409999999999</v>
      </c>
      <c r="U36" s="39">
        <f>caf_monthly_exchange_rate!D$15</f>
        <v>44593</v>
      </c>
      <c r="V36" s="14">
        <f>caf_monthly_exchange_rate!E$15</f>
        <v>0.3029925</v>
      </c>
      <c r="W36" s="71">
        <v>44682</v>
      </c>
      <c r="X36"/>
      <c r="Y36"/>
      <c r="Z36" s="39">
        <f t="shared" si="8"/>
        <v>44593</v>
      </c>
      <c r="AA36" s="41">
        <f t="shared" si="14"/>
        <v>44682</v>
      </c>
      <c r="AB36" s="41">
        <f t="shared" si="15"/>
        <v>44712.999988425923</v>
      </c>
      <c r="AC36" s="72">
        <f t="shared" si="9"/>
        <v>0.27496933099999998</v>
      </c>
      <c r="AD36" s="72">
        <f t="shared" si="10"/>
        <v>0.329358869</v>
      </c>
      <c r="AE36" s="41" t="str">
        <f t="shared" si="11"/>
        <v>No CAF</v>
      </c>
      <c r="AF36" s="73">
        <f t="shared" si="12"/>
        <v>-2.7415566574586687E-3</v>
      </c>
      <c r="AG36" s="42">
        <f t="shared" si="13"/>
        <v>0</v>
      </c>
      <c r="AH36" s="42" t="s">
        <v>1621</v>
      </c>
    </row>
    <row r="37" spans="2:34" x14ac:dyDescent="0.25">
      <c r="B37" s="70" t="str">
        <f>project!B$2</f>
        <v>5a7298a6-aae2-11ec-b909-0242ac120002</v>
      </c>
      <c r="C37" s="42">
        <f>differential_rate_template!A13</f>
        <v>1</v>
      </c>
      <c r="D37" s="42" t="str">
        <f>differential_rate_template!B13</f>
        <v>USC8-2</v>
      </c>
      <c r="E37" s="42">
        <f>differential_rate_template!C13</f>
        <v>12</v>
      </c>
      <c r="F37" s="42" t="str">
        <f>differential_rate_template!D13</f>
        <v>10</v>
      </c>
      <c r="G37" s="42" t="str">
        <f>differential_rate_template!E13</f>
        <v>US GULF COAST - SCANDINAVIA, BALTIC</v>
      </c>
      <c r="H37" s="42">
        <f>differential_rate_template!F13</f>
        <v>78</v>
      </c>
      <c r="I37" s="42" t="str">
        <f>differential_rate_template!G13</f>
        <v>LITHUANIA</v>
      </c>
      <c r="J37" s="42" t="str">
        <f>differential_rate_template!H13</f>
        <v>LTU</v>
      </c>
      <c r="K37" s="42">
        <f>project_caf_country_currency!F$11</f>
        <v>24</v>
      </c>
      <c r="L37" s="42" t="str">
        <f>project_caf_country_currency!G$11</f>
        <v>EUR</v>
      </c>
      <c r="M37" s="42" t="str">
        <f>project_caf_country_currency!H$11</f>
        <v>Euro</v>
      </c>
      <c r="N37" s="14">
        <f>project_caf_parameter!E$2</f>
        <v>-0.09</v>
      </c>
      <c r="O37" s="14">
        <f>project_caf_parameter!F$2</f>
        <v>0.09</v>
      </c>
      <c r="P37" s="14">
        <f>project_caf_parameter!G$2</f>
        <v>3</v>
      </c>
      <c r="Q37" s="14">
        <f>project_caf_parameter!H$2</f>
        <v>7.0000000000000007E-2</v>
      </c>
      <c r="R37" s="14">
        <f>project_caf_parameter!I$2</f>
        <v>0.9</v>
      </c>
      <c r="S37" s="14">
        <f>project_caf_parameter!K$2</f>
        <v>1</v>
      </c>
      <c r="T37" s="42">
        <f>project_caf_currency!G$3</f>
        <v>0.84855230000000004</v>
      </c>
      <c r="U37" s="39">
        <f>caf_monthly_exchange_rate!D$14</f>
        <v>44593</v>
      </c>
      <c r="V37" s="42">
        <f>caf_monthly_exchange_rate!E$14</f>
        <v>0.88468360000000001</v>
      </c>
      <c r="W37" s="71">
        <v>44682</v>
      </c>
      <c r="X37"/>
      <c r="Y37"/>
      <c r="Z37" s="39">
        <f t="shared" si="8"/>
        <v>44593</v>
      </c>
      <c r="AA37" s="41">
        <f t="shared" si="14"/>
        <v>44682</v>
      </c>
      <c r="AB37" s="41">
        <f t="shared" si="15"/>
        <v>44712.999988425923</v>
      </c>
      <c r="AC37" s="72">
        <f t="shared" si="9"/>
        <v>0.77218259300000003</v>
      </c>
      <c r="AD37" s="72">
        <f t="shared" si="10"/>
        <v>0.92492200700000016</v>
      </c>
      <c r="AE37" s="41" t="str">
        <f t="shared" si="11"/>
        <v>No CAF</v>
      </c>
      <c r="AF37" s="73">
        <f t="shared" si="12"/>
        <v>-4.2579932904548104E-2</v>
      </c>
      <c r="AG37" s="42">
        <f t="shared" si="13"/>
        <v>0</v>
      </c>
      <c r="AH37" s="42" t="s">
        <v>1621</v>
      </c>
    </row>
    <row r="38" spans="2:34" x14ac:dyDescent="0.25">
      <c r="B38" s="70" t="str">
        <f>project!B$2</f>
        <v>5a7298a6-aae2-11ec-b909-0242ac120002</v>
      </c>
      <c r="C38" s="42">
        <f>differential_rate_template!A14</f>
        <v>1</v>
      </c>
      <c r="D38" s="42" t="str">
        <f>differential_rate_template!B14</f>
        <v>USC8-2</v>
      </c>
      <c r="E38" s="42">
        <f>differential_rate_template!C14</f>
        <v>12</v>
      </c>
      <c r="F38" s="42" t="str">
        <f>differential_rate_template!D14</f>
        <v>10</v>
      </c>
      <c r="G38" s="42" t="str">
        <f>differential_rate_template!E14</f>
        <v>US GULF COAST - SCANDINAVIA, BALTIC</v>
      </c>
      <c r="H38" s="42">
        <f>differential_rate_template!F14</f>
        <v>78</v>
      </c>
      <c r="I38" s="42" t="str">
        <f>differential_rate_template!G14</f>
        <v>LATVIA</v>
      </c>
      <c r="J38" s="42" t="str">
        <f>differential_rate_template!H14</f>
        <v>LVA</v>
      </c>
      <c r="K38" s="42">
        <f>project_caf_country_currency!F$10</f>
        <v>24</v>
      </c>
      <c r="L38" s="42" t="str">
        <f>project_caf_country_currency!G$10</f>
        <v>EUR</v>
      </c>
      <c r="M38" s="42" t="str">
        <f>project_caf_country_currency!H$10</f>
        <v>Euro</v>
      </c>
      <c r="N38" s="14">
        <f>project_caf_parameter!E$2</f>
        <v>-0.09</v>
      </c>
      <c r="O38" s="14">
        <f>project_caf_parameter!F$2</f>
        <v>0.09</v>
      </c>
      <c r="P38" s="14">
        <f>project_caf_parameter!G$2</f>
        <v>3</v>
      </c>
      <c r="Q38" s="14">
        <f>project_caf_parameter!H$2</f>
        <v>7.0000000000000007E-2</v>
      </c>
      <c r="R38" s="14">
        <f>project_caf_parameter!I$2</f>
        <v>0.9</v>
      </c>
      <c r="S38" s="14">
        <f>project_caf_parameter!K$2</f>
        <v>1</v>
      </c>
      <c r="T38" s="42">
        <f>project_caf_currency!G$3</f>
        <v>0.84855230000000004</v>
      </c>
      <c r="U38" s="39">
        <f>caf_monthly_exchange_rate!D$14</f>
        <v>44593</v>
      </c>
      <c r="V38" s="42">
        <f>caf_monthly_exchange_rate!E$14</f>
        <v>0.88468360000000001</v>
      </c>
      <c r="W38" s="71">
        <v>44682</v>
      </c>
      <c r="X38"/>
      <c r="Y38"/>
      <c r="Z38" s="39">
        <f t="shared" si="8"/>
        <v>44593</v>
      </c>
      <c r="AA38" s="41">
        <f t="shared" si="14"/>
        <v>44682</v>
      </c>
      <c r="AB38" s="41">
        <f t="shared" si="15"/>
        <v>44712.999988425923</v>
      </c>
      <c r="AC38" s="72">
        <f t="shared" si="9"/>
        <v>0.77218259300000003</v>
      </c>
      <c r="AD38" s="72">
        <f t="shared" si="10"/>
        <v>0.92492200700000016</v>
      </c>
      <c r="AE38" s="41" t="str">
        <f t="shared" si="11"/>
        <v>No CAF</v>
      </c>
      <c r="AF38" s="73">
        <f t="shared" si="12"/>
        <v>-4.2579932904548104E-2</v>
      </c>
      <c r="AG38" s="42">
        <f t="shared" si="13"/>
        <v>0</v>
      </c>
      <c r="AH38" s="42" t="s">
        <v>1621</v>
      </c>
    </row>
    <row r="39" spans="2:34" x14ac:dyDescent="0.25">
      <c r="B39" s="70" t="str">
        <f>project!B$2</f>
        <v>5a7298a6-aae2-11ec-b909-0242ac120002</v>
      </c>
      <c r="C39" s="42">
        <f>differential_rate_template!A15</f>
        <v>1</v>
      </c>
      <c r="D39" s="42" t="str">
        <f>differential_rate_template!B15</f>
        <v>USC8-2</v>
      </c>
      <c r="E39" s="42">
        <f>differential_rate_template!C15</f>
        <v>24</v>
      </c>
      <c r="F39" s="42" t="str">
        <f>differential_rate_template!D15</f>
        <v>25</v>
      </c>
      <c r="G39" s="42" t="str">
        <f>differential_rate_template!E15</f>
        <v>US WEST COAST - MEDITERRANEAN</v>
      </c>
      <c r="H39" s="42">
        <f>differential_rate_template!F15</f>
        <v>170</v>
      </c>
      <c r="I39" s="42" t="str">
        <f>differential_rate_template!G15</f>
        <v>MOROCCO</v>
      </c>
      <c r="J39" s="42" t="str">
        <f>differential_rate_template!H15</f>
        <v>MAR</v>
      </c>
      <c r="K39" s="42">
        <f>project_caf_country_currency!F$12</f>
        <v>31</v>
      </c>
      <c r="L39" s="42" t="str">
        <f>project_caf_country_currency!G$12</f>
        <v>MAD</v>
      </c>
      <c r="M39" s="42" t="str">
        <f>project_caf_country_currency!H$12</f>
        <v>Moroccan Dirham</v>
      </c>
      <c r="N39" s="14">
        <f>project_caf_parameter!E$2</f>
        <v>-0.09</v>
      </c>
      <c r="O39" s="14">
        <f>project_caf_parameter!F$2</f>
        <v>0.09</v>
      </c>
      <c r="P39" s="14">
        <f>project_caf_parameter!G$2</f>
        <v>3</v>
      </c>
      <c r="Q39" s="14">
        <f>project_caf_parameter!H$2</f>
        <v>7.0000000000000007E-2</v>
      </c>
      <c r="R39" s="14">
        <f>project_caf_parameter!I$2</f>
        <v>0.9</v>
      </c>
      <c r="S39" s="14">
        <f>project_caf_parameter!K$2</f>
        <v>1</v>
      </c>
      <c r="T39" s="14">
        <f>project_caf_currency!G$7</f>
        <v>9.0512694000000007</v>
      </c>
      <c r="U39" s="39">
        <f>caf_monthly_exchange_rate!D$16</f>
        <v>44593</v>
      </c>
      <c r="V39" s="14">
        <f>caf_monthly_exchange_rate!E$16</f>
        <v>9.2532847999999994</v>
      </c>
      <c r="W39" s="71">
        <v>44682</v>
      </c>
      <c r="X39"/>
      <c r="Y39"/>
      <c r="Z39" s="39">
        <f t="shared" si="8"/>
        <v>44593</v>
      </c>
      <c r="AA39" s="41">
        <f t="shared" si="14"/>
        <v>44682</v>
      </c>
      <c r="AB39" s="41">
        <f t="shared" si="15"/>
        <v>44712.999988425923</v>
      </c>
      <c r="AC39" s="72">
        <f t="shared" si="9"/>
        <v>8.236655154000001</v>
      </c>
      <c r="AD39" s="72">
        <f t="shared" si="10"/>
        <v>9.8658836460000021</v>
      </c>
      <c r="AE39" s="41" t="str">
        <f t="shared" si="11"/>
        <v>No CAF</v>
      </c>
      <c r="AF39" s="73">
        <f t="shared" si="12"/>
        <v>-2.2319013065725202E-2</v>
      </c>
      <c r="AG39" s="42">
        <f t="shared" si="13"/>
        <v>0</v>
      </c>
      <c r="AH39" s="42" t="s">
        <v>1621</v>
      </c>
    </row>
    <row r="40" spans="2:34" x14ac:dyDescent="0.25">
      <c r="B40" s="70" t="str">
        <f>project!B$2</f>
        <v>5a7298a6-aae2-11ec-b909-0242ac120002</v>
      </c>
      <c r="C40" s="42">
        <f>differential_rate_template!A16</f>
        <v>1</v>
      </c>
      <c r="D40" s="42" t="str">
        <f>differential_rate_template!B16</f>
        <v>USC8-2</v>
      </c>
      <c r="E40" s="42">
        <f>differential_rate_template!C16</f>
        <v>63</v>
      </c>
      <c r="F40" s="42" t="str">
        <f>differential_rate_template!D16</f>
        <v>73</v>
      </c>
      <c r="G40" s="42" t="str">
        <f>differential_rate_template!E16</f>
        <v>US GULF COAST - AFRICA</v>
      </c>
      <c r="H40" s="42">
        <f>differential_rate_template!F16</f>
        <v>170</v>
      </c>
      <c r="I40" s="42" t="str">
        <f>differential_rate_template!G16</f>
        <v>MOROCCO</v>
      </c>
      <c r="J40" s="42" t="str">
        <f>differential_rate_template!H16</f>
        <v>MAR</v>
      </c>
      <c r="K40" s="42">
        <f>project_caf_country_currency!F$12</f>
        <v>31</v>
      </c>
      <c r="L40" s="42" t="str">
        <f>project_caf_country_currency!G$12</f>
        <v>MAD</v>
      </c>
      <c r="M40" s="42" t="str">
        <f>project_caf_country_currency!H$12</f>
        <v>Moroccan Dirham</v>
      </c>
      <c r="N40" s="14">
        <f>project_caf_parameter!E$2</f>
        <v>-0.09</v>
      </c>
      <c r="O40" s="14">
        <f>project_caf_parameter!F$2</f>
        <v>0.09</v>
      </c>
      <c r="P40" s="14">
        <f>project_caf_parameter!G$2</f>
        <v>3</v>
      </c>
      <c r="Q40" s="14">
        <f>project_caf_parameter!H$2</f>
        <v>7.0000000000000007E-2</v>
      </c>
      <c r="R40" s="14">
        <f>project_caf_parameter!I$2</f>
        <v>0.9</v>
      </c>
      <c r="S40" s="14">
        <f>project_caf_parameter!K$2</f>
        <v>1</v>
      </c>
      <c r="T40" s="42">
        <f>project_caf_currency!G$7</f>
        <v>9.0512694000000007</v>
      </c>
      <c r="U40" s="39">
        <f>caf_monthly_exchange_rate!D$16</f>
        <v>44593</v>
      </c>
      <c r="V40" s="42">
        <f>caf_monthly_exchange_rate!E$16</f>
        <v>9.2532847999999994</v>
      </c>
      <c r="W40" s="71">
        <v>44682</v>
      </c>
      <c r="X40"/>
      <c r="Y40"/>
      <c r="Z40" s="39">
        <f t="shared" si="8"/>
        <v>44593</v>
      </c>
      <c r="AA40" s="41">
        <f t="shared" si="14"/>
        <v>44682</v>
      </c>
      <c r="AB40" s="41">
        <f t="shared" si="15"/>
        <v>44712.999988425923</v>
      </c>
      <c r="AC40" s="72">
        <f t="shared" si="9"/>
        <v>8.236655154000001</v>
      </c>
      <c r="AD40" s="72">
        <f t="shared" si="10"/>
        <v>9.8658836460000021</v>
      </c>
      <c r="AE40" s="41" t="str">
        <f t="shared" si="11"/>
        <v>No CAF</v>
      </c>
      <c r="AF40" s="73">
        <f t="shared" si="12"/>
        <v>-2.2319013065725202E-2</v>
      </c>
      <c r="AG40" s="42">
        <f t="shared" si="13"/>
        <v>0</v>
      </c>
      <c r="AH40" s="42" t="s">
        <v>1621</v>
      </c>
    </row>
    <row r="41" spans="2:34" x14ac:dyDescent="0.25">
      <c r="B41" s="70" t="str">
        <f>project!B$2</f>
        <v>5a7298a6-aae2-11ec-b909-0242ac120002</v>
      </c>
      <c r="C41" s="42">
        <f>differential_rate_template!A17</f>
        <v>1</v>
      </c>
      <c r="D41" s="42" t="str">
        <f>differential_rate_template!B17</f>
        <v>USC8-2</v>
      </c>
      <c r="E41" s="42">
        <f>differential_rate_template!C17</f>
        <v>75</v>
      </c>
      <c r="F41" s="42" t="str">
        <f>differential_rate_template!D17</f>
        <v>85</v>
      </c>
      <c r="G41" s="42" t="str">
        <f>differential_rate_template!E17</f>
        <v>HAWAII - MIDDLE EAST, SOUTH ASIA, INDIAN OCEAN</v>
      </c>
      <c r="H41" s="42">
        <f>differential_rate_template!F17</f>
        <v>187</v>
      </c>
      <c r="I41" s="42" t="str">
        <f>differential_rate_template!G17</f>
        <v>PAKISTAN</v>
      </c>
      <c r="J41" s="42" t="str">
        <f>differential_rate_template!H17</f>
        <v>PAK</v>
      </c>
      <c r="K41" s="42">
        <f>project_caf_country_currency!F$13</f>
        <v>33</v>
      </c>
      <c r="L41" s="42" t="str">
        <f>project_caf_country_currency!G$13</f>
        <v>PKR</v>
      </c>
      <c r="M41" s="42" t="str">
        <f>project_caf_country_currency!H$13</f>
        <v>Pakistan Rupee</v>
      </c>
      <c r="N41" s="14">
        <f>project_caf_parameter!E$2</f>
        <v>-0.09</v>
      </c>
      <c r="O41" s="14">
        <f>project_caf_parameter!F$2</f>
        <v>0.09</v>
      </c>
      <c r="P41" s="14">
        <f>project_caf_parameter!G$2</f>
        <v>3</v>
      </c>
      <c r="Q41" s="14">
        <f>project_caf_parameter!H$2</f>
        <v>7.0000000000000007E-2</v>
      </c>
      <c r="R41" s="14">
        <f>project_caf_parameter!I$2</f>
        <v>0.9</v>
      </c>
      <c r="S41" s="14">
        <f>project_caf_parameter!K$2</f>
        <v>1</v>
      </c>
      <c r="T41" s="14">
        <f>project_caf_currency!G$8</f>
        <v>155.06966499999999</v>
      </c>
      <c r="U41" s="39">
        <f>caf_monthly_exchange_rate!D$17</f>
        <v>44593</v>
      </c>
      <c r="V41" s="14">
        <f>caf_monthly_exchange_rate!E$17</f>
        <v>177.68511359999999</v>
      </c>
      <c r="W41" s="71">
        <v>44682</v>
      </c>
      <c r="X41"/>
      <c r="Y41"/>
      <c r="Z41" s="39">
        <f t="shared" si="8"/>
        <v>44593</v>
      </c>
      <c r="AA41" s="41">
        <f t="shared" si="14"/>
        <v>44682</v>
      </c>
      <c r="AB41" s="41">
        <f t="shared" si="15"/>
        <v>44712.999988425923</v>
      </c>
      <c r="AC41" s="72">
        <f t="shared" si="9"/>
        <v>141.11339515</v>
      </c>
      <c r="AD41" s="72">
        <f t="shared" si="10"/>
        <v>169.02593485</v>
      </c>
      <c r="AE41" s="41" t="str">
        <f t="shared" si="11"/>
        <v>CAF to Government</v>
      </c>
      <c r="AF41" s="73">
        <f t="shared" si="12"/>
        <v>-0.14584057171981385</v>
      </c>
      <c r="AG41" s="42">
        <f t="shared" si="13"/>
        <v>-9.1879560183482731E-3</v>
      </c>
      <c r="AH41" s="42" t="s">
        <v>1621</v>
      </c>
    </row>
    <row r="42" spans="2:34" x14ac:dyDescent="0.25">
      <c r="B42" s="70" t="str">
        <f>project!B$2</f>
        <v>5a7298a6-aae2-11ec-b909-0242ac120002</v>
      </c>
      <c r="C42" s="42">
        <f>differential_rate_template!A18</f>
        <v>1</v>
      </c>
      <c r="D42" s="42" t="str">
        <f>differential_rate_template!B18</f>
        <v>USC8-2</v>
      </c>
      <c r="E42" s="42">
        <f>differential_rate_template!C18</f>
        <v>12</v>
      </c>
      <c r="F42" s="42" t="str">
        <f>differential_rate_template!D18</f>
        <v>10</v>
      </c>
      <c r="G42" s="42" t="str">
        <f>differential_rate_template!E18</f>
        <v>US GULF COAST - SCANDINAVIA, BALTIC</v>
      </c>
      <c r="H42" s="42">
        <f>differential_rate_template!F18</f>
        <v>78</v>
      </c>
      <c r="I42" s="42" t="str">
        <f>differential_rate_template!G18</f>
        <v>POLAND</v>
      </c>
      <c r="J42" s="42" t="str">
        <f>differential_rate_template!H18</f>
        <v>POL</v>
      </c>
      <c r="K42" s="42">
        <f>project_caf_country_currency!F$14</f>
        <v>34</v>
      </c>
      <c r="L42" s="42" t="str">
        <f>project_caf_country_currency!G$14</f>
        <v>PLN</v>
      </c>
      <c r="M42" s="42" t="str">
        <f>project_caf_country_currency!H$14</f>
        <v>Zloty</v>
      </c>
      <c r="N42" s="14">
        <f>project_caf_parameter!E$2</f>
        <v>-0.09</v>
      </c>
      <c r="O42" s="14">
        <f>project_caf_parameter!F$2</f>
        <v>0.09</v>
      </c>
      <c r="P42" s="14">
        <f>project_caf_parameter!G$2</f>
        <v>3</v>
      </c>
      <c r="Q42" s="14">
        <f>project_caf_parameter!H$2</f>
        <v>7.0000000000000007E-2</v>
      </c>
      <c r="R42" s="14">
        <f>project_caf_parameter!I$2</f>
        <v>0.9</v>
      </c>
      <c r="S42" s="14">
        <f>project_caf_parameter!K$2</f>
        <v>1</v>
      </c>
      <c r="T42" s="14">
        <f>project_caf_currency!G$9</f>
        <v>3.9599196000000001</v>
      </c>
      <c r="U42" s="39">
        <f>caf_monthly_exchange_rate!D$23</f>
        <v>44593</v>
      </c>
      <c r="V42" s="14">
        <f>caf_monthly_exchange_rate!E$23</f>
        <v>4.0822073999999997</v>
      </c>
      <c r="W42" s="71">
        <v>44682</v>
      </c>
      <c r="X42"/>
      <c r="Y42"/>
      <c r="Z42" s="39">
        <f t="shared" si="8"/>
        <v>44593</v>
      </c>
      <c r="AA42" s="41">
        <f t="shared" si="14"/>
        <v>44682</v>
      </c>
      <c r="AB42" s="41">
        <f t="shared" si="15"/>
        <v>44712.999988425923</v>
      </c>
      <c r="AC42" s="72">
        <f t="shared" si="9"/>
        <v>3.6035268360000003</v>
      </c>
      <c r="AD42" s="72">
        <f t="shared" si="10"/>
        <v>4.3163123640000007</v>
      </c>
      <c r="AE42" s="41" t="str">
        <f t="shared" si="11"/>
        <v>No CAF</v>
      </c>
      <c r="AF42" s="73">
        <f t="shared" si="12"/>
        <v>-3.0881384561444028E-2</v>
      </c>
      <c r="AG42" s="42">
        <f t="shared" si="13"/>
        <v>0</v>
      </c>
      <c r="AH42" s="42" t="s">
        <v>1621</v>
      </c>
    </row>
    <row r="43" spans="2:34" x14ac:dyDescent="0.25">
      <c r="B43" s="70" t="str">
        <f>project!B$2</f>
        <v>5a7298a6-aae2-11ec-b909-0242ac120002</v>
      </c>
      <c r="C43" s="42">
        <f>differential_rate_template!A19</f>
        <v>1</v>
      </c>
      <c r="D43" s="42" t="str">
        <f>differential_rate_template!B19</f>
        <v>USC8-2</v>
      </c>
      <c r="E43" s="42">
        <f>differential_rate_template!C19</f>
        <v>24</v>
      </c>
      <c r="F43" s="42" t="str">
        <f>differential_rate_template!D19</f>
        <v>25</v>
      </c>
      <c r="G43" s="42" t="str">
        <f>differential_rate_template!E19</f>
        <v>US WEST COAST - MEDITERRANEAN</v>
      </c>
      <c r="H43" s="42">
        <f>differential_rate_template!F19</f>
        <v>198</v>
      </c>
      <c r="I43" s="42" t="str">
        <f>differential_rate_template!G19</f>
        <v>PORTUGAL</v>
      </c>
      <c r="J43" s="42" t="str">
        <f>differential_rate_template!H19</f>
        <v>PRT</v>
      </c>
      <c r="K43" s="42">
        <f>project_caf_country_currency!F$15</f>
        <v>24</v>
      </c>
      <c r="L43" s="42" t="str">
        <f>project_caf_country_currency!G$15</f>
        <v>EUR</v>
      </c>
      <c r="M43" s="42" t="str">
        <f>project_caf_country_currency!H$15</f>
        <v>Euro</v>
      </c>
      <c r="N43" s="14">
        <f>project_caf_parameter!E$2</f>
        <v>-0.09</v>
      </c>
      <c r="O43" s="14">
        <f>project_caf_parameter!F$2</f>
        <v>0.09</v>
      </c>
      <c r="P43" s="14">
        <f>project_caf_parameter!G$2</f>
        <v>3</v>
      </c>
      <c r="Q43" s="14">
        <f>project_caf_parameter!H$2</f>
        <v>7.0000000000000007E-2</v>
      </c>
      <c r="R43" s="14">
        <f>project_caf_parameter!I$2</f>
        <v>0.9</v>
      </c>
      <c r="S43" s="14">
        <f>project_caf_parameter!K$2</f>
        <v>1</v>
      </c>
      <c r="T43" s="42">
        <f>project_caf_currency!G$3</f>
        <v>0.84855230000000004</v>
      </c>
      <c r="U43" s="39">
        <f>caf_monthly_exchange_rate!D$14</f>
        <v>44593</v>
      </c>
      <c r="V43" s="42">
        <f>caf_monthly_exchange_rate!E$14</f>
        <v>0.88468360000000001</v>
      </c>
      <c r="W43" s="71">
        <v>44682</v>
      </c>
      <c r="X43"/>
      <c r="Y43"/>
      <c r="Z43" s="39">
        <f t="shared" si="8"/>
        <v>44593</v>
      </c>
      <c r="AA43" s="41">
        <f t="shared" si="14"/>
        <v>44682</v>
      </c>
      <c r="AB43" s="41">
        <f t="shared" si="15"/>
        <v>44712.999988425923</v>
      </c>
      <c r="AC43" s="72">
        <f t="shared" si="9"/>
        <v>0.77218259300000003</v>
      </c>
      <c r="AD43" s="72">
        <f t="shared" si="10"/>
        <v>0.92492200700000016</v>
      </c>
      <c r="AE43" s="41" t="str">
        <f t="shared" si="11"/>
        <v>No CAF</v>
      </c>
      <c r="AF43" s="73">
        <f t="shared" si="12"/>
        <v>-4.2579932904548104E-2</v>
      </c>
      <c r="AG43" s="42">
        <f t="shared" si="13"/>
        <v>0</v>
      </c>
      <c r="AH43" s="42" t="s">
        <v>1621</v>
      </c>
    </row>
    <row r="44" spans="2:34" x14ac:dyDescent="0.25">
      <c r="B44" s="70" t="str">
        <f>project!B$2</f>
        <v>5a7298a6-aae2-11ec-b909-0242ac120002</v>
      </c>
      <c r="C44" s="42">
        <f>differential_rate_template!A20</f>
        <v>1</v>
      </c>
      <c r="D44" s="42" t="str">
        <f>differential_rate_template!B20</f>
        <v>USC8-2</v>
      </c>
      <c r="E44" s="42">
        <f>differential_rate_template!C20</f>
        <v>1</v>
      </c>
      <c r="F44" s="42" t="str">
        <f>differential_rate_template!D20</f>
        <v>01</v>
      </c>
      <c r="G44" s="42" t="str">
        <f>differential_rate_template!E20</f>
        <v>US WEST COAST - FAR EAST</v>
      </c>
      <c r="H44" s="42">
        <f>differential_rate_template!F20</f>
        <v>220</v>
      </c>
      <c r="I44" s="42" t="str">
        <f>differential_rate_template!G20</f>
        <v>SINGAPORE</v>
      </c>
      <c r="J44" s="42" t="str">
        <f>differential_rate_template!H20</f>
        <v>SGP</v>
      </c>
      <c r="K44" s="42">
        <f>project_caf_country_currency!F$17</f>
        <v>36</v>
      </c>
      <c r="L44" s="42" t="str">
        <f>project_caf_country_currency!G$17</f>
        <v>SGD</v>
      </c>
      <c r="M44" s="42" t="str">
        <f>project_caf_country_currency!H$17</f>
        <v>Singapore Dollar</v>
      </c>
      <c r="N44" s="14">
        <f>project_caf_parameter!E$2</f>
        <v>-0.09</v>
      </c>
      <c r="O44" s="14">
        <f>project_caf_parameter!F$2</f>
        <v>0.09</v>
      </c>
      <c r="P44" s="14">
        <f>project_caf_parameter!G$2</f>
        <v>3</v>
      </c>
      <c r="Q44" s="14">
        <f>project_caf_parameter!H$2</f>
        <v>7.0000000000000007E-2</v>
      </c>
      <c r="R44" s="14">
        <f>project_caf_parameter!I$2</f>
        <v>0.9</v>
      </c>
      <c r="S44" s="14">
        <f>project_caf_parameter!K$2</f>
        <v>1</v>
      </c>
      <c r="T44" s="14">
        <f>project_caf_currency!G$10</f>
        <v>1.3469085999999999</v>
      </c>
      <c r="U44" s="39">
        <f>caf_monthly_exchange_rate!D$19</f>
        <v>44593</v>
      </c>
      <c r="V44" s="14">
        <f>caf_monthly_exchange_rate!E$19</f>
        <v>1.3635847999999999</v>
      </c>
      <c r="W44" s="71">
        <v>44682</v>
      </c>
      <c r="X44"/>
      <c r="Y44"/>
      <c r="Z44" s="39">
        <f t="shared" si="8"/>
        <v>44593</v>
      </c>
      <c r="AA44" s="41">
        <f t="shared" si="14"/>
        <v>44682</v>
      </c>
      <c r="AB44" s="41">
        <f t="shared" si="15"/>
        <v>44712.999988425923</v>
      </c>
      <c r="AC44" s="72">
        <f t="shared" si="9"/>
        <v>1.225686826</v>
      </c>
      <c r="AD44" s="72">
        <f t="shared" si="10"/>
        <v>1.468130374</v>
      </c>
      <c r="AE44" s="41" t="str">
        <f t="shared" si="11"/>
        <v>No CAF</v>
      </c>
      <c r="AF44" s="73">
        <f t="shared" si="12"/>
        <v>-1.2381092525506208E-2</v>
      </c>
      <c r="AG44" s="42">
        <f t="shared" si="13"/>
        <v>0</v>
      </c>
      <c r="AH44" s="42" t="s">
        <v>1621</v>
      </c>
    </row>
    <row r="45" spans="2:34" x14ac:dyDescent="0.25">
      <c r="B45" s="70" t="str">
        <f>project!B$2</f>
        <v>5a7298a6-aae2-11ec-b909-0242ac120002</v>
      </c>
      <c r="C45" s="42">
        <f>differential_rate_template!A21</f>
        <v>1</v>
      </c>
      <c r="D45" s="42" t="str">
        <f>differential_rate_template!B21</f>
        <v>USC8-2</v>
      </c>
      <c r="E45" s="42">
        <f>differential_rate_template!C21</f>
        <v>16</v>
      </c>
      <c r="F45" s="42" t="str">
        <f>differential_rate_template!D21</f>
        <v>14</v>
      </c>
      <c r="G45" s="42" t="str">
        <f>differential_rate_template!E21</f>
        <v>US GULF COAST - FAR EAST</v>
      </c>
      <c r="H45" s="42">
        <f>differential_rate_template!F21</f>
        <v>220</v>
      </c>
      <c r="I45" s="42" t="str">
        <f>differential_rate_template!G21</f>
        <v>SINGAPORE</v>
      </c>
      <c r="J45" s="42" t="str">
        <f>differential_rate_template!H21</f>
        <v>SGP</v>
      </c>
      <c r="K45" s="42">
        <f>project_caf_country_currency!F$17</f>
        <v>36</v>
      </c>
      <c r="L45" s="42" t="str">
        <f>project_caf_country_currency!G$17</f>
        <v>SGD</v>
      </c>
      <c r="M45" s="42" t="str">
        <f>project_caf_country_currency!H$17</f>
        <v>Singapore Dollar</v>
      </c>
      <c r="N45" s="14">
        <f>project_caf_parameter!E$2</f>
        <v>-0.09</v>
      </c>
      <c r="O45" s="14">
        <f>project_caf_parameter!F$2</f>
        <v>0.09</v>
      </c>
      <c r="P45" s="14">
        <f>project_caf_parameter!G$2</f>
        <v>3</v>
      </c>
      <c r="Q45" s="14">
        <f>project_caf_parameter!H$2</f>
        <v>7.0000000000000007E-2</v>
      </c>
      <c r="R45" s="14">
        <f>project_caf_parameter!I$2</f>
        <v>0.9</v>
      </c>
      <c r="S45" s="14">
        <f>project_caf_parameter!K$2</f>
        <v>1</v>
      </c>
      <c r="T45" s="42">
        <f>project_caf_currency!G$10</f>
        <v>1.3469085999999999</v>
      </c>
      <c r="U45" s="39">
        <f>caf_monthly_exchange_rate!D$19</f>
        <v>44593</v>
      </c>
      <c r="V45" s="14">
        <f>caf_monthly_exchange_rate!E$19</f>
        <v>1.3635847999999999</v>
      </c>
      <c r="W45" s="71">
        <v>44682</v>
      </c>
      <c r="X45"/>
      <c r="Y45"/>
      <c r="Z45" s="39">
        <f t="shared" si="8"/>
        <v>44593</v>
      </c>
      <c r="AA45" s="41">
        <f t="shared" si="14"/>
        <v>44682</v>
      </c>
      <c r="AB45" s="41">
        <f t="shared" si="15"/>
        <v>44712.999988425923</v>
      </c>
      <c r="AC45" s="72">
        <f t="shared" si="9"/>
        <v>1.225686826</v>
      </c>
      <c r="AD45" s="72">
        <f t="shared" si="10"/>
        <v>1.468130374</v>
      </c>
      <c r="AE45" s="41" t="str">
        <f t="shared" si="11"/>
        <v>No CAF</v>
      </c>
      <c r="AF45" s="73">
        <f t="shared" si="12"/>
        <v>-1.2381092525506208E-2</v>
      </c>
      <c r="AG45" s="42">
        <f t="shared" si="13"/>
        <v>0</v>
      </c>
      <c r="AH45" s="42" t="s">
        <v>1621</v>
      </c>
    </row>
    <row r="46" spans="2:34" x14ac:dyDescent="0.25">
      <c r="B46" s="70" t="str">
        <f>project!B$2</f>
        <v>5a7298a6-aae2-11ec-b909-0242ac120002</v>
      </c>
      <c r="C46" s="42">
        <f>differential_rate_template!A22</f>
        <v>1</v>
      </c>
      <c r="D46" s="42" t="str">
        <f>differential_rate_template!B22</f>
        <v>USC8-2</v>
      </c>
      <c r="E46" s="42">
        <f>differential_rate_template!C22</f>
        <v>24</v>
      </c>
      <c r="F46" s="42" t="str">
        <f>differential_rate_template!D22</f>
        <v>25</v>
      </c>
      <c r="G46" s="42" t="str">
        <f>differential_rate_template!E22</f>
        <v>US WEST COAST - MEDITERRANEAN</v>
      </c>
      <c r="H46" s="42">
        <f>differential_rate_template!F22</f>
        <v>223</v>
      </c>
      <c r="I46" s="42" t="str">
        <f>differential_rate_template!G22</f>
        <v>SLOVENIA</v>
      </c>
      <c r="J46" s="42" t="str">
        <f>differential_rate_template!H22</f>
        <v>SVN</v>
      </c>
      <c r="K46" s="42">
        <f>project_caf_country_currency!F$16</f>
        <v>24</v>
      </c>
      <c r="L46" s="42" t="str">
        <f>project_caf_country_currency!G$16</f>
        <v>EUR</v>
      </c>
      <c r="M46" s="42" t="str">
        <f>project_caf_country_currency!H$16</f>
        <v>Euro</v>
      </c>
      <c r="N46" s="14">
        <f>project_caf_parameter!E$2</f>
        <v>-0.09</v>
      </c>
      <c r="O46" s="14">
        <f>project_caf_parameter!F$2</f>
        <v>0.09</v>
      </c>
      <c r="P46" s="14">
        <f>project_caf_parameter!G$2</f>
        <v>3</v>
      </c>
      <c r="Q46" s="14">
        <f>project_caf_parameter!H$2</f>
        <v>7.0000000000000007E-2</v>
      </c>
      <c r="R46" s="14">
        <f>project_caf_parameter!I$2</f>
        <v>0.9</v>
      </c>
      <c r="S46" s="14">
        <f>project_caf_parameter!K$2</f>
        <v>1</v>
      </c>
      <c r="T46" s="42">
        <f>project_caf_currency!G$3</f>
        <v>0.84855230000000004</v>
      </c>
      <c r="U46" s="39">
        <f>caf_monthly_exchange_rate!D$14</f>
        <v>44593</v>
      </c>
      <c r="V46" s="42">
        <f>caf_monthly_exchange_rate!E$14</f>
        <v>0.88468360000000001</v>
      </c>
      <c r="W46" s="71">
        <v>44682</v>
      </c>
      <c r="X46"/>
      <c r="Y46"/>
      <c r="Z46" s="39">
        <f t="shared" si="8"/>
        <v>44593</v>
      </c>
      <c r="AA46" s="41">
        <f t="shared" si="14"/>
        <v>44682</v>
      </c>
      <c r="AB46" s="41">
        <f t="shared" si="15"/>
        <v>44712.999988425923</v>
      </c>
      <c r="AC46" s="72">
        <f t="shared" si="9"/>
        <v>0.77218259300000003</v>
      </c>
      <c r="AD46" s="72">
        <f t="shared" si="10"/>
        <v>0.92492200700000016</v>
      </c>
      <c r="AE46" s="41" t="str">
        <f t="shared" si="11"/>
        <v>No CAF</v>
      </c>
      <c r="AF46" s="73">
        <f t="shared" si="12"/>
        <v>-4.2579932904548104E-2</v>
      </c>
      <c r="AG46" s="42">
        <f t="shared" si="13"/>
        <v>0</v>
      </c>
      <c r="AH46" s="42" t="s">
        <v>1621</v>
      </c>
    </row>
    <row r="47" spans="2:34" x14ac:dyDescent="0.25">
      <c r="B47" s="70" t="str">
        <f>project!B$2</f>
        <v>5a7298a6-aae2-11ec-b909-0242ac120002</v>
      </c>
      <c r="C47" s="42">
        <f>differential_rate_template!A23</f>
        <v>1</v>
      </c>
      <c r="D47" s="42" t="str">
        <f>differential_rate_template!B23</f>
        <v>USC8-2</v>
      </c>
      <c r="E47" s="42">
        <f>differential_rate_template!C23</f>
        <v>24</v>
      </c>
      <c r="F47" s="42" t="str">
        <f>differential_rate_template!D23</f>
        <v>25</v>
      </c>
      <c r="G47" s="42" t="str">
        <f>differential_rate_template!E23</f>
        <v>US WEST COAST - MEDITERRANEAN</v>
      </c>
      <c r="H47" s="42">
        <f>differential_rate_template!F23</f>
        <v>250</v>
      </c>
      <c r="I47" s="42" t="str">
        <f>differential_rate_template!G23</f>
        <v>TURKEY</v>
      </c>
      <c r="J47" s="42" t="str">
        <f>differential_rate_template!H23</f>
        <v>TUR</v>
      </c>
      <c r="K47" s="42">
        <f>project_caf_country_currency!F$19</f>
        <v>37</v>
      </c>
      <c r="L47" s="42" t="str">
        <f>project_caf_country_currency!G$19</f>
        <v>TRY</v>
      </c>
      <c r="M47" s="42" t="str">
        <f>project_caf_country_currency!H$19</f>
        <v>Turkish Lira</v>
      </c>
      <c r="N47" s="14">
        <f>project_caf_parameter!E$2</f>
        <v>-0.09</v>
      </c>
      <c r="O47" s="14">
        <f>project_caf_parameter!F$2</f>
        <v>0.09</v>
      </c>
      <c r="P47" s="14">
        <f>project_caf_parameter!G$2</f>
        <v>3</v>
      </c>
      <c r="Q47" s="14">
        <f>project_caf_parameter!H$2</f>
        <v>7.0000000000000007E-2</v>
      </c>
      <c r="R47" s="14">
        <f>project_caf_parameter!I$2</f>
        <v>0.9</v>
      </c>
      <c r="S47" s="14">
        <f>project_caf_parameter!K$2</f>
        <v>1</v>
      </c>
      <c r="T47" s="14">
        <f>project_caf_currency!G$11</f>
        <v>8.1802966000000001</v>
      </c>
      <c r="U47" s="39">
        <f>caf_monthly_exchange_rate!D$20</f>
        <v>44593</v>
      </c>
      <c r="V47" s="42">
        <f>caf_monthly_exchange_rate!E$20</f>
        <v>13.6333609</v>
      </c>
      <c r="W47" s="71">
        <v>44682</v>
      </c>
      <c r="X47"/>
      <c r="Y47"/>
      <c r="Z47" s="39">
        <f t="shared" si="8"/>
        <v>44593</v>
      </c>
      <c r="AA47" s="41">
        <f t="shared" si="14"/>
        <v>44682</v>
      </c>
      <c r="AB47" s="41">
        <f t="shared" si="15"/>
        <v>44712.999988425923</v>
      </c>
      <c r="AC47" s="72">
        <f t="shared" si="9"/>
        <v>7.4440699060000002</v>
      </c>
      <c r="AD47" s="72">
        <f t="shared" si="10"/>
        <v>8.916523294000001</v>
      </c>
      <c r="AE47" s="41" t="str">
        <f t="shared" si="11"/>
        <v>CAF to Government</v>
      </c>
      <c r="AF47" s="73">
        <f t="shared" si="12"/>
        <v>-0.66660960679591974</v>
      </c>
      <c r="AG47" s="42">
        <f t="shared" si="13"/>
        <v>-4.199640522814295E-2</v>
      </c>
      <c r="AH47" s="42" t="s">
        <v>1621</v>
      </c>
    </row>
    <row r="48" spans="2:34" x14ac:dyDescent="0.25">
      <c r="X48"/>
      <c r="Y48"/>
    </row>
    <row r="49" spans="2:34" x14ac:dyDescent="0.25">
      <c r="X49"/>
      <c r="Y49"/>
    </row>
    <row r="50" spans="2:34" x14ac:dyDescent="0.25">
      <c r="B50" s="70" t="str">
        <f>project!B$2</f>
        <v>5a7298a6-aae2-11ec-b909-0242ac120002</v>
      </c>
      <c r="C50" s="48">
        <f>differential_rate_template!A2</f>
        <v>1</v>
      </c>
      <c r="D50" s="48" t="str">
        <f>differential_rate_template!B2</f>
        <v>USC8-2</v>
      </c>
      <c r="E50" s="48">
        <f>differential_rate_template!C2</f>
        <v>75</v>
      </c>
      <c r="F50" s="48" t="str">
        <f>differential_rate_template!D2</f>
        <v>85</v>
      </c>
      <c r="G50" s="48" t="str">
        <f>differential_rate_template!E2</f>
        <v>HAWAII - MIDDLE EAST, SOUTH ASIA, INDIAN OCEAN</v>
      </c>
      <c r="H50" s="48">
        <f>differential_rate_template!F2</f>
        <v>70</v>
      </c>
      <c r="I50" s="48" t="str">
        <f>differential_rate_template!G2</f>
        <v>DJIBOUTI</v>
      </c>
      <c r="J50" s="48" t="str">
        <f>differential_rate_template!H2</f>
        <v>DJI</v>
      </c>
      <c r="K50" s="42">
        <f>project_caf_country_currency!F$2</f>
        <v>22</v>
      </c>
      <c r="L50" s="42" t="str">
        <f>project_caf_country_currency!G$2</f>
        <v>DJF</v>
      </c>
      <c r="M50" s="42" t="str">
        <f>project_caf_country_currency!H$2</f>
        <v>Djibouti Franc</v>
      </c>
      <c r="N50" s="42">
        <f>project_caf_parameter!E$2</f>
        <v>-0.09</v>
      </c>
      <c r="O50" s="42">
        <f>project_caf_parameter!F$2</f>
        <v>0.09</v>
      </c>
      <c r="P50" s="42">
        <f>project_caf_parameter!G$2</f>
        <v>3</v>
      </c>
      <c r="Q50" s="42">
        <f>project_caf_parameter!H$2</f>
        <v>7.0000000000000007E-2</v>
      </c>
      <c r="R50" s="42">
        <f>project_caf_parameter!I$2</f>
        <v>0.9</v>
      </c>
      <c r="S50" s="42">
        <f>project_caf_parameter!K$2</f>
        <v>1</v>
      </c>
      <c r="T50" s="42">
        <f>project_caf_currency!G$2</f>
        <v>177.77124000000001</v>
      </c>
      <c r="U50" s="39">
        <f>caf_monthly_exchange_rate!D24</f>
        <v>44621</v>
      </c>
      <c r="V50" s="14">
        <f>caf_monthly_exchange_rate!E24</f>
        <v>160.7718284</v>
      </c>
      <c r="W50" s="71">
        <v>44713</v>
      </c>
      <c r="X50"/>
      <c r="Y50"/>
      <c r="Z50" s="39">
        <f t="shared" ref="Z50:Z71" si="16">EDATE(W50,-P50)</f>
        <v>44621</v>
      </c>
      <c r="AA50" s="41">
        <f>W50</f>
        <v>44713</v>
      </c>
      <c r="AB50" s="41">
        <f>EDATE(AA50,1) - 1 + TIME(23,59,59)</f>
        <v>44742.999988425923</v>
      </c>
      <c r="AC50" s="72">
        <f t="shared" ref="AC50:AC71" si="17">T50*(1+N50)</f>
        <v>161.7718284</v>
      </c>
      <c r="AD50" s="72">
        <f t="shared" ref="AD50:AD71" si="18">T50*(1+O50)</f>
        <v>193.77065160000001</v>
      </c>
      <c r="AE50" s="41" t="str">
        <f t="shared" ref="AE50:AE71" si="19">IF(V50&gt;AD50,"CAF to Government",IF(V50&lt;AC50,"CAF to Carrier","No CAF"))</f>
        <v>CAF to Carrier</v>
      </c>
      <c r="AF50" s="73">
        <f t="shared" ref="AF50:AF71" si="20">((T50-V50)/T50)</f>
        <v>9.5625206866982546E-2</v>
      </c>
      <c r="AG50" s="42">
        <f t="shared" ref="AG50:AG71" si="21">IF(AND(V50&lt;=AD50,V50&gt;=AC50),0,AF50*R50*Q50)</f>
        <v>6.024388032619901E-3</v>
      </c>
      <c r="AH50" s="42" t="s">
        <v>1621</v>
      </c>
    </row>
    <row r="51" spans="2:34" x14ac:dyDescent="0.25">
      <c r="B51" s="70" t="str">
        <f>project!B$2</f>
        <v>5a7298a6-aae2-11ec-b909-0242ac120002</v>
      </c>
      <c r="C51" s="48">
        <f>differential_rate_template!A3</f>
        <v>1</v>
      </c>
      <c r="D51" s="48" t="str">
        <f>differential_rate_template!B3</f>
        <v>USC8-2</v>
      </c>
      <c r="E51" s="48">
        <f>differential_rate_template!C3</f>
        <v>24</v>
      </c>
      <c r="F51" s="48" t="str">
        <f>differential_rate_template!D3</f>
        <v>25</v>
      </c>
      <c r="G51" s="48" t="str">
        <f>differential_rate_template!E3</f>
        <v>US WEST COAST - MEDITERRANEAN</v>
      </c>
      <c r="H51" s="48">
        <f>differential_rate_template!F3</f>
        <v>229</v>
      </c>
      <c r="I51" s="48" t="str">
        <f>differential_rate_template!G3</f>
        <v>SPAIN</v>
      </c>
      <c r="J51" s="48" t="str">
        <f>differential_rate_template!H3</f>
        <v>ESP</v>
      </c>
      <c r="K51" s="42">
        <f>project_caf_country_currency!F$18</f>
        <v>24</v>
      </c>
      <c r="L51" s="42" t="str">
        <f>project_caf_country_currency!G$18</f>
        <v>EUR</v>
      </c>
      <c r="M51" s="42" t="str">
        <f>project_caf_country_currency!H$18</f>
        <v>Euro</v>
      </c>
      <c r="N51" s="42">
        <f>project_caf_parameter!E$2</f>
        <v>-0.09</v>
      </c>
      <c r="O51" s="42">
        <f>project_caf_parameter!F$2</f>
        <v>0.09</v>
      </c>
      <c r="P51" s="42">
        <f>project_caf_parameter!G$2</f>
        <v>3</v>
      </c>
      <c r="Q51" s="42">
        <f>project_caf_parameter!H$2</f>
        <v>7.0000000000000007E-2</v>
      </c>
      <c r="R51" s="42">
        <f>project_caf_parameter!I$2</f>
        <v>0.9</v>
      </c>
      <c r="S51" s="42">
        <f>project_caf_parameter!K$2</f>
        <v>1</v>
      </c>
      <c r="T51" s="42">
        <f>project_caf_currency!G$3</f>
        <v>0.84855230000000004</v>
      </c>
      <c r="U51" s="39">
        <f>caf_monthly_exchange_rate!D$25</f>
        <v>44621</v>
      </c>
      <c r="V51" s="14">
        <f>caf_monthly_exchange_rate!E$25</f>
        <v>0.88316090000000003</v>
      </c>
      <c r="W51" s="71">
        <v>44713</v>
      </c>
      <c r="X51"/>
      <c r="Y51"/>
      <c r="Z51" s="39">
        <f t="shared" si="16"/>
        <v>44621</v>
      </c>
      <c r="AA51" s="41">
        <f t="shared" ref="AA51:AA71" si="22">W51</f>
        <v>44713</v>
      </c>
      <c r="AB51" s="41">
        <f t="shared" ref="AB51:AB71" si="23">EDATE(AA51,1) - 1 + TIME(23,59,59)</f>
        <v>44742.999988425923</v>
      </c>
      <c r="AC51" s="72">
        <f t="shared" si="17"/>
        <v>0.77218259300000003</v>
      </c>
      <c r="AD51" s="72">
        <f t="shared" si="18"/>
        <v>0.92492200700000016</v>
      </c>
      <c r="AE51" s="41" t="str">
        <f t="shared" si="19"/>
        <v>No CAF</v>
      </c>
      <c r="AF51" s="73">
        <f t="shared" si="20"/>
        <v>-4.0785464844064402E-2</v>
      </c>
      <c r="AG51" s="42">
        <f t="shared" si="21"/>
        <v>0</v>
      </c>
      <c r="AH51" s="42" t="s">
        <v>1621</v>
      </c>
    </row>
    <row r="52" spans="2:34" x14ac:dyDescent="0.25">
      <c r="B52" s="70" t="str">
        <f>project!B$2</f>
        <v>5a7298a6-aae2-11ec-b909-0242ac120002</v>
      </c>
      <c r="C52" s="48">
        <f>differential_rate_template!A4</f>
        <v>1</v>
      </c>
      <c r="D52" s="48" t="str">
        <f>differential_rate_template!B4</f>
        <v>USC8-2</v>
      </c>
      <c r="E52" s="48">
        <f>differential_rate_template!C4</f>
        <v>12</v>
      </c>
      <c r="F52" s="48" t="str">
        <f>differential_rate_template!D4</f>
        <v>10</v>
      </c>
      <c r="G52" s="48" t="str">
        <f>differential_rate_template!E4</f>
        <v>US GULF COAST - SCANDINAVIA, BALTIC</v>
      </c>
      <c r="H52" s="48">
        <f>differential_rate_template!F4</f>
        <v>78</v>
      </c>
      <c r="I52" s="48" t="str">
        <f>differential_rate_template!G4</f>
        <v>ESTONIA</v>
      </c>
      <c r="J52" s="48" t="str">
        <f>differential_rate_template!H4</f>
        <v>EST</v>
      </c>
      <c r="K52" s="42">
        <f>project_caf_country_currency!F$3</f>
        <v>24</v>
      </c>
      <c r="L52" s="42" t="str">
        <f>project_caf_country_currency!G$3</f>
        <v>EUR</v>
      </c>
      <c r="M52" s="42" t="str">
        <f>project_caf_country_currency!H$3</f>
        <v>Euro</v>
      </c>
      <c r="N52" s="42">
        <f>project_caf_parameter!E$2</f>
        <v>-0.09</v>
      </c>
      <c r="O52" s="42">
        <f>project_caf_parameter!F$2</f>
        <v>0.09</v>
      </c>
      <c r="P52" s="42">
        <f>project_caf_parameter!G$2</f>
        <v>3</v>
      </c>
      <c r="Q52" s="42">
        <f>project_caf_parameter!H$2</f>
        <v>7.0000000000000007E-2</v>
      </c>
      <c r="R52" s="42">
        <f>project_caf_parameter!I$2</f>
        <v>0.9</v>
      </c>
      <c r="S52" s="42">
        <f>project_caf_parameter!K$2</f>
        <v>1</v>
      </c>
      <c r="T52" s="42">
        <f>project_caf_currency!G$3</f>
        <v>0.84855230000000004</v>
      </c>
      <c r="U52" s="39">
        <f>caf_monthly_exchange_rate!D$25</f>
        <v>44621</v>
      </c>
      <c r="V52" s="14">
        <f>caf_monthly_exchange_rate!E$25</f>
        <v>0.88316090000000003</v>
      </c>
      <c r="W52" s="71">
        <v>44713</v>
      </c>
      <c r="X52"/>
      <c r="Y52"/>
      <c r="Z52" s="39">
        <f t="shared" si="16"/>
        <v>44621</v>
      </c>
      <c r="AA52" s="41">
        <f t="shared" si="22"/>
        <v>44713</v>
      </c>
      <c r="AB52" s="41">
        <f t="shared" si="23"/>
        <v>44742.999988425923</v>
      </c>
      <c r="AC52" s="72">
        <f t="shared" si="17"/>
        <v>0.77218259300000003</v>
      </c>
      <c r="AD52" s="72">
        <f t="shared" si="18"/>
        <v>0.92492200700000016</v>
      </c>
      <c r="AE52" s="41" t="str">
        <f t="shared" si="19"/>
        <v>No CAF</v>
      </c>
      <c r="AF52" s="73">
        <f t="shared" si="20"/>
        <v>-4.0785464844064402E-2</v>
      </c>
      <c r="AG52" s="42">
        <f t="shared" si="21"/>
        <v>0</v>
      </c>
      <c r="AH52" s="42" t="s">
        <v>1621</v>
      </c>
    </row>
    <row r="53" spans="2:34" x14ac:dyDescent="0.25">
      <c r="B53" s="70" t="str">
        <f>project!B$2</f>
        <v>5a7298a6-aae2-11ec-b909-0242ac120002</v>
      </c>
      <c r="C53" s="48">
        <f>differential_rate_template!A5</f>
        <v>1</v>
      </c>
      <c r="D53" s="48" t="str">
        <f>differential_rate_template!B5</f>
        <v>USC8-2</v>
      </c>
      <c r="E53" s="48">
        <f>differential_rate_template!C5</f>
        <v>12</v>
      </c>
      <c r="F53" s="48" t="str">
        <f>differential_rate_template!D5</f>
        <v>10</v>
      </c>
      <c r="G53" s="48" t="str">
        <f>differential_rate_template!E5</f>
        <v>US GULF COAST - SCANDINAVIA, BALTIC</v>
      </c>
      <c r="H53" s="48">
        <f>differential_rate_template!F5</f>
        <v>78</v>
      </c>
      <c r="I53" s="48" t="str">
        <f>differential_rate_template!G5</f>
        <v>FINLAND</v>
      </c>
      <c r="J53" s="48" t="str">
        <f>differential_rate_template!H5</f>
        <v>FIN</v>
      </c>
      <c r="K53" s="42">
        <f>project_caf_country_currency!F$4</f>
        <v>24</v>
      </c>
      <c r="L53" s="42" t="str">
        <f>project_caf_country_currency!G$4</f>
        <v>EUR</v>
      </c>
      <c r="M53" s="42" t="str">
        <f>project_caf_country_currency!H$4</f>
        <v>Euro</v>
      </c>
      <c r="N53" s="42">
        <f>project_caf_parameter!E$2</f>
        <v>-0.09</v>
      </c>
      <c r="O53" s="42">
        <f>project_caf_parameter!F$2</f>
        <v>0.09</v>
      </c>
      <c r="P53" s="42">
        <f>project_caf_parameter!G$2</f>
        <v>3</v>
      </c>
      <c r="Q53" s="42">
        <f>project_caf_parameter!H$2</f>
        <v>7.0000000000000007E-2</v>
      </c>
      <c r="R53" s="42">
        <f>project_caf_parameter!I$2</f>
        <v>0.9</v>
      </c>
      <c r="S53" s="42">
        <f>project_caf_parameter!K$2</f>
        <v>1</v>
      </c>
      <c r="T53" s="42">
        <f>project_caf_currency!G$3</f>
        <v>0.84855230000000004</v>
      </c>
      <c r="U53" s="39">
        <f>caf_monthly_exchange_rate!D$25</f>
        <v>44621</v>
      </c>
      <c r="V53" s="14">
        <f>caf_monthly_exchange_rate!E$25</f>
        <v>0.88316090000000003</v>
      </c>
      <c r="W53" s="71">
        <v>44713</v>
      </c>
      <c r="X53"/>
      <c r="Y53"/>
      <c r="Z53" s="39">
        <f t="shared" si="16"/>
        <v>44621</v>
      </c>
      <c r="AA53" s="41">
        <f t="shared" si="22"/>
        <v>44713</v>
      </c>
      <c r="AB53" s="41">
        <f t="shared" si="23"/>
        <v>44742.999988425923</v>
      </c>
      <c r="AC53" s="72">
        <f t="shared" si="17"/>
        <v>0.77218259300000003</v>
      </c>
      <c r="AD53" s="72">
        <f t="shared" si="18"/>
        <v>0.92492200700000016</v>
      </c>
      <c r="AE53" s="41" t="str">
        <f t="shared" si="19"/>
        <v>No CAF</v>
      </c>
      <c r="AF53" s="73">
        <f t="shared" si="20"/>
        <v>-4.0785464844064402E-2</v>
      </c>
      <c r="AG53" s="42">
        <f t="shared" si="21"/>
        <v>0</v>
      </c>
      <c r="AH53" s="42" t="s">
        <v>1621</v>
      </c>
    </row>
    <row r="54" spans="2:34" x14ac:dyDescent="0.25">
      <c r="B54" s="70" t="str">
        <f>project!B$2</f>
        <v>5a7298a6-aae2-11ec-b909-0242ac120002</v>
      </c>
      <c r="C54" s="48">
        <f>differential_rate_template!A6</f>
        <v>1</v>
      </c>
      <c r="D54" s="48" t="str">
        <f>differential_rate_template!B6</f>
        <v>USC8-2</v>
      </c>
      <c r="E54" s="48">
        <f>differential_rate_template!C6</f>
        <v>24</v>
      </c>
      <c r="F54" s="48" t="str">
        <f>differential_rate_template!D6</f>
        <v>25</v>
      </c>
      <c r="G54" s="48" t="str">
        <f>differential_rate_template!E6</f>
        <v>US WEST COAST - MEDITERRANEAN</v>
      </c>
      <c r="H54" s="48">
        <f>differential_rate_template!F6</f>
        <v>97</v>
      </c>
      <c r="I54" s="48" t="str">
        <f>differential_rate_template!G6</f>
        <v>GREECE</v>
      </c>
      <c r="J54" s="48" t="str">
        <f>differential_rate_template!H6</f>
        <v>GRC</v>
      </c>
      <c r="K54" s="42">
        <f>project_caf_country_currency!F$5</f>
        <v>24</v>
      </c>
      <c r="L54" s="42" t="str">
        <f>project_caf_country_currency!G$5</f>
        <v>EUR</v>
      </c>
      <c r="M54" s="42" t="str">
        <f>project_caf_country_currency!H$5</f>
        <v>Euro</v>
      </c>
      <c r="N54" s="42">
        <f>project_caf_parameter!E$2</f>
        <v>-0.09</v>
      </c>
      <c r="O54" s="42">
        <f>project_caf_parameter!F$2</f>
        <v>0.09</v>
      </c>
      <c r="P54" s="42">
        <f>project_caf_parameter!G$2</f>
        <v>3</v>
      </c>
      <c r="Q54" s="42">
        <f>project_caf_parameter!H$2</f>
        <v>7.0000000000000007E-2</v>
      </c>
      <c r="R54" s="42">
        <f>project_caf_parameter!I$2</f>
        <v>0.9</v>
      </c>
      <c r="S54" s="42">
        <f>project_caf_parameter!K$2</f>
        <v>1</v>
      </c>
      <c r="T54" s="42">
        <f>project_caf_currency!G$3</f>
        <v>0.84855230000000004</v>
      </c>
      <c r="U54" s="39">
        <f>caf_monthly_exchange_rate!D$25</f>
        <v>44621</v>
      </c>
      <c r="V54" s="14">
        <f>caf_monthly_exchange_rate!E$25</f>
        <v>0.88316090000000003</v>
      </c>
      <c r="W54" s="71">
        <v>44713</v>
      </c>
      <c r="X54"/>
      <c r="Y54"/>
      <c r="Z54" s="39">
        <f t="shared" si="16"/>
        <v>44621</v>
      </c>
      <c r="AA54" s="41">
        <f t="shared" si="22"/>
        <v>44713</v>
      </c>
      <c r="AB54" s="41">
        <f t="shared" si="23"/>
        <v>44742.999988425923</v>
      </c>
      <c r="AC54" s="72">
        <f t="shared" si="17"/>
        <v>0.77218259300000003</v>
      </c>
      <c r="AD54" s="72">
        <f t="shared" si="18"/>
        <v>0.92492200700000016</v>
      </c>
      <c r="AE54" s="41" t="str">
        <f t="shared" si="19"/>
        <v>No CAF</v>
      </c>
      <c r="AF54" s="73">
        <f t="shared" si="20"/>
        <v>-4.0785464844064402E-2</v>
      </c>
      <c r="AG54" s="42">
        <f t="shared" si="21"/>
        <v>0</v>
      </c>
      <c r="AH54" s="42" t="s">
        <v>1621</v>
      </c>
    </row>
    <row r="55" spans="2:34" x14ac:dyDescent="0.25">
      <c r="B55" s="70" t="str">
        <f>project!B$2</f>
        <v>5a7298a6-aae2-11ec-b909-0242ac120002</v>
      </c>
      <c r="C55" s="48">
        <f>differential_rate_template!A7</f>
        <v>1</v>
      </c>
      <c r="D55" s="48" t="str">
        <f>differential_rate_template!B7</f>
        <v>USC8-2</v>
      </c>
      <c r="E55" s="48">
        <f>differential_rate_template!C7</f>
        <v>24</v>
      </c>
      <c r="F55" s="48" t="str">
        <f>differential_rate_template!D7</f>
        <v>25</v>
      </c>
      <c r="G55" s="48" t="str">
        <f>differential_rate_template!E7</f>
        <v>US WEST COAST - MEDITERRANEAN</v>
      </c>
      <c r="H55" s="48">
        <f>differential_rate_template!F7</f>
        <v>122</v>
      </c>
      <c r="I55" s="48" t="str">
        <f>differential_rate_template!G7</f>
        <v>ITALY</v>
      </c>
      <c r="J55" s="48" t="str">
        <f>differential_rate_template!H7</f>
        <v>ITA</v>
      </c>
      <c r="K55" s="42">
        <f>project_caf_country_currency!F$6</f>
        <v>24</v>
      </c>
      <c r="L55" s="42" t="str">
        <f>project_caf_country_currency!G$6</f>
        <v>EUR</v>
      </c>
      <c r="M55" s="42" t="str">
        <f>project_caf_country_currency!H$6</f>
        <v>Euro</v>
      </c>
      <c r="N55" s="42">
        <f>project_caf_parameter!E$2</f>
        <v>-0.09</v>
      </c>
      <c r="O55" s="42">
        <f>project_caf_parameter!F$2</f>
        <v>0.09</v>
      </c>
      <c r="P55" s="42">
        <f>project_caf_parameter!G$2</f>
        <v>3</v>
      </c>
      <c r="Q55" s="42">
        <f>project_caf_parameter!H$2</f>
        <v>7.0000000000000007E-2</v>
      </c>
      <c r="R55" s="42">
        <f>project_caf_parameter!I$2</f>
        <v>0.9</v>
      </c>
      <c r="S55" s="42">
        <f>project_caf_parameter!K$2</f>
        <v>1</v>
      </c>
      <c r="T55" s="42">
        <f>project_caf_currency!G$3</f>
        <v>0.84855230000000004</v>
      </c>
      <c r="U55" s="39">
        <f>caf_monthly_exchange_rate!D$25</f>
        <v>44621</v>
      </c>
      <c r="V55" s="14">
        <f>caf_monthly_exchange_rate!E$25</f>
        <v>0.88316090000000003</v>
      </c>
      <c r="W55" s="71">
        <v>44713</v>
      </c>
      <c r="X55"/>
      <c r="Y55"/>
      <c r="Z55" s="39">
        <f t="shared" si="16"/>
        <v>44621</v>
      </c>
      <c r="AA55" s="41">
        <f t="shared" si="22"/>
        <v>44713</v>
      </c>
      <c r="AB55" s="41">
        <f t="shared" si="23"/>
        <v>44742.999988425923</v>
      </c>
      <c r="AC55" s="72">
        <f t="shared" si="17"/>
        <v>0.77218259300000003</v>
      </c>
      <c r="AD55" s="72">
        <f t="shared" si="18"/>
        <v>0.92492200700000016</v>
      </c>
      <c r="AE55" s="41" t="str">
        <f t="shared" si="19"/>
        <v>No CAF</v>
      </c>
      <c r="AF55" s="73">
        <f t="shared" si="20"/>
        <v>-4.0785464844064402E-2</v>
      </c>
      <c r="AG55" s="42">
        <f t="shared" si="21"/>
        <v>0</v>
      </c>
      <c r="AH55" s="42" t="s">
        <v>1621</v>
      </c>
    </row>
    <row r="56" spans="2:34" x14ac:dyDescent="0.25">
      <c r="B56" s="70" t="str">
        <f>project!B$2</f>
        <v>5a7298a6-aae2-11ec-b909-0242ac120002</v>
      </c>
      <c r="C56" s="48">
        <f>differential_rate_template!A8</f>
        <v>1</v>
      </c>
      <c r="D56" s="48" t="str">
        <f>differential_rate_template!B8</f>
        <v>USC8-2</v>
      </c>
      <c r="E56" s="48">
        <f>differential_rate_template!C8</f>
        <v>1</v>
      </c>
      <c r="F56" s="48" t="str">
        <f>differential_rate_template!D8</f>
        <v>01</v>
      </c>
      <c r="G56" s="48" t="str">
        <f>differential_rate_template!E8</f>
        <v>US WEST COAST - FAR EAST</v>
      </c>
      <c r="H56" s="48">
        <f>differential_rate_template!F8</f>
        <v>125</v>
      </c>
      <c r="I56" s="48" t="str">
        <f>differential_rate_template!G8</f>
        <v>JAPAN</v>
      </c>
      <c r="J56" s="48" t="str">
        <f>differential_rate_template!H8</f>
        <v>JPN</v>
      </c>
      <c r="K56" s="42">
        <f>project_caf_country_currency!F$7</f>
        <v>28</v>
      </c>
      <c r="L56" s="42" t="str">
        <f>project_caf_country_currency!G$7</f>
        <v>JPY</v>
      </c>
      <c r="M56" s="42" t="str">
        <f>project_caf_country_currency!H$7</f>
        <v>Yen</v>
      </c>
      <c r="N56" s="42">
        <f>project_caf_parameter!E$2</f>
        <v>-0.09</v>
      </c>
      <c r="O56" s="42">
        <f>project_caf_parameter!F$2</f>
        <v>0.09</v>
      </c>
      <c r="P56" s="42">
        <f>project_caf_parameter!G$2</f>
        <v>3</v>
      </c>
      <c r="Q56" s="42">
        <f>project_caf_parameter!H$2</f>
        <v>7.0000000000000007E-2</v>
      </c>
      <c r="R56" s="42">
        <f>project_caf_parameter!I$2</f>
        <v>0.9</v>
      </c>
      <c r="S56" s="42">
        <f>project_caf_parameter!K$2</f>
        <v>1</v>
      </c>
      <c r="T56" s="42">
        <f>project_caf_currency!G$4</f>
        <v>109.7169816</v>
      </c>
      <c r="U56" s="39">
        <f>caf_monthly_exchange_rate!D$33</f>
        <v>44621</v>
      </c>
      <c r="V56" s="14">
        <f>caf_monthly_exchange_rate!E$33</f>
        <v>114.7937986</v>
      </c>
      <c r="W56" s="71">
        <v>44713</v>
      </c>
      <c r="X56"/>
      <c r="Y56"/>
      <c r="Z56" s="39">
        <f t="shared" si="16"/>
        <v>44621</v>
      </c>
      <c r="AA56" s="41">
        <f t="shared" si="22"/>
        <v>44713</v>
      </c>
      <c r="AB56" s="41">
        <f t="shared" si="23"/>
        <v>44742.999988425923</v>
      </c>
      <c r="AC56" s="72">
        <f t="shared" si="17"/>
        <v>99.842453255999999</v>
      </c>
      <c r="AD56" s="72">
        <f t="shared" si="18"/>
        <v>119.59150994400001</v>
      </c>
      <c r="AE56" s="41" t="str">
        <f t="shared" si="19"/>
        <v>No CAF</v>
      </c>
      <c r="AF56" s="73">
        <f t="shared" si="20"/>
        <v>-4.6271934626389739E-2</v>
      </c>
      <c r="AG56" s="42">
        <f t="shared" si="21"/>
        <v>0</v>
      </c>
      <c r="AH56" s="42" t="s">
        <v>1621</v>
      </c>
    </row>
    <row r="57" spans="2:34" x14ac:dyDescent="0.25">
      <c r="B57" s="70" t="str">
        <f>project!B$2</f>
        <v>5a7298a6-aae2-11ec-b909-0242ac120002</v>
      </c>
      <c r="C57" s="48">
        <f>differential_rate_template!A9</f>
        <v>1</v>
      </c>
      <c r="D57" s="48" t="str">
        <f>differential_rate_template!B9</f>
        <v>USC8-2</v>
      </c>
      <c r="E57" s="48">
        <f>differential_rate_template!C9</f>
        <v>16</v>
      </c>
      <c r="F57" s="48" t="str">
        <f>differential_rate_template!D9</f>
        <v>14</v>
      </c>
      <c r="G57" s="48" t="str">
        <f>differential_rate_template!E9</f>
        <v>US GULF COAST - FAR EAST</v>
      </c>
      <c r="H57" s="48">
        <f>differential_rate_template!F9</f>
        <v>125</v>
      </c>
      <c r="I57" s="48" t="str">
        <f>differential_rate_template!G9</f>
        <v>JAPAN</v>
      </c>
      <c r="J57" s="48" t="str">
        <f>differential_rate_template!H9</f>
        <v>JPN</v>
      </c>
      <c r="K57" s="42">
        <f>project_caf_country_currency!F$7</f>
        <v>28</v>
      </c>
      <c r="L57" s="42" t="str">
        <f>project_caf_country_currency!G$7</f>
        <v>JPY</v>
      </c>
      <c r="M57" s="42" t="str">
        <f>project_caf_country_currency!H$7</f>
        <v>Yen</v>
      </c>
      <c r="N57" s="42">
        <f>project_caf_parameter!E$2</f>
        <v>-0.09</v>
      </c>
      <c r="O57" s="42">
        <f>project_caf_parameter!F$2</f>
        <v>0.09</v>
      </c>
      <c r="P57" s="42">
        <f>project_caf_parameter!G$2</f>
        <v>3</v>
      </c>
      <c r="Q57" s="42">
        <f>project_caf_parameter!H$2</f>
        <v>7.0000000000000007E-2</v>
      </c>
      <c r="R57" s="42">
        <f>project_caf_parameter!I$2</f>
        <v>0.9</v>
      </c>
      <c r="S57" s="42">
        <f>project_caf_parameter!K$2</f>
        <v>1</v>
      </c>
      <c r="T57" s="42">
        <f>project_caf_currency!G$4</f>
        <v>109.7169816</v>
      </c>
      <c r="U57" s="39">
        <f>caf_monthly_exchange_rate!D$33</f>
        <v>44621</v>
      </c>
      <c r="V57" s="14">
        <f>caf_monthly_exchange_rate!E$33</f>
        <v>114.7937986</v>
      </c>
      <c r="W57" s="71">
        <v>44713</v>
      </c>
      <c r="X57"/>
      <c r="Y57"/>
      <c r="Z57" s="39">
        <f t="shared" si="16"/>
        <v>44621</v>
      </c>
      <c r="AA57" s="41">
        <f t="shared" si="22"/>
        <v>44713</v>
      </c>
      <c r="AB57" s="41">
        <f t="shared" si="23"/>
        <v>44742.999988425923</v>
      </c>
      <c r="AC57" s="72">
        <f t="shared" si="17"/>
        <v>99.842453255999999</v>
      </c>
      <c r="AD57" s="72">
        <f t="shared" si="18"/>
        <v>119.59150994400001</v>
      </c>
      <c r="AE57" s="41" t="str">
        <f t="shared" si="19"/>
        <v>No CAF</v>
      </c>
      <c r="AF57" s="73">
        <f t="shared" si="20"/>
        <v>-4.6271934626389739E-2</v>
      </c>
      <c r="AG57" s="42">
        <f t="shared" si="21"/>
        <v>0</v>
      </c>
      <c r="AH57" s="42" t="s">
        <v>1621</v>
      </c>
    </row>
    <row r="58" spans="2:34" x14ac:dyDescent="0.25">
      <c r="B58" s="70" t="str">
        <f>project!B$2</f>
        <v>5a7298a6-aae2-11ec-b909-0242ac120002</v>
      </c>
      <c r="C58" s="48">
        <f>differential_rate_template!A10</f>
        <v>1</v>
      </c>
      <c r="D58" s="48" t="str">
        <f>differential_rate_template!B10</f>
        <v>USC8-2</v>
      </c>
      <c r="E58" s="48">
        <f>differential_rate_template!C10</f>
        <v>1</v>
      </c>
      <c r="F58" s="48" t="str">
        <f>differential_rate_template!D10</f>
        <v>01</v>
      </c>
      <c r="G58" s="48" t="str">
        <f>differential_rate_template!E10</f>
        <v>US WEST COAST - FAR EAST</v>
      </c>
      <c r="H58" s="48">
        <f>differential_rate_template!F10</f>
        <v>136</v>
      </c>
      <c r="I58" s="48" t="str">
        <f>differential_rate_template!G10</f>
        <v>KOREA, SOUTH</v>
      </c>
      <c r="J58" s="48" t="str">
        <f>differential_rate_template!H10</f>
        <v>KOR</v>
      </c>
      <c r="K58" s="42">
        <f>project_caf_country_currency!F$8</f>
        <v>29</v>
      </c>
      <c r="L58" s="42" t="str">
        <f>project_caf_country_currency!G$8</f>
        <v>KRW</v>
      </c>
      <c r="M58" s="42" t="str">
        <f>project_caf_country_currency!H$8</f>
        <v>Won</v>
      </c>
      <c r="N58" s="42">
        <f>project_caf_parameter!E$2</f>
        <v>-0.09</v>
      </c>
      <c r="O58" s="42">
        <f>project_caf_parameter!F$2</f>
        <v>0.09</v>
      </c>
      <c r="P58" s="42">
        <f>project_caf_parameter!G$2</f>
        <v>3</v>
      </c>
      <c r="Q58" s="42">
        <f>project_caf_parameter!H$2</f>
        <v>7.0000000000000007E-2</v>
      </c>
      <c r="R58" s="42">
        <f>project_caf_parameter!I$2</f>
        <v>0.9</v>
      </c>
      <c r="S58" s="42">
        <f>project_caf_parameter!K$2</f>
        <v>1</v>
      </c>
      <c r="T58" s="42">
        <f>project_caf_currency!G$5</f>
        <v>1133.2579330000001</v>
      </c>
      <c r="U58" s="39">
        <f>caf_monthly_exchange_rate!D$32</f>
        <v>44621</v>
      </c>
      <c r="V58" s="14">
        <f>caf_monthly_exchange_rate!E$32</f>
        <v>1196.0009147000001</v>
      </c>
      <c r="W58" s="71">
        <v>44713</v>
      </c>
      <c r="X58"/>
      <c r="Y58"/>
      <c r="Z58" s="39">
        <f t="shared" si="16"/>
        <v>44621</v>
      </c>
      <c r="AA58" s="41">
        <f t="shared" si="22"/>
        <v>44713</v>
      </c>
      <c r="AB58" s="41">
        <f t="shared" si="23"/>
        <v>44742.999988425923</v>
      </c>
      <c r="AC58" s="72">
        <f t="shared" si="17"/>
        <v>1031.2647190300002</v>
      </c>
      <c r="AD58" s="72">
        <f t="shared" si="18"/>
        <v>1235.2511469700003</v>
      </c>
      <c r="AE58" s="41" t="str">
        <f t="shared" si="19"/>
        <v>No CAF</v>
      </c>
      <c r="AF58" s="73">
        <f t="shared" si="20"/>
        <v>-5.5365137867514902E-2</v>
      </c>
      <c r="AG58" s="42">
        <f t="shared" si="21"/>
        <v>0</v>
      </c>
      <c r="AH58" s="42" t="s">
        <v>1621</v>
      </c>
    </row>
    <row r="59" spans="2:34" x14ac:dyDescent="0.25">
      <c r="B59" s="70" t="str">
        <f>project!B$2</f>
        <v>5a7298a6-aae2-11ec-b909-0242ac120002</v>
      </c>
      <c r="C59" s="48">
        <f>differential_rate_template!A11</f>
        <v>1</v>
      </c>
      <c r="D59" s="48" t="str">
        <f>differential_rate_template!B11</f>
        <v>USC8-2</v>
      </c>
      <c r="E59" s="48">
        <f>differential_rate_template!C11</f>
        <v>16</v>
      </c>
      <c r="F59" s="48" t="str">
        <f>differential_rate_template!D11</f>
        <v>14</v>
      </c>
      <c r="G59" s="48" t="str">
        <f>differential_rate_template!E11</f>
        <v>US GULF COAST - FAR EAST</v>
      </c>
      <c r="H59" s="48">
        <f>differential_rate_template!F11</f>
        <v>136</v>
      </c>
      <c r="I59" s="48" t="str">
        <f>differential_rate_template!G11</f>
        <v>KOREA, SOUTH</v>
      </c>
      <c r="J59" s="48" t="str">
        <f>differential_rate_template!H11</f>
        <v>KOR</v>
      </c>
      <c r="K59" s="42">
        <f>project_caf_country_currency!F$8</f>
        <v>29</v>
      </c>
      <c r="L59" s="42" t="str">
        <f>project_caf_country_currency!G$8</f>
        <v>KRW</v>
      </c>
      <c r="M59" s="42" t="str">
        <f>project_caf_country_currency!H$8</f>
        <v>Won</v>
      </c>
      <c r="N59" s="42">
        <f>project_caf_parameter!E$2</f>
        <v>-0.09</v>
      </c>
      <c r="O59" s="42">
        <f>project_caf_parameter!F$2</f>
        <v>0.09</v>
      </c>
      <c r="P59" s="42">
        <f>project_caf_parameter!G$2</f>
        <v>3</v>
      </c>
      <c r="Q59" s="42">
        <f>project_caf_parameter!H$2</f>
        <v>7.0000000000000007E-2</v>
      </c>
      <c r="R59" s="42">
        <f>project_caf_parameter!I$2</f>
        <v>0.9</v>
      </c>
      <c r="S59" s="42">
        <f>project_caf_parameter!K$2</f>
        <v>1</v>
      </c>
      <c r="T59" s="42">
        <f>project_caf_currency!G$5</f>
        <v>1133.2579330000001</v>
      </c>
      <c r="U59" s="39">
        <f>caf_monthly_exchange_rate!D$32</f>
        <v>44621</v>
      </c>
      <c r="V59" s="14">
        <f>caf_monthly_exchange_rate!E$32</f>
        <v>1196.0009147000001</v>
      </c>
      <c r="W59" s="71">
        <v>44713</v>
      </c>
      <c r="X59"/>
      <c r="Y59"/>
      <c r="Z59" s="39">
        <f t="shared" si="16"/>
        <v>44621</v>
      </c>
      <c r="AA59" s="41">
        <f t="shared" si="22"/>
        <v>44713</v>
      </c>
      <c r="AB59" s="41">
        <f t="shared" si="23"/>
        <v>44742.999988425923</v>
      </c>
      <c r="AC59" s="72">
        <f t="shared" si="17"/>
        <v>1031.2647190300002</v>
      </c>
      <c r="AD59" s="72">
        <f t="shared" si="18"/>
        <v>1235.2511469700003</v>
      </c>
      <c r="AE59" s="41" t="str">
        <f t="shared" si="19"/>
        <v>No CAF</v>
      </c>
      <c r="AF59" s="73">
        <f t="shared" si="20"/>
        <v>-5.5365137867514902E-2</v>
      </c>
      <c r="AG59" s="42">
        <f t="shared" si="21"/>
        <v>0</v>
      </c>
      <c r="AH59" s="42" t="s">
        <v>1621</v>
      </c>
    </row>
    <row r="60" spans="2:34" x14ac:dyDescent="0.25">
      <c r="B60" s="70" t="str">
        <f>project!B$2</f>
        <v>5a7298a6-aae2-11ec-b909-0242ac120002</v>
      </c>
      <c r="C60" s="48">
        <f>differential_rate_template!A12</f>
        <v>1</v>
      </c>
      <c r="D60" s="48" t="str">
        <f>differential_rate_template!B12</f>
        <v>USC8-2</v>
      </c>
      <c r="E60" s="48">
        <f>differential_rate_template!C12</f>
        <v>75</v>
      </c>
      <c r="F60" s="48" t="str">
        <f>differential_rate_template!D12</f>
        <v>85</v>
      </c>
      <c r="G60" s="48" t="str">
        <f>differential_rate_template!E12</f>
        <v>HAWAII - MIDDLE EAST, SOUTH ASIA, INDIAN OCEAN</v>
      </c>
      <c r="H60" s="48">
        <f>differential_rate_template!F12</f>
        <v>138</v>
      </c>
      <c r="I60" s="48" t="str">
        <f>differential_rate_template!G12</f>
        <v>KUWAIT</v>
      </c>
      <c r="J60" s="48" t="str">
        <f>differential_rate_template!H12</f>
        <v>KWT</v>
      </c>
      <c r="K60" s="42">
        <f>project_caf_country_currency!F$9</f>
        <v>30</v>
      </c>
      <c r="L60" s="42" t="str">
        <f>project_caf_country_currency!G$9</f>
        <v>KWD</v>
      </c>
      <c r="M60" s="42" t="str">
        <f>project_caf_country_currency!H$9</f>
        <v>Kuwaiti Dinar</v>
      </c>
      <c r="N60" s="42">
        <f>project_caf_parameter!E$2</f>
        <v>-0.09</v>
      </c>
      <c r="O60" s="42">
        <f>project_caf_parameter!F$2</f>
        <v>0.09</v>
      </c>
      <c r="P60" s="42">
        <f>project_caf_parameter!G$2</f>
        <v>3</v>
      </c>
      <c r="Q60" s="42">
        <f>project_caf_parameter!H$2</f>
        <v>7.0000000000000007E-2</v>
      </c>
      <c r="R60" s="42">
        <f>project_caf_parameter!I$2</f>
        <v>0.9</v>
      </c>
      <c r="S60" s="42">
        <f>project_caf_parameter!K$2</f>
        <v>1</v>
      </c>
      <c r="T60" s="42">
        <f>project_caf_currency!G$6</f>
        <v>0.30216409999999999</v>
      </c>
      <c r="U60" s="39">
        <f>caf_monthly_exchange_rate!D$26</f>
        <v>44621</v>
      </c>
      <c r="V60" s="14">
        <f>caf_monthly_exchange_rate!E$26</f>
        <v>0.30270520000000001</v>
      </c>
      <c r="W60" s="71">
        <v>44713</v>
      </c>
      <c r="X60"/>
      <c r="Y60"/>
      <c r="Z60" s="39">
        <f t="shared" si="16"/>
        <v>44621</v>
      </c>
      <c r="AA60" s="41">
        <f t="shared" si="22"/>
        <v>44713</v>
      </c>
      <c r="AB60" s="41">
        <f t="shared" si="23"/>
        <v>44742.999988425923</v>
      </c>
      <c r="AC60" s="72">
        <f t="shared" si="17"/>
        <v>0.27496933099999998</v>
      </c>
      <c r="AD60" s="72">
        <f t="shared" si="18"/>
        <v>0.329358869</v>
      </c>
      <c r="AE60" s="41" t="str">
        <f t="shared" si="19"/>
        <v>No CAF</v>
      </c>
      <c r="AF60" s="73">
        <f t="shared" si="20"/>
        <v>-1.7907488017273282E-3</v>
      </c>
      <c r="AG60" s="42">
        <f t="shared" si="21"/>
        <v>0</v>
      </c>
      <c r="AH60" s="42" t="s">
        <v>1621</v>
      </c>
    </row>
    <row r="61" spans="2:34" x14ac:dyDescent="0.25">
      <c r="B61" s="70" t="str">
        <f>project!B$2</f>
        <v>5a7298a6-aae2-11ec-b909-0242ac120002</v>
      </c>
      <c r="C61" s="48">
        <f>differential_rate_template!A13</f>
        <v>1</v>
      </c>
      <c r="D61" s="48" t="str">
        <f>differential_rate_template!B13</f>
        <v>USC8-2</v>
      </c>
      <c r="E61" s="48">
        <f>differential_rate_template!C13</f>
        <v>12</v>
      </c>
      <c r="F61" s="48" t="str">
        <f>differential_rate_template!D13</f>
        <v>10</v>
      </c>
      <c r="G61" s="48" t="str">
        <f>differential_rate_template!E13</f>
        <v>US GULF COAST - SCANDINAVIA, BALTIC</v>
      </c>
      <c r="H61" s="48">
        <f>differential_rate_template!F13</f>
        <v>78</v>
      </c>
      <c r="I61" s="48" t="str">
        <f>differential_rate_template!G13</f>
        <v>LITHUANIA</v>
      </c>
      <c r="J61" s="48" t="str">
        <f>differential_rate_template!H13</f>
        <v>LTU</v>
      </c>
      <c r="K61" s="42">
        <f>project_caf_country_currency!F$11</f>
        <v>24</v>
      </c>
      <c r="L61" s="42" t="str">
        <f>project_caf_country_currency!G$11</f>
        <v>EUR</v>
      </c>
      <c r="M61" s="42" t="str">
        <f>project_caf_country_currency!H$11</f>
        <v>Euro</v>
      </c>
      <c r="N61" s="42">
        <f>project_caf_parameter!E$2</f>
        <v>-0.09</v>
      </c>
      <c r="O61" s="42">
        <f>project_caf_parameter!F$2</f>
        <v>0.09</v>
      </c>
      <c r="P61" s="42">
        <f>project_caf_parameter!G$2</f>
        <v>3</v>
      </c>
      <c r="Q61" s="42">
        <f>project_caf_parameter!H$2</f>
        <v>7.0000000000000007E-2</v>
      </c>
      <c r="R61" s="42">
        <f>project_caf_parameter!I$2</f>
        <v>0.9</v>
      </c>
      <c r="S61" s="42">
        <f>project_caf_parameter!K$2</f>
        <v>1</v>
      </c>
      <c r="T61" s="42">
        <f>project_caf_currency!G$3</f>
        <v>0.84855230000000004</v>
      </c>
      <c r="U61" s="39">
        <f>caf_monthly_exchange_rate!D$25</f>
        <v>44621</v>
      </c>
      <c r="V61" s="14">
        <f>caf_monthly_exchange_rate!E$25</f>
        <v>0.88316090000000003</v>
      </c>
      <c r="W61" s="71">
        <v>44713</v>
      </c>
      <c r="X61"/>
      <c r="Y61"/>
      <c r="Z61" s="39">
        <f t="shared" si="16"/>
        <v>44621</v>
      </c>
      <c r="AA61" s="41">
        <f t="shared" si="22"/>
        <v>44713</v>
      </c>
      <c r="AB61" s="41">
        <f t="shared" si="23"/>
        <v>44742.999988425923</v>
      </c>
      <c r="AC61" s="72">
        <f t="shared" si="17"/>
        <v>0.77218259300000003</v>
      </c>
      <c r="AD61" s="72">
        <f t="shared" si="18"/>
        <v>0.92492200700000016</v>
      </c>
      <c r="AE61" s="41" t="str">
        <f t="shared" si="19"/>
        <v>No CAF</v>
      </c>
      <c r="AF61" s="73">
        <f t="shared" si="20"/>
        <v>-4.0785464844064402E-2</v>
      </c>
      <c r="AG61" s="42">
        <f t="shared" si="21"/>
        <v>0</v>
      </c>
      <c r="AH61" s="42" t="s">
        <v>1621</v>
      </c>
    </row>
    <row r="62" spans="2:34" x14ac:dyDescent="0.25">
      <c r="B62" s="70" t="str">
        <f>project!B$2</f>
        <v>5a7298a6-aae2-11ec-b909-0242ac120002</v>
      </c>
      <c r="C62" s="48">
        <f>differential_rate_template!A14</f>
        <v>1</v>
      </c>
      <c r="D62" s="48" t="str">
        <f>differential_rate_template!B14</f>
        <v>USC8-2</v>
      </c>
      <c r="E62" s="48">
        <f>differential_rate_template!C14</f>
        <v>12</v>
      </c>
      <c r="F62" s="48" t="str">
        <f>differential_rate_template!D14</f>
        <v>10</v>
      </c>
      <c r="G62" s="48" t="str">
        <f>differential_rate_template!E14</f>
        <v>US GULF COAST - SCANDINAVIA, BALTIC</v>
      </c>
      <c r="H62" s="48">
        <f>differential_rate_template!F14</f>
        <v>78</v>
      </c>
      <c r="I62" s="48" t="str">
        <f>differential_rate_template!G14</f>
        <v>LATVIA</v>
      </c>
      <c r="J62" s="48" t="str">
        <f>differential_rate_template!H14</f>
        <v>LVA</v>
      </c>
      <c r="K62" s="42">
        <f>project_caf_country_currency!F$10</f>
        <v>24</v>
      </c>
      <c r="L62" s="42" t="str">
        <f>project_caf_country_currency!G$10</f>
        <v>EUR</v>
      </c>
      <c r="M62" s="42" t="str">
        <f>project_caf_country_currency!H$10</f>
        <v>Euro</v>
      </c>
      <c r="N62" s="42">
        <f>project_caf_parameter!E$2</f>
        <v>-0.09</v>
      </c>
      <c r="O62" s="42">
        <f>project_caf_parameter!F$2</f>
        <v>0.09</v>
      </c>
      <c r="P62" s="42">
        <f>project_caf_parameter!G$2</f>
        <v>3</v>
      </c>
      <c r="Q62" s="42">
        <f>project_caf_parameter!H$2</f>
        <v>7.0000000000000007E-2</v>
      </c>
      <c r="R62" s="42">
        <f>project_caf_parameter!I$2</f>
        <v>0.9</v>
      </c>
      <c r="S62" s="42">
        <f>project_caf_parameter!K$2</f>
        <v>1</v>
      </c>
      <c r="T62" s="42">
        <f>project_caf_currency!G$3</f>
        <v>0.84855230000000004</v>
      </c>
      <c r="U62" s="39">
        <f>caf_monthly_exchange_rate!D$25</f>
        <v>44621</v>
      </c>
      <c r="V62" s="14">
        <f>caf_monthly_exchange_rate!E$25</f>
        <v>0.88316090000000003</v>
      </c>
      <c r="W62" s="71">
        <v>44713</v>
      </c>
      <c r="X62"/>
      <c r="Y62"/>
      <c r="Z62" s="39">
        <f t="shared" si="16"/>
        <v>44621</v>
      </c>
      <c r="AA62" s="41">
        <f t="shared" si="22"/>
        <v>44713</v>
      </c>
      <c r="AB62" s="41">
        <f t="shared" si="23"/>
        <v>44742.999988425923</v>
      </c>
      <c r="AC62" s="72">
        <f t="shared" si="17"/>
        <v>0.77218259300000003</v>
      </c>
      <c r="AD62" s="72">
        <f t="shared" si="18"/>
        <v>0.92492200700000016</v>
      </c>
      <c r="AE62" s="41" t="str">
        <f t="shared" si="19"/>
        <v>No CAF</v>
      </c>
      <c r="AF62" s="73">
        <f t="shared" si="20"/>
        <v>-4.0785464844064402E-2</v>
      </c>
      <c r="AG62" s="42">
        <f t="shared" si="21"/>
        <v>0</v>
      </c>
      <c r="AH62" s="42" t="s">
        <v>1621</v>
      </c>
    </row>
    <row r="63" spans="2:34" x14ac:dyDescent="0.25">
      <c r="B63" s="70" t="str">
        <f>project!B$2</f>
        <v>5a7298a6-aae2-11ec-b909-0242ac120002</v>
      </c>
      <c r="C63" s="48">
        <f>differential_rate_template!A15</f>
        <v>1</v>
      </c>
      <c r="D63" s="48" t="str">
        <f>differential_rate_template!B15</f>
        <v>USC8-2</v>
      </c>
      <c r="E63" s="48">
        <f>differential_rate_template!C15</f>
        <v>24</v>
      </c>
      <c r="F63" s="48" t="str">
        <f>differential_rate_template!D15</f>
        <v>25</v>
      </c>
      <c r="G63" s="48" t="str">
        <f>differential_rate_template!E15</f>
        <v>US WEST COAST - MEDITERRANEAN</v>
      </c>
      <c r="H63" s="48">
        <f>differential_rate_template!F15</f>
        <v>170</v>
      </c>
      <c r="I63" s="48" t="str">
        <f>differential_rate_template!G15</f>
        <v>MOROCCO</v>
      </c>
      <c r="J63" s="48" t="str">
        <f>differential_rate_template!H15</f>
        <v>MAR</v>
      </c>
      <c r="K63" s="42">
        <f>project_caf_country_currency!F$12</f>
        <v>31</v>
      </c>
      <c r="L63" s="42" t="str">
        <f>project_caf_country_currency!G$12</f>
        <v>MAD</v>
      </c>
      <c r="M63" s="42" t="str">
        <f>project_caf_country_currency!H$12</f>
        <v>Moroccan Dirham</v>
      </c>
      <c r="N63" s="42">
        <f>project_caf_parameter!E$2</f>
        <v>-0.09</v>
      </c>
      <c r="O63" s="42">
        <f>project_caf_parameter!F$2</f>
        <v>0.09</v>
      </c>
      <c r="P63" s="42">
        <f>project_caf_parameter!G$2</f>
        <v>3</v>
      </c>
      <c r="Q63" s="42">
        <f>project_caf_parameter!H$2</f>
        <v>7.0000000000000007E-2</v>
      </c>
      <c r="R63" s="42">
        <f>project_caf_parameter!I$2</f>
        <v>0.9</v>
      </c>
      <c r="S63" s="42">
        <f>project_caf_parameter!K$2</f>
        <v>1</v>
      </c>
      <c r="T63" s="42">
        <f>project_caf_currency!G$7</f>
        <v>9.0512694000000007</v>
      </c>
      <c r="U63" s="39">
        <f>caf_monthly_exchange_rate!D$27</f>
        <v>44621</v>
      </c>
      <c r="V63" s="14">
        <f>caf_monthly_exchange_rate!E$27</f>
        <v>9.2903269999999996</v>
      </c>
      <c r="W63" s="71">
        <v>44713</v>
      </c>
      <c r="X63"/>
      <c r="Y63"/>
      <c r="Z63" s="39">
        <f t="shared" si="16"/>
        <v>44621</v>
      </c>
      <c r="AA63" s="41">
        <f t="shared" si="22"/>
        <v>44713</v>
      </c>
      <c r="AB63" s="41">
        <f t="shared" si="23"/>
        <v>44742.999988425923</v>
      </c>
      <c r="AC63" s="72">
        <f t="shared" si="17"/>
        <v>8.236655154000001</v>
      </c>
      <c r="AD63" s="72">
        <f t="shared" si="18"/>
        <v>9.8658836460000021</v>
      </c>
      <c r="AE63" s="41" t="str">
        <f t="shared" si="19"/>
        <v>No CAF</v>
      </c>
      <c r="AF63" s="73">
        <f t="shared" si="20"/>
        <v>-2.6411499805761924E-2</v>
      </c>
      <c r="AG63" s="42">
        <f t="shared" si="21"/>
        <v>0</v>
      </c>
      <c r="AH63" s="42" t="s">
        <v>1621</v>
      </c>
    </row>
    <row r="64" spans="2:34" x14ac:dyDescent="0.25">
      <c r="B64" s="70" t="str">
        <f>project!B$2</f>
        <v>5a7298a6-aae2-11ec-b909-0242ac120002</v>
      </c>
      <c r="C64" s="48">
        <f>differential_rate_template!A16</f>
        <v>1</v>
      </c>
      <c r="D64" s="48" t="str">
        <f>differential_rate_template!B16</f>
        <v>USC8-2</v>
      </c>
      <c r="E64" s="48">
        <f>differential_rate_template!C16</f>
        <v>63</v>
      </c>
      <c r="F64" s="48" t="str">
        <f>differential_rate_template!D16</f>
        <v>73</v>
      </c>
      <c r="G64" s="48" t="str">
        <f>differential_rate_template!E16</f>
        <v>US GULF COAST - AFRICA</v>
      </c>
      <c r="H64" s="48">
        <f>differential_rate_template!F16</f>
        <v>170</v>
      </c>
      <c r="I64" s="48" t="str">
        <f>differential_rate_template!G16</f>
        <v>MOROCCO</v>
      </c>
      <c r="J64" s="48" t="str">
        <f>differential_rate_template!H16</f>
        <v>MAR</v>
      </c>
      <c r="K64" s="42">
        <f>project_caf_country_currency!F$12</f>
        <v>31</v>
      </c>
      <c r="L64" s="42" t="str">
        <f>project_caf_country_currency!G$12</f>
        <v>MAD</v>
      </c>
      <c r="M64" s="42" t="str">
        <f>project_caf_country_currency!H$12</f>
        <v>Moroccan Dirham</v>
      </c>
      <c r="N64" s="42">
        <f>project_caf_parameter!E$2</f>
        <v>-0.09</v>
      </c>
      <c r="O64" s="42">
        <f>project_caf_parameter!F$2</f>
        <v>0.09</v>
      </c>
      <c r="P64" s="42">
        <f>project_caf_parameter!G$2</f>
        <v>3</v>
      </c>
      <c r="Q64" s="42">
        <f>project_caf_parameter!H$2</f>
        <v>7.0000000000000007E-2</v>
      </c>
      <c r="R64" s="42">
        <f>project_caf_parameter!I$2</f>
        <v>0.9</v>
      </c>
      <c r="S64" s="42">
        <f>project_caf_parameter!K$2</f>
        <v>1</v>
      </c>
      <c r="T64" s="42">
        <f>project_caf_currency!G$7</f>
        <v>9.0512694000000007</v>
      </c>
      <c r="U64" s="39">
        <f>caf_monthly_exchange_rate!D$27</f>
        <v>44621</v>
      </c>
      <c r="V64" s="14">
        <f>caf_monthly_exchange_rate!E$27</f>
        <v>9.2903269999999996</v>
      </c>
      <c r="W64" s="71">
        <v>44713</v>
      </c>
      <c r="X64"/>
      <c r="Y64"/>
      <c r="Z64" s="39">
        <f t="shared" si="16"/>
        <v>44621</v>
      </c>
      <c r="AA64" s="41">
        <f t="shared" si="22"/>
        <v>44713</v>
      </c>
      <c r="AB64" s="41">
        <f t="shared" si="23"/>
        <v>44742.999988425923</v>
      </c>
      <c r="AC64" s="72">
        <f t="shared" si="17"/>
        <v>8.236655154000001</v>
      </c>
      <c r="AD64" s="72">
        <f t="shared" si="18"/>
        <v>9.8658836460000021</v>
      </c>
      <c r="AE64" s="41" t="str">
        <f t="shared" si="19"/>
        <v>No CAF</v>
      </c>
      <c r="AF64" s="73">
        <f t="shared" si="20"/>
        <v>-2.6411499805761924E-2</v>
      </c>
      <c r="AG64" s="42">
        <f t="shared" si="21"/>
        <v>0</v>
      </c>
      <c r="AH64" s="42" t="s">
        <v>1621</v>
      </c>
    </row>
    <row r="65" spans="1:34" x14ac:dyDescent="0.25">
      <c r="B65" s="70" t="str">
        <f>project!B$2</f>
        <v>5a7298a6-aae2-11ec-b909-0242ac120002</v>
      </c>
      <c r="C65" s="48">
        <f>differential_rate_template!A17</f>
        <v>1</v>
      </c>
      <c r="D65" s="48" t="str">
        <f>differential_rate_template!B17</f>
        <v>USC8-2</v>
      </c>
      <c r="E65" s="48">
        <f>differential_rate_template!C17</f>
        <v>75</v>
      </c>
      <c r="F65" s="48" t="str">
        <f>differential_rate_template!D17</f>
        <v>85</v>
      </c>
      <c r="G65" s="48" t="str">
        <f>differential_rate_template!E17</f>
        <v>HAWAII - MIDDLE EAST, SOUTH ASIA, INDIAN OCEAN</v>
      </c>
      <c r="H65" s="48">
        <f>differential_rate_template!F17</f>
        <v>187</v>
      </c>
      <c r="I65" s="48" t="str">
        <f>differential_rate_template!G17</f>
        <v>PAKISTAN</v>
      </c>
      <c r="J65" s="48" t="str">
        <f>differential_rate_template!H17</f>
        <v>PAK</v>
      </c>
      <c r="K65" s="42">
        <f>project_caf_country_currency!F$13</f>
        <v>33</v>
      </c>
      <c r="L65" s="42" t="str">
        <f>project_caf_country_currency!G$13</f>
        <v>PKR</v>
      </c>
      <c r="M65" s="42" t="str">
        <f>project_caf_country_currency!H$13</f>
        <v>Pakistan Rupee</v>
      </c>
      <c r="N65" s="42">
        <f>project_caf_parameter!E$2</f>
        <v>-0.09</v>
      </c>
      <c r="O65" s="42">
        <f>project_caf_parameter!F$2</f>
        <v>0.09</v>
      </c>
      <c r="P65" s="42">
        <f>project_caf_parameter!G$2</f>
        <v>3</v>
      </c>
      <c r="Q65" s="42">
        <f>project_caf_parameter!H$2</f>
        <v>7.0000000000000007E-2</v>
      </c>
      <c r="R65" s="42">
        <f>project_caf_parameter!I$2</f>
        <v>0.9</v>
      </c>
      <c r="S65" s="42">
        <f>project_caf_parameter!K$2</f>
        <v>1</v>
      </c>
      <c r="T65" s="42">
        <f>project_caf_currency!G$8</f>
        <v>155.06966499999999</v>
      </c>
      <c r="U65" s="39">
        <f>caf_monthly_exchange_rate!D$28</f>
        <v>44621</v>
      </c>
      <c r="V65" s="14">
        <f>caf_monthly_exchange_rate!E$28</f>
        <v>176.5199624</v>
      </c>
      <c r="W65" s="71">
        <v>44713</v>
      </c>
      <c r="X65"/>
      <c r="Y65"/>
      <c r="Z65" s="39">
        <f t="shared" si="16"/>
        <v>44621</v>
      </c>
      <c r="AA65" s="41">
        <f t="shared" si="22"/>
        <v>44713</v>
      </c>
      <c r="AB65" s="41">
        <f t="shared" si="23"/>
        <v>44742.999988425923</v>
      </c>
      <c r="AC65" s="72">
        <f t="shared" si="17"/>
        <v>141.11339515</v>
      </c>
      <c r="AD65" s="72">
        <f t="shared" si="18"/>
        <v>169.02593485</v>
      </c>
      <c r="AE65" s="41" t="str">
        <f t="shared" si="19"/>
        <v>CAF to Government</v>
      </c>
      <c r="AF65" s="73">
        <f t="shared" si="20"/>
        <v>-0.13832684426061032</v>
      </c>
      <c r="AG65" s="42">
        <f t="shared" si="21"/>
        <v>-8.7145911884184499E-3</v>
      </c>
      <c r="AH65" s="42" t="s">
        <v>1621</v>
      </c>
    </row>
    <row r="66" spans="1:34" x14ac:dyDescent="0.25">
      <c r="B66" s="70" t="str">
        <f>project!B$2</f>
        <v>5a7298a6-aae2-11ec-b909-0242ac120002</v>
      </c>
      <c r="C66" s="48">
        <f>differential_rate_template!A18</f>
        <v>1</v>
      </c>
      <c r="D66" s="48" t="str">
        <f>differential_rate_template!B18</f>
        <v>USC8-2</v>
      </c>
      <c r="E66" s="48">
        <f>differential_rate_template!C18</f>
        <v>12</v>
      </c>
      <c r="F66" s="48" t="str">
        <f>differential_rate_template!D18</f>
        <v>10</v>
      </c>
      <c r="G66" s="48" t="str">
        <f>differential_rate_template!E18</f>
        <v>US GULF COAST - SCANDINAVIA, BALTIC</v>
      </c>
      <c r="H66" s="48">
        <f>differential_rate_template!F18</f>
        <v>78</v>
      </c>
      <c r="I66" s="48" t="str">
        <f>differential_rate_template!G18</f>
        <v>POLAND</v>
      </c>
      <c r="J66" s="48" t="str">
        <f>differential_rate_template!H18</f>
        <v>POL</v>
      </c>
      <c r="K66" s="42">
        <f>project_caf_country_currency!F$14</f>
        <v>34</v>
      </c>
      <c r="L66" s="42" t="str">
        <f>project_caf_country_currency!G$14</f>
        <v>PLN</v>
      </c>
      <c r="M66" s="42" t="str">
        <f>project_caf_country_currency!H$14</f>
        <v>Zloty</v>
      </c>
      <c r="N66" s="42">
        <f>project_caf_parameter!E$2</f>
        <v>-0.09</v>
      </c>
      <c r="O66" s="42">
        <f>project_caf_parameter!F$2</f>
        <v>0.09</v>
      </c>
      <c r="P66" s="42">
        <f>project_caf_parameter!G$2</f>
        <v>3</v>
      </c>
      <c r="Q66" s="42">
        <f>project_caf_parameter!H$2</f>
        <v>7.0000000000000007E-2</v>
      </c>
      <c r="R66" s="42">
        <f>project_caf_parameter!I$2</f>
        <v>0.9</v>
      </c>
      <c r="S66" s="42">
        <f>project_caf_parameter!K$2</f>
        <v>1</v>
      </c>
      <c r="T66" s="42">
        <f>project_caf_currency!G$9</f>
        <v>3.9599196000000001</v>
      </c>
      <c r="U66" s="39">
        <f>caf_monthly_exchange_rate!D$34</f>
        <v>44621</v>
      </c>
      <c r="V66" s="14">
        <f>caf_monthly_exchange_rate!E$34</f>
        <v>4.0221302999999997</v>
      </c>
      <c r="W66" s="71">
        <v>44713</v>
      </c>
      <c r="X66"/>
      <c r="Y66"/>
      <c r="Z66" s="39">
        <f t="shared" si="16"/>
        <v>44621</v>
      </c>
      <c r="AA66" s="41">
        <f t="shared" si="22"/>
        <v>44713</v>
      </c>
      <c r="AB66" s="41">
        <f t="shared" si="23"/>
        <v>44742.999988425923</v>
      </c>
      <c r="AC66" s="72">
        <f t="shared" si="17"/>
        <v>3.6035268360000003</v>
      </c>
      <c r="AD66" s="72">
        <f t="shared" si="18"/>
        <v>4.3163123640000007</v>
      </c>
      <c r="AE66" s="41" t="str">
        <f t="shared" si="19"/>
        <v>No CAF</v>
      </c>
      <c r="AF66" s="73">
        <f t="shared" si="20"/>
        <v>-1.5710091689740271E-2</v>
      </c>
      <c r="AG66" s="42">
        <f t="shared" si="21"/>
        <v>0</v>
      </c>
      <c r="AH66" s="42" t="s">
        <v>1621</v>
      </c>
    </row>
    <row r="67" spans="1:34" x14ac:dyDescent="0.25">
      <c r="B67" s="70" t="str">
        <f>project!B$2</f>
        <v>5a7298a6-aae2-11ec-b909-0242ac120002</v>
      </c>
      <c r="C67" s="48">
        <f>differential_rate_template!A19</f>
        <v>1</v>
      </c>
      <c r="D67" s="48" t="str">
        <f>differential_rate_template!B19</f>
        <v>USC8-2</v>
      </c>
      <c r="E67" s="48">
        <f>differential_rate_template!C19</f>
        <v>24</v>
      </c>
      <c r="F67" s="48" t="str">
        <f>differential_rate_template!D19</f>
        <v>25</v>
      </c>
      <c r="G67" s="48" t="str">
        <f>differential_rate_template!E19</f>
        <v>US WEST COAST - MEDITERRANEAN</v>
      </c>
      <c r="H67" s="48">
        <f>differential_rate_template!F19</f>
        <v>198</v>
      </c>
      <c r="I67" s="48" t="str">
        <f>differential_rate_template!G19</f>
        <v>PORTUGAL</v>
      </c>
      <c r="J67" s="48" t="str">
        <f>differential_rate_template!H19</f>
        <v>PRT</v>
      </c>
      <c r="K67" s="42">
        <f>project_caf_country_currency!F$15</f>
        <v>24</v>
      </c>
      <c r="L67" s="42" t="str">
        <f>project_caf_country_currency!G$15</f>
        <v>EUR</v>
      </c>
      <c r="M67" s="42" t="str">
        <f>project_caf_country_currency!H$15</f>
        <v>Euro</v>
      </c>
      <c r="N67" s="42">
        <f>project_caf_parameter!E$2</f>
        <v>-0.09</v>
      </c>
      <c r="O67" s="42">
        <f>project_caf_parameter!F$2</f>
        <v>0.09</v>
      </c>
      <c r="P67" s="42">
        <f>project_caf_parameter!G$2</f>
        <v>3</v>
      </c>
      <c r="Q67" s="42">
        <f>project_caf_parameter!H$2</f>
        <v>7.0000000000000007E-2</v>
      </c>
      <c r="R67" s="42">
        <f>project_caf_parameter!I$2</f>
        <v>0.9</v>
      </c>
      <c r="S67" s="42">
        <f>project_caf_parameter!K$2</f>
        <v>1</v>
      </c>
      <c r="T67" s="42">
        <f>project_caf_currency!G$3</f>
        <v>0.84855230000000004</v>
      </c>
      <c r="U67" s="39">
        <f>caf_monthly_exchange_rate!D$25</f>
        <v>44621</v>
      </c>
      <c r="V67" s="14">
        <f>caf_monthly_exchange_rate!E$25</f>
        <v>0.88316090000000003</v>
      </c>
      <c r="W67" s="71">
        <v>44713</v>
      </c>
      <c r="X67"/>
      <c r="Y67"/>
      <c r="Z67" s="39">
        <f t="shared" si="16"/>
        <v>44621</v>
      </c>
      <c r="AA67" s="41">
        <f t="shared" si="22"/>
        <v>44713</v>
      </c>
      <c r="AB67" s="41">
        <f t="shared" si="23"/>
        <v>44742.999988425923</v>
      </c>
      <c r="AC67" s="72">
        <f t="shared" si="17"/>
        <v>0.77218259300000003</v>
      </c>
      <c r="AD67" s="72">
        <f t="shared" si="18"/>
        <v>0.92492200700000016</v>
      </c>
      <c r="AE67" s="41" t="str">
        <f t="shared" si="19"/>
        <v>No CAF</v>
      </c>
      <c r="AF67" s="73">
        <f t="shared" si="20"/>
        <v>-4.0785464844064402E-2</v>
      </c>
      <c r="AG67" s="42">
        <f t="shared" si="21"/>
        <v>0</v>
      </c>
      <c r="AH67" s="42" t="s">
        <v>1621</v>
      </c>
    </row>
    <row r="68" spans="1:34" x14ac:dyDescent="0.25">
      <c r="B68" s="70" t="str">
        <f>project!B$2</f>
        <v>5a7298a6-aae2-11ec-b909-0242ac120002</v>
      </c>
      <c r="C68" s="48">
        <f>differential_rate_template!A20</f>
        <v>1</v>
      </c>
      <c r="D68" s="48" t="str">
        <f>differential_rate_template!B20</f>
        <v>USC8-2</v>
      </c>
      <c r="E68" s="48">
        <f>differential_rate_template!C20</f>
        <v>1</v>
      </c>
      <c r="F68" s="48" t="str">
        <f>differential_rate_template!D20</f>
        <v>01</v>
      </c>
      <c r="G68" s="48" t="str">
        <f>differential_rate_template!E20</f>
        <v>US WEST COAST - FAR EAST</v>
      </c>
      <c r="H68" s="48">
        <f>differential_rate_template!F20</f>
        <v>220</v>
      </c>
      <c r="I68" s="48" t="str">
        <f>differential_rate_template!G20</f>
        <v>SINGAPORE</v>
      </c>
      <c r="J68" s="48" t="str">
        <f>differential_rate_template!H20</f>
        <v>SGP</v>
      </c>
      <c r="K68" s="42">
        <f>project_caf_country_currency!F$17</f>
        <v>36</v>
      </c>
      <c r="L68" s="42" t="str">
        <f>project_caf_country_currency!G$17</f>
        <v>SGD</v>
      </c>
      <c r="M68" s="42" t="str">
        <f>project_caf_country_currency!H$17</f>
        <v>Singapore Dollar</v>
      </c>
      <c r="N68" s="42">
        <f>project_caf_parameter!E$2</f>
        <v>-0.09</v>
      </c>
      <c r="O68" s="42">
        <f>project_caf_parameter!F$2</f>
        <v>0.09</v>
      </c>
      <c r="P68" s="42">
        <f>project_caf_parameter!G$2</f>
        <v>3</v>
      </c>
      <c r="Q68" s="42">
        <f>project_caf_parameter!H$2</f>
        <v>7.0000000000000007E-2</v>
      </c>
      <c r="R68" s="42">
        <f>project_caf_parameter!I$2</f>
        <v>0.9</v>
      </c>
      <c r="S68" s="42">
        <f>project_caf_parameter!K$2</f>
        <v>1</v>
      </c>
      <c r="T68" s="42">
        <f>project_caf_currency!G$10</f>
        <v>1.3469085999999999</v>
      </c>
      <c r="U68" s="39">
        <f>caf_monthly_exchange_rate!D$30</f>
        <v>44621</v>
      </c>
      <c r="V68" s="14">
        <f>caf_monthly_exchange_rate!E$30</f>
        <v>1.3471888999999999</v>
      </c>
      <c r="W68" s="71">
        <v>44713</v>
      </c>
      <c r="X68"/>
      <c r="Y68"/>
      <c r="Z68" s="39">
        <f t="shared" si="16"/>
        <v>44621</v>
      </c>
      <c r="AA68" s="41">
        <f t="shared" si="22"/>
        <v>44713</v>
      </c>
      <c r="AB68" s="41">
        <f t="shared" si="23"/>
        <v>44742.999988425923</v>
      </c>
      <c r="AC68" s="72">
        <f t="shared" si="17"/>
        <v>1.225686826</v>
      </c>
      <c r="AD68" s="72">
        <f t="shared" si="18"/>
        <v>1.468130374</v>
      </c>
      <c r="AE68" s="41" t="str">
        <f t="shared" si="19"/>
        <v>No CAF</v>
      </c>
      <c r="AF68" s="73">
        <f t="shared" si="20"/>
        <v>-2.0810617736052105E-4</v>
      </c>
      <c r="AG68" s="42">
        <f t="shared" si="21"/>
        <v>0</v>
      </c>
      <c r="AH68" s="42" t="s">
        <v>1621</v>
      </c>
    </row>
    <row r="69" spans="1:34" x14ac:dyDescent="0.25">
      <c r="B69" s="70" t="str">
        <f>project!B$2</f>
        <v>5a7298a6-aae2-11ec-b909-0242ac120002</v>
      </c>
      <c r="C69" s="48">
        <f>differential_rate_template!A21</f>
        <v>1</v>
      </c>
      <c r="D69" s="48" t="str">
        <f>differential_rate_template!B21</f>
        <v>USC8-2</v>
      </c>
      <c r="E69" s="48">
        <f>differential_rate_template!C21</f>
        <v>16</v>
      </c>
      <c r="F69" s="48" t="str">
        <f>differential_rate_template!D21</f>
        <v>14</v>
      </c>
      <c r="G69" s="48" t="str">
        <f>differential_rate_template!E21</f>
        <v>US GULF COAST - FAR EAST</v>
      </c>
      <c r="H69" s="48">
        <f>differential_rate_template!F21</f>
        <v>220</v>
      </c>
      <c r="I69" s="48" t="str">
        <f>differential_rate_template!G21</f>
        <v>SINGAPORE</v>
      </c>
      <c r="J69" s="48" t="str">
        <f>differential_rate_template!H21</f>
        <v>SGP</v>
      </c>
      <c r="K69" s="42">
        <f>project_caf_country_currency!F$17</f>
        <v>36</v>
      </c>
      <c r="L69" s="42" t="str">
        <f>project_caf_country_currency!G$17</f>
        <v>SGD</v>
      </c>
      <c r="M69" s="42" t="str">
        <f>project_caf_country_currency!H$17</f>
        <v>Singapore Dollar</v>
      </c>
      <c r="N69" s="42">
        <f>project_caf_parameter!E$2</f>
        <v>-0.09</v>
      </c>
      <c r="O69" s="42">
        <f>project_caf_parameter!F$2</f>
        <v>0.09</v>
      </c>
      <c r="P69" s="42">
        <f>project_caf_parameter!G$2</f>
        <v>3</v>
      </c>
      <c r="Q69" s="42">
        <f>project_caf_parameter!H$2</f>
        <v>7.0000000000000007E-2</v>
      </c>
      <c r="R69" s="42">
        <f>project_caf_parameter!I$2</f>
        <v>0.9</v>
      </c>
      <c r="S69" s="42">
        <f>project_caf_parameter!K$2</f>
        <v>1</v>
      </c>
      <c r="T69" s="42">
        <f>project_caf_currency!G$10</f>
        <v>1.3469085999999999</v>
      </c>
      <c r="U69" s="39">
        <f>caf_monthly_exchange_rate!D$30</f>
        <v>44621</v>
      </c>
      <c r="V69" s="14">
        <f>caf_monthly_exchange_rate!E$30</f>
        <v>1.3471888999999999</v>
      </c>
      <c r="W69" s="71">
        <v>44713</v>
      </c>
      <c r="X69"/>
      <c r="Y69"/>
      <c r="Z69" s="39">
        <f t="shared" si="16"/>
        <v>44621</v>
      </c>
      <c r="AA69" s="41">
        <f t="shared" si="22"/>
        <v>44713</v>
      </c>
      <c r="AB69" s="41">
        <f t="shared" si="23"/>
        <v>44742.999988425923</v>
      </c>
      <c r="AC69" s="72">
        <f t="shared" si="17"/>
        <v>1.225686826</v>
      </c>
      <c r="AD69" s="72">
        <f t="shared" si="18"/>
        <v>1.468130374</v>
      </c>
      <c r="AE69" s="41" t="str">
        <f t="shared" si="19"/>
        <v>No CAF</v>
      </c>
      <c r="AF69" s="73">
        <f t="shared" si="20"/>
        <v>-2.0810617736052105E-4</v>
      </c>
      <c r="AG69" s="42">
        <f t="shared" si="21"/>
        <v>0</v>
      </c>
      <c r="AH69" s="42" t="s">
        <v>1621</v>
      </c>
    </row>
    <row r="70" spans="1:34" x14ac:dyDescent="0.25">
      <c r="B70" s="70" t="str">
        <f>project!B$2</f>
        <v>5a7298a6-aae2-11ec-b909-0242ac120002</v>
      </c>
      <c r="C70" s="48">
        <f>differential_rate_template!A22</f>
        <v>1</v>
      </c>
      <c r="D70" s="48" t="str">
        <f>differential_rate_template!B22</f>
        <v>USC8-2</v>
      </c>
      <c r="E70" s="48">
        <f>differential_rate_template!C22</f>
        <v>24</v>
      </c>
      <c r="F70" s="48" t="str">
        <f>differential_rate_template!D22</f>
        <v>25</v>
      </c>
      <c r="G70" s="48" t="str">
        <f>differential_rate_template!E22</f>
        <v>US WEST COAST - MEDITERRANEAN</v>
      </c>
      <c r="H70" s="48">
        <f>differential_rate_template!F22</f>
        <v>223</v>
      </c>
      <c r="I70" s="48" t="str">
        <f>differential_rate_template!G22</f>
        <v>SLOVENIA</v>
      </c>
      <c r="J70" s="48" t="str">
        <f>differential_rate_template!H22</f>
        <v>SVN</v>
      </c>
      <c r="K70" s="42">
        <f>project_caf_country_currency!F$16</f>
        <v>24</v>
      </c>
      <c r="L70" s="42" t="str">
        <f>project_caf_country_currency!G$16</f>
        <v>EUR</v>
      </c>
      <c r="M70" s="42" t="str">
        <f>project_caf_country_currency!H$16</f>
        <v>Euro</v>
      </c>
      <c r="N70" s="42">
        <f>project_caf_parameter!E$2</f>
        <v>-0.09</v>
      </c>
      <c r="O70" s="42">
        <f>project_caf_parameter!F$2</f>
        <v>0.09</v>
      </c>
      <c r="P70" s="42">
        <f>project_caf_parameter!G$2</f>
        <v>3</v>
      </c>
      <c r="Q70" s="42">
        <f>project_caf_parameter!H$2</f>
        <v>7.0000000000000007E-2</v>
      </c>
      <c r="R70" s="42">
        <f>project_caf_parameter!I$2</f>
        <v>0.9</v>
      </c>
      <c r="S70" s="42">
        <f>project_caf_parameter!K$2</f>
        <v>1</v>
      </c>
      <c r="T70" s="42">
        <f>project_caf_currency!G$3</f>
        <v>0.84855230000000004</v>
      </c>
      <c r="U70" s="39">
        <f>caf_monthly_exchange_rate!D$25</f>
        <v>44621</v>
      </c>
      <c r="V70" s="14">
        <f>caf_monthly_exchange_rate!E$25</f>
        <v>0.88316090000000003</v>
      </c>
      <c r="W70" s="71">
        <v>44713</v>
      </c>
      <c r="X70"/>
      <c r="Y70"/>
      <c r="Z70" s="39">
        <f t="shared" si="16"/>
        <v>44621</v>
      </c>
      <c r="AA70" s="41">
        <f t="shared" si="22"/>
        <v>44713</v>
      </c>
      <c r="AB70" s="41">
        <f t="shared" si="23"/>
        <v>44742.999988425923</v>
      </c>
      <c r="AC70" s="72">
        <f t="shared" si="17"/>
        <v>0.77218259300000003</v>
      </c>
      <c r="AD70" s="72">
        <f t="shared" si="18"/>
        <v>0.92492200700000016</v>
      </c>
      <c r="AE70" s="41" t="str">
        <f t="shared" si="19"/>
        <v>No CAF</v>
      </c>
      <c r="AF70" s="73">
        <f t="shared" si="20"/>
        <v>-4.0785464844064402E-2</v>
      </c>
      <c r="AG70" s="42">
        <f t="shared" si="21"/>
        <v>0</v>
      </c>
      <c r="AH70" s="42" t="s">
        <v>1621</v>
      </c>
    </row>
    <row r="71" spans="1:34" x14ac:dyDescent="0.25">
      <c r="B71" s="70" t="str">
        <f>project!B$2</f>
        <v>5a7298a6-aae2-11ec-b909-0242ac120002</v>
      </c>
      <c r="C71" s="48">
        <f>differential_rate_template!A23</f>
        <v>1</v>
      </c>
      <c r="D71" s="48" t="str">
        <f>differential_rate_template!B23</f>
        <v>USC8-2</v>
      </c>
      <c r="E71" s="48">
        <f>differential_rate_template!C23</f>
        <v>24</v>
      </c>
      <c r="F71" s="48" t="str">
        <f>differential_rate_template!D23</f>
        <v>25</v>
      </c>
      <c r="G71" s="48" t="str">
        <f>differential_rate_template!E23</f>
        <v>US WEST COAST - MEDITERRANEAN</v>
      </c>
      <c r="H71" s="48">
        <f>differential_rate_template!F23</f>
        <v>250</v>
      </c>
      <c r="I71" s="48" t="str">
        <f>differential_rate_template!G23</f>
        <v>TURKEY</v>
      </c>
      <c r="J71" s="48" t="str">
        <f>differential_rate_template!H23</f>
        <v>TUR</v>
      </c>
      <c r="K71" s="42">
        <f>project_caf_country_currency!F$19</f>
        <v>37</v>
      </c>
      <c r="L71" s="42" t="str">
        <f>project_caf_country_currency!G$19</f>
        <v>TRY</v>
      </c>
      <c r="M71" s="42" t="str">
        <f>project_caf_country_currency!H$19</f>
        <v>Turkish Lira</v>
      </c>
      <c r="N71" s="42">
        <f>project_caf_parameter!E$2</f>
        <v>-0.09</v>
      </c>
      <c r="O71" s="42">
        <f>project_caf_parameter!F$2</f>
        <v>0.09</v>
      </c>
      <c r="P71" s="42">
        <f>project_caf_parameter!G$2</f>
        <v>3</v>
      </c>
      <c r="Q71" s="42">
        <f>project_caf_parameter!H$2</f>
        <v>7.0000000000000007E-2</v>
      </c>
      <c r="R71" s="42">
        <f>project_caf_parameter!I$2</f>
        <v>0.9</v>
      </c>
      <c r="S71" s="42">
        <f>project_caf_parameter!K$2</f>
        <v>1</v>
      </c>
      <c r="T71" s="42">
        <f>project_caf_currency!G$11</f>
        <v>8.1802966000000001</v>
      </c>
      <c r="U71" s="39">
        <f>caf_monthly_exchange_rate!D$31</f>
        <v>44621</v>
      </c>
      <c r="V71" s="14">
        <f>caf_monthly_exchange_rate!E$31</f>
        <v>13.538001400000001</v>
      </c>
      <c r="W71" s="71">
        <v>44713</v>
      </c>
      <c r="X71"/>
      <c r="Y71"/>
      <c r="Z71" s="39">
        <f t="shared" si="16"/>
        <v>44621</v>
      </c>
      <c r="AA71" s="41">
        <f t="shared" si="22"/>
        <v>44713</v>
      </c>
      <c r="AB71" s="41">
        <f t="shared" si="23"/>
        <v>44742.999988425923</v>
      </c>
      <c r="AC71" s="72">
        <f t="shared" si="17"/>
        <v>7.4440699060000002</v>
      </c>
      <c r="AD71" s="72">
        <f t="shared" si="18"/>
        <v>8.916523294000001</v>
      </c>
      <c r="AE71" s="41" t="str">
        <f t="shared" si="19"/>
        <v>CAF to Government</v>
      </c>
      <c r="AF71" s="73">
        <f t="shared" si="20"/>
        <v>-0.6549523888901535</v>
      </c>
      <c r="AG71" s="42">
        <f t="shared" si="21"/>
        <v>-4.1262000500079679E-2</v>
      </c>
      <c r="AH71" s="42" t="s">
        <v>1621</v>
      </c>
    </row>
    <row r="72" spans="1:34" x14ac:dyDescent="0.25">
      <c r="X72"/>
      <c r="Y72"/>
    </row>
    <row r="73" spans="1:34" x14ac:dyDescent="0.25">
      <c r="A73" s="79" t="s">
        <v>1636</v>
      </c>
      <c r="B73" s="79" t="s">
        <v>1626</v>
      </c>
      <c r="C73" s="79" t="s">
        <v>1626</v>
      </c>
      <c r="D73" s="79" t="s">
        <v>1626</v>
      </c>
      <c r="E73" s="79" t="s">
        <v>1626</v>
      </c>
      <c r="F73" s="79" t="s">
        <v>1624</v>
      </c>
      <c r="G73" s="79" t="s">
        <v>33</v>
      </c>
      <c r="H73" s="79" t="s">
        <v>1626</v>
      </c>
      <c r="I73" s="79" t="s">
        <v>1624</v>
      </c>
      <c r="J73" s="79" t="s">
        <v>1624</v>
      </c>
      <c r="K73" s="79" t="s">
        <v>1626</v>
      </c>
      <c r="L73" s="79" t="s">
        <v>1624</v>
      </c>
      <c r="M73" s="79" t="s">
        <v>1624</v>
      </c>
      <c r="N73" s="79" t="s">
        <v>1626</v>
      </c>
      <c r="O73" s="79" t="s">
        <v>1626</v>
      </c>
      <c r="P73" s="79" t="s">
        <v>1626</v>
      </c>
      <c r="Q73" s="79" t="s">
        <v>1626</v>
      </c>
      <c r="R73" s="79" t="s">
        <v>1626</v>
      </c>
      <c r="S73" s="79" t="s">
        <v>1626</v>
      </c>
      <c r="T73" s="79" t="s">
        <v>1626</v>
      </c>
      <c r="U73" s="80" t="s">
        <v>1624</v>
      </c>
      <c r="V73" s="80" t="s">
        <v>1624</v>
      </c>
      <c r="W73" s="79"/>
      <c r="X73" s="79" t="s">
        <v>1626</v>
      </c>
      <c r="Y73" s="79" t="s">
        <v>1626</v>
      </c>
      <c r="Z73" s="79" t="s">
        <v>33</v>
      </c>
      <c r="AA73" s="79" t="s">
        <v>33</v>
      </c>
      <c r="AB73" s="79" t="s">
        <v>33</v>
      </c>
      <c r="AC73" s="79" t="s">
        <v>33</v>
      </c>
      <c r="AD73" s="79" t="s">
        <v>33</v>
      </c>
      <c r="AE73" s="79" t="s">
        <v>33</v>
      </c>
      <c r="AF73" s="79" t="s">
        <v>33</v>
      </c>
      <c r="AG73" s="79" t="s">
        <v>33</v>
      </c>
      <c r="AH73" s="79" t="s">
        <v>33</v>
      </c>
    </row>
    <row r="74" spans="1:34" x14ac:dyDescent="0.25">
      <c r="A74" s="79" t="s">
        <v>1637</v>
      </c>
      <c r="B74" s="79" t="s">
        <v>1627</v>
      </c>
      <c r="C74" s="79" t="s">
        <v>1644</v>
      </c>
      <c r="D74" s="79" t="s">
        <v>1627</v>
      </c>
      <c r="E74" s="79" t="s">
        <v>1644</v>
      </c>
      <c r="F74" s="79" t="s">
        <v>1628</v>
      </c>
      <c r="G74" s="79"/>
      <c r="H74" s="79" t="s">
        <v>1644</v>
      </c>
      <c r="I74" s="79" t="s">
        <v>1629</v>
      </c>
      <c r="J74" s="79" t="s">
        <v>1629</v>
      </c>
      <c r="K74" s="79" t="s">
        <v>1630</v>
      </c>
      <c r="L74" s="79" t="s">
        <v>1631</v>
      </c>
      <c r="M74" s="79" t="s">
        <v>1631</v>
      </c>
      <c r="N74" s="79" t="s">
        <v>1633</v>
      </c>
      <c r="O74" s="79" t="s">
        <v>1633</v>
      </c>
      <c r="P74" s="79" t="s">
        <v>1633</v>
      </c>
      <c r="Q74" s="79" t="s">
        <v>1633</v>
      </c>
      <c r="R74" s="79" t="s">
        <v>1633</v>
      </c>
      <c r="S74" s="79" t="s">
        <v>1633</v>
      </c>
      <c r="T74" s="79" t="s">
        <v>1633</v>
      </c>
      <c r="U74" s="80" t="s">
        <v>1634</v>
      </c>
      <c r="V74" s="80" t="s">
        <v>1634</v>
      </c>
      <c r="W74" s="79"/>
      <c r="X74" s="79" t="s">
        <v>1625</v>
      </c>
      <c r="Y74" s="79" t="s">
        <v>1625</v>
      </c>
      <c r="Z74" s="79"/>
      <c r="AA74" s="81"/>
      <c r="AB74" s="79"/>
      <c r="AC74" s="79"/>
      <c r="AD74" s="79"/>
      <c r="AE74" s="79"/>
      <c r="AF74" s="79"/>
      <c r="AG74" s="79"/>
      <c r="AH74" s="79"/>
    </row>
    <row r="75" spans="1:34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 t="s">
        <v>66</v>
      </c>
      <c r="M75" s="79" t="s">
        <v>68</v>
      </c>
      <c r="N75" s="79"/>
      <c r="O75" s="79"/>
      <c r="P75" s="79"/>
      <c r="Q75" s="79"/>
      <c r="R75" s="79"/>
      <c r="S75" s="79"/>
      <c r="T75" s="79"/>
      <c r="U75" s="80"/>
      <c r="V75" s="79"/>
      <c r="W75" s="79"/>
      <c r="X75" s="79"/>
      <c r="Y75" s="79"/>
      <c r="Z75" s="79"/>
      <c r="AA75" s="81"/>
      <c r="AB75" s="79"/>
      <c r="AC75" s="79"/>
      <c r="AD75" s="79"/>
      <c r="AE75" s="79"/>
      <c r="AF75" s="79"/>
      <c r="AG75" s="79"/>
      <c r="AH75" s="79"/>
    </row>
    <row r="76" spans="1:34" x14ac:dyDescent="0.2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 t="s">
        <v>1632</v>
      </c>
      <c r="M76" s="79" t="s">
        <v>1632</v>
      </c>
      <c r="N76" s="79"/>
      <c r="O76" s="79"/>
      <c r="P76" s="79"/>
      <c r="Q76" s="79"/>
      <c r="R76" s="79"/>
      <c r="S76" s="79"/>
      <c r="T76" s="79"/>
      <c r="U76" s="80"/>
      <c r="V76" s="79"/>
      <c r="W76" s="79"/>
      <c r="X76" s="79"/>
      <c r="Y76" s="79"/>
      <c r="Z76" s="79"/>
      <c r="AA76" s="81"/>
      <c r="AB76" s="79"/>
      <c r="AC76" s="79"/>
      <c r="AD76" s="79"/>
      <c r="AE76" s="79"/>
      <c r="AF76" s="79"/>
      <c r="AG76" s="79"/>
      <c r="AH76" s="79"/>
    </row>
    <row r="77" spans="1:34" x14ac:dyDescent="0.25">
      <c r="A77" s="77" t="s">
        <v>1638</v>
      </c>
      <c r="B77" s="77"/>
      <c r="C77" s="77" t="s">
        <v>1626</v>
      </c>
      <c r="D77" s="77"/>
      <c r="E77" s="77" t="s">
        <v>1626</v>
      </c>
      <c r="F77" s="77"/>
      <c r="G77" s="77"/>
      <c r="H77" s="77" t="s">
        <v>1626</v>
      </c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8"/>
      <c r="V77" s="77"/>
      <c r="W77" s="77"/>
      <c r="X77" s="77"/>
      <c r="Y77" s="77"/>
      <c r="Z77" s="77" t="s">
        <v>1626</v>
      </c>
      <c r="AA77" s="77" t="s">
        <v>1626</v>
      </c>
      <c r="AB77" s="77" t="s">
        <v>1626</v>
      </c>
      <c r="AC77" s="77"/>
      <c r="AD77" s="77"/>
      <c r="AE77" s="77"/>
      <c r="AF77" s="77"/>
      <c r="AG77" s="77" t="s">
        <v>1626</v>
      </c>
      <c r="AH77" s="77" t="s">
        <v>1626</v>
      </c>
    </row>
    <row r="78" spans="1:34" x14ac:dyDescent="0.25">
      <c r="A78" s="77" t="s">
        <v>1639</v>
      </c>
      <c r="B78" s="77"/>
      <c r="C78" s="77" t="s">
        <v>1625</v>
      </c>
      <c r="D78" s="77"/>
      <c r="E78" s="77" t="s">
        <v>1625</v>
      </c>
      <c r="F78" s="77"/>
      <c r="G78" s="77"/>
      <c r="H78" s="77" t="s">
        <v>1625</v>
      </c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8"/>
      <c r="V78" s="77"/>
      <c r="W78" s="77"/>
      <c r="X78" s="77"/>
      <c r="Y78" s="77"/>
      <c r="Z78" s="77" t="s">
        <v>1625</v>
      </c>
      <c r="AA78" s="77" t="s">
        <v>1625</v>
      </c>
      <c r="AB78" s="77" t="s">
        <v>1625</v>
      </c>
      <c r="AC78" s="77"/>
      <c r="AD78" s="77"/>
      <c r="AE78" s="77"/>
      <c r="AF78" s="77"/>
      <c r="AG78" s="77" t="s">
        <v>1625</v>
      </c>
      <c r="AH78" s="77" t="s">
        <v>1625</v>
      </c>
    </row>
    <row r="79" spans="1:34" x14ac:dyDescent="0.25">
      <c r="A79" s="77" t="s">
        <v>1640</v>
      </c>
      <c r="B79" s="77"/>
      <c r="C79" s="77" t="s">
        <v>1642</v>
      </c>
      <c r="D79" s="77"/>
      <c r="E79" s="77" t="s">
        <v>1642</v>
      </c>
      <c r="F79" s="77"/>
      <c r="G79" s="77"/>
      <c r="H79" s="77" t="s">
        <v>1642</v>
      </c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8"/>
      <c r="V79" s="77"/>
      <c r="W79" s="77"/>
      <c r="X79" s="77"/>
      <c r="Y79" s="77"/>
      <c r="Z79" s="77" t="s">
        <v>1642</v>
      </c>
      <c r="AA79" s="77" t="s">
        <v>1642</v>
      </c>
      <c r="AB79" s="77" t="s">
        <v>1642</v>
      </c>
      <c r="AC79" s="77"/>
      <c r="AD79" s="77"/>
      <c r="AE79" s="77"/>
      <c r="AF79" s="77"/>
      <c r="AG79" s="77" t="s">
        <v>1642</v>
      </c>
      <c r="AH79" s="77" t="s">
        <v>1642</v>
      </c>
    </row>
    <row r="80" spans="1:34" x14ac:dyDescent="0.25">
      <c r="A80" s="77" t="s">
        <v>1641</v>
      </c>
      <c r="B80" s="77"/>
      <c r="C80" s="77" t="s">
        <v>1643</v>
      </c>
      <c r="D80" s="77"/>
      <c r="E80" s="77" t="s">
        <v>1643</v>
      </c>
      <c r="F80" s="77"/>
      <c r="G80" s="77"/>
      <c r="H80" s="77" t="s">
        <v>1643</v>
      </c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  <c r="V80" s="77"/>
      <c r="W80" s="77"/>
      <c r="X80" s="77"/>
      <c r="Y80" s="77"/>
      <c r="Z80" s="77" t="s">
        <v>1643</v>
      </c>
      <c r="AA80" s="77" t="s">
        <v>1643</v>
      </c>
      <c r="AB80" s="77" t="s">
        <v>1643</v>
      </c>
      <c r="AC80" s="77"/>
      <c r="AD80" s="77"/>
      <c r="AE80" s="77"/>
      <c r="AF80" s="77"/>
      <c r="AG80" s="77" t="s">
        <v>1642</v>
      </c>
      <c r="AH80" s="77" t="s">
        <v>1642</v>
      </c>
    </row>
    <row r="82" spans="1:27" x14ac:dyDescent="0.25">
      <c r="A82" s="42" t="s">
        <v>1664</v>
      </c>
    </row>
    <row r="83" spans="1:27" x14ac:dyDescent="0.25">
      <c r="A83" s="42" t="s">
        <v>1665</v>
      </c>
    </row>
    <row r="84" spans="1:27" s="42" customFormat="1" x14ac:dyDescent="0.25">
      <c r="A84" s="48" t="s">
        <v>1666</v>
      </c>
      <c r="U84" s="39"/>
      <c r="AA84" s="40"/>
    </row>
    <row r="85" spans="1:27" s="42" customFormat="1" x14ac:dyDescent="0.25">
      <c r="A85" s="48" t="s">
        <v>1667</v>
      </c>
      <c r="U85" s="39"/>
      <c r="AA85" s="40"/>
    </row>
    <row r="86" spans="1:27" s="42" customFormat="1" x14ac:dyDescent="0.25">
      <c r="A86" s="48" t="s">
        <v>1668</v>
      </c>
      <c r="U86" s="39"/>
      <c r="AA86" s="40"/>
    </row>
    <row r="87" spans="1:27" s="42" customFormat="1" x14ac:dyDescent="0.25">
      <c r="A87" s="48" t="s">
        <v>1669</v>
      </c>
      <c r="U87" s="39"/>
      <c r="AA87" s="40"/>
    </row>
    <row r="88" spans="1:27" s="42" customFormat="1" x14ac:dyDescent="0.25">
      <c r="A88" s="48" t="s">
        <v>1670</v>
      </c>
      <c r="U88" s="39"/>
      <c r="AA88" s="40"/>
    </row>
    <row r="89" spans="1:27" s="42" customFormat="1" x14ac:dyDescent="0.25">
      <c r="A89" s="48" t="s">
        <v>1671</v>
      </c>
      <c r="U89" s="39"/>
      <c r="AA89" s="40"/>
    </row>
    <row r="90" spans="1:27" s="42" customFormat="1" x14ac:dyDescent="0.25">
      <c r="A90" s="48" t="s">
        <v>1672</v>
      </c>
      <c r="U90" s="39"/>
      <c r="AA90" s="40"/>
    </row>
    <row r="91" spans="1:27" s="42" customFormat="1" x14ac:dyDescent="0.25">
      <c r="A91" s="48" t="s">
        <v>1673</v>
      </c>
      <c r="U91" s="39"/>
      <c r="AA91" s="40"/>
    </row>
    <row r="92" spans="1:27" s="42" customFormat="1" x14ac:dyDescent="0.25">
      <c r="A92" s="48" t="s">
        <v>1674</v>
      </c>
      <c r="U92" s="39"/>
      <c r="AA92" s="40"/>
    </row>
    <row r="93" spans="1:27" s="42" customFormat="1" x14ac:dyDescent="0.25">
      <c r="A93" s="48" t="s">
        <v>1675</v>
      </c>
      <c r="U93" s="39"/>
      <c r="AA93" s="40"/>
    </row>
    <row r="94" spans="1:27" s="42" customFormat="1" x14ac:dyDescent="0.25">
      <c r="A94" s="48" t="s">
        <v>1657</v>
      </c>
      <c r="U94" s="39"/>
      <c r="AA94" s="40"/>
    </row>
    <row r="95" spans="1:27" s="42" customFormat="1" x14ac:dyDescent="0.25">
      <c r="A95" s="48" t="s">
        <v>1658</v>
      </c>
      <c r="U95" s="39"/>
      <c r="AA95" s="40"/>
    </row>
    <row r="96" spans="1:27" s="42" customFormat="1" x14ac:dyDescent="0.25">
      <c r="A96" s="48" t="s">
        <v>1659</v>
      </c>
      <c r="U96" s="39"/>
      <c r="AA96" s="40"/>
    </row>
    <row r="97" spans="1:27" s="42" customFormat="1" x14ac:dyDescent="0.25">
      <c r="A97" s="48" t="s">
        <v>1660</v>
      </c>
      <c r="U97" s="39"/>
      <c r="AA97" s="40"/>
    </row>
    <row r="98" spans="1:27" s="42" customFormat="1" x14ac:dyDescent="0.25">
      <c r="A98" s="48" t="s">
        <v>1661</v>
      </c>
      <c r="U98" s="39"/>
      <c r="AA98" s="40"/>
    </row>
    <row r="99" spans="1:27" s="42" customFormat="1" x14ac:dyDescent="0.25">
      <c r="A99" s="48" t="s">
        <v>1662</v>
      </c>
      <c r="U99" s="39"/>
      <c r="AA99" s="40"/>
    </row>
    <row r="100" spans="1:27" s="42" customFormat="1" x14ac:dyDescent="0.25">
      <c r="A100" s="48" t="s">
        <v>1663</v>
      </c>
      <c r="U100" s="39"/>
      <c r="AA100" s="40"/>
    </row>
    <row r="101" spans="1:27" s="42" customFormat="1" x14ac:dyDescent="0.25">
      <c r="A101" s="48" t="s">
        <v>1676</v>
      </c>
      <c r="U101" s="39"/>
      <c r="AA101" s="40"/>
    </row>
    <row r="102" spans="1:27" s="42" customFormat="1" x14ac:dyDescent="0.25">
      <c r="A102" s="48" t="s">
        <v>1677</v>
      </c>
      <c r="U102" s="39"/>
      <c r="AA102" s="40"/>
    </row>
    <row r="103" spans="1:27" s="42" customFormat="1" x14ac:dyDescent="0.25">
      <c r="A103" s="48" t="s">
        <v>1678</v>
      </c>
      <c r="U103" s="39"/>
      <c r="AA103" s="40"/>
    </row>
    <row r="104" spans="1:27" s="42" customFormat="1" x14ac:dyDescent="0.25">
      <c r="A104" s="48" t="s">
        <v>1683</v>
      </c>
      <c r="U104" s="39"/>
      <c r="AA104" s="40"/>
    </row>
    <row r="105" spans="1:27" s="42" customFormat="1" x14ac:dyDescent="0.25">
      <c r="A105" s="48" t="s">
        <v>1684</v>
      </c>
      <c r="U105" s="39"/>
      <c r="AA105" s="40"/>
    </row>
    <row r="106" spans="1:27" s="42" customFormat="1" x14ac:dyDescent="0.25">
      <c r="A106" s="48" t="s">
        <v>1685</v>
      </c>
      <c r="U106" s="39"/>
      <c r="AA106" s="40"/>
    </row>
    <row r="107" spans="1:27" s="42" customFormat="1" x14ac:dyDescent="0.25">
      <c r="A107" s="48" t="s">
        <v>1686</v>
      </c>
      <c r="U107" s="39"/>
      <c r="AA107" s="40"/>
    </row>
    <row r="108" spans="1:27" s="42" customFormat="1" x14ac:dyDescent="0.25">
      <c r="A108" s="48" t="s">
        <v>1687</v>
      </c>
      <c r="U108" s="39"/>
      <c r="AA108" s="40"/>
    </row>
    <row r="109" spans="1:27" s="42" customFormat="1" x14ac:dyDescent="0.25">
      <c r="A109" s="48" t="s">
        <v>1688</v>
      </c>
      <c r="U109" s="39"/>
      <c r="AA109" s="40"/>
    </row>
    <row r="110" spans="1:27" s="42" customFormat="1" x14ac:dyDescent="0.25">
      <c r="A110" s="48" t="s">
        <v>1689</v>
      </c>
      <c r="U110" s="39"/>
      <c r="AA110" s="40"/>
    </row>
    <row r="111" spans="1:27" s="42" customFormat="1" x14ac:dyDescent="0.25">
      <c r="A111" s="48" t="s">
        <v>1690</v>
      </c>
      <c r="U111" s="39"/>
      <c r="AA111" s="40"/>
    </row>
    <row r="112" spans="1:27" s="42" customFormat="1" x14ac:dyDescent="0.25">
      <c r="A112" s="48" t="s">
        <v>1702</v>
      </c>
      <c r="U112" s="39"/>
      <c r="AA112" s="40"/>
    </row>
    <row r="113" spans="1:27" s="42" customFormat="1" x14ac:dyDescent="0.25">
      <c r="A113" s="48" t="s">
        <v>1703</v>
      </c>
      <c r="U113" s="39"/>
      <c r="AA113" s="40"/>
    </row>
    <row r="114" spans="1:27" s="42" customFormat="1" x14ac:dyDescent="0.25">
      <c r="A114" s="48" t="s">
        <v>1691</v>
      </c>
      <c r="U114" s="39"/>
      <c r="AA114" s="40"/>
    </row>
    <row r="115" spans="1:27" s="42" customFormat="1" x14ac:dyDescent="0.25">
      <c r="A115" s="48" t="s">
        <v>1692</v>
      </c>
      <c r="U115" s="39"/>
      <c r="AA115" s="40"/>
    </row>
    <row r="116" spans="1:27" s="42" customFormat="1" x14ac:dyDescent="0.25">
      <c r="A116" s="48" t="s">
        <v>1700</v>
      </c>
      <c r="U116" s="39"/>
      <c r="AA116" s="40"/>
    </row>
    <row r="117" spans="1:27" s="42" customFormat="1" x14ac:dyDescent="0.25">
      <c r="A117" s="48" t="s">
        <v>1690</v>
      </c>
      <c r="U117" s="39"/>
      <c r="AA117" s="40"/>
    </row>
    <row r="118" spans="1:27" s="42" customFormat="1" x14ac:dyDescent="0.25">
      <c r="A118" s="48" t="s">
        <v>1693</v>
      </c>
      <c r="U118" s="39"/>
      <c r="AA118" s="40"/>
    </row>
    <row r="119" spans="1:27" s="42" customFormat="1" x14ac:dyDescent="0.25">
      <c r="A119" s="48" t="s">
        <v>1694</v>
      </c>
      <c r="U119" s="39"/>
      <c r="AA119" s="40"/>
    </row>
    <row r="120" spans="1:27" s="42" customFormat="1" x14ac:dyDescent="0.25">
      <c r="A120" s="48" t="s">
        <v>1695</v>
      </c>
      <c r="U120" s="39"/>
      <c r="AA120" s="40"/>
    </row>
    <row r="121" spans="1:27" s="42" customFormat="1" x14ac:dyDescent="0.25">
      <c r="A121" s="48" t="s">
        <v>1701</v>
      </c>
      <c r="U121" s="39"/>
      <c r="AA121" s="40"/>
    </row>
    <row r="122" spans="1:27" s="42" customFormat="1" x14ac:dyDescent="0.25">
      <c r="A122" s="48" t="s">
        <v>1696</v>
      </c>
      <c r="U122" s="39"/>
      <c r="AA122" s="40"/>
    </row>
    <row r="123" spans="1:27" s="42" customFormat="1" x14ac:dyDescent="0.25">
      <c r="A123" s="48" t="s">
        <v>1699</v>
      </c>
      <c r="U123" s="39"/>
      <c r="AA123" s="40"/>
    </row>
    <row r="124" spans="1:27" x14ac:dyDescent="0.25">
      <c r="A124" s="48" t="s">
        <v>1656</v>
      </c>
    </row>
    <row r="125" spans="1:27" x14ac:dyDescent="0.25">
      <c r="A125" s="48" t="s">
        <v>1645</v>
      </c>
    </row>
    <row r="126" spans="1:27" x14ac:dyDescent="0.25">
      <c r="A126" s="48" t="s">
        <v>1646</v>
      </c>
    </row>
    <row r="127" spans="1:27" x14ac:dyDescent="0.25">
      <c r="A127" s="48" t="s">
        <v>1647</v>
      </c>
    </row>
    <row r="128" spans="1:27" s="42" customFormat="1" x14ac:dyDescent="0.25">
      <c r="A128" s="48" t="s">
        <v>1648</v>
      </c>
      <c r="U128" s="39"/>
      <c r="AA128" s="40"/>
    </row>
    <row r="129" spans="1:27" x14ac:dyDescent="0.25">
      <c r="A129" s="48" t="s">
        <v>1649</v>
      </c>
    </row>
    <row r="130" spans="1:27" s="42" customFormat="1" x14ac:dyDescent="0.25">
      <c r="A130" s="48" t="s">
        <v>1650</v>
      </c>
      <c r="U130" s="39"/>
      <c r="AA130" s="40"/>
    </row>
    <row r="131" spans="1:27" x14ac:dyDescent="0.25">
      <c r="A131" s="48" t="s">
        <v>1651</v>
      </c>
    </row>
    <row r="132" spans="1:27" x14ac:dyDescent="0.25">
      <c r="A132" s="48" t="s">
        <v>1652</v>
      </c>
    </row>
    <row r="133" spans="1:27" x14ac:dyDescent="0.25">
      <c r="A133" s="48" t="s">
        <v>1653</v>
      </c>
    </row>
    <row r="134" spans="1:27" x14ac:dyDescent="0.25">
      <c r="A134" s="75" t="s">
        <v>1654</v>
      </c>
    </row>
    <row r="135" spans="1:27" x14ac:dyDescent="0.25">
      <c r="A135" s="48" t="s">
        <v>1655</v>
      </c>
    </row>
    <row r="136" spans="1:27" x14ac:dyDescent="0.25">
      <c r="A136" s="48" t="s">
        <v>1679</v>
      </c>
    </row>
    <row r="137" spans="1:27" x14ac:dyDescent="0.25">
      <c r="A137" s="48" t="s">
        <v>1680</v>
      </c>
    </row>
    <row r="138" spans="1:27" x14ac:dyDescent="0.25">
      <c r="A138" s="48" t="s">
        <v>1681</v>
      </c>
    </row>
    <row r="139" spans="1:27" x14ac:dyDescent="0.25">
      <c r="A139" s="42"/>
    </row>
  </sheetData>
  <autoFilter ref="A1:AO47" xr:uid="{6DEC9396-E75F-4D33-99ED-43BAE62F2A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5A96-BEA2-4DCF-AC6A-AFB2142CBA8A}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111</v>
      </c>
    </row>
    <row r="2" spans="1:2" x14ac:dyDescent="0.25">
      <c r="B2" s="48" t="s">
        <v>1697</v>
      </c>
    </row>
    <row r="3" spans="1:2" s="14" customFormat="1" x14ac:dyDescent="0.25">
      <c r="B3" s="48" t="s">
        <v>1698</v>
      </c>
    </row>
    <row r="4" spans="1:2" x14ac:dyDescent="0.25">
      <c r="A4" t="s">
        <v>112</v>
      </c>
    </row>
    <row r="5" spans="1:2" x14ac:dyDescent="0.25">
      <c r="B5" t="s">
        <v>110</v>
      </c>
    </row>
    <row r="6" spans="1:2" x14ac:dyDescent="0.25">
      <c r="B6" t="s">
        <v>107</v>
      </c>
    </row>
    <row r="7" spans="1:2" x14ac:dyDescent="0.25">
      <c r="B7" t="s">
        <v>114</v>
      </c>
    </row>
    <row r="8" spans="1:2" x14ac:dyDescent="0.25">
      <c r="B8" s="14" t="s">
        <v>113</v>
      </c>
    </row>
    <row r="9" spans="1:2" x14ac:dyDescent="0.25">
      <c r="B9" s="4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2252-58D5-4D82-A87A-F44A9D55CC3A}">
  <dimension ref="A1:P276"/>
  <sheetViews>
    <sheetView workbookViewId="0">
      <pane ySplit="1" topLeftCell="A2" activePane="bottomLeft" state="frozen"/>
      <selection activeCell="E1" sqref="E1"/>
      <selection pane="bottomLeft"/>
    </sheetView>
  </sheetViews>
  <sheetFormatPr defaultRowHeight="15" x14ac:dyDescent="0.25"/>
  <cols>
    <col min="1" max="1" width="7" bestFit="1" customWidth="1"/>
    <col min="2" max="2" width="38.5703125" bestFit="1" customWidth="1"/>
    <col min="3" max="3" width="48.85546875" bestFit="1" customWidth="1"/>
    <col min="4" max="4" width="14.7109375" bestFit="1" customWidth="1"/>
    <col min="5" max="6" width="13.28515625" bestFit="1" customWidth="1"/>
    <col min="7" max="7" width="12.7109375" bestFit="1" customWidth="1"/>
    <col min="8" max="8" width="16" bestFit="1" customWidth="1"/>
    <col min="9" max="9" width="14.140625" bestFit="1" customWidth="1"/>
    <col min="10" max="10" width="6.5703125" bestFit="1" customWidth="1"/>
    <col min="11" max="11" width="13.85546875" bestFit="1" customWidth="1"/>
    <col min="12" max="12" width="10.85546875" bestFit="1" customWidth="1"/>
    <col min="13" max="13" width="13.28515625" bestFit="1" customWidth="1"/>
    <col min="14" max="14" width="15.140625" bestFit="1" customWidth="1"/>
    <col min="15" max="15" width="15.85546875" bestFit="1" customWidth="1"/>
    <col min="16" max="16" width="13.85546875" bestFit="1" customWidth="1"/>
  </cols>
  <sheetData>
    <row r="1" spans="1:16" x14ac:dyDescent="0.25">
      <c r="A1" t="s">
        <v>182</v>
      </c>
      <c r="B1" t="s">
        <v>24</v>
      </c>
      <c r="C1" t="s">
        <v>26</v>
      </c>
      <c r="D1" t="s">
        <v>183</v>
      </c>
      <c r="E1" t="s">
        <v>184</v>
      </c>
      <c r="F1" t="s">
        <v>25</v>
      </c>
      <c r="G1" t="s">
        <v>185</v>
      </c>
      <c r="H1" t="s">
        <v>186</v>
      </c>
      <c r="I1" t="s">
        <v>187</v>
      </c>
      <c r="J1" t="s">
        <v>188</v>
      </c>
      <c r="K1" t="s">
        <v>38</v>
      </c>
      <c r="L1" t="s">
        <v>55</v>
      </c>
      <c r="M1" t="s">
        <v>14</v>
      </c>
      <c r="N1" t="s">
        <v>13</v>
      </c>
      <c r="O1" t="s">
        <v>12</v>
      </c>
      <c r="P1" t="s">
        <v>15</v>
      </c>
    </row>
    <row r="2" spans="1:16" x14ac:dyDescent="0.25">
      <c r="A2">
        <v>13</v>
      </c>
      <c r="B2" t="s">
        <v>237</v>
      </c>
      <c r="C2" t="s">
        <v>238</v>
      </c>
      <c r="D2">
        <v>1</v>
      </c>
      <c r="E2" t="s">
        <v>239</v>
      </c>
      <c r="F2" t="s">
        <v>240</v>
      </c>
      <c r="G2">
        <v>533</v>
      </c>
      <c r="H2">
        <v>2</v>
      </c>
      <c r="I2" t="b">
        <v>0</v>
      </c>
      <c r="J2">
        <v>4</v>
      </c>
      <c r="L2">
        <v>0</v>
      </c>
      <c r="M2" t="s">
        <v>193</v>
      </c>
      <c r="N2" s="30">
        <v>43837.717719907407</v>
      </c>
      <c r="O2" s="30">
        <v>43837.717719907407</v>
      </c>
    </row>
    <row r="3" spans="1:16" x14ac:dyDescent="0.25">
      <c r="A3">
        <v>1</v>
      </c>
      <c r="B3" t="s">
        <v>189</v>
      </c>
      <c r="C3" t="s">
        <v>190</v>
      </c>
      <c r="D3">
        <v>1</v>
      </c>
      <c r="E3" t="s">
        <v>191</v>
      </c>
      <c r="F3" t="s">
        <v>192</v>
      </c>
      <c r="G3">
        <v>4</v>
      </c>
      <c r="H3">
        <v>2</v>
      </c>
      <c r="I3" t="b">
        <v>1</v>
      </c>
      <c r="J3">
        <v>6</v>
      </c>
      <c r="L3">
        <v>0</v>
      </c>
      <c r="M3" t="s">
        <v>193</v>
      </c>
      <c r="N3" s="30">
        <v>43837.71769675926</v>
      </c>
      <c r="O3" s="30">
        <v>43837.71769675926</v>
      </c>
    </row>
    <row r="4" spans="1:16" x14ac:dyDescent="0.25">
      <c r="A4">
        <v>7</v>
      </c>
      <c r="B4" t="s">
        <v>213</v>
      </c>
      <c r="C4" t="s">
        <v>214</v>
      </c>
      <c r="D4">
        <v>1</v>
      </c>
      <c r="E4" t="s">
        <v>215</v>
      </c>
      <c r="F4" t="s">
        <v>216</v>
      </c>
      <c r="G4">
        <v>24</v>
      </c>
      <c r="H4">
        <v>2</v>
      </c>
      <c r="I4" t="b">
        <v>0</v>
      </c>
      <c r="J4">
        <v>1</v>
      </c>
      <c r="L4">
        <v>0</v>
      </c>
      <c r="M4" t="s">
        <v>193</v>
      </c>
      <c r="N4" s="30">
        <v>43837.71770833333</v>
      </c>
      <c r="O4" s="30">
        <v>43837.71770833333</v>
      </c>
    </row>
    <row r="5" spans="1:16" x14ac:dyDescent="0.25">
      <c r="A5">
        <v>8</v>
      </c>
      <c r="B5" t="s">
        <v>217</v>
      </c>
      <c r="C5" t="s">
        <v>218</v>
      </c>
      <c r="D5">
        <v>1</v>
      </c>
      <c r="E5" t="s">
        <v>219</v>
      </c>
      <c r="F5" t="s">
        <v>220</v>
      </c>
      <c r="G5">
        <v>660</v>
      </c>
      <c r="H5">
        <v>2</v>
      </c>
      <c r="I5" t="b">
        <v>0</v>
      </c>
      <c r="J5">
        <v>4</v>
      </c>
      <c r="L5">
        <v>0</v>
      </c>
      <c r="M5" t="s">
        <v>193</v>
      </c>
      <c r="N5" s="30">
        <v>43837.717719907407</v>
      </c>
      <c r="O5" s="30">
        <v>43837.717719907407</v>
      </c>
    </row>
    <row r="6" spans="1:16" x14ac:dyDescent="0.25">
      <c r="A6">
        <v>3</v>
      </c>
      <c r="B6" t="s">
        <v>198</v>
      </c>
      <c r="C6" t="s">
        <v>199</v>
      </c>
      <c r="D6">
        <v>1</v>
      </c>
      <c r="E6" t="s">
        <v>200</v>
      </c>
      <c r="F6" t="s">
        <v>201</v>
      </c>
      <c r="G6">
        <v>8</v>
      </c>
      <c r="H6">
        <v>2</v>
      </c>
      <c r="I6" t="b">
        <v>0</v>
      </c>
      <c r="J6">
        <v>5</v>
      </c>
      <c r="L6">
        <v>0</v>
      </c>
      <c r="M6" t="s">
        <v>193</v>
      </c>
      <c r="N6" s="30">
        <v>43837.71770833333</v>
      </c>
      <c r="O6" s="30">
        <v>43837.71770833333</v>
      </c>
    </row>
    <row r="7" spans="1:16" x14ac:dyDescent="0.25">
      <c r="A7">
        <v>6</v>
      </c>
      <c r="B7" t="s">
        <v>210</v>
      </c>
      <c r="C7" t="s">
        <v>211</v>
      </c>
      <c r="D7">
        <v>1</v>
      </c>
      <c r="E7" t="s">
        <v>212</v>
      </c>
      <c r="F7" t="s">
        <v>179</v>
      </c>
      <c r="G7">
        <v>20</v>
      </c>
      <c r="H7">
        <v>2</v>
      </c>
      <c r="I7" t="b">
        <v>0</v>
      </c>
      <c r="J7">
        <v>5</v>
      </c>
      <c r="L7">
        <v>0</v>
      </c>
      <c r="M7" t="s">
        <v>193</v>
      </c>
      <c r="N7" s="30">
        <v>43837.71770833333</v>
      </c>
      <c r="O7" s="30">
        <v>43837.71770833333</v>
      </c>
    </row>
    <row r="8" spans="1:16" x14ac:dyDescent="0.25">
      <c r="A8">
        <v>256</v>
      </c>
      <c r="B8" t="s">
        <v>1204</v>
      </c>
      <c r="C8" t="s">
        <v>1205</v>
      </c>
      <c r="D8">
        <v>1</v>
      </c>
      <c r="E8" t="s">
        <v>1206</v>
      </c>
      <c r="F8" t="s">
        <v>1207</v>
      </c>
      <c r="G8">
        <v>784</v>
      </c>
      <c r="H8">
        <v>2</v>
      </c>
      <c r="I8" t="b">
        <v>0</v>
      </c>
      <c r="J8">
        <v>6</v>
      </c>
      <c r="L8">
        <v>0</v>
      </c>
      <c r="M8" t="s">
        <v>193</v>
      </c>
      <c r="N8" s="30">
        <v>43837.718194444446</v>
      </c>
      <c r="O8" s="30">
        <v>43837.718194444446</v>
      </c>
    </row>
    <row r="9" spans="1:16" x14ac:dyDescent="0.25">
      <c r="A9">
        <v>11</v>
      </c>
      <c r="B9" t="s">
        <v>229</v>
      </c>
      <c r="C9" t="s">
        <v>230</v>
      </c>
      <c r="D9">
        <v>1</v>
      </c>
      <c r="E9" t="s">
        <v>231</v>
      </c>
      <c r="F9" t="s">
        <v>232</v>
      </c>
      <c r="G9">
        <v>32</v>
      </c>
      <c r="H9">
        <v>2</v>
      </c>
      <c r="I9" t="b">
        <v>0</v>
      </c>
      <c r="J9">
        <v>10</v>
      </c>
      <c r="L9">
        <v>0</v>
      </c>
      <c r="M9" t="s">
        <v>193</v>
      </c>
      <c r="N9" s="30">
        <v>43837.717719907407</v>
      </c>
      <c r="O9" s="30">
        <v>43837.717719907407</v>
      </c>
    </row>
    <row r="10" spans="1:16" x14ac:dyDescent="0.25">
      <c r="A10">
        <v>12</v>
      </c>
      <c r="B10" t="s">
        <v>233</v>
      </c>
      <c r="C10" t="s">
        <v>234</v>
      </c>
      <c r="D10">
        <v>1</v>
      </c>
      <c r="E10" t="s">
        <v>235</v>
      </c>
      <c r="F10" t="s">
        <v>236</v>
      </c>
      <c r="G10">
        <v>51</v>
      </c>
      <c r="H10">
        <v>2</v>
      </c>
      <c r="I10" t="b">
        <v>0</v>
      </c>
      <c r="J10">
        <v>9</v>
      </c>
      <c r="L10">
        <v>0</v>
      </c>
      <c r="M10" t="s">
        <v>193</v>
      </c>
      <c r="N10" s="30">
        <v>43837.717719907407</v>
      </c>
      <c r="O10" s="30">
        <v>43837.717719907407</v>
      </c>
    </row>
    <row r="11" spans="1:16" x14ac:dyDescent="0.25">
      <c r="A11">
        <v>5</v>
      </c>
      <c r="B11" t="s">
        <v>206</v>
      </c>
      <c r="C11" t="s">
        <v>207</v>
      </c>
      <c r="D11">
        <v>1</v>
      </c>
      <c r="E11" t="s">
        <v>208</v>
      </c>
      <c r="F11" t="s">
        <v>209</v>
      </c>
      <c r="G11">
        <v>16</v>
      </c>
      <c r="H11">
        <v>2</v>
      </c>
      <c r="I11" t="b">
        <v>1</v>
      </c>
      <c r="J11">
        <v>8</v>
      </c>
      <c r="L11">
        <v>0</v>
      </c>
      <c r="M11" t="s">
        <v>193</v>
      </c>
      <c r="N11" s="30">
        <v>43837.71770833333</v>
      </c>
      <c r="O11" s="30">
        <v>43837.71770833333</v>
      </c>
    </row>
    <row r="12" spans="1:16" x14ac:dyDescent="0.25">
      <c r="A12">
        <v>9</v>
      </c>
      <c r="B12" t="s">
        <v>221</v>
      </c>
      <c r="C12" t="s">
        <v>222</v>
      </c>
      <c r="D12">
        <v>1</v>
      </c>
      <c r="E12" t="s">
        <v>223</v>
      </c>
      <c r="F12" t="s">
        <v>224</v>
      </c>
      <c r="G12">
        <v>10</v>
      </c>
      <c r="H12">
        <v>2</v>
      </c>
      <c r="I12" t="b">
        <v>0</v>
      </c>
      <c r="L12">
        <v>0</v>
      </c>
      <c r="M12" t="s">
        <v>193</v>
      </c>
      <c r="N12" s="30">
        <v>43837.717719907407</v>
      </c>
      <c r="O12" s="30">
        <v>43837.717719907407</v>
      </c>
    </row>
    <row r="13" spans="1:16" x14ac:dyDescent="0.25">
      <c r="A13">
        <v>88</v>
      </c>
      <c r="B13" t="s">
        <v>536</v>
      </c>
      <c r="C13" t="s">
        <v>537</v>
      </c>
      <c r="D13">
        <v>1</v>
      </c>
      <c r="E13" t="s">
        <v>538</v>
      </c>
      <c r="F13" t="s">
        <v>539</v>
      </c>
      <c r="G13">
        <v>260</v>
      </c>
      <c r="H13">
        <v>2</v>
      </c>
      <c r="I13" t="b">
        <v>0</v>
      </c>
      <c r="L13">
        <v>0</v>
      </c>
      <c r="M13" t="s">
        <v>193</v>
      </c>
      <c r="N13" s="30">
        <v>43837.717870370368</v>
      </c>
      <c r="O13" s="30">
        <v>43837.717870370368</v>
      </c>
    </row>
    <row r="14" spans="1:16" x14ac:dyDescent="0.25">
      <c r="A14">
        <v>10</v>
      </c>
      <c r="B14" t="s">
        <v>225</v>
      </c>
      <c r="C14" t="s">
        <v>226</v>
      </c>
      <c r="D14">
        <v>1</v>
      </c>
      <c r="E14" t="s">
        <v>227</v>
      </c>
      <c r="F14" t="s">
        <v>228</v>
      </c>
      <c r="G14">
        <v>28</v>
      </c>
      <c r="H14">
        <v>2</v>
      </c>
      <c r="I14" t="b">
        <v>0</v>
      </c>
      <c r="J14">
        <v>4</v>
      </c>
      <c r="L14">
        <v>0</v>
      </c>
      <c r="M14" t="s">
        <v>193</v>
      </c>
      <c r="N14" s="30">
        <v>43837.717719907407</v>
      </c>
      <c r="O14" s="30">
        <v>43837.717719907407</v>
      </c>
    </row>
    <row r="15" spans="1:16" x14ac:dyDescent="0.25">
      <c r="A15">
        <v>15</v>
      </c>
      <c r="B15" t="s">
        <v>245</v>
      </c>
      <c r="C15" t="s">
        <v>246</v>
      </c>
      <c r="D15">
        <v>1</v>
      </c>
      <c r="E15" t="s">
        <v>247</v>
      </c>
      <c r="F15" t="s">
        <v>248</v>
      </c>
      <c r="G15">
        <v>36</v>
      </c>
      <c r="H15">
        <v>2</v>
      </c>
      <c r="I15" t="b">
        <v>0</v>
      </c>
      <c r="J15">
        <v>8</v>
      </c>
      <c r="L15">
        <v>0</v>
      </c>
      <c r="M15" t="s">
        <v>193</v>
      </c>
      <c r="N15" s="30">
        <v>43837.717731481483</v>
      </c>
      <c r="O15" s="30">
        <v>43837.717731481483</v>
      </c>
    </row>
    <row r="16" spans="1:16" x14ac:dyDescent="0.25">
      <c r="A16">
        <v>16</v>
      </c>
      <c r="B16" t="s">
        <v>249</v>
      </c>
      <c r="C16" t="s">
        <v>250</v>
      </c>
      <c r="D16">
        <v>1</v>
      </c>
      <c r="E16" t="s">
        <v>251</v>
      </c>
      <c r="F16" t="s">
        <v>252</v>
      </c>
      <c r="G16">
        <v>40</v>
      </c>
      <c r="H16">
        <v>2</v>
      </c>
      <c r="I16" t="b">
        <v>0</v>
      </c>
      <c r="J16">
        <v>5</v>
      </c>
      <c r="L16">
        <v>0</v>
      </c>
      <c r="M16" t="s">
        <v>193</v>
      </c>
      <c r="N16" s="30">
        <v>43837.717731481483</v>
      </c>
      <c r="O16" s="30">
        <v>43837.717731481483</v>
      </c>
    </row>
    <row r="17" spans="1:15" x14ac:dyDescent="0.25">
      <c r="A17">
        <v>259</v>
      </c>
      <c r="B17" t="s">
        <v>1216</v>
      </c>
      <c r="C17" t="s">
        <v>1217</v>
      </c>
      <c r="D17">
        <v>1</v>
      </c>
      <c r="E17" t="s">
        <v>1218</v>
      </c>
      <c r="F17" t="s">
        <v>1219</v>
      </c>
      <c r="G17">
        <v>932</v>
      </c>
      <c r="H17">
        <v>2</v>
      </c>
      <c r="I17" t="b">
        <v>0</v>
      </c>
      <c r="L17">
        <v>0</v>
      </c>
      <c r="M17" t="s">
        <v>193</v>
      </c>
      <c r="N17" s="30">
        <v>43837.718206018515</v>
      </c>
      <c r="O17" s="30">
        <v>43837.718206018515</v>
      </c>
    </row>
    <row r="18" spans="1:15" x14ac:dyDescent="0.25">
      <c r="A18">
        <v>102</v>
      </c>
      <c r="B18" t="s">
        <v>590</v>
      </c>
      <c r="C18" t="s">
        <v>591</v>
      </c>
      <c r="D18">
        <v>1</v>
      </c>
      <c r="E18" t="s">
        <v>592</v>
      </c>
      <c r="F18" t="s">
        <v>593</v>
      </c>
      <c r="G18">
        <v>918</v>
      </c>
      <c r="H18">
        <v>2</v>
      </c>
      <c r="I18" t="b">
        <v>0</v>
      </c>
      <c r="L18">
        <v>0</v>
      </c>
      <c r="M18" t="s">
        <v>193</v>
      </c>
      <c r="N18" s="30">
        <v>43837.717893518522</v>
      </c>
      <c r="O18" s="30">
        <v>43837.717893518522</v>
      </c>
    </row>
    <row r="19" spans="1:15" x14ac:dyDescent="0.25">
      <c r="A19">
        <v>17</v>
      </c>
      <c r="B19" t="s">
        <v>253</v>
      </c>
      <c r="C19" t="s">
        <v>254</v>
      </c>
      <c r="D19">
        <v>1</v>
      </c>
      <c r="E19" t="s">
        <v>255</v>
      </c>
      <c r="F19" t="s">
        <v>256</v>
      </c>
      <c r="G19">
        <v>31</v>
      </c>
      <c r="H19">
        <v>2</v>
      </c>
      <c r="I19" t="b">
        <v>0</v>
      </c>
      <c r="J19">
        <v>9</v>
      </c>
      <c r="L19">
        <v>0</v>
      </c>
      <c r="M19" t="s">
        <v>193</v>
      </c>
      <c r="N19" s="30">
        <v>43837.717731481483</v>
      </c>
      <c r="O19" s="30">
        <v>43837.717731481483</v>
      </c>
    </row>
    <row r="20" spans="1:15" x14ac:dyDescent="0.25">
      <c r="A20">
        <v>41</v>
      </c>
      <c r="B20" t="s">
        <v>349</v>
      </c>
      <c r="C20" t="s">
        <v>350</v>
      </c>
      <c r="D20">
        <v>1</v>
      </c>
      <c r="E20" t="s">
        <v>351</v>
      </c>
      <c r="F20" t="s">
        <v>352</v>
      </c>
      <c r="G20">
        <v>108</v>
      </c>
      <c r="H20">
        <v>2</v>
      </c>
      <c r="I20" t="b">
        <v>1</v>
      </c>
      <c r="J20">
        <v>1</v>
      </c>
      <c r="L20">
        <v>0</v>
      </c>
      <c r="M20" t="s">
        <v>193</v>
      </c>
      <c r="N20" s="30">
        <v>43837.717777777776</v>
      </c>
      <c r="O20" s="30">
        <v>43837.717777777776</v>
      </c>
    </row>
    <row r="21" spans="1:15" x14ac:dyDescent="0.25">
      <c r="A21">
        <v>25</v>
      </c>
      <c r="B21" t="s">
        <v>285</v>
      </c>
      <c r="C21" t="s">
        <v>286</v>
      </c>
      <c r="D21">
        <v>1</v>
      </c>
      <c r="E21" t="s">
        <v>287</v>
      </c>
      <c r="F21" t="s">
        <v>288</v>
      </c>
      <c r="G21">
        <v>56</v>
      </c>
      <c r="H21">
        <v>2</v>
      </c>
      <c r="I21" t="b">
        <v>0</v>
      </c>
      <c r="J21">
        <v>5</v>
      </c>
      <c r="L21">
        <v>0</v>
      </c>
      <c r="M21" t="s">
        <v>193</v>
      </c>
      <c r="N21" s="30">
        <v>43837.717743055553</v>
      </c>
      <c r="O21" s="30">
        <v>43837.717743055553</v>
      </c>
    </row>
    <row r="22" spans="1:15" x14ac:dyDescent="0.25">
      <c r="A22">
        <v>27</v>
      </c>
      <c r="B22" t="s">
        <v>293</v>
      </c>
      <c r="C22" t="s">
        <v>294</v>
      </c>
      <c r="D22">
        <v>1</v>
      </c>
      <c r="E22" t="s">
        <v>295</v>
      </c>
      <c r="F22" t="s">
        <v>296</v>
      </c>
      <c r="G22">
        <v>204</v>
      </c>
      <c r="H22">
        <v>2</v>
      </c>
      <c r="I22" t="b">
        <v>0</v>
      </c>
      <c r="J22">
        <v>1</v>
      </c>
      <c r="L22">
        <v>0</v>
      </c>
      <c r="M22" t="s">
        <v>193</v>
      </c>
      <c r="N22" s="30">
        <v>43837.71775462963</v>
      </c>
      <c r="O22" s="30">
        <v>43837.71775462963</v>
      </c>
    </row>
    <row r="23" spans="1:15" x14ac:dyDescent="0.25">
      <c r="A23">
        <v>31</v>
      </c>
      <c r="B23" t="s">
        <v>309</v>
      </c>
      <c r="C23" t="s">
        <v>310</v>
      </c>
      <c r="D23">
        <v>1</v>
      </c>
      <c r="E23" t="s">
        <v>311</v>
      </c>
      <c r="F23" t="s">
        <v>312</v>
      </c>
      <c r="G23">
        <v>535</v>
      </c>
      <c r="H23">
        <v>2</v>
      </c>
      <c r="I23" t="b">
        <v>0</v>
      </c>
      <c r="L23">
        <v>0</v>
      </c>
      <c r="M23" t="s">
        <v>193</v>
      </c>
      <c r="N23" s="30">
        <v>43837.71775462963</v>
      </c>
      <c r="O23" s="30">
        <v>43837.71775462963</v>
      </c>
    </row>
    <row r="24" spans="1:15" x14ac:dyDescent="0.25">
      <c r="A24">
        <v>39</v>
      </c>
      <c r="B24" t="s">
        <v>341</v>
      </c>
      <c r="C24" t="s">
        <v>342</v>
      </c>
      <c r="D24">
        <v>1</v>
      </c>
      <c r="E24" t="s">
        <v>343</v>
      </c>
      <c r="F24" t="s">
        <v>344</v>
      </c>
      <c r="G24">
        <v>854</v>
      </c>
      <c r="H24">
        <v>2</v>
      </c>
      <c r="I24" t="b">
        <v>0</v>
      </c>
      <c r="J24">
        <v>1</v>
      </c>
      <c r="L24">
        <v>0</v>
      </c>
      <c r="M24" t="s">
        <v>193</v>
      </c>
      <c r="N24" s="30">
        <v>43837.717777777776</v>
      </c>
      <c r="O24" s="30">
        <v>43837.717777777776</v>
      </c>
    </row>
    <row r="25" spans="1:15" x14ac:dyDescent="0.25">
      <c r="A25">
        <v>21</v>
      </c>
      <c r="B25" t="s">
        <v>269</v>
      </c>
      <c r="C25" t="s">
        <v>270</v>
      </c>
      <c r="D25">
        <v>1</v>
      </c>
      <c r="E25" t="s">
        <v>271</v>
      </c>
      <c r="F25" t="s">
        <v>272</v>
      </c>
      <c r="G25">
        <v>50</v>
      </c>
      <c r="H25">
        <v>2</v>
      </c>
      <c r="I25" t="b">
        <v>0</v>
      </c>
      <c r="J25">
        <v>3</v>
      </c>
      <c r="L25">
        <v>0</v>
      </c>
      <c r="M25" t="s">
        <v>193</v>
      </c>
      <c r="N25" s="30">
        <v>43837.717743055553</v>
      </c>
      <c r="O25" s="30">
        <v>43837.717743055553</v>
      </c>
    </row>
    <row r="26" spans="1:15" x14ac:dyDescent="0.25">
      <c r="A26">
        <v>38</v>
      </c>
      <c r="B26" t="s">
        <v>337</v>
      </c>
      <c r="C26" t="s">
        <v>338</v>
      </c>
      <c r="D26">
        <v>1</v>
      </c>
      <c r="E26" t="s">
        <v>339</v>
      </c>
      <c r="F26" t="s">
        <v>340</v>
      </c>
      <c r="G26">
        <v>100</v>
      </c>
      <c r="H26">
        <v>2</v>
      </c>
      <c r="I26" t="b">
        <v>0</v>
      </c>
      <c r="J26">
        <v>5</v>
      </c>
      <c r="L26">
        <v>0</v>
      </c>
      <c r="M26" t="s">
        <v>193</v>
      </c>
      <c r="N26" s="30">
        <v>43837.717766203707</v>
      </c>
      <c r="O26" s="30">
        <v>43837.717766203707</v>
      </c>
    </row>
    <row r="27" spans="1:15" x14ac:dyDescent="0.25">
      <c r="A27">
        <v>19</v>
      </c>
      <c r="B27" t="s">
        <v>261</v>
      </c>
      <c r="C27" t="s">
        <v>262</v>
      </c>
      <c r="D27">
        <v>1</v>
      </c>
      <c r="E27" t="s">
        <v>263</v>
      </c>
      <c r="F27" t="s">
        <v>264</v>
      </c>
      <c r="G27">
        <v>48</v>
      </c>
      <c r="H27">
        <v>2</v>
      </c>
      <c r="I27" t="b">
        <v>0</v>
      </c>
      <c r="J27">
        <v>6</v>
      </c>
      <c r="L27">
        <v>0</v>
      </c>
      <c r="M27" t="s">
        <v>193</v>
      </c>
      <c r="N27" s="30">
        <v>43837.717731481483</v>
      </c>
      <c r="O27" s="30">
        <v>43837.717731481483</v>
      </c>
    </row>
    <row r="28" spans="1:15" x14ac:dyDescent="0.25">
      <c r="A28">
        <v>18</v>
      </c>
      <c r="B28" t="s">
        <v>257</v>
      </c>
      <c r="C28" t="s">
        <v>258</v>
      </c>
      <c r="D28">
        <v>1</v>
      </c>
      <c r="E28" t="s">
        <v>259</v>
      </c>
      <c r="F28" t="s">
        <v>260</v>
      </c>
      <c r="G28">
        <v>44</v>
      </c>
      <c r="H28">
        <v>2</v>
      </c>
      <c r="I28" t="b">
        <v>0</v>
      </c>
      <c r="J28">
        <v>4</v>
      </c>
      <c r="L28">
        <v>0</v>
      </c>
      <c r="M28" t="s">
        <v>193</v>
      </c>
      <c r="N28" s="30">
        <v>43837.717731481483</v>
      </c>
      <c r="O28" s="30">
        <v>43837.717731481483</v>
      </c>
    </row>
    <row r="29" spans="1:15" x14ac:dyDescent="0.25">
      <c r="A29">
        <v>32</v>
      </c>
      <c r="B29" t="s">
        <v>313</v>
      </c>
      <c r="C29" t="s">
        <v>314</v>
      </c>
      <c r="D29">
        <v>1</v>
      </c>
      <c r="E29" t="s">
        <v>315</v>
      </c>
      <c r="F29" t="s">
        <v>316</v>
      </c>
      <c r="G29">
        <v>70</v>
      </c>
      <c r="H29">
        <v>2</v>
      </c>
      <c r="I29" t="b">
        <v>0</v>
      </c>
      <c r="J29">
        <v>5</v>
      </c>
      <c r="L29">
        <v>0</v>
      </c>
      <c r="M29" t="s">
        <v>193</v>
      </c>
      <c r="N29" s="30">
        <v>43837.717766203707</v>
      </c>
      <c r="O29" s="30">
        <v>43837.717766203707</v>
      </c>
    </row>
    <row r="30" spans="1:15" x14ac:dyDescent="0.25">
      <c r="A30">
        <v>205</v>
      </c>
      <c r="B30" t="s">
        <v>1000</v>
      </c>
      <c r="C30" t="s">
        <v>1001</v>
      </c>
      <c r="D30">
        <v>1</v>
      </c>
      <c r="E30" t="s">
        <v>1002</v>
      </c>
      <c r="F30" t="s">
        <v>1003</v>
      </c>
      <c r="G30">
        <v>652</v>
      </c>
      <c r="H30">
        <v>2</v>
      </c>
      <c r="I30" t="b">
        <v>0</v>
      </c>
      <c r="L30">
        <v>0</v>
      </c>
      <c r="M30" t="s">
        <v>193</v>
      </c>
      <c r="N30" s="30">
        <v>43837.718090277776</v>
      </c>
      <c r="O30" s="30">
        <v>43837.718090277776</v>
      </c>
    </row>
    <row r="31" spans="1:15" x14ac:dyDescent="0.25">
      <c r="A31">
        <v>24</v>
      </c>
      <c r="B31" t="s">
        <v>281</v>
      </c>
      <c r="C31" t="s">
        <v>282</v>
      </c>
      <c r="D31">
        <v>1</v>
      </c>
      <c r="E31" t="s">
        <v>283</v>
      </c>
      <c r="F31" t="s">
        <v>284</v>
      </c>
      <c r="G31">
        <v>112</v>
      </c>
      <c r="H31">
        <v>2</v>
      </c>
      <c r="I31" t="b">
        <v>0</v>
      </c>
      <c r="J31">
        <v>9</v>
      </c>
      <c r="L31">
        <v>0</v>
      </c>
      <c r="M31" t="s">
        <v>193</v>
      </c>
      <c r="N31" s="30">
        <v>43837.717743055553</v>
      </c>
      <c r="O31" s="30">
        <v>43837.717743055553</v>
      </c>
    </row>
    <row r="32" spans="1:15" x14ac:dyDescent="0.25">
      <c r="A32">
        <v>26</v>
      </c>
      <c r="B32" t="s">
        <v>289</v>
      </c>
      <c r="C32" t="s">
        <v>290</v>
      </c>
      <c r="D32">
        <v>1</v>
      </c>
      <c r="E32" t="s">
        <v>291</v>
      </c>
      <c r="F32" t="s">
        <v>292</v>
      </c>
      <c r="G32">
        <v>84</v>
      </c>
      <c r="H32">
        <v>2</v>
      </c>
      <c r="I32" t="b">
        <v>0</v>
      </c>
      <c r="J32">
        <v>4</v>
      </c>
      <c r="L32">
        <v>0</v>
      </c>
      <c r="M32" t="s">
        <v>193</v>
      </c>
      <c r="N32" s="30">
        <v>43837.71775462963</v>
      </c>
      <c r="O32" s="30">
        <v>43837.71775462963</v>
      </c>
    </row>
    <row r="33" spans="1:15" x14ac:dyDescent="0.25">
      <c r="A33">
        <v>28</v>
      </c>
      <c r="B33" t="s">
        <v>297</v>
      </c>
      <c r="C33" t="s">
        <v>298</v>
      </c>
      <c r="D33">
        <v>1</v>
      </c>
      <c r="E33" t="s">
        <v>299</v>
      </c>
      <c r="F33" t="s">
        <v>300</v>
      </c>
      <c r="G33">
        <v>60</v>
      </c>
      <c r="H33">
        <v>2</v>
      </c>
      <c r="I33" t="b">
        <v>0</v>
      </c>
      <c r="J33">
        <v>4</v>
      </c>
      <c r="L33">
        <v>0</v>
      </c>
      <c r="M33" t="s">
        <v>193</v>
      </c>
      <c r="N33" s="30">
        <v>43837.71775462963</v>
      </c>
      <c r="O33" s="30">
        <v>43837.71775462963</v>
      </c>
    </row>
    <row r="34" spans="1:15" x14ac:dyDescent="0.25">
      <c r="A34">
        <v>30</v>
      </c>
      <c r="B34" t="s">
        <v>305</v>
      </c>
      <c r="C34" t="s">
        <v>306</v>
      </c>
      <c r="D34">
        <v>1</v>
      </c>
      <c r="E34" t="s">
        <v>307</v>
      </c>
      <c r="F34" t="s">
        <v>308</v>
      </c>
      <c r="G34">
        <v>68</v>
      </c>
      <c r="H34">
        <v>2</v>
      </c>
      <c r="I34" t="b">
        <v>0</v>
      </c>
      <c r="J34">
        <v>10</v>
      </c>
      <c r="L34">
        <v>0</v>
      </c>
      <c r="M34" t="s">
        <v>193</v>
      </c>
      <c r="N34" s="30">
        <v>43837.71775462963</v>
      </c>
      <c r="O34" s="30">
        <v>43837.71775462963</v>
      </c>
    </row>
    <row r="35" spans="1:15" x14ac:dyDescent="0.25">
      <c r="A35">
        <v>35</v>
      </c>
      <c r="B35" t="s">
        <v>325</v>
      </c>
      <c r="C35" t="s">
        <v>326</v>
      </c>
      <c r="D35">
        <v>1</v>
      </c>
      <c r="E35" t="s">
        <v>327</v>
      </c>
      <c r="F35" t="s">
        <v>328</v>
      </c>
      <c r="G35">
        <v>76</v>
      </c>
      <c r="H35">
        <v>2</v>
      </c>
      <c r="I35" t="b">
        <v>0</v>
      </c>
      <c r="J35">
        <v>10</v>
      </c>
      <c r="L35">
        <v>0</v>
      </c>
      <c r="M35" t="s">
        <v>193</v>
      </c>
      <c r="N35" s="30">
        <v>43837.717766203707</v>
      </c>
      <c r="O35" s="30">
        <v>43837.717766203707</v>
      </c>
    </row>
    <row r="36" spans="1:15" x14ac:dyDescent="0.25">
      <c r="A36">
        <v>22</v>
      </c>
      <c r="B36" t="s">
        <v>273</v>
      </c>
      <c r="C36" t="s">
        <v>274</v>
      </c>
      <c r="D36">
        <v>1</v>
      </c>
      <c r="E36" t="s">
        <v>275</v>
      </c>
      <c r="F36" t="s">
        <v>276</v>
      </c>
      <c r="G36">
        <v>52</v>
      </c>
      <c r="H36">
        <v>2</v>
      </c>
      <c r="I36" t="b">
        <v>0</v>
      </c>
      <c r="J36">
        <v>4</v>
      </c>
      <c r="L36">
        <v>0</v>
      </c>
      <c r="M36" t="s">
        <v>193</v>
      </c>
      <c r="N36" s="30">
        <v>43837.717743055553</v>
      </c>
      <c r="O36" s="30">
        <v>43837.717743055553</v>
      </c>
    </row>
    <row r="37" spans="1:15" x14ac:dyDescent="0.25">
      <c r="A37">
        <v>37</v>
      </c>
      <c r="B37" t="s">
        <v>333</v>
      </c>
      <c r="C37" t="s">
        <v>334</v>
      </c>
      <c r="D37">
        <v>1</v>
      </c>
      <c r="E37" t="s">
        <v>335</v>
      </c>
      <c r="F37" t="s">
        <v>336</v>
      </c>
      <c r="G37">
        <v>96</v>
      </c>
      <c r="H37">
        <v>2</v>
      </c>
      <c r="I37" t="b">
        <v>0</v>
      </c>
      <c r="J37">
        <v>3</v>
      </c>
      <c r="L37">
        <v>0</v>
      </c>
      <c r="M37" t="s">
        <v>193</v>
      </c>
      <c r="N37" s="30">
        <v>43837.717766203707</v>
      </c>
      <c r="O37" s="30">
        <v>43837.717766203707</v>
      </c>
    </row>
    <row r="38" spans="1:15" x14ac:dyDescent="0.25">
      <c r="A38">
        <v>29</v>
      </c>
      <c r="B38" t="s">
        <v>301</v>
      </c>
      <c r="C38" t="s">
        <v>302</v>
      </c>
      <c r="D38">
        <v>1</v>
      </c>
      <c r="E38" t="s">
        <v>303</v>
      </c>
      <c r="F38" t="s">
        <v>304</v>
      </c>
      <c r="G38">
        <v>64</v>
      </c>
      <c r="H38">
        <v>2</v>
      </c>
      <c r="I38" t="b">
        <v>0</v>
      </c>
      <c r="J38">
        <v>3</v>
      </c>
      <c r="L38">
        <v>0</v>
      </c>
      <c r="M38" t="s">
        <v>193</v>
      </c>
      <c r="N38" s="30">
        <v>43837.71775462963</v>
      </c>
      <c r="O38" s="30">
        <v>43837.71775462963</v>
      </c>
    </row>
    <row r="39" spans="1:15" x14ac:dyDescent="0.25">
      <c r="A39">
        <v>34</v>
      </c>
      <c r="B39" t="s">
        <v>321</v>
      </c>
      <c r="C39" t="s">
        <v>322</v>
      </c>
      <c r="D39">
        <v>1</v>
      </c>
      <c r="E39" t="s">
        <v>323</v>
      </c>
      <c r="F39" t="s">
        <v>324</v>
      </c>
      <c r="G39">
        <v>74</v>
      </c>
      <c r="H39">
        <v>2</v>
      </c>
      <c r="I39" t="b">
        <v>0</v>
      </c>
      <c r="L39">
        <v>0</v>
      </c>
      <c r="M39" t="s">
        <v>193</v>
      </c>
      <c r="N39" s="30">
        <v>43837.717766203707</v>
      </c>
      <c r="O39" s="30">
        <v>43837.717766203707</v>
      </c>
    </row>
    <row r="40" spans="1:15" x14ac:dyDescent="0.25">
      <c r="A40">
        <v>33</v>
      </c>
      <c r="B40" t="s">
        <v>317</v>
      </c>
      <c r="C40" t="s">
        <v>318</v>
      </c>
      <c r="D40">
        <v>1</v>
      </c>
      <c r="E40" t="s">
        <v>319</v>
      </c>
      <c r="F40" t="s">
        <v>320</v>
      </c>
      <c r="G40">
        <v>72</v>
      </c>
      <c r="H40">
        <v>2</v>
      </c>
      <c r="I40" t="b">
        <v>0</v>
      </c>
      <c r="J40">
        <v>1</v>
      </c>
      <c r="L40">
        <v>0</v>
      </c>
      <c r="M40" t="s">
        <v>193</v>
      </c>
      <c r="N40" s="30">
        <v>43837.717766203707</v>
      </c>
      <c r="O40" s="30">
        <v>43837.717766203707</v>
      </c>
    </row>
    <row r="41" spans="1:15" x14ac:dyDescent="0.25">
      <c r="A41">
        <v>47</v>
      </c>
      <c r="B41" t="s">
        <v>373</v>
      </c>
      <c r="C41" t="s">
        <v>374</v>
      </c>
      <c r="D41">
        <v>1</v>
      </c>
      <c r="E41" t="s">
        <v>375</v>
      </c>
      <c r="F41" t="s">
        <v>91</v>
      </c>
      <c r="G41">
        <v>140</v>
      </c>
      <c r="H41">
        <v>2</v>
      </c>
      <c r="I41" t="b">
        <v>0</v>
      </c>
      <c r="J41">
        <v>1</v>
      </c>
      <c r="L41">
        <v>0</v>
      </c>
      <c r="M41" t="s">
        <v>193</v>
      </c>
      <c r="N41" s="30">
        <v>43837.717789351853</v>
      </c>
      <c r="O41" s="30">
        <v>43837.717789351853</v>
      </c>
    </row>
    <row r="42" spans="1:15" x14ac:dyDescent="0.25">
      <c r="A42">
        <v>45</v>
      </c>
      <c r="B42" t="s">
        <v>365</v>
      </c>
      <c r="C42" t="s">
        <v>366</v>
      </c>
      <c r="D42">
        <v>1</v>
      </c>
      <c r="E42" t="s">
        <v>367</v>
      </c>
      <c r="F42" t="s">
        <v>368</v>
      </c>
      <c r="G42">
        <v>124</v>
      </c>
      <c r="H42">
        <v>3</v>
      </c>
      <c r="I42" t="b">
        <v>1</v>
      </c>
      <c r="J42">
        <v>7</v>
      </c>
      <c r="L42">
        <v>0</v>
      </c>
      <c r="M42" t="s">
        <v>193</v>
      </c>
      <c r="N42" s="30">
        <v>43837.717789351853</v>
      </c>
      <c r="O42" s="30">
        <v>43837.717789351853</v>
      </c>
    </row>
    <row r="43" spans="1:15" x14ac:dyDescent="0.25">
      <c r="A43">
        <v>53</v>
      </c>
      <c r="B43" t="s">
        <v>396</v>
      </c>
      <c r="C43" t="s">
        <v>397</v>
      </c>
      <c r="D43">
        <v>1</v>
      </c>
      <c r="E43" t="s">
        <v>398</v>
      </c>
      <c r="F43" t="s">
        <v>399</v>
      </c>
      <c r="G43">
        <v>166</v>
      </c>
      <c r="H43">
        <v>2</v>
      </c>
      <c r="I43" t="b">
        <v>0</v>
      </c>
      <c r="L43">
        <v>0</v>
      </c>
      <c r="M43" t="s">
        <v>193</v>
      </c>
      <c r="N43" s="30">
        <v>43837.717800925922</v>
      </c>
      <c r="O43" s="30">
        <v>43837.717800925922</v>
      </c>
    </row>
    <row r="44" spans="1:15" x14ac:dyDescent="0.25">
      <c r="A44">
        <v>237</v>
      </c>
      <c r="B44" t="s">
        <v>1128</v>
      </c>
      <c r="C44" t="s">
        <v>1129</v>
      </c>
      <c r="D44">
        <v>1</v>
      </c>
      <c r="E44" t="s">
        <v>1130</v>
      </c>
      <c r="F44" t="s">
        <v>1131</v>
      </c>
      <c r="G44">
        <v>756</v>
      </c>
      <c r="H44">
        <v>2</v>
      </c>
      <c r="I44" t="b">
        <v>0</v>
      </c>
      <c r="J44">
        <v>5</v>
      </c>
      <c r="L44">
        <v>0</v>
      </c>
      <c r="M44" t="s">
        <v>193</v>
      </c>
      <c r="N44" s="30">
        <v>43837.718159722222</v>
      </c>
      <c r="O44" s="30">
        <v>43837.718159722222</v>
      </c>
    </row>
    <row r="45" spans="1:15" x14ac:dyDescent="0.25">
      <c r="A45">
        <v>49</v>
      </c>
      <c r="B45" t="s">
        <v>380</v>
      </c>
      <c r="C45" t="s">
        <v>381</v>
      </c>
      <c r="D45">
        <v>1</v>
      </c>
      <c r="E45" t="s">
        <v>382</v>
      </c>
      <c r="F45" t="s">
        <v>383</v>
      </c>
      <c r="G45">
        <v>152</v>
      </c>
      <c r="H45">
        <v>2</v>
      </c>
      <c r="I45" t="b">
        <v>0</v>
      </c>
      <c r="J45">
        <v>10</v>
      </c>
      <c r="L45">
        <v>0</v>
      </c>
      <c r="M45" t="s">
        <v>193</v>
      </c>
      <c r="N45" s="30">
        <v>43837.717789351853</v>
      </c>
      <c r="O45" s="30">
        <v>43837.717789351853</v>
      </c>
    </row>
    <row r="46" spans="1:15" x14ac:dyDescent="0.25">
      <c r="A46">
        <v>50</v>
      </c>
      <c r="B46" t="s">
        <v>384</v>
      </c>
      <c r="C46" t="s">
        <v>385</v>
      </c>
      <c r="D46">
        <v>1</v>
      </c>
      <c r="E46" t="s">
        <v>386</v>
      </c>
      <c r="F46" t="s">
        <v>387</v>
      </c>
      <c r="G46">
        <v>156</v>
      </c>
      <c r="H46">
        <v>2</v>
      </c>
      <c r="I46" t="b">
        <v>0</v>
      </c>
      <c r="J46">
        <v>3</v>
      </c>
      <c r="L46">
        <v>0</v>
      </c>
      <c r="M46" t="s">
        <v>193</v>
      </c>
      <c r="N46" s="30">
        <v>43837.717789351853</v>
      </c>
      <c r="O46" s="30">
        <v>43837.717789351853</v>
      </c>
    </row>
    <row r="47" spans="1:15" x14ac:dyDescent="0.25">
      <c r="A47">
        <v>61</v>
      </c>
      <c r="B47" t="s">
        <v>428</v>
      </c>
      <c r="C47" t="s">
        <v>429</v>
      </c>
      <c r="D47">
        <v>1</v>
      </c>
      <c r="E47" t="s">
        <v>430</v>
      </c>
      <c r="F47" t="s">
        <v>431</v>
      </c>
      <c r="G47">
        <v>384</v>
      </c>
      <c r="H47">
        <v>2</v>
      </c>
      <c r="I47" t="b">
        <v>0</v>
      </c>
      <c r="J47">
        <v>1</v>
      </c>
      <c r="L47">
        <v>0</v>
      </c>
      <c r="M47" t="s">
        <v>193</v>
      </c>
      <c r="N47" s="30">
        <v>43837.717812499999</v>
      </c>
      <c r="O47" s="30">
        <v>43837.717812499999</v>
      </c>
    </row>
    <row r="48" spans="1:15" x14ac:dyDescent="0.25">
      <c r="A48">
        <v>44</v>
      </c>
      <c r="B48" t="s">
        <v>361</v>
      </c>
      <c r="C48" t="s">
        <v>362</v>
      </c>
      <c r="D48">
        <v>1</v>
      </c>
      <c r="E48" t="s">
        <v>363</v>
      </c>
      <c r="F48" t="s">
        <v>364</v>
      </c>
      <c r="G48">
        <v>120</v>
      </c>
      <c r="H48">
        <v>2</v>
      </c>
      <c r="I48" t="b">
        <v>0</v>
      </c>
      <c r="J48">
        <v>1</v>
      </c>
      <c r="L48">
        <v>0</v>
      </c>
      <c r="M48" t="s">
        <v>193</v>
      </c>
      <c r="N48" s="30">
        <v>43837.717777777776</v>
      </c>
      <c r="O48" s="30">
        <v>43837.717777777776</v>
      </c>
    </row>
    <row r="49" spans="1:15" x14ac:dyDescent="0.25">
      <c r="A49">
        <v>57</v>
      </c>
      <c r="B49" t="s">
        <v>412</v>
      </c>
      <c r="C49" t="s">
        <v>413</v>
      </c>
      <c r="D49">
        <v>1</v>
      </c>
      <c r="E49" t="s">
        <v>414</v>
      </c>
      <c r="F49" t="s">
        <v>415</v>
      </c>
      <c r="G49">
        <v>180</v>
      </c>
      <c r="H49">
        <v>2</v>
      </c>
      <c r="I49" t="b">
        <v>0</v>
      </c>
      <c r="J49">
        <v>1</v>
      </c>
      <c r="L49">
        <v>0</v>
      </c>
      <c r="M49" t="s">
        <v>193</v>
      </c>
      <c r="N49" s="30">
        <v>43837.717812499999</v>
      </c>
      <c r="O49" s="30">
        <v>43837.717812499999</v>
      </c>
    </row>
    <row r="50" spans="1:15" x14ac:dyDescent="0.25">
      <c r="A50">
        <v>56</v>
      </c>
      <c r="B50" t="s">
        <v>408</v>
      </c>
      <c r="C50" t="s">
        <v>409</v>
      </c>
      <c r="D50">
        <v>1</v>
      </c>
      <c r="E50" t="s">
        <v>410</v>
      </c>
      <c r="F50" t="s">
        <v>411</v>
      </c>
      <c r="G50">
        <v>178</v>
      </c>
      <c r="H50">
        <v>2</v>
      </c>
      <c r="I50" t="b">
        <v>0</v>
      </c>
      <c r="J50">
        <v>1</v>
      </c>
      <c r="L50">
        <v>0</v>
      </c>
      <c r="M50" t="s">
        <v>193</v>
      </c>
      <c r="N50" s="30">
        <v>43837.717800925922</v>
      </c>
      <c r="O50" s="30">
        <v>43837.717800925922</v>
      </c>
    </row>
    <row r="51" spans="1:15" x14ac:dyDescent="0.25">
      <c r="A51">
        <v>58</v>
      </c>
      <c r="B51" t="s">
        <v>416</v>
      </c>
      <c r="C51" t="s">
        <v>417</v>
      </c>
      <c r="D51">
        <v>1</v>
      </c>
      <c r="E51" t="s">
        <v>418</v>
      </c>
      <c r="F51" t="s">
        <v>419</v>
      </c>
      <c r="G51">
        <v>184</v>
      </c>
      <c r="H51">
        <v>2</v>
      </c>
      <c r="I51" t="b">
        <v>0</v>
      </c>
      <c r="J51">
        <v>8</v>
      </c>
      <c r="L51">
        <v>0</v>
      </c>
      <c r="M51" t="s">
        <v>193</v>
      </c>
      <c r="N51" s="30">
        <v>43837.717812499999</v>
      </c>
      <c r="O51" s="30">
        <v>43837.717812499999</v>
      </c>
    </row>
    <row r="52" spans="1:15" x14ac:dyDescent="0.25">
      <c r="A52">
        <v>54</v>
      </c>
      <c r="B52" t="s">
        <v>400</v>
      </c>
      <c r="C52" t="s">
        <v>401</v>
      </c>
      <c r="D52">
        <v>1</v>
      </c>
      <c r="E52" t="s">
        <v>402</v>
      </c>
      <c r="F52" t="s">
        <v>403</v>
      </c>
      <c r="G52">
        <v>170</v>
      </c>
      <c r="H52">
        <v>2</v>
      </c>
      <c r="I52" t="b">
        <v>0</v>
      </c>
      <c r="J52">
        <v>10</v>
      </c>
      <c r="L52">
        <v>0</v>
      </c>
      <c r="M52" t="s">
        <v>193</v>
      </c>
      <c r="N52" s="30">
        <v>43837.717800925922</v>
      </c>
      <c r="O52" s="30">
        <v>43837.717800925922</v>
      </c>
    </row>
    <row r="53" spans="1:15" x14ac:dyDescent="0.25">
      <c r="A53">
        <v>55</v>
      </c>
      <c r="B53" t="s">
        <v>404</v>
      </c>
      <c r="C53" t="s">
        <v>405</v>
      </c>
      <c r="D53">
        <v>1</v>
      </c>
      <c r="E53" t="s">
        <v>406</v>
      </c>
      <c r="F53" t="s">
        <v>407</v>
      </c>
      <c r="G53">
        <v>174</v>
      </c>
      <c r="H53">
        <v>2</v>
      </c>
      <c r="I53" t="b">
        <v>0</v>
      </c>
      <c r="J53">
        <v>1</v>
      </c>
      <c r="L53">
        <v>0</v>
      </c>
      <c r="M53" t="s">
        <v>193</v>
      </c>
      <c r="N53" s="30">
        <v>43837.717800925922</v>
      </c>
      <c r="O53" s="30">
        <v>43837.717800925922</v>
      </c>
    </row>
    <row r="54" spans="1:15" x14ac:dyDescent="0.25">
      <c r="A54">
        <v>52</v>
      </c>
      <c r="B54" t="s">
        <v>392</v>
      </c>
      <c r="C54" t="s">
        <v>393</v>
      </c>
      <c r="D54">
        <v>1</v>
      </c>
      <c r="E54" t="s">
        <v>394</v>
      </c>
      <c r="F54" t="s">
        <v>395</v>
      </c>
      <c r="G54">
        <v>905</v>
      </c>
      <c r="H54">
        <v>2</v>
      </c>
      <c r="I54" t="b">
        <v>0</v>
      </c>
      <c r="L54">
        <v>0</v>
      </c>
      <c r="M54" t="s">
        <v>193</v>
      </c>
      <c r="N54" s="30">
        <v>43837.717800925922</v>
      </c>
      <c r="O54" s="30">
        <v>43837.717800925922</v>
      </c>
    </row>
    <row r="55" spans="1:15" x14ac:dyDescent="0.25">
      <c r="A55">
        <v>42</v>
      </c>
      <c r="B55" t="s">
        <v>353</v>
      </c>
      <c r="C55" t="s">
        <v>354</v>
      </c>
      <c r="D55">
        <v>1</v>
      </c>
      <c r="E55" t="s">
        <v>355</v>
      </c>
      <c r="F55" t="s">
        <v>356</v>
      </c>
      <c r="G55">
        <v>132</v>
      </c>
      <c r="H55">
        <v>2</v>
      </c>
      <c r="I55" t="b">
        <v>0</v>
      </c>
      <c r="J55">
        <v>1</v>
      </c>
      <c r="L55">
        <v>0</v>
      </c>
      <c r="M55" t="s">
        <v>193</v>
      </c>
      <c r="N55" s="30">
        <v>43837.717777777776</v>
      </c>
      <c r="O55" s="30">
        <v>43837.717777777776</v>
      </c>
    </row>
    <row r="56" spans="1:15" x14ac:dyDescent="0.25">
      <c r="A56">
        <v>60</v>
      </c>
      <c r="B56" t="s">
        <v>424</v>
      </c>
      <c r="C56" t="s">
        <v>425</v>
      </c>
      <c r="D56">
        <v>1</v>
      </c>
      <c r="E56" t="s">
        <v>426</v>
      </c>
      <c r="F56" t="s">
        <v>427</v>
      </c>
      <c r="G56">
        <v>188</v>
      </c>
      <c r="H56">
        <v>2</v>
      </c>
      <c r="I56" t="b">
        <v>0</v>
      </c>
      <c r="J56">
        <v>4</v>
      </c>
      <c r="L56">
        <v>0</v>
      </c>
      <c r="M56" t="s">
        <v>193</v>
      </c>
      <c r="N56" s="30">
        <v>43837.717812499999</v>
      </c>
      <c r="O56" s="30">
        <v>43837.717812499999</v>
      </c>
    </row>
    <row r="57" spans="1:15" x14ac:dyDescent="0.25">
      <c r="A57">
        <v>63</v>
      </c>
      <c r="B57" t="s">
        <v>436</v>
      </c>
      <c r="C57" t="s">
        <v>437</v>
      </c>
      <c r="D57">
        <v>1</v>
      </c>
      <c r="E57" t="s">
        <v>438</v>
      </c>
      <c r="F57" t="s">
        <v>439</v>
      </c>
      <c r="G57">
        <v>192</v>
      </c>
      <c r="H57">
        <v>2</v>
      </c>
      <c r="I57" t="b">
        <v>0</v>
      </c>
      <c r="J57">
        <v>4</v>
      </c>
      <c r="L57">
        <v>0</v>
      </c>
      <c r="M57" t="s">
        <v>193</v>
      </c>
      <c r="N57" s="30">
        <v>43837.717824074076</v>
      </c>
      <c r="O57" s="30">
        <v>43837.717824074076</v>
      </c>
    </row>
    <row r="58" spans="1:15" x14ac:dyDescent="0.25">
      <c r="A58">
        <v>64</v>
      </c>
      <c r="B58" t="s">
        <v>440</v>
      </c>
      <c r="C58" t="s">
        <v>441</v>
      </c>
      <c r="D58">
        <v>1</v>
      </c>
      <c r="E58" t="s">
        <v>442</v>
      </c>
      <c r="F58" t="s">
        <v>443</v>
      </c>
      <c r="G58">
        <v>531</v>
      </c>
      <c r="H58">
        <v>2</v>
      </c>
      <c r="I58" t="b">
        <v>0</v>
      </c>
      <c r="L58">
        <v>0</v>
      </c>
      <c r="M58" t="s">
        <v>193</v>
      </c>
      <c r="N58" s="30">
        <v>43837.717824074076</v>
      </c>
      <c r="O58" s="30">
        <v>43837.717824074076</v>
      </c>
    </row>
    <row r="59" spans="1:15" x14ac:dyDescent="0.25">
      <c r="A59">
        <v>51</v>
      </c>
      <c r="B59" t="s">
        <v>388</v>
      </c>
      <c r="C59" t="s">
        <v>389</v>
      </c>
      <c r="D59">
        <v>1</v>
      </c>
      <c r="E59" t="s">
        <v>390</v>
      </c>
      <c r="F59" t="s">
        <v>391</v>
      </c>
      <c r="G59">
        <v>162</v>
      </c>
      <c r="H59">
        <v>2</v>
      </c>
      <c r="I59" t="b">
        <v>0</v>
      </c>
      <c r="J59">
        <v>8</v>
      </c>
      <c r="L59">
        <v>0</v>
      </c>
      <c r="M59" t="s">
        <v>193</v>
      </c>
      <c r="N59" s="30">
        <v>43837.717800925922</v>
      </c>
      <c r="O59" s="30">
        <v>43837.717800925922</v>
      </c>
    </row>
    <row r="60" spans="1:15" x14ac:dyDescent="0.25">
      <c r="A60">
        <v>46</v>
      </c>
      <c r="B60" t="s">
        <v>369</v>
      </c>
      <c r="C60" t="s">
        <v>370</v>
      </c>
      <c r="D60">
        <v>1</v>
      </c>
      <c r="E60" t="s">
        <v>371</v>
      </c>
      <c r="F60" t="s">
        <v>372</v>
      </c>
      <c r="G60">
        <v>136</v>
      </c>
      <c r="H60">
        <v>2</v>
      </c>
      <c r="I60" t="b">
        <v>0</v>
      </c>
      <c r="J60">
        <v>4</v>
      </c>
      <c r="L60">
        <v>0</v>
      </c>
      <c r="M60" t="s">
        <v>193</v>
      </c>
      <c r="N60" s="30">
        <v>43837.717789351853</v>
      </c>
      <c r="O60" s="30">
        <v>43837.717789351853</v>
      </c>
    </row>
    <row r="61" spans="1:15" x14ac:dyDescent="0.25">
      <c r="A61">
        <v>65</v>
      </c>
      <c r="B61" t="s">
        <v>444</v>
      </c>
      <c r="C61" t="s">
        <v>445</v>
      </c>
      <c r="D61">
        <v>1</v>
      </c>
      <c r="E61" t="s">
        <v>446</v>
      </c>
      <c r="F61" t="s">
        <v>447</v>
      </c>
      <c r="G61">
        <v>196</v>
      </c>
      <c r="H61">
        <v>2</v>
      </c>
      <c r="I61" t="b">
        <v>0</v>
      </c>
      <c r="J61">
        <v>5</v>
      </c>
      <c r="L61">
        <v>0</v>
      </c>
      <c r="M61" t="s">
        <v>193</v>
      </c>
      <c r="N61" s="30">
        <v>43837.717824074076</v>
      </c>
      <c r="O61" s="30">
        <v>43837.717824074076</v>
      </c>
    </row>
    <row r="62" spans="1:15" x14ac:dyDescent="0.25">
      <c r="A62">
        <v>66</v>
      </c>
      <c r="B62" t="s">
        <v>448</v>
      </c>
      <c r="C62" t="s">
        <v>449</v>
      </c>
      <c r="D62">
        <v>1</v>
      </c>
      <c r="E62" t="s">
        <v>450</v>
      </c>
      <c r="F62" t="s">
        <v>451</v>
      </c>
      <c r="G62">
        <v>203</v>
      </c>
      <c r="H62">
        <v>2</v>
      </c>
      <c r="I62" t="b">
        <v>0</v>
      </c>
      <c r="J62">
        <v>5</v>
      </c>
      <c r="L62">
        <v>0</v>
      </c>
      <c r="M62" t="s">
        <v>193</v>
      </c>
      <c r="N62" s="30">
        <v>43837.717824074076</v>
      </c>
      <c r="O62" s="30">
        <v>43837.717824074076</v>
      </c>
    </row>
    <row r="63" spans="1:15" x14ac:dyDescent="0.25">
      <c r="A63">
        <v>93</v>
      </c>
      <c r="B63" t="s">
        <v>555</v>
      </c>
      <c r="C63" t="s">
        <v>556</v>
      </c>
      <c r="D63">
        <v>1</v>
      </c>
      <c r="E63" t="s">
        <v>180</v>
      </c>
      <c r="F63" t="s">
        <v>557</v>
      </c>
      <c r="G63">
        <v>276</v>
      </c>
      <c r="H63">
        <v>2</v>
      </c>
      <c r="I63" t="b">
        <v>0</v>
      </c>
      <c r="J63">
        <v>5</v>
      </c>
      <c r="L63">
        <v>0</v>
      </c>
      <c r="M63" t="s">
        <v>193</v>
      </c>
      <c r="N63" s="30">
        <v>43837.717881944445</v>
      </c>
      <c r="O63" s="30">
        <v>43837.717881944445</v>
      </c>
    </row>
    <row r="64" spans="1:15" x14ac:dyDescent="0.25">
      <c r="A64">
        <v>69</v>
      </c>
      <c r="B64" t="s">
        <v>460</v>
      </c>
      <c r="C64" t="s">
        <v>461</v>
      </c>
      <c r="D64">
        <v>1</v>
      </c>
      <c r="E64" t="s">
        <v>462</v>
      </c>
      <c r="F64" t="s">
        <v>463</v>
      </c>
      <c r="G64">
        <v>908</v>
      </c>
      <c r="H64">
        <v>2</v>
      </c>
      <c r="I64" t="b">
        <v>0</v>
      </c>
      <c r="L64">
        <v>0</v>
      </c>
      <c r="M64" t="s">
        <v>193</v>
      </c>
      <c r="N64" s="30">
        <v>43837.717835648145</v>
      </c>
      <c r="O64" s="30">
        <v>43837.717835648145</v>
      </c>
    </row>
    <row r="65" spans="1:15" x14ac:dyDescent="0.25">
      <c r="A65">
        <v>70</v>
      </c>
      <c r="B65" t="s">
        <v>464</v>
      </c>
      <c r="C65" t="s">
        <v>465</v>
      </c>
      <c r="D65">
        <v>1</v>
      </c>
      <c r="E65" t="s">
        <v>466</v>
      </c>
      <c r="F65" t="s">
        <v>467</v>
      </c>
      <c r="G65">
        <v>262</v>
      </c>
      <c r="H65">
        <v>2</v>
      </c>
      <c r="I65" t="b">
        <v>0</v>
      </c>
      <c r="J65">
        <v>1</v>
      </c>
      <c r="L65">
        <v>0</v>
      </c>
      <c r="M65" t="s">
        <v>193</v>
      </c>
      <c r="N65" s="30">
        <v>43837.717835648145</v>
      </c>
      <c r="O65" s="30">
        <v>43837.717835648145</v>
      </c>
    </row>
    <row r="66" spans="1:15" x14ac:dyDescent="0.25">
      <c r="A66">
        <v>71</v>
      </c>
      <c r="B66" s="31" t="s">
        <v>468</v>
      </c>
      <c r="C66" t="s">
        <v>469</v>
      </c>
      <c r="D66">
        <v>1</v>
      </c>
      <c r="E66" t="s">
        <v>470</v>
      </c>
      <c r="F66" t="s">
        <v>471</v>
      </c>
      <c r="G66">
        <v>212</v>
      </c>
      <c r="H66">
        <v>2</v>
      </c>
      <c r="I66" t="b">
        <v>0</v>
      </c>
      <c r="J66">
        <v>4</v>
      </c>
      <c r="L66">
        <v>0</v>
      </c>
      <c r="M66" t="s">
        <v>193</v>
      </c>
      <c r="N66" s="30">
        <v>43837.717835648145</v>
      </c>
      <c r="O66" s="30">
        <v>43837.717835648145</v>
      </c>
    </row>
    <row r="67" spans="1:15" x14ac:dyDescent="0.25">
      <c r="A67">
        <v>67</v>
      </c>
      <c r="B67" t="s">
        <v>452</v>
      </c>
      <c r="C67" t="s">
        <v>453</v>
      </c>
      <c r="D67">
        <v>1</v>
      </c>
      <c r="E67" t="s">
        <v>454</v>
      </c>
      <c r="F67" t="s">
        <v>455</v>
      </c>
      <c r="G67">
        <v>208</v>
      </c>
      <c r="H67">
        <v>2</v>
      </c>
      <c r="I67" t="b">
        <v>0</v>
      </c>
      <c r="J67">
        <v>5</v>
      </c>
      <c r="L67">
        <v>0</v>
      </c>
      <c r="M67" t="s">
        <v>193</v>
      </c>
      <c r="N67" s="30">
        <v>43837.717824074076</v>
      </c>
      <c r="O67" s="30">
        <v>43837.717824074076</v>
      </c>
    </row>
    <row r="68" spans="1:15" x14ac:dyDescent="0.25">
      <c r="A68">
        <v>72</v>
      </c>
      <c r="B68" t="s">
        <v>472</v>
      </c>
      <c r="C68" t="s">
        <v>473</v>
      </c>
      <c r="D68">
        <v>1</v>
      </c>
      <c r="E68" t="s">
        <v>474</v>
      </c>
      <c r="F68" t="s">
        <v>475</v>
      </c>
      <c r="G68">
        <v>214</v>
      </c>
      <c r="H68">
        <v>2</v>
      </c>
      <c r="I68" t="b">
        <v>0</v>
      </c>
      <c r="J68">
        <v>4</v>
      </c>
      <c r="L68">
        <v>0</v>
      </c>
      <c r="M68" t="s">
        <v>193</v>
      </c>
      <c r="N68" s="30">
        <v>43837.717835648145</v>
      </c>
      <c r="O68" s="30">
        <v>43837.717835648145</v>
      </c>
    </row>
    <row r="69" spans="1:15" x14ac:dyDescent="0.25">
      <c r="A69">
        <v>4</v>
      </c>
      <c r="B69" t="s">
        <v>202</v>
      </c>
      <c r="C69" t="s">
        <v>203</v>
      </c>
      <c r="D69">
        <v>1</v>
      </c>
      <c r="E69" t="s">
        <v>204</v>
      </c>
      <c r="F69" t="s">
        <v>205</v>
      </c>
      <c r="G69">
        <v>12</v>
      </c>
      <c r="H69">
        <v>2</v>
      </c>
      <c r="I69" t="b">
        <v>0</v>
      </c>
      <c r="J69">
        <v>1</v>
      </c>
      <c r="L69">
        <v>0</v>
      </c>
      <c r="M69" t="s">
        <v>193</v>
      </c>
      <c r="N69" s="30">
        <v>43837.71770833333</v>
      </c>
      <c r="O69" s="30">
        <v>43837.71770833333</v>
      </c>
    </row>
    <row r="70" spans="1:15" x14ac:dyDescent="0.25">
      <c r="A70">
        <v>73</v>
      </c>
      <c r="B70" t="s">
        <v>476</v>
      </c>
      <c r="C70" t="s">
        <v>477</v>
      </c>
      <c r="D70">
        <v>1</v>
      </c>
      <c r="E70" t="s">
        <v>478</v>
      </c>
      <c r="F70" t="s">
        <v>479</v>
      </c>
      <c r="G70">
        <v>218</v>
      </c>
      <c r="H70">
        <v>2</v>
      </c>
      <c r="I70" t="b">
        <v>0</v>
      </c>
      <c r="J70">
        <v>10</v>
      </c>
      <c r="L70">
        <v>0</v>
      </c>
      <c r="M70" t="s">
        <v>193</v>
      </c>
      <c r="N70" s="30">
        <v>43837.717835648145</v>
      </c>
      <c r="O70" s="30">
        <v>43837.717835648145</v>
      </c>
    </row>
    <row r="71" spans="1:15" x14ac:dyDescent="0.25">
      <c r="A71">
        <v>74</v>
      </c>
      <c r="B71" t="s">
        <v>480</v>
      </c>
      <c r="C71" t="s">
        <v>481</v>
      </c>
      <c r="D71">
        <v>1</v>
      </c>
      <c r="E71" t="s">
        <v>482</v>
      </c>
      <c r="F71" t="s">
        <v>483</v>
      </c>
      <c r="G71">
        <v>818</v>
      </c>
      <c r="H71">
        <v>2</v>
      </c>
      <c r="I71" t="b">
        <v>0</v>
      </c>
      <c r="J71">
        <v>6</v>
      </c>
      <c r="L71">
        <v>0</v>
      </c>
      <c r="M71" t="s">
        <v>193</v>
      </c>
      <c r="N71" s="30">
        <v>43837.717835648145</v>
      </c>
      <c r="O71" s="30">
        <v>43837.717835648145</v>
      </c>
    </row>
    <row r="72" spans="1:15" x14ac:dyDescent="0.25">
      <c r="A72">
        <v>77</v>
      </c>
      <c r="B72" s="14" t="s">
        <v>492</v>
      </c>
      <c r="C72" t="s">
        <v>493</v>
      </c>
      <c r="D72">
        <v>1</v>
      </c>
      <c r="E72" t="s">
        <v>494</v>
      </c>
      <c r="F72" t="s">
        <v>495</v>
      </c>
      <c r="G72">
        <v>232</v>
      </c>
      <c r="H72">
        <v>2</v>
      </c>
      <c r="I72" t="b">
        <v>0</v>
      </c>
      <c r="J72">
        <v>1</v>
      </c>
      <c r="L72">
        <v>0</v>
      </c>
      <c r="M72" t="s">
        <v>193</v>
      </c>
      <c r="N72" s="30">
        <v>43837.717847222222</v>
      </c>
      <c r="O72" s="30">
        <v>43837.717847222222</v>
      </c>
    </row>
    <row r="73" spans="1:15" x14ac:dyDescent="0.25">
      <c r="A73">
        <v>271</v>
      </c>
      <c r="B73" t="s">
        <v>1264</v>
      </c>
      <c r="C73" t="s">
        <v>1265</v>
      </c>
      <c r="D73">
        <v>1</v>
      </c>
      <c r="E73" t="s">
        <v>1266</v>
      </c>
      <c r="F73" t="s">
        <v>1267</v>
      </c>
      <c r="G73">
        <v>732</v>
      </c>
      <c r="H73">
        <v>2</v>
      </c>
      <c r="I73" t="b">
        <v>0</v>
      </c>
      <c r="J73">
        <v>1</v>
      </c>
      <c r="L73">
        <v>0</v>
      </c>
      <c r="M73" t="s">
        <v>193</v>
      </c>
      <c r="N73" s="30">
        <v>43837.718229166669</v>
      </c>
      <c r="O73" s="30">
        <v>43837.718229166669</v>
      </c>
    </row>
    <row r="74" spans="1:15" x14ac:dyDescent="0.25">
      <c r="A74">
        <v>229</v>
      </c>
      <c r="B74" t="s">
        <v>1096</v>
      </c>
      <c r="C74" t="s">
        <v>1097</v>
      </c>
      <c r="D74">
        <v>1</v>
      </c>
      <c r="E74" t="s">
        <v>1098</v>
      </c>
      <c r="F74" t="s">
        <v>1099</v>
      </c>
      <c r="G74">
        <v>724</v>
      </c>
      <c r="H74">
        <v>2</v>
      </c>
      <c r="I74" t="b">
        <v>0</v>
      </c>
      <c r="J74">
        <v>5</v>
      </c>
      <c r="L74">
        <v>0</v>
      </c>
      <c r="M74" t="s">
        <v>193</v>
      </c>
      <c r="N74" s="30">
        <v>43837.718136574076</v>
      </c>
      <c r="O74" s="30">
        <v>43837.718136574076</v>
      </c>
    </row>
    <row r="75" spans="1:15" x14ac:dyDescent="0.25">
      <c r="A75">
        <v>78</v>
      </c>
      <c r="B75" t="s">
        <v>496</v>
      </c>
      <c r="C75" t="s">
        <v>497</v>
      </c>
      <c r="D75">
        <v>1</v>
      </c>
      <c r="E75" t="s">
        <v>498</v>
      </c>
      <c r="F75" t="s">
        <v>499</v>
      </c>
      <c r="G75">
        <v>233</v>
      </c>
      <c r="H75">
        <v>2</v>
      </c>
      <c r="I75" t="b">
        <v>0</v>
      </c>
      <c r="J75">
        <v>5</v>
      </c>
      <c r="L75">
        <v>0</v>
      </c>
      <c r="M75" t="s">
        <v>193</v>
      </c>
      <c r="N75" s="30">
        <v>43837.717847222222</v>
      </c>
      <c r="O75" s="30">
        <v>43837.717847222222</v>
      </c>
    </row>
    <row r="76" spans="1:15" x14ac:dyDescent="0.25">
      <c r="A76">
        <v>79</v>
      </c>
      <c r="B76" t="s">
        <v>500</v>
      </c>
      <c r="C76" t="s">
        <v>501</v>
      </c>
      <c r="D76">
        <v>1</v>
      </c>
      <c r="E76" t="s">
        <v>502</v>
      </c>
      <c r="F76" t="s">
        <v>503</v>
      </c>
      <c r="G76">
        <v>231</v>
      </c>
      <c r="H76">
        <v>2</v>
      </c>
      <c r="I76" t="b">
        <v>0</v>
      </c>
      <c r="J76">
        <v>1</v>
      </c>
      <c r="L76">
        <v>0</v>
      </c>
      <c r="M76" t="s">
        <v>193</v>
      </c>
      <c r="N76" s="30">
        <v>43837.717847222222</v>
      </c>
      <c r="O76" s="30">
        <v>43837.717847222222</v>
      </c>
    </row>
    <row r="77" spans="1:15" x14ac:dyDescent="0.25">
      <c r="A77">
        <v>84</v>
      </c>
      <c r="B77" t="s">
        <v>520</v>
      </c>
      <c r="C77" t="s">
        <v>521</v>
      </c>
      <c r="D77">
        <v>1</v>
      </c>
      <c r="E77" t="s">
        <v>522</v>
      </c>
      <c r="F77" t="s">
        <v>523</v>
      </c>
      <c r="G77">
        <v>246</v>
      </c>
      <c r="H77">
        <v>2</v>
      </c>
      <c r="I77" t="b">
        <v>0</v>
      </c>
      <c r="J77">
        <v>5</v>
      </c>
      <c r="L77">
        <v>0</v>
      </c>
      <c r="M77" t="s">
        <v>193</v>
      </c>
      <c r="N77" s="30">
        <v>43837.717858796299</v>
      </c>
      <c r="O77" s="30">
        <v>43837.717858796299</v>
      </c>
    </row>
    <row r="78" spans="1:15" x14ac:dyDescent="0.25">
      <c r="A78">
        <v>83</v>
      </c>
      <c r="B78" t="s">
        <v>516</v>
      </c>
      <c r="C78" t="s">
        <v>517</v>
      </c>
      <c r="D78">
        <v>1</v>
      </c>
      <c r="E78" t="s">
        <v>518</v>
      </c>
      <c r="F78" t="s">
        <v>519</v>
      </c>
      <c r="G78">
        <v>242</v>
      </c>
      <c r="H78">
        <v>2</v>
      </c>
      <c r="I78" t="b">
        <v>0</v>
      </c>
      <c r="J78">
        <v>8</v>
      </c>
      <c r="L78">
        <v>0</v>
      </c>
      <c r="M78" t="s">
        <v>193</v>
      </c>
      <c r="N78" s="30">
        <v>43837.717858796299</v>
      </c>
      <c r="O78" s="30">
        <v>43837.717858796299</v>
      </c>
    </row>
    <row r="79" spans="1:15" x14ac:dyDescent="0.25">
      <c r="A79">
        <v>81</v>
      </c>
      <c r="B79" t="s">
        <v>508</v>
      </c>
      <c r="C79" t="s">
        <v>509</v>
      </c>
      <c r="D79">
        <v>1</v>
      </c>
      <c r="E79" t="s">
        <v>510</v>
      </c>
      <c r="F79" t="s">
        <v>511</v>
      </c>
      <c r="G79">
        <v>238</v>
      </c>
      <c r="H79">
        <v>2</v>
      </c>
      <c r="I79" t="b">
        <v>0</v>
      </c>
      <c r="J79">
        <v>10</v>
      </c>
      <c r="L79">
        <v>0</v>
      </c>
      <c r="M79" t="s">
        <v>193</v>
      </c>
      <c r="N79" s="30">
        <v>43837.717858796299</v>
      </c>
      <c r="O79" s="30">
        <v>43837.717858796299</v>
      </c>
    </row>
    <row r="80" spans="1:15" x14ac:dyDescent="0.25">
      <c r="A80">
        <v>85</v>
      </c>
      <c r="B80" t="s">
        <v>524</v>
      </c>
      <c r="C80" t="s">
        <v>525</v>
      </c>
      <c r="D80">
        <v>1</v>
      </c>
      <c r="E80" t="s">
        <v>526</v>
      </c>
      <c r="F80" t="s">
        <v>527</v>
      </c>
      <c r="G80">
        <v>250</v>
      </c>
      <c r="H80">
        <v>2</v>
      </c>
      <c r="I80" t="b">
        <v>0</v>
      </c>
      <c r="J80">
        <v>5</v>
      </c>
      <c r="L80">
        <v>0</v>
      </c>
      <c r="M80" t="s">
        <v>193</v>
      </c>
      <c r="N80" s="30">
        <v>43837.717858796299</v>
      </c>
      <c r="O80" s="30">
        <v>43837.717858796299</v>
      </c>
    </row>
    <row r="81" spans="1:15" x14ac:dyDescent="0.25">
      <c r="A81">
        <v>82</v>
      </c>
      <c r="B81" t="s">
        <v>512</v>
      </c>
      <c r="C81" t="s">
        <v>513</v>
      </c>
      <c r="D81">
        <v>1</v>
      </c>
      <c r="E81" t="s">
        <v>514</v>
      </c>
      <c r="F81" t="s">
        <v>515</v>
      </c>
      <c r="G81">
        <v>234</v>
      </c>
      <c r="H81">
        <v>2</v>
      </c>
      <c r="I81" t="b">
        <v>0</v>
      </c>
      <c r="J81">
        <v>5</v>
      </c>
      <c r="L81">
        <v>0</v>
      </c>
      <c r="M81" t="s">
        <v>193</v>
      </c>
      <c r="N81" s="30">
        <v>43837.717858796299</v>
      </c>
      <c r="O81" s="30">
        <v>43837.717858796299</v>
      </c>
    </row>
    <row r="82" spans="1:15" x14ac:dyDescent="0.25">
      <c r="A82">
        <v>163</v>
      </c>
      <c r="B82" t="s">
        <v>834</v>
      </c>
      <c r="C82" t="s">
        <v>835</v>
      </c>
      <c r="D82">
        <v>1</v>
      </c>
      <c r="E82" t="s">
        <v>836</v>
      </c>
      <c r="F82" t="s">
        <v>837</v>
      </c>
      <c r="G82">
        <v>583</v>
      </c>
      <c r="H82">
        <v>2</v>
      </c>
      <c r="I82" t="b">
        <v>1</v>
      </c>
      <c r="J82">
        <v>8</v>
      </c>
      <c r="L82">
        <v>0</v>
      </c>
      <c r="M82" t="s">
        <v>193</v>
      </c>
      <c r="N82" s="30">
        <v>43837.718009259261</v>
      </c>
      <c r="O82" s="30">
        <v>43837.718009259261</v>
      </c>
    </row>
    <row r="83" spans="1:15" x14ac:dyDescent="0.25">
      <c r="A83">
        <v>89</v>
      </c>
      <c r="B83" t="s">
        <v>540</v>
      </c>
      <c r="C83" t="s">
        <v>541</v>
      </c>
      <c r="D83">
        <v>1</v>
      </c>
      <c r="E83" t="s">
        <v>542</v>
      </c>
      <c r="F83" t="s">
        <v>543</v>
      </c>
      <c r="G83">
        <v>266</v>
      </c>
      <c r="H83">
        <v>2</v>
      </c>
      <c r="I83" t="b">
        <v>0</v>
      </c>
      <c r="J83">
        <v>1</v>
      </c>
      <c r="L83">
        <v>0</v>
      </c>
      <c r="M83" t="s">
        <v>193</v>
      </c>
      <c r="N83" s="30">
        <v>43837.717870370368</v>
      </c>
      <c r="O83" s="30">
        <v>43837.717870370368</v>
      </c>
    </row>
    <row r="84" spans="1:15" x14ac:dyDescent="0.25">
      <c r="A84">
        <v>257</v>
      </c>
      <c r="B84" t="s">
        <v>1208</v>
      </c>
      <c r="C84" t="s">
        <v>1209</v>
      </c>
      <c r="D84">
        <v>1</v>
      </c>
      <c r="E84" t="s">
        <v>1210</v>
      </c>
      <c r="F84" t="s">
        <v>1211</v>
      </c>
      <c r="G84">
        <v>826</v>
      </c>
      <c r="H84">
        <v>2</v>
      </c>
      <c r="I84" t="b">
        <v>0</v>
      </c>
      <c r="J84">
        <v>5</v>
      </c>
      <c r="L84">
        <v>0</v>
      </c>
      <c r="M84" t="s">
        <v>193</v>
      </c>
      <c r="N84" s="30">
        <v>43837.718194444446</v>
      </c>
      <c r="O84" s="30">
        <v>43837.718194444446</v>
      </c>
    </row>
    <row r="85" spans="1:15" x14ac:dyDescent="0.25">
      <c r="A85">
        <v>92</v>
      </c>
      <c r="B85" t="s">
        <v>552</v>
      </c>
      <c r="C85" t="s">
        <v>181</v>
      </c>
      <c r="D85">
        <v>1</v>
      </c>
      <c r="E85" t="s">
        <v>553</v>
      </c>
      <c r="F85" t="s">
        <v>554</v>
      </c>
      <c r="G85">
        <v>268</v>
      </c>
      <c r="H85">
        <v>2</v>
      </c>
      <c r="I85" t="b">
        <v>0</v>
      </c>
      <c r="J85">
        <v>9</v>
      </c>
      <c r="L85">
        <v>0</v>
      </c>
      <c r="M85" t="s">
        <v>193</v>
      </c>
      <c r="N85" s="30">
        <v>43837.717870370368</v>
      </c>
      <c r="O85" s="30">
        <v>43837.717870370368</v>
      </c>
    </row>
    <row r="86" spans="1:15" x14ac:dyDescent="0.25">
      <c r="A86">
        <v>104</v>
      </c>
      <c r="B86" t="s">
        <v>598</v>
      </c>
      <c r="C86" t="s">
        <v>599</v>
      </c>
      <c r="D86">
        <v>1</v>
      </c>
      <c r="E86" t="s">
        <v>600</v>
      </c>
      <c r="F86" t="s">
        <v>601</v>
      </c>
      <c r="G86">
        <v>831</v>
      </c>
      <c r="H86">
        <v>2</v>
      </c>
      <c r="I86" t="b">
        <v>0</v>
      </c>
      <c r="J86">
        <v>5</v>
      </c>
      <c r="L86">
        <v>0</v>
      </c>
      <c r="M86" t="s">
        <v>193</v>
      </c>
      <c r="N86" s="30">
        <v>43837.717893518522</v>
      </c>
      <c r="O86" s="30">
        <v>43837.717893518522</v>
      </c>
    </row>
    <row r="87" spans="1:15" x14ac:dyDescent="0.25">
      <c r="A87">
        <v>94</v>
      </c>
      <c r="B87" t="s">
        <v>558</v>
      </c>
      <c r="C87" t="s">
        <v>559</v>
      </c>
      <c r="D87">
        <v>1</v>
      </c>
      <c r="E87" t="s">
        <v>560</v>
      </c>
      <c r="F87" t="s">
        <v>561</v>
      </c>
      <c r="G87">
        <v>288</v>
      </c>
      <c r="H87">
        <v>2</v>
      </c>
      <c r="I87" t="b">
        <v>0</v>
      </c>
      <c r="J87">
        <v>1</v>
      </c>
      <c r="L87">
        <v>0</v>
      </c>
      <c r="M87" t="s">
        <v>193</v>
      </c>
      <c r="N87" s="30">
        <v>43837.717881944445</v>
      </c>
      <c r="O87" s="30">
        <v>43837.717881944445</v>
      </c>
    </row>
    <row r="88" spans="1:15" x14ac:dyDescent="0.25">
      <c r="A88">
        <v>95</v>
      </c>
      <c r="B88" t="s">
        <v>562</v>
      </c>
      <c r="C88" t="s">
        <v>563</v>
      </c>
      <c r="D88">
        <v>1</v>
      </c>
      <c r="E88" t="s">
        <v>564</v>
      </c>
      <c r="F88" t="s">
        <v>565</v>
      </c>
      <c r="G88">
        <v>292</v>
      </c>
      <c r="H88">
        <v>2</v>
      </c>
      <c r="I88" t="b">
        <v>0</v>
      </c>
      <c r="J88">
        <v>5</v>
      </c>
      <c r="L88">
        <v>0</v>
      </c>
      <c r="M88" t="s">
        <v>193</v>
      </c>
      <c r="N88" s="30">
        <v>43837.717881944445</v>
      </c>
      <c r="O88" s="30">
        <v>43837.717881944445</v>
      </c>
    </row>
    <row r="89" spans="1:15" x14ac:dyDescent="0.25">
      <c r="A89">
        <v>105</v>
      </c>
      <c r="B89" t="s">
        <v>602</v>
      </c>
      <c r="C89" t="s">
        <v>603</v>
      </c>
      <c r="D89">
        <v>1</v>
      </c>
      <c r="E89" t="s">
        <v>604</v>
      </c>
      <c r="F89" t="s">
        <v>605</v>
      </c>
      <c r="G89">
        <v>324</v>
      </c>
      <c r="H89">
        <v>2</v>
      </c>
      <c r="I89" t="b">
        <v>0</v>
      </c>
      <c r="J89">
        <v>1</v>
      </c>
      <c r="L89">
        <v>0</v>
      </c>
      <c r="M89" t="s">
        <v>193</v>
      </c>
      <c r="N89" s="30">
        <v>43837.717905092592</v>
      </c>
      <c r="O89" s="30">
        <v>43837.717905092592</v>
      </c>
    </row>
    <row r="90" spans="1:15" x14ac:dyDescent="0.25">
      <c r="A90">
        <v>100</v>
      </c>
      <c r="B90" t="s">
        <v>582</v>
      </c>
      <c r="C90" t="s">
        <v>583</v>
      </c>
      <c r="D90">
        <v>1</v>
      </c>
      <c r="E90" t="s">
        <v>584</v>
      </c>
      <c r="F90" t="s">
        <v>585</v>
      </c>
      <c r="G90">
        <v>312</v>
      </c>
      <c r="H90">
        <v>2</v>
      </c>
      <c r="I90" t="b">
        <v>0</v>
      </c>
      <c r="J90">
        <v>4</v>
      </c>
      <c r="L90">
        <v>0</v>
      </c>
      <c r="M90" t="s">
        <v>193</v>
      </c>
      <c r="N90" s="30">
        <v>43837.717893518522</v>
      </c>
      <c r="O90" s="30">
        <v>43837.717893518522</v>
      </c>
    </row>
    <row r="91" spans="1:15" x14ac:dyDescent="0.25">
      <c r="A91">
        <v>90</v>
      </c>
      <c r="B91" t="s">
        <v>544</v>
      </c>
      <c r="C91" t="s">
        <v>545</v>
      </c>
      <c r="D91">
        <v>1</v>
      </c>
      <c r="E91" t="s">
        <v>546</v>
      </c>
      <c r="F91" t="s">
        <v>547</v>
      </c>
      <c r="G91">
        <v>270</v>
      </c>
      <c r="H91">
        <v>2</v>
      </c>
      <c r="I91" t="b">
        <v>0</v>
      </c>
      <c r="J91">
        <v>1</v>
      </c>
      <c r="L91">
        <v>0</v>
      </c>
      <c r="M91" t="s">
        <v>193</v>
      </c>
      <c r="N91" s="30">
        <v>43837.717870370368</v>
      </c>
      <c r="O91" s="30">
        <v>43837.717870370368</v>
      </c>
    </row>
    <row r="92" spans="1:15" x14ac:dyDescent="0.25">
      <c r="A92">
        <v>106</v>
      </c>
      <c r="B92" t="s">
        <v>606</v>
      </c>
      <c r="C92" t="s">
        <v>607</v>
      </c>
      <c r="D92">
        <v>1</v>
      </c>
      <c r="E92" t="s">
        <v>608</v>
      </c>
      <c r="F92" t="s">
        <v>609</v>
      </c>
      <c r="G92">
        <v>624</v>
      </c>
      <c r="H92">
        <v>2</v>
      </c>
      <c r="I92" t="b">
        <v>0</v>
      </c>
      <c r="J92">
        <v>1</v>
      </c>
      <c r="L92">
        <v>0</v>
      </c>
      <c r="M92" t="s">
        <v>193</v>
      </c>
      <c r="N92" s="30">
        <v>43837.717905092592</v>
      </c>
      <c r="O92" s="30">
        <v>43837.717905092592</v>
      </c>
    </row>
    <row r="93" spans="1:15" x14ac:dyDescent="0.25">
      <c r="A93">
        <v>76</v>
      </c>
      <c r="B93" t="s">
        <v>488</v>
      </c>
      <c r="C93" t="s">
        <v>489</v>
      </c>
      <c r="D93">
        <v>1</v>
      </c>
      <c r="E93" t="s">
        <v>490</v>
      </c>
      <c r="F93" t="s">
        <v>491</v>
      </c>
      <c r="G93">
        <v>226</v>
      </c>
      <c r="H93">
        <v>2</v>
      </c>
      <c r="I93" t="b">
        <v>0</v>
      </c>
      <c r="J93">
        <v>1</v>
      </c>
      <c r="L93">
        <v>0</v>
      </c>
      <c r="M93" t="s">
        <v>193</v>
      </c>
      <c r="N93" s="30">
        <v>43837.717847222222</v>
      </c>
      <c r="O93" s="30">
        <v>43837.717847222222</v>
      </c>
    </row>
    <row r="94" spans="1:15" x14ac:dyDescent="0.25">
      <c r="A94">
        <v>97</v>
      </c>
      <c r="B94" t="s">
        <v>570</v>
      </c>
      <c r="C94" t="s">
        <v>571</v>
      </c>
      <c r="D94">
        <v>1</v>
      </c>
      <c r="E94" t="s">
        <v>572</v>
      </c>
      <c r="F94" t="s">
        <v>573</v>
      </c>
      <c r="G94">
        <v>300</v>
      </c>
      <c r="H94">
        <v>2</v>
      </c>
      <c r="I94" t="b">
        <v>1</v>
      </c>
      <c r="J94">
        <v>5</v>
      </c>
      <c r="L94">
        <v>0</v>
      </c>
      <c r="M94" t="s">
        <v>193</v>
      </c>
      <c r="N94" s="30">
        <v>43837.717881944445</v>
      </c>
      <c r="O94" s="30">
        <v>43837.717881944445</v>
      </c>
    </row>
    <row r="95" spans="1:15" x14ac:dyDescent="0.25">
      <c r="A95">
        <v>99</v>
      </c>
      <c r="B95" t="s">
        <v>578</v>
      </c>
      <c r="C95" t="s">
        <v>579</v>
      </c>
      <c r="D95">
        <v>1</v>
      </c>
      <c r="E95" t="s">
        <v>580</v>
      </c>
      <c r="F95" t="s">
        <v>581</v>
      </c>
      <c r="G95">
        <v>308</v>
      </c>
      <c r="H95">
        <v>2</v>
      </c>
      <c r="I95" t="b">
        <v>0</v>
      </c>
      <c r="J95">
        <v>4</v>
      </c>
      <c r="L95">
        <v>0</v>
      </c>
      <c r="M95" t="s">
        <v>193</v>
      </c>
      <c r="N95" s="30">
        <v>43837.717893518522</v>
      </c>
      <c r="O95" s="30">
        <v>43837.717893518522</v>
      </c>
    </row>
    <row r="96" spans="1:15" x14ac:dyDescent="0.25">
      <c r="A96">
        <v>98</v>
      </c>
      <c r="B96" t="s">
        <v>574</v>
      </c>
      <c r="C96" t="s">
        <v>575</v>
      </c>
      <c r="D96">
        <v>1</v>
      </c>
      <c r="E96" t="s">
        <v>576</v>
      </c>
      <c r="F96" t="s">
        <v>577</v>
      </c>
      <c r="G96">
        <v>304</v>
      </c>
      <c r="H96">
        <v>2</v>
      </c>
      <c r="I96" t="b">
        <v>0</v>
      </c>
      <c r="J96">
        <v>5</v>
      </c>
      <c r="L96">
        <v>0</v>
      </c>
      <c r="M96" t="s">
        <v>193</v>
      </c>
      <c r="N96" s="30">
        <v>43837.717881944445</v>
      </c>
      <c r="O96" s="30">
        <v>43837.717881944445</v>
      </c>
    </row>
    <row r="97" spans="1:15" x14ac:dyDescent="0.25">
      <c r="A97">
        <v>103</v>
      </c>
      <c r="B97" t="s">
        <v>594</v>
      </c>
      <c r="C97" t="s">
        <v>595</v>
      </c>
      <c r="D97">
        <v>1</v>
      </c>
      <c r="E97" t="s">
        <v>596</v>
      </c>
      <c r="F97" t="s">
        <v>597</v>
      </c>
      <c r="G97">
        <v>320</v>
      </c>
      <c r="H97">
        <v>2</v>
      </c>
      <c r="I97" t="b">
        <v>0</v>
      </c>
      <c r="J97">
        <v>4</v>
      </c>
      <c r="L97">
        <v>0</v>
      </c>
      <c r="M97" t="s">
        <v>193</v>
      </c>
      <c r="N97" s="30">
        <v>43837.717893518522</v>
      </c>
      <c r="O97" s="30">
        <v>43837.717893518522</v>
      </c>
    </row>
    <row r="98" spans="1:15" x14ac:dyDescent="0.25">
      <c r="A98">
        <v>86</v>
      </c>
      <c r="B98" t="s">
        <v>528</v>
      </c>
      <c r="C98" t="s">
        <v>529</v>
      </c>
      <c r="D98">
        <v>1</v>
      </c>
      <c r="E98" t="s">
        <v>530</v>
      </c>
      <c r="F98" t="s">
        <v>531</v>
      </c>
      <c r="G98">
        <v>254</v>
      </c>
      <c r="H98">
        <v>2</v>
      </c>
      <c r="I98" t="b">
        <v>0</v>
      </c>
      <c r="J98">
        <v>10</v>
      </c>
      <c r="L98">
        <v>0</v>
      </c>
      <c r="M98" t="s">
        <v>193</v>
      </c>
      <c r="N98" s="30">
        <v>43837.717858796299</v>
      </c>
      <c r="O98" s="30">
        <v>43837.717858796299</v>
      </c>
    </row>
    <row r="99" spans="1:15" x14ac:dyDescent="0.25">
      <c r="A99">
        <v>101</v>
      </c>
      <c r="B99" t="s">
        <v>586</v>
      </c>
      <c r="C99" t="s">
        <v>587</v>
      </c>
      <c r="D99">
        <v>1</v>
      </c>
      <c r="E99" t="s">
        <v>588</v>
      </c>
      <c r="F99" t="s">
        <v>589</v>
      </c>
      <c r="G99">
        <v>316</v>
      </c>
      <c r="H99">
        <v>2</v>
      </c>
      <c r="I99" t="b">
        <v>1</v>
      </c>
      <c r="J99">
        <v>2</v>
      </c>
      <c r="L99">
        <v>0</v>
      </c>
      <c r="M99" t="s">
        <v>193</v>
      </c>
      <c r="N99" s="30">
        <v>43837.717893518522</v>
      </c>
      <c r="O99" s="30">
        <v>43837.717893518522</v>
      </c>
    </row>
    <row r="100" spans="1:15" x14ac:dyDescent="0.25">
      <c r="A100">
        <v>107</v>
      </c>
      <c r="B100" t="s">
        <v>610</v>
      </c>
      <c r="C100" t="s">
        <v>611</v>
      </c>
      <c r="D100">
        <v>1</v>
      </c>
      <c r="E100" t="s">
        <v>612</v>
      </c>
      <c r="F100" t="s">
        <v>613</v>
      </c>
      <c r="G100">
        <v>328</v>
      </c>
      <c r="H100">
        <v>2</v>
      </c>
      <c r="I100" t="b">
        <v>0</v>
      </c>
      <c r="J100">
        <v>10</v>
      </c>
      <c r="L100">
        <v>0</v>
      </c>
      <c r="M100" t="s">
        <v>193</v>
      </c>
      <c r="N100" s="30">
        <v>43837.717905092592</v>
      </c>
      <c r="O100" s="30">
        <v>43837.717905092592</v>
      </c>
    </row>
    <row r="101" spans="1:15" x14ac:dyDescent="0.25">
      <c r="A101">
        <v>111</v>
      </c>
      <c r="B101" t="s">
        <v>626</v>
      </c>
      <c r="C101" t="s">
        <v>627</v>
      </c>
      <c r="D101">
        <v>1</v>
      </c>
      <c r="E101" t="s">
        <v>628</v>
      </c>
      <c r="F101" t="s">
        <v>629</v>
      </c>
      <c r="G101">
        <v>344</v>
      </c>
      <c r="H101">
        <v>2</v>
      </c>
      <c r="I101" t="b">
        <v>0</v>
      </c>
      <c r="J101">
        <v>3</v>
      </c>
      <c r="L101">
        <v>0</v>
      </c>
      <c r="M101" t="s">
        <v>193</v>
      </c>
      <c r="N101" s="30">
        <v>43837.717916666668</v>
      </c>
      <c r="O101" s="30">
        <v>43837.717916666668</v>
      </c>
    </row>
    <row r="102" spans="1:15" x14ac:dyDescent="0.25">
      <c r="A102">
        <v>109</v>
      </c>
      <c r="B102" t="s">
        <v>618</v>
      </c>
      <c r="C102" t="s">
        <v>619</v>
      </c>
      <c r="D102">
        <v>1</v>
      </c>
      <c r="E102" t="s">
        <v>620</v>
      </c>
      <c r="F102" t="s">
        <v>621</v>
      </c>
      <c r="G102">
        <v>334</v>
      </c>
      <c r="H102">
        <v>2</v>
      </c>
      <c r="I102" t="b">
        <v>0</v>
      </c>
      <c r="L102">
        <v>0</v>
      </c>
      <c r="M102" t="s">
        <v>193</v>
      </c>
      <c r="N102" s="30">
        <v>43837.717905092592</v>
      </c>
      <c r="O102" s="30">
        <v>43837.717905092592</v>
      </c>
    </row>
    <row r="103" spans="1:15" x14ac:dyDescent="0.25">
      <c r="A103">
        <v>110</v>
      </c>
      <c r="B103" t="s">
        <v>622</v>
      </c>
      <c r="C103" t="s">
        <v>623</v>
      </c>
      <c r="D103">
        <v>1</v>
      </c>
      <c r="E103" t="s">
        <v>624</v>
      </c>
      <c r="F103" t="s">
        <v>625</v>
      </c>
      <c r="G103">
        <v>340</v>
      </c>
      <c r="H103">
        <v>2</v>
      </c>
      <c r="I103" t="b">
        <v>0</v>
      </c>
      <c r="J103">
        <v>4</v>
      </c>
      <c r="L103">
        <v>0</v>
      </c>
      <c r="M103" t="s">
        <v>193</v>
      </c>
      <c r="N103" s="30">
        <v>43837.717905092592</v>
      </c>
      <c r="O103" s="30">
        <v>43837.717905092592</v>
      </c>
    </row>
    <row r="104" spans="1:15" x14ac:dyDescent="0.25">
      <c r="A104">
        <v>62</v>
      </c>
      <c r="B104" t="s">
        <v>432</v>
      </c>
      <c r="C104" t="s">
        <v>433</v>
      </c>
      <c r="D104">
        <v>1</v>
      </c>
      <c r="E104" t="s">
        <v>434</v>
      </c>
      <c r="F104" t="s">
        <v>435</v>
      </c>
      <c r="G104">
        <v>191</v>
      </c>
      <c r="H104">
        <v>2</v>
      </c>
      <c r="I104" t="b">
        <v>0</v>
      </c>
      <c r="J104">
        <v>5</v>
      </c>
      <c r="L104">
        <v>0</v>
      </c>
      <c r="M104" t="s">
        <v>193</v>
      </c>
      <c r="N104" s="30">
        <v>43837.717812499999</v>
      </c>
      <c r="O104" s="30">
        <v>43837.717812499999</v>
      </c>
    </row>
    <row r="105" spans="1:15" x14ac:dyDescent="0.25">
      <c r="A105">
        <v>108</v>
      </c>
      <c r="B105" t="s">
        <v>614</v>
      </c>
      <c r="C105" t="s">
        <v>615</v>
      </c>
      <c r="D105">
        <v>1</v>
      </c>
      <c r="E105" t="s">
        <v>616</v>
      </c>
      <c r="F105" t="s">
        <v>617</v>
      </c>
      <c r="G105">
        <v>332</v>
      </c>
      <c r="H105">
        <v>2</v>
      </c>
      <c r="I105" t="b">
        <v>0</v>
      </c>
      <c r="J105">
        <v>4</v>
      </c>
      <c r="L105">
        <v>0</v>
      </c>
      <c r="M105" t="s">
        <v>193</v>
      </c>
      <c r="N105" s="30">
        <v>43837.717905092592</v>
      </c>
      <c r="O105" s="30">
        <v>43837.717905092592</v>
      </c>
    </row>
    <row r="106" spans="1:15" x14ac:dyDescent="0.25">
      <c r="A106">
        <v>113</v>
      </c>
      <c r="B106" t="s">
        <v>634</v>
      </c>
      <c r="C106" t="s">
        <v>635</v>
      </c>
      <c r="D106">
        <v>1</v>
      </c>
      <c r="E106" t="s">
        <v>636</v>
      </c>
      <c r="F106" t="s">
        <v>637</v>
      </c>
      <c r="G106">
        <v>348</v>
      </c>
      <c r="H106">
        <v>2</v>
      </c>
      <c r="I106" t="b">
        <v>0</v>
      </c>
      <c r="J106">
        <v>5</v>
      </c>
      <c r="L106">
        <v>0</v>
      </c>
      <c r="M106" t="s">
        <v>193</v>
      </c>
      <c r="N106" s="30">
        <v>43837.717916666668</v>
      </c>
      <c r="O106" s="30">
        <v>43837.717916666668</v>
      </c>
    </row>
    <row r="107" spans="1:15" x14ac:dyDescent="0.25">
      <c r="A107">
        <v>116</v>
      </c>
      <c r="B107" t="s">
        <v>646</v>
      </c>
      <c r="C107" t="s">
        <v>647</v>
      </c>
      <c r="D107">
        <v>1</v>
      </c>
      <c r="E107" t="s">
        <v>648</v>
      </c>
      <c r="F107" t="s">
        <v>649</v>
      </c>
      <c r="G107">
        <v>360</v>
      </c>
      <c r="H107">
        <v>2</v>
      </c>
      <c r="I107" t="b">
        <v>0</v>
      </c>
      <c r="J107">
        <v>3</v>
      </c>
      <c r="L107">
        <v>0</v>
      </c>
      <c r="M107" t="s">
        <v>193</v>
      </c>
      <c r="N107" s="30">
        <v>43837.717916666668</v>
      </c>
      <c r="O107" s="30">
        <v>43837.717916666668</v>
      </c>
    </row>
    <row r="108" spans="1:15" x14ac:dyDescent="0.25">
      <c r="A108">
        <v>120</v>
      </c>
      <c r="B108" t="s">
        <v>662</v>
      </c>
      <c r="C108" t="s">
        <v>663</v>
      </c>
      <c r="D108">
        <v>1</v>
      </c>
      <c r="E108" t="s">
        <v>664</v>
      </c>
      <c r="F108" t="s">
        <v>665</v>
      </c>
      <c r="G108">
        <v>833</v>
      </c>
      <c r="H108">
        <v>2</v>
      </c>
      <c r="I108" t="b">
        <v>0</v>
      </c>
      <c r="J108">
        <v>5</v>
      </c>
      <c r="L108">
        <v>0</v>
      </c>
      <c r="M108" t="s">
        <v>193</v>
      </c>
      <c r="N108" s="30">
        <v>43837.717928240738</v>
      </c>
      <c r="O108" s="30">
        <v>43837.717928240738</v>
      </c>
    </row>
    <row r="109" spans="1:15" x14ac:dyDescent="0.25">
      <c r="A109">
        <v>115</v>
      </c>
      <c r="B109" t="s">
        <v>642</v>
      </c>
      <c r="C109" t="s">
        <v>643</v>
      </c>
      <c r="D109">
        <v>1</v>
      </c>
      <c r="E109" t="s">
        <v>644</v>
      </c>
      <c r="F109" t="s">
        <v>645</v>
      </c>
      <c r="G109">
        <v>356</v>
      </c>
      <c r="H109">
        <v>2</v>
      </c>
      <c r="I109" t="b">
        <v>0</v>
      </c>
      <c r="J109">
        <v>3</v>
      </c>
      <c r="L109">
        <v>0</v>
      </c>
      <c r="M109" t="s">
        <v>193</v>
      </c>
      <c r="N109" s="30">
        <v>43837.717916666668</v>
      </c>
      <c r="O109" s="30">
        <v>43837.717916666668</v>
      </c>
    </row>
    <row r="110" spans="1:15" x14ac:dyDescent="0.25">
      <c r="A110">
        <v>36</v>
      </c>
      <c r="B110" t="s">
        <v>329</v>
      </c>
      <c r="C110" t="s">
        <v>330</v>
      </c>
      <c r="D110">
        <v>1</v>
      </c>
      <c r="E110" t="s">
        <v>331</v>
      </c>
      <c r="F110" t="s">
        <v>332</v>
      </c>
      <c r="G110">
        <v>86</v>
      </c>
      <c r="H110">
        <v>2</v>
      </c>
      <c r="I110" t="b">
        <v>0</v>
      </c>
      <c r="J110">
        <v>3</v>
      </c>
      <c r="L110">
        <v>0</v>
      </c>
      <c r="M110" t="s">
        <v>193</v>
      </c>
      <c r="N110" s="30">
        <v>43837.717766203707</v>
      </c>
      <c r="O110" s="30">
        <v>43837.717766203707</v>
      </c>
    </row>
    <row r="111" spans="1:15" x14ac:dyDescent="0.25">
      <c r="A111">
        <v>119</v>
      </c>
      <c r="B111" t="s">
        <v>658</v>
      </c>
      <c r="C111" t="s">
        <v>659</v>
      </c>
      <c r="D111">
        <v>1</v>
      </c>
      <c r="E111" t="s">
        <v>660</v>
      </c>
      <c r="F111" t="s">
        <v>661</v>
      </c>
      <c r="G111">
        <v>372</v>
      </c>
      <c r="H111">
        <v>2</v>
      </c>
      <c r="I111" t="b">
        <v>0</v>
      </c>
      <c r="J111">
        <v>5</v>
      </c>
      <c r="L111">
        <v>0</v>
      </c>
      <c r="M111" t="s">
        <v>193</v>
      </c>
      <c r="N111" s="30">
        <v>43837.717928240738</v>
      </c>
      <c r="O111" s="30">
        <v>43837.717928240738</v>
      </c>
    </row>
    <row r="112" spans="1:15" x14ac:dyDescent="0.25">
      <c r="A112">
        <v>117</v>
      </c>
      <c r="B112" t="s">
        <v>650</v>
      </c>
      <c r="C112" t="s">
        <v>651</v>
      </c>
      <c r="D112">
        <v>1</v>
      </c>
      <c r="E112" t="s">
        <v>652</v>
      </c>
      <c r="F112" t="s">
        <v>653</v>
      </c>
      <c r="G112">
        <v>364</v>
      </c>
      <c r="H112">
        <v>2</v>
      </c>
      <c r="I112" t="b">
        <v>0</v>
      </c>
      <c r="J112">
        <v>6</v>
      </c>
      <c r="L112">
        <v>0</v>
      </c>
      <c r="M112" t="s">
        <v>193</v>
      </c>
      <c r="N112" s="30">
        <v>43837.717928240738</v>
      </c>
      <c r="O112" s="30">
        <v>43837.717928240738</v>
      </c>
    </row>
    <row r="113" spans="1:15" x14ac:dyDescent="0.25">
      <c r="A113">
        <v>118</v>
      </c>
      <c r="B113" t="s">
        <v>654</v>
      </c>
      <c r="C113" t="s">
        <v>655</v>
      </c>
      <c r="D113">
        <v>1</v>
      </c>
      <c r="E113" t="s">
        <v>656</v>
      </c>
      <c r="F113" t="s">
        <v>657</v>
      </c>
      <c r="G113">
        <v>368</v>
      </c>
      <c r="H113">
        <v>2</v>
      </c>
      <c r="I113" t="b">
        <v>0</v>
      </c>
      <c r="J113">
        <v>6</v>
      </c>
      <c r="L113">
        <v>0</v>
      </c>
      <c r="M113" t="s">
        <v>193</v>
      </c>
      <c r="N113" s="30">
        <v>43837.717928240738</v>
      </c>
      <c r="O113" s="30">
        <v>43837.717928240738</v>
      </c>
    </row>
    <row r="114" spans="1:15" x14ac:dyDescent="0.25">
      <c r="A114">
        <v>114</v>
      </c>
      <c r="B114" t="s">
        <v>638</v>
      </c>
      <c r="C114" t="s">
        <v>639</v>
      </c>
      <c r="D114">
        <v>1</v>
      </c>
      <c r="E114" t="s">
        <v>640</v>
      </c>
      <c r="F114" t="s">
        <v>641</v>
      </c>
      <c r="G114">
        <v>352</v>
      </c>
      <c r="H114">
        <v>2</v>
      </c>
      <c r="I114" t="b">
        <v>0</v>
      </c>
      <c r="J114">
        <v>5</v>
      </c>
      <c r="L114">
        <v>0</v>
      </c>
      <c r="M114" t="s">
        <v>193</v>
      </c>
      <c r="N114" s="30">
        <v>43837.717916666668</v>
      </c>
      <c r="O114" s="30">
        <v>43837.717916666668</v>
      </c>
    </row>
    <row r="115" spans="1:15" x14ac:dyDescent="0.25">
      <c r="A115">
        <v>121</v>
      </c>
      <c r="B115" s="31" t="s">
        <v>666</v>
      </c>
      <c r="C115" t="s">
        <v>667</v>
      </c>
      <c r="D115">
        <v>1</v>
      </c>
      <c r="E115" t="s">
        <v>668</v>
      </c>
      <c r="F115" t="s">
        <v>669</v>
      </c>
      <c r="G115">
        <v>376</v>
      </c>
      <c r="H115">
        <v>2</v>
      </c>
      <c r="I115" t="b">
        <v>0</v>
      </c>
      <c r="J115">
        <v>6</v>
      </c>
      <c r="L115">
        <v>0</v>
      </c>
      <c r="M115" t="s">
        <v>193</v>
      </c>
      <c r="N115" s="30">
        <v>43837.717928240738</v>
      </c>
      <c r="O115" s="30">
        <v>43837.717928240738</v>
      </c>
    </row>
    <row r="116" spans="1:15" x14ac:dyDescent="0.25">
      <c r="A116">
        <v>122</v>
      </c>
      <c r="B116" t="s">
        <v>670</v>
      </c>
      <c r="C116" t="s">
        <v>671</v>
      </c>
      <c r="D116">
        <v>1</v>
      </c>
      <c r="E116" t="s">
        <v>672</v>
      </c>
      <c r="F116" t="s">
        <v>673</v>
      </c>
      <c r="G116">
        <v>380</v>
      </c>
      <c r="H116">
        <v>2</v>
      </c>
      <c r="I116" t="b">
        <v>0</v>
      </c>
      <c r="J116">
        <v>5</v>
      </c>
      <c r="L116">
        <v>0</v>
      </c>
      <c r="M116" t="s">
        <v>193</v>
      </c>
      <c r="N116" s="30">
        <v>43837.717928240738</v>
      </c>
      <c r="O116" s="30">
        <v>43837.717928240738</v>
      </c>
    </row>
    <row r="117" spans="1:15" x14ac:dyDescent="0.25">
      <c r="A117">
        <v>123</v>
      </c>
      <c r="B117" t="s">
        <v>674</v>
      </c>
      <c r="C117" t="s">
        <v>675</v>
      </c>
      <c r="D117">
        <v>1</v>
      </c>
      <c r="E117" t="s">
        <v>676</v>
      </c>
      <c r="F117" t="s">
        <v>677</v>
      </c>
      <c r="G117">
        <v>388</v>
      </c>
      <c r="H117">
        <v>2</v>
      </c>
      <c r="I117" t="b">
        <v>0</v>
      </c>
      <c r="J117">
        <v>4</v>
      </c>
      <c r="L117">
        <v>0</v>
      </c>
      <c r="M117" t="s">
        <v>193</v>
      </c>
      <c r="N117" s="30">
        <v>43837.717939814815</v>
      </c>
      <c r="O117" s="30">
        <v>43837.717939814815</v>
      </c>
    </row>
    <row r="118" spans="1:15" x14ac:dyDescent="0.25">
      <c r="A118">
        <v>127</v>
      </c>
      <c r="B118" t="s">
        <v>690</v>
      </c>
      <c r="C118" t="s">
        <v>691</v>
      </c>
      <c r="D118">
        <v>1</v>
      </c>
      <c r="E118" t="s">
        <v>692</v>
      </c>
      <c r="F118" t="s">
        <v>693</v>
      </c>
      <c r="G118">
        <v>832</v>
      </c>
      <c r="H118">
        <v>2</v>
      </c>
      <c r="I118" t="b">
        <v>0</v>
      </c>
      <c r="J118">
        <v>5</v>
      </c>
      <c r="L118">
        <v>0</v>
      </c>
      <c r="M118" t="s">
        <v>193</v>
      </c>
      <c r="N118" s="30">
        <v>43837.717939814815</v>
      </c>
      <c r="O118" s="30">
        <v>43837.717939814815</v>
      </c>
    </row>
    <row r="119" spans="1:15" x14ac:dyDescent="0.25">
      <c r="A119">
        <v>129</v>
      </c>
      <c r="B119" t="s">
        <v>698</v>
      </c>
      <c r="C119" t="s">
        <v>699</v>
      </c>
      <c r="D119">
        <v>1</v>
      </c>
      <c r="E119" t="s">
        <v>700</v>
      </c>
      <c r="F119" t="s">
        <v>701</v>
      </c>
      <c r="G119">
        <v>400</v>
      </c>
      <c r="H119">
        <v>2</v>
      </c>
      <c r="I119" t="b">
        <v>0</v>
      </c>
      <c r="J119">
        <v>6</v>
      </c>
      <c r="L119">
        <v>0</v>
      </c>
      <c r="M119" t="s">
        <v>193</v>
      </c>
      <c r="N119" s="30">
        <v>43837.717951388891</v>
      </c>
      <c r="O119" s="30">
        <v>43837.717951388891</v>
      </c>
    </row>
    <row r="120" spans="1:15" x14ac:dyDescent="0.25">
      <c r="A120">
        <v>125</v>
      </c>
      <c r="B120" t="s">
        <v>682</v>
      </c>
      <c r="C120" t="s">
        <v>683</v>
      </c>
      <c r="D120">
        <v>1</v>
      </c>
      <c r="E120" t="s">
        <v>684</v>
      </c>
      <c r="F120" t="s">
        <v>685</v>
      </c>
      <c r="G120">
        <v>392</v>
      </c>
      <c r="H120">
        <v>3</v>
      </c>
      <c r="I120" t="b">
        <v>0</v>
      </c>
      <c r="J120">
        <v>3</v>
      </c>
      <c r="L120">
        <v>0</v>
      </c>
      <c r="M120" t="s">
        <v>193</v>
      </c>
      <c r="N120" s="30">
        <v>43837.717939814815</v>
      </c>
      <c r="O120" s="30">
        <v>43837.717939814815</v>
      </c>
    </row>
    <row r="121" spans="1:15" x14ac:dyDescent="0.25">
      <c r="A121">
        <v>275</v>
      </c>
      <c r="B121" t="s">
        <v>1280</v>
      </c>
      <c r="C121" t="s">
        <v>1281</v>
      </c>
      <c r="D121">
        <v>1</v>
      </c>
      <c r="E121" t="s">
        <v>1282</v>
      </c>
      <c r="F121" t="s">
        <v>1283</v>
      </c>
      <c r="G121">
        <v>888</v>
      </c>
      <c r="H121">
        <v>2</v>
      </c>
      <c r="I121" t="b">
        <v>0</v>
      </c>
      <c r="K121" s="30">
        <v>44232.90662037037</v>
      </c>
      <c r="L121">
        <v>0</v>
      </c>
      <c r="M121" t="s">
        <v>193</v>
      </c>
      <c r="N121" s="30">
        <v>44232.90662037037</v>
      </c>
      <c r="O121" s="30">
        <v>44232.90662037037</v>
      </c>
    </row>
    <row r="122" spans="1:15" x14ac:dyDescent="0.25">
      <c r="A122">
        <v>131</v>
      </c>
      <c r="B122" s="14" t="s">
        <v>706</v>
      </c>
      <c r="C122" t="s">
        <v>707</v>
      </c>
      <c r="D122">
        <v>1</v>
      </c>
      <c r="E122" t="s">
        <v>708</v>
      </c>
      <c r="F122" t="s">
        <v>709</v>
      </c>
      <c r="G122">
        <v>398</v>
      </c>
      <c r="H122">
        <v>2</v>
      </c>
      <c r="I122" t="b">
        <v>0</v>
      </c>
      <c r="J122">
        <v>9</v>
      </c>
      <c r="L122">
        <v>0</v>
      </c>
      <c r="M122" t="s">
        <v>193</v>
      </c>
      <c r="N122" s="30">
        <v>43837.717951388891</v>
      </c>
      <c r="O122" s="30">
        <v>43837.717951388891</v>
      </c>
    </row>
    <row r="123" spans="1:15" x14ac:dyDescent="0.25">
      <c r="A123">
        <v>132</v>
      </c>
      <c r="B123" t="s">
        <v>710</v>
      </c>
      <c r="C123" t="s">
        <v>711</v>
      </c>
      <c r="D123">
        <v>1</v>
      </c>
      <c r="E123" t="s">
        <v>712</v>
      </c>
      <c r="F123" t="s">
        <v>713</v>
      </c>
      <c r="G123">
        <v>404</v>
      </c>
      <c r="H123">
        <v>2</v>
      </c>
      <c r="I123" t="b">
        <v>0</v>
      </c>
      <c r="J123">
        <v>1</v>
      </c>
      <c r="L123">
        <v>0</v>
      </c>
      <c r="M123" t="s">
        <v>193</v>
      </c>
      <c r="N123" s="30">
        <v>43837.717951388891</v>
      </c>
      <c r="O123" s="30">
        <v>43837.717951388891</v>
      </c>
    </row>
    <row r="124" spans="1:15" x14ac:dyDescent="0.25">
      <c r="A124">
        <v>139</v>
      </c>
      <c r="B124" t="s">
        <v>738</v>
      </c>
      <c r="C124" t="s">
        <v>739</v>
      </c>
      <c r="D124">
        <v>1</v>
      </c>
      <c r="E124" t="s">
        <v>740</v>
      </c>
      <c r="F124" t="s">
        <v>741</v>
      </c>
      <c r="G124">
        <v>417</v>
      </c>
      <c r="H124">
        <v>2</v>
      </c>
      <c r="I124" t="b">
        <v>0</v>
      </c>
      <c r="J124">
        <v>9</v>
      </c>
      <c r="L124">
        <v>0</v>
      </c>
      <c r="M124" t="s">
        <v>193</v>
      </c>
      <c r="N124" s="30">
        <v>43837.717962962961</v>
      </c>
      <c r="O124" s="30">
        <v>43837.717962962961</v>
      </c>
    </row>
    <row r="125" spans="1:15" x14ac:dyDescent="0.25">
      <c r="A125">
        <v>43</v>
      </c>
      <c r="B125" t="s">
        <v>357</v>
      </c>
      <c r="C125" t="s">
        <v>358</v>
      </c>
      <c r="D125">
        <v>1</v>
      </c>
      <c r="E125" t="s">
        <v>359</v>
      </c>
      <c r="F125" t="s">
        <v>360</v>
      </c>
      <c r="G125">
        <v>116</v>
      </c>
      <c r="H125">
        <v>2</v>
      </c>
      <c r="I125" t="b">
        <v>0</v>
      </c>
      <c r="J125">
        <v>3</v>
      </c>
      <c r="L125">
        <v>0</v>
      </c>
      <c r="M125" t="s">
        <v>193</v>
      </c>
      <c r="N125" s="30">
        <v>43837.717777777776</v>
      </c>
      <c r="O125" s="30">
        <v>43837.717777777776</v>
      </c>
    </row>
    <row r="126" spans="1:15" x14ac:dyDescent="0.25">
      <c r="A126">
        <v>134</v>
      </c>
      <c r="B126" t="s">
        <v>718</v>
      </c>
      <c r="C126" t="s">
        <v>719</v>
      </c>
      <c r="D126">
        <v>1</v>
      </c>
      <c r="E126" t="s">
        <v>720</v>
      </c>
      <c r="F126" t="s">
        <v>721</v>
      </c>
      <c r="G126">
        <v>296</v>
      </c>
      <c r="H126">
        <v>2</v>
      </c>
      <c r="I126" t="b">
        <v>0</v>
      </c>
      <c r="J126">
        <v>8</v>
      </c>
      <c r="L126">
        <v>0</v>
      </c>
      <c r="M126" t="s">
        <v>193</v>
      </c>
      <c r="N126" s="30">
        <v>43837.717951388891</v>
      </c>
      <c r="O126" s="30">
        <v>43837.717951388891</v>
      </c>
    </row>
    <row r="127" spans="1:15" x14ac:dyDescent="0.25">
      <c r="A127">
        <v>207</v>
      </c>
      <c r="B127" t="s">
        <v>1008</v>
      </c>
      <c r="C127" t="s">
        <v>1009</v>
      </c>
      <c r="D127">
        <v>1</v>
      </c>
      <c r="E127" t="s">
        <v>1010</v>
      </c>
      <c r="F127" t="s">
        <v>1011</v>
      </c>
      <c r="G127">
        <v>659</v>
      </c>
      <c r="H127">
        <v>2</v>
      </c>
      <c r="I127" t="b">
        <v>0</v>
      </c>
      <c r="J127">
        <v>4</v>
      </c>
      <c r="L127">
        <v>0</v>
      </c>
      <c r="M127" t="s">
        <v>193</v>
      </c>
      <c r="N127" s="30">
        <v>43837.718101851853</v>
      </c>
      <c r="O127" s="30">
        <v>43837.718101851853</v>
      </c>
    </row>
    <row r="128" spans="1:15" x14ac:dyDescent="0.25">
      <c r="A128">
        <v>136</v>
      </c>
      <c r="B128" t="s">
        <v>726</v>
      </c>
      <c r="C128" t="s">
        <v>727</v>
      </c>
      <c r="D128">
        <v>1</v>
      </c>
      <c r="E128" t="s">
        <v>728</v>
      </c>
      <c r="F128" t="s">
        <v>729</v>
      </c>
      <c r="G128">
        <v>410</v>
      </c>
      <c r="H128">
        <v>2</v>
      </c>
      <c r="I128" t="b">
        <v>0</v>
      </c>
      <c r="J128">
        <v>3</v>
      </c>
      <c r="L128">
        <v>0</v>
      </c>
      <c r="M128" t="s">
        <v>193</v>
      </c>
      <c r="N128" s="30">
        <v>43837.717962962961</v>
      </c>
      <c r="O128" s="30">
        <v>43837.717962962961</v>
      </c>
    </row>
    <row r="129" spans="1:15" x14ac:dyDescent="0.25">
      <c r="A129">
        <v>138</v>
      </c>
      <c r="B129" t="s">
        <v>734</v>
      </c>
      <c r="C129" t="s">
        <v>735</v>
      </c>
      <c r="D129">
        <v>1</v>
      </c>
      <c r="E129" t="s">
        <v>736</v>
      </c>
      <c r="F129" t="s">
        <v>737</v>
      </c>
      <c r="G129">
        <v>414</v>
      </c>
      <c r="H129">
        <v>2</v>
      </c>
      <c r="I129" t="b">
        <v>0</v>
      </c>
      <c r="J129">
        <v>6</v>
      </c>
      <c r="L129">
        <v>0</v>
      </c>
      <c r="M129" t="s">
        <v>193</v>
      </c>
      <c r="N129" s="30">
        <v>43837.717962962961</v>
      </c>
      <c r="O129" s="30">
        <v>43837.717962962961</v>
      </c>
    </row>
    <row r="130" spans="1:15" x14ac:dyDescent="0.25">
      <c r="A130">
        <v>140</v>
      </c>
      <c r="B130" t="s">
        <v>742</v>
      </c>
      <c r="C130" t="s">
        <v>743</v>
      </c>
      <c r="D130">
        <v>1</v>
      </c>
      <c r="E130" t="s">
        <v>744</v>
      </c>
      <c r="F130" t="s">
        <v>745</v>
      </c>
      <c r="G130">
        <v>418</v>
      </c>
      <c r="H130">
        <v>2</v>
      </c>
      <c r="I130" t="b">
        <v>0</v>
      </c>
      <c r="J130">
        <v>3</v>
      </c>
      <c r="L130">
        <v>0</v>
      </c>
      <c r="M130" t="s">
        <v>193</v>
      </c>
      <c r="N130" s="30">
        <v>43837.717962962961</v>
      </c>
      <c r="O130" s="30">
        <v>43837.717962962961</v>
      </c>
    </row>
    <row r="131" spans="1:15" x14ac:dyDescent="0.25">
      <c r="A131">
        <v>142</v>
      </c>
      <c r="B131" t="s">
        <v>750</v>
      </c>
      <c r="C131" t="s">
        <v>751</v>
      </c>
      <c r="D131">
        <v>1</v>
      </c>
      <c r="E131" t="s">
        <v>752</v>
      </c>
      <c r="F131" t="s">
        <v>753</v>
      </c>
      <c r="G131">
        <v>422</v>
      </c>
      <c r="H131">
        <v>2</v>
      </c>
      <c r="I131" t="b">
        <v>0</v>
      </c>
      <c r="J131">
        <v>6</v>
      </c>
      <c r="L131">
        <v>0</v>
      </c>
      <c r="M131" t="s">
        <v>193</v>
      </c>
      <c r="N131" s="30">
        <v>43837.717974537038</v>
      </c>
      <c r="O131" s="30">
        <v>43837.717974537038</v>
      </c>
    </row>
    <row r="132" spans="1:15" x14ac:dyDescent="0.25">
      <c r="A132">
        <v>144</v>
      </c>
      <c r="B132" t="s">
        <v>758</v>
      </c>
      <c r="C132" t="s">
        <v>759</v>
      </c>
      <c r="D132">
        <v>1</v>
      </c>
      <c r="E132" t="s">
        <v>760</v>
      </c>
      <c r="F132" t="s">
        <v>761</v>
      </c>
      <c r="G132">
        <v>430</v>
      </c>
      <c r="H132">
        <v>2</v>
      </c>
      <c r="I132" t="b">
        <v>0</v>
      </c>
      <c r="J132">
        <v>1</v>
      </c>
      <c r="L132">
        <v>0</v>
      </c>
      <c r="M132" t="s">
        <v>193</v>
      </c>
      <c r="N132" s="30">
        <v>43837.717974537038</v>
      </c>
      <c r="O132" s="30">
        <v>43837.717974537038</v>
      </c>
    </row>
    <row r="133" spans="1:15" x14ac:dyDescent="0.25">
      <c r="A133">
        <v>145</v>
      </c>
      <c r="B133" t="s">
        <v>762</v>
      </c>
      <c r="C133" t="s">
        <v>763</v>
      </c>
      <c r="D133">
        <v>1</v>
      </c>
      <c r="E133" t="s">
        <v>764</v>
      </c>
      <c r="F133" t="s">
        <v>765</v>
      </c>
      <c r="G133">
        <v>434</v>
      </c>
      <c r="H133">
        <v>2</v>
      </c>
      <c r="I133" t="b">
        <v>0</v>
      </c>
      <c r="J133">
        <v>1</v>
      </c>
      <c r="L133">
        <v>0</v>
      </c>
      <c r="M133" t="s">
        <v>193</v>
      </c>
      <c r="N133" s="30">
        <v>43837.717974537038</v>
      </c>
      <c r="O133" s="30">
        <v>43837.717974537038</v>
      </c>
    </row>
    <row r="134" spans="1:15" x14ac:dyDescent="0.25">
      <c r="A134">
        <v>208</v>
      </c>
      <c r="B134" t="s">
        <v>1012</v>
      </c>
      <c r="C134" t="s">
        <v>1013</v>
      </c>
      <c r="D134">
        <v>1</v>
      </c>
      <c r="E134" t="s">
        <v>1014</v>
      </c>
      <c r="F134" t="s">
        <v>1015</v>
      </c>
      <c r="G134">
        <v>662</v>
      </c>
      <c r="H134">
        <v>2</v>
      </c>
      <c r="I134" t="b">
        <v>0</v>
      </c>
      <c r="J134">
        <v>4</v>
      </c>
      <c r="L134">
        <v>0</v>
      </c>
      <c r="M134" t="s">
        <v>193</v>
      </c>
      <c r="N134" s="30">
        <v>43837.718101851853</v>
      </c>
      <c r="O134" s="30">
        <v>43837.718101851853</v>
      </c>
    </row>
    <row r="135" spans="1:15" x14ac:dyDescent="0.25">
      <c r="A135">
        <v>146</v>
      </c>
      <c r="B135" s="31" t="s">
        <v>766</v>
      </c>
      <c r="C135" t="s">
        <v>767</v>
      </c>
      <c r="D135">
        <v>1</v>
      </c>
      <c r="E135" t="s">
        <v>768</v>
      </c>
      <c r="F135" t="s">
        <v>769</v>
      </c>
      <c r="G135">
        <v>438</v>
      </c>
      <c r="H135">
        <v>2</v>
      </c>
      <c r="I135" t="b">
        <v>0</v>
      </c>
      <c r="J135">
        <v>5</v>
      </c>
      <c r="L135">
        <v>0</v>
      </c>
      <c r="M135" t="s">
        <v>193</v>
      </c>
      <c r="N135" s="30">
        <v>43837.717974537038</v>
      </c>
      <c r="O135" s="30">
        <v>43837.717974537038</v>
      </c>
    </row>
    <row r="136" spans="1:15" x14ac:dyDescent="0.25">
      <c r="A136">
        <v>231</v>
      </c>
      <c r="B136" t="s">
        <v>1104</v>
      </c>
      <c r="C136" t="s">
        <v>1105</v>
      </c>
      <c r="D136">
        <v>1</v>
      </c>
      <c r="E136" t="s">
        <v>1106</v>
      </c>
      <c r="F136" t="s">
        <v>1107</v>
      </c>
      <c r="G136">
        <v>144</v>
      </c>
      <c r="H136">
        <v>2</v>
      </c>
      <c r="I136" t="b">
        <v>0</v>
      </c>
      <c r="J136">
        <v>3</v>
      </c>
      <c r="L136">
        <v>0</v>
      </c>
      <c r="M136" t="s">
        <v>193</v>
      </c>
      <c r="N136" s="30">
        <v>43837.718148148146</v>
      </c>
      <c r="O136" s="30">
        <v>43837.718148148146</v>
      </c>
    </row>
    <row r="137" spans="1:15" x14ac:dyDescent="0.25">
      <c r="A137">
        <v>143</v>
      </c>
      <c r="B137" t="s">
        <v>754</v>
      </c>
      <c r="C137" t="s">
        <v>755</v>
      </c>
      <c r="D137">
        <v>1</v>
      </c>
      <c r="E137" t="s">
        <v>756</v>
      </c>
      <c r="F137" t="s">
        <v>757</v>
      </c>
      <c r="G137">
        <v>426</v>
      </c>
      <c r="H137">
        <v>2</v>
      </c>
      <c r="I137" t="b">
        <v>0</v>
      </c>
      <c r="J137">
        <v>1</v>
      </c>
      <c r="L137">
        <v>0</v>
      </c>
      <c r="M137" t="s">
        <v>193</v>
      </c>
      <c r="N137" s="30">
        <v>43837.717974537038</v>
      </c>
      <c r="O137" s="30">
        <v>43837.717974537038</v>
      </c>
    </row>
    <row r="138" spans="1:15" x14ac:dyDescent="0.25">
      <c r="A138">
        <v>147</v>
      </c>
      <c r="B138" t="s">
        <v>770</v>
      </c>
      <c r="C138" t="s">
        <v>771</v>
      </c>
      <c r="D138">
        <v>1</v>
      </c>
      <c r="E138" t="s">
        <v>772</v>
      </c>
      <c r="F138" t="s">
        <v>773</v>
      </c>
      <c r="G138">
        <v>440</v>
      </c>
      <c r="H138">
        <v>2</v>
      </c>
      <c r="I138" t="b">
        <v>0</v>
      </c>
      <c r="J138">
        <v>5</v>
      </c>
      <c r="L138">
        <v>0</v>
      </c>
      <c r="M138" t="s">
        <v>193</v>
      </c>
      <c r="N138" s="30">
        <v>43837.717986111114</v>
      </c>
      <c r="O138" s="30">
        <v>43837.717986111114</v>
      </c>
    </row>
    <row r="139" spans="1:15" x14ac:dyDescent="0.25">
      <c r="A139">
        <v>148</v>
      </c>
      <c r="B139" t="s">
        <v>774</v>
      </c>
      <c r="C139" t="s">
        <v>775</v>
      </c>
      <c r="D139">
        <v>1</v>
      </c>
      <c r="E139" t="s">
        <v>776</v>
      </c>
      <c r="F139" t="s">
        <v>777</v>
      </c>
      <c r="G139">
        <v>442</v>
      </c>
      <c r="H139">
        <v>2</v>
      </c>
      <c r="I139" t="b">
        <v>0</v>
      </c>
      <c r="J139">
        <v>5</v>
      </c>
      <c r="L139">
        <v>0</v>
      </c>
      <c r="M139" t="s">
        <v>193</v>
      </c>
      <c r="N139" s="30">
        <v>43837.717986111114</v>
      </c>
      <c r="O139" s="30">
        <v>43837.717986111114</v>
      </c>
    </row>
    <row r="140" spans="1:15" x14ac:dyDescent="0.25">
      <c r="A140">
        <v>141</v>
      </c>
      <c r="B140" t="s">
        <v>746</v>
      </c>
      <c r="C140" t="s">
        <v>747</v>
      </c>
      <c r="D140">
        <v>1</v>
      </c>
      <c r="E140" t="s">
        <v>748</v>
      </c>
      <c r="F140" t="s">
        <v>749</v>
      </c>
      <c r="G140">
        <v>428</v>
      </c>
      <c r="H140">
        <v>2</v>
      </c>
      <c r="I140" t="b">
        <v>0</v>
      </c>
      <c r="J140">
        <v>5</v>
      </c>
      <c r="L140">
        <v>0</v>
      </c>
      <c r="M140" t="s">
        <v>193</v>
      </c>
      <c r="N140" s="30">
        <v>43837.717974537038</v>
      </c>
      <c r="O140" s="30">
        <v>43837.717974537038</v>
      </c>
    </row>
    <row r="141" spans="1:15" x14ac:dyDescent="0.25">
      <c r="A141">
        <v>149</v>
      </c>
      <c r="B141" t="s">
        <v>778</v>
      </c>
      <c r="C141" t="s">
        <v>779</v>
      </c>
      <c r="D141">
        <v>1</v>
      </c>
      <c r="E141" t="s">
        <v>780</v>
      </c>
      <c r="F141" t="s">
        <v>781</v>
      </c>
      <c r="G141">
        <v>446</v>
      </c>
      <c r="H141">
        <v>2</v>
      </c>
      <c r="I141" t="b">
        <v>0</v>
      </c>
      <c r="J141">
        <v>3</v>
      </c>
      <c r="L141">
        <v>0</v>
      </c>
      <c r="M141" t="s">
        <v>193</v>
      </c>
      <c r="N141" s="30">
        <v>43837.717986111114</v>
      </c>
      <c r="O141" s="30">
        <v>43837.717986111114</v>
      </c>
    </row>
    <row r="142" spans="1:15" x14ac:dyDescent="0.25">
      <c r="A142">
        <v>209</v>
      </c>
      <c r="B142" t="s">
        <v>1016</v>
      </c>
      <c r="C142" t="s">
        <v>1017</v>
      </c>
      <c r="D142">
        <v>1</v>
      </c>
      <c r="E142" t="s">
        <v>1018</v>
      </c>
      <c r="F142" t="s">
        <v>1019</v>
      </c>
      <c r="G142">
        <v>663</v>
      </c>
      <c r="H142">
        <v>2</v>
      </c>
      <c r="I142" t="b">
        <v>0</v>
      </c>
      <c r="L142">
        <v>0</v>
      </c>
      <c r="M142" t="s">
        <v>193</v>
      </c>
      <c r="N142" s="30">
        <v>43837.718101851853</v>
      </c>
      <c r="O142" s="30">
        <v>43837.718101851853</v>
      </c>
    </row>
    <row r="143" spans="1:15" x14ac:dyDescent="0.25">
      <c r="A143">
        <v>170</v>
      </c>
      <c r="B143" t="s">
        <v>862</v>
      </c>
      <c r="C143" t="s">
        <v>863</v>
      </c>
      <c r="D143">
        <v>1</v>
      </c>
      <c r="E143" t="s">
        <v>864</v>
      </c>
      <c r="F143" t="s">
        <v>865</v>
      </c>
      <c r="G143">
        <v>504</v>
      </c>
      <c r="H143">
        <v>2</v>
      </c>
      <c r="I143" t="b">
        <v>0</v>
      </c>
      <c r="J143">
        <v>1</v>
      </c>
      <c r="L143">
        <v>0</v>
      </c>
      <c r="M143" t="s">
        <v>193</v>
      </c>
      <c r="N143" s="30">
        <v>43837.71802083333</v>
      </c>
      <c r="O143" s="30">
        <v>43837.71802083333</v>
      </c>
    </row>
    <row r="144" spans="1:15" x14ac:dyDescent="0.25">
      <c r="A144">
        <v>166</v>
      </c>
      <c r="B144" t="s">
        <v>846</v>
      </c>
      <c r="C144" t="s">
        <v>847</v>
      </c>
      <c r="D144">
        <v>1</v>
      </c>
      <c r="E144" t="s">
        <v>848</v>
      </c>
      <c r="F144" t="s">
        <v>849</v>
      </c>
      <c r="G144">
        <v>492</v>
      </c>
      <c r="H144">
        <v>2</v>
      </c>
      <c r="I144" t="b">
        <v>0</v>
      </c>
      <c r="J144">
        <v>5</v>
      </c>
      <c r="L144">
        <v>0</v>
      </c>
      <c r="M144" t="s">
        <v>193</v>
      </c>
      <c r="N144" s="30">
        <v>43837.71802083333</v>
      </c>
      <c r="O144" s="30">
        <v>43837.71802083333</v>
      </c>
    </row>
    <row r="145" spans="1:15" x14ac:dyDescent="0.25">
      <c r="A145">
        <v>165</v>
      </c>
      <c r="B145" t="s">
        <v>842</v>
      </c>
      <c r="C145" t="s">
        <v>843</v>
      </c>
      <c r="D145">
        <v>1</v>
      </c>
      <c r="E145" t="s">
        <v>844</v>
      </c>
      <c r="F145" t="s">
        <v>845</v>
      </c>
      <c r="G145">
        <v>498</v>
      </c>
      <c r="H145">
        <v>2</v>
      </c>
      <c r="I145" t="b">
        <v>0</v>
      </c>
      <c r="J145">
        <v>9</v>
      </c>
      <c r="L145">
        <v>0</v>
      </c>
      <c r="M145" t="s">
        <v>193</v>
      </c>
      <c r="N145" s="30">
        <v>43837.718009259261</v>
      </c>
      <c r="O145" s="30">
        <v>43837.718009259261</v>
      </c>
    </row>
    <row r="146" spans="1:15" x14ac:dyDescent="0.25">
      <c r="A146">
        <v>151</v>
      </c>
      <c r="B146" t="s">
        <v>786</v>
      </c>
      <c r="C146" t="s">
        <v>787</v>
      </c>
      <c r="D146">
        <v>1</v>
      </c>
      <c r="E146" t="s">
        <v>788</v>
      </c>
      <c r="F146" t="s">
        <v>789</v>
      </c>
      <c r="G146">
        <v>450</v>
      </c>
      <c r="H146">
        <v>2</v>
      </c>
      <c r="I146" t="b">
        <v>0</v>
      </c>
      <c r="J146">
        <v>1</v>
      </c>
      <c r="L146">
        <v>0</v>
      </c>
      <c r="M146" t="s">
        <v>193</v>
      </c>
      <c r="N146" s="30">
        <v>43837.717986111114</v>
      </c>
      <c r="O146" s="30">
        <v>43837.717986111114</v>
      </c>
    </row>
    <row r="147" spans="1:15" x14ac:dyDescent="0.25">
      <c r="A147">
        <v>154</v>
      </c>
      <c r="B147" s="14" t="s">
        <v>798</v>
      </c>
      <c r="C147" t="s">
        <v>799</v>
      </c>
      <c r="D147">
        <v>1</v>
      </c>
      <c r="E147" t="s">
        <v>800</v>
      </c>
      <c r="F147" t="s">
        <v>801</v>
      </c>
      <c r="G147">
        <v>462</v>
      </c>
      <c r="H147">
        <v>2</v>
      </c>
      <c r="I147" t="b">
        <v>0</v>
      </c>
      <c r="L147">
        <v>0</v>
      </c>
      <c r="M147" t="s">
        <v>193</v>
      </c>
      <c r="N147" s="30">
        <v>43837.717997685184</v>
      </c>
      <c r="O147" s="30">
        <v>43837.717997685184</v>
      </c>
    </row>
    <row r="148" spans="1:15" x14ac:dyDescent="0.25">
      <c r="A148">
        <v>162</v>
      </c>
      <c r="B148" t="s">
        <v>830</v>
      </c>
      <c r="C148" t="s">
        <v>831</v>
      </c>
      <c r="D148">
        <v>1</v>
      </c>
      <c r="E148" t="s">
        <v>832</v>
      </c>
      <c r="F148" t="s">
        <v>833</v>
      </c>
      <c r="G148">
        <v>484</v>
      </c>
      <c r="H148">
        <v>2</v>
      </c>
      <c r="I148" t="b">
        <v>0</v>
      </c>
      <c r="J148">
        <v>7</v>
      </c>
      <c r="L148">
        <v>0</v>
      </c>
      <c r="M148" t="s">
        <v>193</v>
      </c>
      <c r="N148" s="30">
        <v>43837.718009259261</v>
      </c>
      <c r="O148" s="30">
        <v>43837.718009259261</v>
      </c>
    </row>
    <row r="149" spans="1:15" x14ac:dyDescent="0.25">
      <c r="A149">
        <v>157</v>
      </c>
      <c r="B149" t="s">
        <v>810</v>
      </c>
      <c r="C149" t="s">
        <v>811</v>
      </c>
      <c r="D149">
        <v>1</v>
      </c>
      <c r="E149" t="s">
        <v>812</v>
      </c>
      <c r="F149" t="s">
        <v>813</v>
      </c>
      <c r="G149">
        <v>584</v>
      </c>
      <c r="H149">
        <v>2</v>
      </c>
      <c r="I149" t="b">
        <v>1</v>
      </c>
      <c r="J149">
        <v>8</v>
      </c>
      <c r="L149">
        <v>0</v>
      </c>
      <c r="M149" t="s">
        <v>193</v>
      </c>
      <c r="N149" s="30">
        <v>43837.717997685184</v>
      </c>
      <c r="O149" s="30">
        <v>43837.717997685184</v>
      </c>
    </row>
    <row r="150" spans="1:15" x14ac:dyDescent="0.25">
      <c r="A150">
        <v>150</v>
      </c>
      <c r="B150" t="s">
        <v>782</v>
      </c>
      <c r="C150" t="s">
        <v>783</v>
      </c>
      <c r="D150">
        <v>1</v>
      </c>
      <c r="E150" t="s">
        <v>784</v>
      </c>
      <c r="F150" t="s">
        <v>785</v>
      </c>
      <c r="G150">
        <v>807</v>
      </c>
      <c r="H150">
        <v>2</v>
      </c>
      <c r="I150" t="b">
        <v>0</v>
      </c>
      <c r="J150">
        <v>5</v>
      </c>
      <c r="L150">
        <v>0</v>
      </c>
      <c r="M150" t="s">
        <v>193</v>
      </c>
      <c r="N150" s="30">
        <v>43837.717986111114</v>
      </c>
      <c r="O150" s="30">
        <v>43837.717986111114</v>
      </c>
    </row>
    <row r="151" spans="1:15" x14ac:dyDescent="0.25">
      <c r="A151">
        <v>155</v>
      </c>
      <c r="B151" t="s">
        <v>802</v>
      </c>
      <c r="C151" t="s">
        <v>803</v>
      </c>
      <c r="D151">
        <v>1</v>
      </c>
      <c r="E151" t="s">
        <v>804</v>
      </c>
      <c r="F151" t="s">
        <v>805</v>
      </c>
      <c r="G151">
        <v>466</v>
      </c>
      <c r="H151">
        <v>2</v>
      </c>
      <c r="I151" t="b">
        <v>0</v>
      </c>
      <c r="J151">
        <v>1</v>
      </c>
      <c r="L151">
        <v>0</v>
      </c>
      <c r="M151" t="s">
        <v>193</v>
      </c>
      <c r="N151" s="30">
        <v>43837.717997685184</v>
      </c>
      <c r="O151" s="30">
        <v>43837.717997685184</v>
      </c>
    </row>
    <row r="152" spans="1:15" x14ac:dyDescent="0.25">
      <c r="A152">
        <v>156</v>
      </c>
      <c r="B152" t="s">
        <v>806</v>
      </c>
      <c r="C152" t="s">
        <v>807</v>
      </c>
      <c r="D152">
        <v>1</v>
      </c>
      <c r="E152" t="s">
        <v>808</v>
      </c>
      <c r="F152" t="s">
        <v>809</v>
      </c>
      <c r="G152">
        <v>470</v>
      </c>
      <c r="H152">
        <v>2</v>
      </c>
      <c r="I152" t="b">
        <v>0</v>
      </c>
      <c r="J152">
        <v>5</v>
      </c>
      <c r="L152">
        <v>0</v>
      </c>
      <c r="M152" t="s">
        <v>193</v>
      </c>
      <c r="N152" s="30">
        <v>43837.717997685184</v>
      </c>
      <c r="O152" s="30">
        <v>43837.717997685184</v>
      </c>
    </row>
    <row r="153" spans="1:15" x14ac:dyDescent="0.25">
      <c r="A153">
        <v>40</v>
      </c>
      <c r="B153" t="s">
        <v>345</v>
      </c>
      <c r="C153" t="s">
        <v>346</v>
      </c>
      <c r="D153">
        <v>1</v>
      </c>
      <c r="E153" t="s">
        <v>347</v>
      </c>
      <c r="F153" t="s">
        <v>348</v>
      </c>
      <c r="G153">
        <v>104</v>
      </c>
      <c r="H153">
        <v>2</v>
      </c>
      <c r="I153" t="b">
        <v>0</v>
      </c>
      <c r="J153">
        <v>3</v>
      </c>
      <c r="L153">
        <v>0</v>
      </c>
      <c r="M153" t="s">
        <v>193</v>
      </c>
      <c r="N153" s="30">
        <v>43837.717777777776</v>
      </c>
      <c r="O153" s="30">
        <v>43837.717777777776</v>
      </c>
    </row>
    <row r="154" spans="1:15" x14ac:dyDescent="0.25">
      <c r="A154">
        <v>168</v>
      </c>
      <c r="B154" t="s">
        <v>854</v>
      </c>
      <c r="C154" t="s">
        <v>855</v>
      </c>
      <c r="D154">
        <v>1</v>
      </c>
      <c r="E154" t="s">
        <v>856</v>
      </c>
      <c r="F154" t="s">
        <v>857</v>
      </c>
      <c r="G154">
        <v>499</v>
      </c>
      <c r="H154">
        <v>2</v>
      </c>
      <c r="I154" t="b">
        <v>0</v>
      </c>
      <c r="J154">
        <v>5</v>
      </c>
      <c r="L154">
        <v>0</v>
      </c>
      <c r="M154" t="s">
        <v>193</v>
      </c>
      <c r="N154" s="30">
        <v>43837.71802083333</v>
      </c>
      <c r="O154" s="30">
        <v>43837.71802083333</v>
      </c>
    </row>
    <row r="155" spans="1:15" x14ac:dyDescent="0.25">
      <c r="A155">
        <v>167</v>
      </c>
      <c r="B155" t="s">
        <v>850</v>
      </c>
      <c r="C155" t="s">
        <v>851</v>
      </c>
      <c r="D155">
        <v>1</v>
      </c>
      <c r="E155" t="s">
        <v>852</v>
      </c>
      <c r="F155" t="s">
        <v>853</v>
      </c>
      <c r="G155">
        <v>496</v>
      </c>
      <c r="H155">
        <v>2</v>
      </c>
      <c r="I155" t="b">
        <v>0</v>
      </c>
      <c r="J155">
        <v>3</v>
      </c>
      <c r="L155">
        <v>0</v>
      </c>
      <c r="M155" t="s">
        <v>193</v>
      </c>
      <c r="N155" s="30">
        <v>43837.71802083333</v>
      </c>
      <c r="O155" s="30">
        <v>43837.71802083333</v>
      </c>
    </row>
    <row r="156" spans="1:15" x14ac:dyDescent="0.25">
      <c r="A156">
        <v>184</v>
      </c>
      <c r="B156" t="s">
        <v>917</v>
      </c>
      <c r="C156" t="s">
        <v>918</v>
      </c>
      <c r="D156">
        <v>1</v>
      </c>
      <c r="E156" t="s">
        <v>919</v>
      </c>
      <c r="F156" t="s">
        <v>920</v>
      </c>
      <c r="G156">
        <v>580</v>
      </c>
      <c r="H156">
        <v>2</v>
      </c>
      <c r="I156" t="b">
        <v>1</v>
      </c>
      <c r="J156">
        <v>8</v>
      </c>
      <c r="L156">
        <v>0</v>
      </c>
      <c r="M156" t="s">
        <v>193</v>
      </c>
      <c r="N156" s="30">
        <v>43837.718055555553</v>
      </c>
      <c r="O156" s="30">
        <v>43837.718055555553</v>
      </c>
    </row>
    <row r="157" spans="1:15" x14ac:dyDescent="0.25">
      <c r="A157">
        <v>171</v>
      </c>
      <c r="B157" t="s">
        <v>866</v>
      </c>
      <c r="C157" t="s">
        <v>867</v>
      </c>
      <c r="D157">
        <v>1</v>
      </c>
      <c r="E157" t="s">
        <v>868</v>
      </c>
      <c r="F157" t="s">
        <v>869</v>
      </c>
      <c r="G157">
        <v>508</v>
      </c>
      <c r="H157">
        <v>2</v>
      </c>
      <c r="I157" t="b">
        <v>0</v>
      </c>
      <c r="J157">
        <v>1</v>
      </c>
      <c r="L157">
        <v>0</v>
      </c>
      <c r="M157" t="s">
        <v>193</v>
      </c>
      <c r="N157" s="30">
        <v>43837.71802083333</v>
      </c>
      <c r="O157" s="30">
        <v>43837.71802083333</v>
      </c>
    </row>
    <row r="158" spans="1:15" x14ac:dyDescent="0.25">
      <c r="A158">
        <v>159</v>
      </c>
      <c r="B158" t="s">
        <v>818</v>
      </c>
      <c r="C158" t="s">
        <v>819</v>
      </c>
      <c r="D158">
        <v>1</v>
      </c>
      <c r="E158" t="s">
        <v>820</v>
      </c>
      <c r="F158" t="s">
        <v>821</v>
      </c>
      <c r="G158">
        <v>478</v>
      </c>
      <c r="H158">
        <v>2</v>
      </c>
      <c r="I158" t="b">
        <v>1</v>
      </c>
      <c r="J158">
        <v>1</v>
      </c>
      <c r="L158">
        <v>0</v>
      </c>
      <c r="M158" t="s">
        <v>193</v>
      </c>
      <c r="N158" s="30">
        <v>43837.718009259261</v>
      </c>
      <c r="O158" s="30">
        <v>43837.718009259261</v>
      </c>
    </row>
    <row r="159" spans="1:15" x14ac:dyDescent="0.25">
      <c r="A159">
        <v>169</v>
      </c>
      <c r="B159" t="s">
        <v>858</v>
      </c>
      <c r="C159" t="s">
        <v>859</v>
      </c>
      <c r="D159">
        <v>1</v>
      </c>
      <c r="E159" t="s">
        <v>860</v>
      </c>
      <c r="F159" t="s">
        <v>861</v>
      </c>
      <c r="G159">
        <v>500</v>
      </c>
      <c r="H159">
        <v>2</v>
      </c>
      <c r="I159" t="b">
        <v>0</v>
      </c>
      <c r="J159">
        <v>4</v>
      </c>
      <c r="L159">
        <v>0</v>
      </c>
      <c r="M159" t="s">
        <v>193</v>
      </c>
      <c r="N159" s="30">
        <v>43837.71802083333</v>
      </c>
      <c r="O159" s="30">
        <v>43837.71802083333</v>
      </c>
    </row>
    <row r="160" spans="1:15" x14ac:dyDescent="0.25">
      <c r="A160">
        <v>158</v>
      </c>
      <c r="B160" t="s">
        <v>814</v>
      </c>
      <c r="C160" t="s">
        <v>815</v>
      </c>
      <c r="D160">
        <v>1</v>
      </c>
      <c r="E160" t="s">
        <v>816</v>
      </c>
      <c r="F160" t="s">
        <v>817</v>
      </c>
      <c r="G160">
        <v>474</v>
      </c>
      <c r="H160">
        <v>2</v>
      </c>
      <c r="I160" t="b">
        <v>0</v>
      </c>
      <c r="J160">
        <v>4</v>
      </c>
      <c r="L160">
        <v>0</v>
      </c>
      <c r="M160" t="s">
        <v>193</v>
      </c>
      <c r="N160" s="30">
        <v>43837.717997685184</v>
      </c>
      <c r="O160" s="30">
        <v>43837.717997685184</v>
      </c>
    </row>
    <row r="161" spans="1:15" x14ac:dyDescent="0.25">
      <c r="A161">
        <v>160</v>
      </c>
      <c r="B161" t="s">
        <v>822</v>
      </c>
      <c r="C161" t="s">
        <v>823</v>
      </c>
      <c r="D161">
        <v>1</v>
      </c>
      <c r="E161" t="s">
        <v>824</v>
      </c>
      <c r="F161" t="s">
        <v>825</v>
      </c>
      <c r="G161">
        <v>480</v>
      </c>
      <c r="H161">
        <v>2</v>
      </c>
      <c r="I161" t="b">
        <v>0</v>
      </c>
      <c r="J161">
        <v>1</v>
      </c>
      <c r="L161">
        <v>0</v>
      </c>
      <c r="M161" t="s">
        <v>193</v>
      </c>
      <c r="N161" s="30">
        <v>43837.718009259261</v>
      </c>
      <c r="O161" s="30">
        <v>43837.718009259261</v>
      </c>
    </row>
    <row r="162" spans="1:15" x14ac:dyDescent="0.25">
      <c r="A162">
        <v>152</v>
      </c>
      <c r="B162" t="s">
        <v>790</v>
      </c>
      <c r="C162" t="s">
        <v>791</v>
      </c>
      <c r="D162">
        <v>1</v>
      </c>
      <c r="E162" t="s">
        <v>792</v>
      </c>
      <c r="F162" t="s">
        <v>793</v>
      </c>
      <c r="G162">
        <v>454</v>
      </c>
      <c r="H162">
        <v>2</v>
      </c>
      <c r="I162" t="b">
        <v>0</v>
      </c>
      <c r="J162">
        <v>1</v>
      </c>
      <c r="L162">
        <v>0</v>
      </c>
      <c r="M162" t="s">
        <v>193</v>
      </c>
      <c r="N162" s="30">
        <v>43837.717986111114</v>
      </c>
      <c r="O162" s="30">
        <v>43837.717986111114</v>
      </c>
    </row>
    <row r="163" spans="1:15" x14ac:dyDescent="0.25">
      <c r="A163">
        <v>153</v>
      </c>
      <c r="B163" t="s">
        <v>794</v>
      </c>
      <c r="C163" t="s">
        <v>795</v>
      </c>
      <c r="D163">
        <v>1</v>
      </c>
      <c r="E163" t="s">
        <v>796</v>
      </c>
      <c r="F163" t="s">
        <v>797</v>
      </c>
      <c r="G163">
        <v>458</v>
      </c>
      <c r="H163">
        <v>2</v>
      </c>
      <c r="I163" t="b">
        <v>1</v>
      </c>
      <c r="J163">
        <v>3</v>
      </c>
      <c r="L163">
        <v>0</v>
      </c>
      <c r="M163" t="s">
        <v>193</v>
      </c>
      <c r="N163" s="30">
        <v>43837.717997685184</v>
      </c>
      <c r="O163" s="30">
        <v>43837.717997685184</v>
      </c>
    </row>
    <row r="164" spans="1:15" x14ac:dyDescent="0.25">
      <c r="A164">
        <v>161</v>
      </c>
      <c r="B164" t="s">
        <v>826</v>
      </c>
      <c r="C164" t="s">
        <v>827</v>
      </c>
      <c r="D164">
        <v>1</v>
      </c>
      <c r="E164" t="s">
        <v>828</v>
      </c>
      <c r="F164" t="s">
        <v>829</v>
      </c>
      <c r="G164">
        <v>175</v>
      </c>
      <c r="H164">
        <v>2</v>
      </c>
      <c r="I164" t="b">
        <v>0</v>
      </c>
      <c r="L164">
        <v>0</v>
      </c>
      <c r="M164" t="s">
        <v>193</v>
      </c>
      <c r="N164" s="30">
        <v>43837.718009259261</v>
      </c>
      <c r="O164" s="30">
        <v>43837.718009259261</v>
      </c>
    </row>
    <row r="165" spans="1:15" x14ac:dyDescent="0.25">
      <c r="A165">
        <v>172</v>
      </c>
      <c r="B165" t="s">
        <v>870</v>
      </c>
      <c r="C165" t="s">
        <v>871</v>
      </c>
      <c r="D165">
        <v>1</v>
      </c>
      <c r="E165" t="s">
        <v>872</v>
      </c>
      <c r="F165" t="s">
        <v>873</v>
      </c>
      <c r="G165">
        <v>516</v>
      </c>
      <c r="H165">
        <v>2</v>
      </c>
      <c r="I165" t="b">
        <v>0</v>
      </c>
      <c r="J165">
        <v>1</v>
      </c>
      <c r="L165">
        <v>0</v>
      </c>
      <c r="M165" t="s">
        <v>193</v>
      </c>
      <c r="N165" s="30">
        <v>43837.718032407407</v>
      </c>
      <c r="O165" s="30">
        <v>43837.718032407407</v>
      </c>
    </row>
    <row r="166" spans="1:15" x14ac:dyDescent="0.25">
      <c r="A166">
        <v>177</v>
      </c>
      <c r="B166" t="s">
        <v>889</v>
      </c>
      <c r="C166" t="s">
        <v>890</v>
      </c>
      <c r="D166">
        <v>1</v>
      </c>
      <c r="E166" t="s">
        <v>891</v>
      </c>
      <c r="F166" t="s">
        <v>892</v>
      </c>
      <c r="G166">
        <v>540</v>
      </c>
      <c r="H166">
        <v>2</v>
      </c>
      <c r="I166" t="b">
        <v>0</v>
      </c>
      <c r="J166">
        <v>8</v>
      </c>
      <c r="L166">
        <v>0</v>
      </c>
      <c r="M166" t="s">
        <v>193</v>
      </c>
      <c r="N166" s="30">
        <v>43837.718032407407</v>
      </c>
      <c r="O166" s="30">
        <v>43837.718032407407</v>
      </c>
    </row>
    <row r="167" spans="1:15" x14ac:dyDescent="0.25">
      <c r="A167">
        <v>180</v>
      </c>
      <c r="B167" t="s">
        <v>901</v>
      </c>
      <c r="C167" t="s">
        <v>902</v>
      </c>
      <c r="D167">
        <v>1</v>
      </c>
      <c r="E167" t="s">
        <v>903</v>
      </c>
      <c r="F167" t="s">
        <v>904</v>
      </c>
      <c r="G167">
        <v>562</v>
      </c>
      <c r="H167">
        <v>2</v>
      </c>
      <c r="I167" t="b">
        <v>1</v>
      </c>
      <c r="J167">
        <v>1</v>
      </c>
      <c r="L167">
        <v>0</v>
      </c>
      <c r="M167" t="s">
        <v>193</v>
      </c>
      <c r="N167" s="30">
        <v>43837.718043981484</v>
      </c>
      <c r="O167" s="30">
        <v>43837.718043981484</v>
      </c>
    </row>
    <row r="168" spans="1:15" x14ac:dyDescent="0.25">
      <c r="A168">
        <v>183</v>
      </c>
      <c r="B168" t="s">
        <v>913</v>
      </c>
      <c r="C168" t="s">
        <v>914</v>
      </c>
      <c r="D168">
        <v>1</v>
      </c>
      <c r="E168" t="s">
        <v>915</v>
      </c>
      <c r="F168" t="s">
        <v>916</v>
      </c>
      <c r="G168">
        <v>574</v>
      </c>
      <c r="H168">
        <v>2</v>
      </c>
      <c r="I168" t="b">
        <v>0</v>
      </c>
      <c r="J168">
        <v>8</v>
      </c>
      <c r="L168">
        <v>0</v>
      </c>
      <c r="M168" t="s">
        <v>193</v>
      </c>
      <c r="N168" s="30">
        <v>43837.718043981484</v>
      </c>
      <c r="O168" s="30">
        <v>43837.718043981484</v>
      </c>
    </row>
    <row r="169" spans="1:15" x14ac:dyDescent="0.25">
      <c r="A169">
        <v>181</v>
      </c>
      <c r="B169" t="s">
        <v>905</v>
      </c>
      <c r="C169" t="s">
        <v>906</v>
      </c>
      <c r="D169">
        <v>1</v>
      </c>
      <c r="E169" t="s">
        <v>907</v>
      </c>
      <c r="F169" t="s">
        <v>908</v>
      </c>
      <c r="G169">
        <v>566</v>
      </c>
      <c r="H169">
        <v>2</v>
      </c>
      <c r="I169" t="b">
        <v>0</v>
      </c>
      <c r="J169">
        <v>1</v>
      </c>
      <c r="L169">
        <v>0</v>
      </c>
      <c r="M169" t="s">
        <v>193</v>
      </c>
      <c r="N169" s="30">
        <v>43837.718043981484</v>
      </c>
      <c r="O169" s="30">
        <v>43837.718043981484</v>
      </c>
    </row>
    <row r="170" spans="1:15" x14ac:dyDescent="0.25">
      <c r="A170">
        <v>179</v>
      </c>
      <c r="B170" t="s">
        <v>897</v>
      </c>
      <c r="C170" t="s">
        <v>898</v>
      </c>
      <c r="D170">
        <v>1</v>
      </c>
      <c r="E170" t="s">
        <v>899</v>
      </c>
      <c r="F170" t="s">
        <v>900</v>
      </c>
      <c r="G170">
        <v>558</v>
      </c>
      <c r="H170">
        <v>2</v>
      </c>
      <c r="I170" t="b">
        <v>0</v>
      </c>
      <c r="J170">
        <v>4</v>
      </c>
      <c r="L170">
        <v>0</v>
      </c>
      <c r="M170" t="s">
        <v>193</v>
      </c>
      <c r="N170" s="30">
        <v>43837.718043981484</v>
      </c>
      <c r="O170" s="30">
        <v>43837.718043981484</v>
      </c>
    </row>
    <row r="171" spans="1:15" x14ac:dyDescent="0.25">
      <c r="A171">
        <v>182</v>
      </c>
      <c r="B171" t="s">
        <v>909</v>
      </c>
      <c r="C171" t="s">
        <v>910</v>
      </c>
      <c r="D171">
        <v>1</v>
      </c>
      <c r="E171" t="s">
        <v>911</v>
      </c>
      <c r="F171" t="s">
        <v>912</v>
      </c>
      <c r="G171">
        <v>570</v>
      </c>
      <c r="H171">
        <v>2</v>
      </c>
      <c r="I171" t="b">
        <v>0</v>
      </c>
      <c r="J171">
        <v>8</v>
      </c>
      <c r="L171">
        <v>0</v>
      </c>
      <c r="M171" t="s">
        <v>193</v>
      </c>
      <c r="N171" s="30">
        <v>43837.718043981484</v>
      </c>
      <c r="O171" s="30">
        <v>43837.718043981484</v>
      </c>
    </row>
    <row r="172" spans="1:15" x14ac:dyDescent="0.25">
      <c r="A172">
        <v>176</v>
      </c>
      <c r="B172" t="s">
        <v>885</v>
      </c>
      <c r="C172" t="s">
        <v>886</v>
      </c>
      <c r="D172">
        <v>1</v>
      </c>
      <c r="E172" t="s">
        <v>887</v>
      </c>
      <c r="F172" t="s">
        <v>888</v>
      </c>
      <c r="G172">
        <v>528</v>
      </c>
      <c r="H172">
        <v>2</v>
      </c>
      <c r="I172" t="b">
        <v>0</v>
      </c>
      <c r="J172">
        <v>5</v>
      </c>
      <c r="L172">
        <v>0</v>
      </c>
      <c r="M172" t="s">
        <v>193</v>
      </c>
      <c r="N172" s="30">
        <v>43837.718032407407</v>
      </c>
      <c r="O172" s="30">
        <v>43837.718032407407</v>
      </c>
    </row>
    <row r="173" spans="1:15" x14ac:dyDescent="0.25">
      <c r="A173">
        <v>185</v>
      </c>
      <c r="B173" t="s">
        <v>921</v>
      </c>
      <c r="C173" t="s">
        <v>922</v>
      </c>
      <c r="D173">
        <v>1</v>
      </c>
      <c r="E173" t="s">
        <v>923</v>
      </c>
      <c r="F173" t="s">
        <v>924</v>
      </c>
      <c r="G173">
        <v>578</v>
      </c>
      <c r="H173">
        <v>2</v>
      </c>
      <c r="I173" t="b">
        <v>0</v>
      </c>
      <c r="J173">
        <v>5</v>
      </c>
      <c r="L173">
        <v>0</v>
      </c>
      <c r="M173" t="s">
        <v>193</v>
      </c>
      <c r="N173" s="30">
        <v>43837.718055555553</v>
      </c>
      <c r="O173" s="30">
        <v>43837.718055555553</v>
      </c>
    </row>
    <row r="174" spans="1:15" x14ac:dyDescent="0.25">
      <c r="A174">
        <v>175</v>
      </c>
      <c r="B174" t="s">
        <v>881</v>
      </c>
      <c r="C174" t="s">
        <v>882</v>
      </c>
      <c r="D174">
        <v>1</v>
      </c>
      <c r="E174" t="s">
        <v>883</v>
      </c>
      <c r="F174" t="s">
        <v>884</v>
      </c>
      <c r="G174">
        <v>524</v>
      </c>
      <c r="H174">
        <v>2</v>
      </c>
      <c r="I174" t="b">
        <v>0</v>
      </c>
      <c r="J174">
        <v>3</v>
      </c>
      <c r="L174">
        <v>0</v>
      </c>
      <c r="M174" t="s">
        <v>193</v>
      </c>
      <c r="N174" s="30">
        <v>43837.718032407407</v>
      </c>
      <c r="O174" s="30">
        <v>43837.718032407407</v>
      </c>
    </row>
    <row r="175" spans="1:15" x14ac:dyDescent="0.25">
      <c r="A175">
        <v>173</v>
      </c>
      <c r="B175" t="s">
        <v>874</v>
      </c>
      <c r="C175" t="s">
        <v>875</v>
      </c>
      <c r="D175">
        <v>1</v>
      </c>
      <c r="E175" t="s">
        <v>45</v>
      </c>
      <c r="F175" t="s">
        <v>876</v>
      </c>
      <c r="G175">
        <v>520</v>
      </c>
      <c r="H175">
        <v>2</v>
      </c>
      <c r="I175" t="b">
        <v>0</v>
      </c>
      <c r="J175">
        <v>8</v>
      </c>
      <c r="L175">
        <v>0</v>
      </c>
      <c r="M175" t="s">
        <v>193</v>
      </c>
      <c r="N175" s="30">
        <v>43837.718032407407</v>
      </c>
      <c r="O175" s="30">
        <v>43837.718032407407</v>
      </c>
    </row>
    <row r="176" spans="1:15" x14ac:dyDescent="0.25">
      <c r="A176">
        <v>178</v>
      </c>
      <c r="B176" t="s">
        <v>893</v>
      </c>
      <c r="C176" t="s">
        <v>894</v>
      </c>
      <c r="D176">
        <v>1</v>
      </c>
      <c r="E176" t="s">
        <v>895</v>
      </c>
      <c r="F176" t="s">
        <v>896</v>
      </c>
      <c r="G176">
        <v>554</v>
      </c>
      <c r="H176">
        <v>2</v>
      </c>
      <c r="I176" t="b">
        <v>0</v>
      </c>
      <c r="J176">
        <v>8</v>
      </c>
      <c r="L176">
        <v>0</v>
      </c>
      <c r="M176" t="s">
        <v>193</v>
      </c>
      <c r="N176" s="30">
        <v>43837.718043981484</v>
      </c>
      <c r="O176" s="30">
        <v>43837.718043981484</v>
      </c>
    </row>
    <row r="177" spans="1:15" x14ac:dyDescent="0.25">
      <c r="A177">
        <v>186</v>
      </c>
      <c r="B177" t="s">
        <v>925</v>
      </c>
      <c r="C177" t="s">
        <v>926</v>
      </c>
      <c r="D177">
        <v>1</v>
      </c>
      <c r="E177" t="s">
        <v>927</v>
      </c>
      <c r="F177" t="s">
        <v>928</v>
      </c>
      <c r="G177">
        <v>512</v>
      </c>
      <c r="H177">
        <v>2</v>
      </c>
      <c r="I177" t="b">
        <v>0</v>
      </c>
      <c r="J177">
        <v>6</v>
      </c>
      <c r="L177">
        <v>0</v>
      </c>
      <c r="M177" t="s">
        <v>193</v>
      </c>
      <c r="N177" s="30">
        <v>43837.718055555553</v>
      </c>
      <c r="O177" s="30">
        <v>43837.718055555553</v>
      </c>
    </row>
    <row r="178" spans="1:15" x14ac:dyDescent="0.25">
      <c r="A178">
        <v>187</v>
      </c>
      <c r="B178" t="s">
        <v>929</v>
      </c>
      <c r="C178" t="s">
        <v>930</v>
      </c>
      <c r="D178">
        <v>1</v>
      </c>
      <c r="E178" t="s">
        <v>931</v>
      </c>
      <c r="F178" t="s">
        <v>932</v>
      </c>
      <c r="G178">
        <v>586</v>
      </c>
      <c r="H178">
        <v>2</v>
      </c>
      <c r="I178" t="b">
        <v>0</v>
      </c>
      <c r="J178">
        <v>6</v>
      </c>
      <c r="L178">
        <v>0</v>
      </c>
      <c r="M178" t="s">
        <v>193</v>
      </c>
      <c r="N178" s="30">
        <v>43837.718055555553</v>
      </c>
      <c r="O178" s="30">
        <v>43837.718055555553</v>
      </c>
    </row>
    <row r="179" spans="1:15" x14ac:dyDescent="0.25">
      <c r="A179">
        <v>190</v>
      </c>
      <c r="B179" t="s">
        <v>941</v>
      </c>
      <c r="C179" t="s">
        <v>942</v>
      </c>
      <c r="D179">
        <v>1</v>
      </c>
      <c r="E179" t="s">
        <v>943</v>
      </c>
      <c r="F179" t="s">
        <v>944</v>
      </c>
      <c r="G179">
        <v>591</v>
      </c>
      <c r="H179">
        <v>2</v>
      </c>
      <c r="I179" t="b">
        <v>0</v>
      </c>
      <c r="J179">
        <v>4</v>
      </c>
      <c r="L179">
        <v>0</v>
      </c>
      <c r="M179" t="s">
        <v>193</v>
      </c>
      <c r="N179" s="30">
        <v>43837.71806712963</v>
      </c>
      <c r="O179" s="30">
        <v>43837.71806712963</v>
      </c>
    </row>
    <row r="180" spans="1:15" x14ac:dyDescent="0.25">
      <c r="A180">
        <v>196</v>
      </c>
      <c r="B180" t="s">
        <v>965</v>
      </c>
      <c r="C180" t="s">
        <v>966</v>
      </c>
      <c r="D180">
        <v>1</v>
      </c>
      <c r="E180" t="s">
        <v>967</v>
      </c>
      <c r="F180" t="s">
        <v>968</v>
      </c>
      <c r="G180">
        <v>612</v>
      </c>
      <c r="H180">
        <v>2</v>
      </c>
      <c r="I180" t="b">
        <v>0</v>
      </c>
      <c r="J180">
        <v>8</v>
      </c>
      <c r="L180">
        <v>0</v>
      </c>
      <c r="M180" t="s">
        <v>193</v>
      </c>
      <c r="N180" s="30">
        <v>43837.718078703707</v>
      </c>
      <c r="O180" s="30">
        <v>43837.718078703707</v>
      </c>
    </row>
    <row r="181" spans="1:15" x14ac:dyDescent="0.25">
      <c r="A181">
        <v>194</v>
      </c>
      <c r="B181" t="s">
        <v>957</v>
      </c>
      <c r="C181" t="s">
        <v>958</v>
      </c>
      <c r="D181">
        <v>1</v>
      </c>
      <c r="E181" t="s">
        <v>959</v>
      </c>
      <c r="F181" t="s">
        <v>960</v>
      </c>
      <c r="G181">
        <v>604</v>
      </c>
      <c r="H181">
        <v>2</v>
      </c>
      <c r="I181" t="b">
        <v>0</v>
      </c>
      <c r="J181">
        <v>10</v>
      </c>
      <c r="L181">
        <v>0</v>
      </c>
      <c r="M181" t="s">
        <v>193</v>
      </c>
      <c r="N181" s="30">
        <v>43837.71806712963</v>
      </c>
      <c r="O181" s="30">
        <v>43837.71806712963</v>
      </c>
    </row>
    <row r="182" spans="1:15" x14ac:dyDescent="0.25">
      <c r="A182">
        <v>195</v>
      </c>
      <c r="B182" t="s">
        <v>961</v>
      </c>
      <c r="C182" t="s">
        <v>962</v>
      </c>
      <c r="D182">
        <v>1</v>
      </c>
      <c r="E182" t="s">
        <v>963</v>
      </c>
      <c r="F182" t="s">
        <v>964</v>
      </c>
      <c r="G182">
        <v>608</v>
      </c>
      <c r="H182">
        <v>2</v>
      </c>
      <c r="I182" t="b">
        <v>1</v>
      </c>
      <c r="J182">
        <v>3</v>
      </c>
      <c r="L182">
        <v>0</v>
      </c>
      <c r="M182" t="s">
        <v>193</v>
      </c>
      <c r="N182" s="30">
        <v>43837.71806712963</v>
      </c>
      <c r="O182" s="30">
        <v>43837.71806712963</v>
      </c>
    </row>
    <row r="183" spans="1:15" x14ac:dyDescent="0.25">
      <c r="A183">
        <v>188</v>
      </c>
      <c r="B183" t="s">
        <v>933</v>
      </c>
      <c r="C183" t="s">
        <v>934</v>
      </c>
      <c r="D183">
        <v>1</v>
      </c>
      <c r="E183" t="s">
        <v>935</v>
      </c>
      <c r="F183" t="s">
        <v>936</v>
      </c>
      <c r="G183">
        <v>585</v>
      </c>
      <c r="H183">
        <v>2</v>
      </c>
      <c r="I183" t="b">
        <v>1</v>
      </c>
      <c r="J183">
        <v>8</v>
      </c>
      <c r="L183">
        <v>0</v>
      </c>
      <c r="M183" t="s">
        <v>193</v>
      </c>
      <c r="N183" s="30">
        <v>43837.718055555553</v>
      </c>
      <c r="O183" s="30">
        <v>43837.718055555553</v>
      </c>
    </row>
    <row r="184" spans="1:15" x14ac:dyDescent="0.25">
      <c r="A184">
        <v>191</v>
      </c>
      <c r="B184" t="s">
        <v>945</v>
      </c>
      <c r="C184" t="s">
        <v>946</v>
      </c>
      <c r="D184">
        <v>1</v>
      </c>
      <c r="E184" t="s">
        <v>947</v>
      </c>
      <c r="F184" t="s">
        <v>948</v>
      </c>
      <c r="G184">
        <v>598</v>
      </c>
      <c r="H184">
        <v>2</v>
      </c>
      <c r="I184" t="b">
        <v>0</v>
      </c>
      <c r="J184">
        <v>8</v>
      </c>
      <c r="L184">
        <v>0</v>
      </c>
      <c r="M184" t="s">
        <v>193</v>
      </c>
      <c r="N184" s="30">
        <v>43837.71806712963</v>
      </c>
      <c r="O184" s="30">
        <v>43837.71806712963</v>
      </c>
    </row>
    <row r="185" spans="1:15" x14ac:dyDescent="0.25">
      <c r="A185">
        <v>197</v>
      </c>
      <c r="B185" t="s">
        <v>969</v>
      </c>
      <c r="C185" t="s">
        <v>970</v>
      </c>
      <c r="D185">
        <v>1</v>
      </c>
      <c r="E185" t="s">
        <v>971</v>
      </c>
      <c r="F185" t="s">
        <v>972</v>
      </c>
      <c r="G185">
        <v>616</v>
      </c>
      <c r="H185">
        <v>2</v>
      </c>
      <c r="I185" t="b">
        <v>0</v>
      </c>
      <c r="J185">
        <v>5</v>
      </c>
      <c r="L185">
        <v>0</v>
      </c>
      <c r="M185" t="s">
        <v>193</v>
      </c>
      <c r="N185" s="30">
        <v>43837.718078703707</v>
      </c>
      <c r="O185" s="30">
        <v>43837.718078703707</v>
      </c>
    </row>
    <row r="186" spans="1:15" x14ac:dyDescent="0.25">
      <c r="A186">
        <v>199</v>
      </c>
      <c r="B186" t="s">
        <v>977</v>
      </c>
      <c r="C186" t="s">
        <v>978</v>
      </c>
      <c r="D186">
        <v>1</v>
      </c>
      <c r="E186" t="s">
        <v>979</v>
      </c>
      <c r="F186" t="s">
        <v>980</v>
      </c>
      <c r="G186">
        <v>630</v>
      </c>
      <c r="H186">
        <v>2</v>
      </c>
      <c r="I186" t="b">
        <v>1</v>
      </c>
      <c r="J186">
        <v>4</v>
      </c>
      <c r="L186">
        <v>0</v>
      </c>
      <c r="M186" t="s">
        <v>193</v>
      </c>
      <c r="N186" s="30">
        <v>43837.718078703707</v>
      </c>
      <c r="O186" s="30">
        <v>43837.718078703707</v>
      </c>
    </row>
    <row r="187" spans="1:15" x14ac:dyDescent="0.25">
      <c r="A187">
        <v>135</v>
      </c>
      <c r="B187" t="s">
        <v>722</v>
      </c>
      <c r="C187" t="s">
        <v>723</v>
      </c>
      <c r="D187">
        <v>1</v>
      </c>
      <c r="E187" t="s">
        <v>724</v>
      </c>
      <c r="F187" t="s">
        <v>725</v>
      </c>
      <c r="G187">
        <v>408</v>
      </c>
      <c r="H187">
        <v>2</v>
      </c>
      <c r="I187" t="b">
        <v>0</v>
      </c>
      <c r="J187">
        <v>3</v>
      </c>
      <c r="L187">
        <v>0</v>
      </c>
      <c r="M187" t="s">
        <v>193</v>
      </c>
      <c r="N187" s="30">
        <v>43837.717962962961</v>
      </c>
      <c r="O187" s="30">
        <v>43837.717962962961</v>
      </c>
    </row>
    <row r="188" spans="1:15" x14ac:dyDescent="0.25">
      <c r="A188">
        <v>198</v>
      </c>
      <c r="B188" t="s">
        <v>973</v>
      </c>
      <c r="C188" t="s">
        <v>974</v>
      </c>
      <c r="D188">
        <v>1</v>
      </c>
      <c r="E188" t="s">
        <v>975</v>
      </c>
      <c r="F188" t="s">
        <v>976</v>
      </c>
      <c r="G188">
        <v>620</v>
      </c>
      <c r="H188">
        <v>3</v>
      </c>
      <c r="I188" t="b">
        <v>0</v>
      </c>
      <c r="J188">
        <v>5</v>
      </c>
      <c r="L188">
        <v>0</v>
      </c>
      <c r="M188" t="s">
        <v>193</v>
      </c>
      <c r="N188" s="30">
        <v>43837.718078703707</v>
      </c>
      <c r="O188" s="30">
        <v>43837.718078703707</v>
      </c>
    </row>
    <row r="189" spans="1:15" x14ac:dyDescent="0.25">
      <c r="A189">
        <v>193</v>
      </c>
      <c r="B189" t="s">
        <v>953</v>
      </c>
      <c r="C189" t="s">
        <v>954</v>
      </c>
      <c r="D189">
        <v>1</v>
      </c>
      <c r="E189" t="s">
        <v>955</v>
      </c>
      <c r="F189" t="s">
        <v>956</v>
      </c>
      <c r="G189">
        <v>600</v>
      </c>
      <c r="H189">
        <v>2</v>
      </c>
      <c r="I189" t="b">
        <v>0</v>
      </c>
      <c r="J189">
        <v>10</v>
      </c>
      <c r="L189">
        <v>0</v>
      </c>
      <c r="M189" t="s">
        <v>193</v>
      </c>
      <c r="N189" s="30">
        <v>43837.71806712963</v>
      </c>
      <c r="O189" s="30">
        <v>43837.71806712963</v>
      </c>
    </row>
    <row r="190" spans="1:15" x14ac:dyDescent="0.25">
      <c r="A190">
        <v>87</v>
      </c>
      <c r="B190" t="s">
        <v>532</v>
      </c>
      <c r="C190" t="s">
        <v>533</v>
      </c>
      <c r="D190">
        <v>1</v>
      </c>
      <c r="E190" t="s">
        <v>534</v>
      </c>
      <c r="F190" t="s">
        <v>535</v>
      </c>
      <c r="G190">
        <v>258</v>
      </c>
      <c r="H190">
        <v>2</v>
      </c>
      <c r="I190" t="b">
        <v>0</v>
      </c>
      <c r="J190">
        <v>8</v>
      </c>
      <c r="L190">
        <v>0</v>
      </c>
      <c r="M190" t="s">
        <v>193</v>
      </c>
      <c r="N190" s="30">
        <v>43837.717870370368</v>
      </c>
      <c r="O190" s="30">
        <v>43837.717870370368</v>
      </c>
    </row>
    <row r="191" spans="1:15" x14ac:dyDescent="0.25">
      <c r="A191">
        <v>200</v>
      </c>
      <c r="B191" t="s">
        <v>981</v>
      </c>
      <c r="C191" t="s">
        <v>982</v>
      </c>
      <c r="D191">
        <v>1</v>
      </c>
      <c r="E191" t="s">
        <v>983</v>
      </c>
      <c r="F191" t="s">
        <v>984</v>
      </c>
      <c r="G191">
        <v>634</v>
      </c>
      <c r="H191">
        <v>2</v>
      </c>
      <c r="I191" t="b">
        <v>0</v>
      </c>
      <c r="J191">
        <v>6</v>
      </c>
      <c r="L191">
        <v>0</v>
      </c>
      <c r="M191" t="s">
        <v>193</v>
      </c>
      <c r="N191" s="30">
        <v>43837.718078703707</v>
      </c>
      <c r="O191" s="30">
        <v>43837.718078703707</v>
      </c>
    </row>
    <row r="192" spans="1:15" x14ac:dyDescent="0.25">
      <c r="A192">
        <v>201</v>
      </c>
      <c r="B192" t="s">
        <v>985</v>
      </c>
      <c r="C192" t="s">
        <v>986</v>
      </c>
      <c r="D192">
        <v>1</v>
      </c>
      <c r="E192" t="s">
        <v>987</v>
      </c>
      <c r="F192" t="s">
        <v>988</v>
      </c>
      <c r="G192">
        <v>638</v>
      </c>
      <c r="H192">
        <v>2</v>
      </c>
      <c r="I192" t="b">
        <v>0</v>
      </c>
      <c r="L192">
        <v>0</v>
      </c>
      <c r="M192" t="s">
        <v>193</v>
      </c>
      <c r="N192" s="30">
        <v>43837.718090277776</v>
      </c>
      <c r="O192" s="30">
        <v>43837.718090277776</v>
      </c>
    </row>
    <row r="193" spans="1:15" x14ac:dyDescent="0.25">
      <c r="A193">
        <v>202</v>
      </c>
      <c r="B193" t="s">
        <v>989</v>
      </c>
      <c r="C193" t="s">
        <v>990</v>
      </c>
      <c r="D193">
        <v>1</v>
      </c>
      <c r="E193" t="s">
        <v>991</v>
      </c>
      <c r="F193" t="s">
        <v>992</v>
      </c>
      <c r="G193">
        <v>642</v>
      </c>
      <c r="H193">
        <v>2</v>
      </c>
      <c r="I193" t="b">
        <v>0</v>
      </c>
      <c r="J193">
        <v>5</v>
      </c>
      <c r="L193">
        <v>0</v>
      </c>
      <c r="M193" t="s">
        <v>193</v>
      </c>
      <c r="N193" s="30">
        <v>43837.718090277776</v>
      </c>
      <c r="O193" s="30">
        <v>43837.718090277776</v>
      </c>
    </row>
    <row r="194" spans="1:15" x14ac:dyDescent="0.25">
      <c r="A194">
        <v>203</v>
      </c>
      <c r="B194" t="s">
        <v>993</v>
      </c>
      <c r="C194" t="s">
        <v>994</v>
      </c>
      <c r="D194">
        <v>1</v>
      </c>
      <c r="E194" t="s">
        <v>995</v>
      </c>
      <c r="F194" t="s">
        <v>996</v>
      </c>
      <c r="G194">
        <v>643</v>
      </c>
      <c r="H194">
        <v>2</v>
      </c>
      <c r="I194" t="b">
        <v>0</v>
      </c>
      <c r="J194">
        <v>9</v>
      </c>
      <c r="L194">
        <v>0</v>
      </c>
      <c r="M194" t="s">
        <v>193</v>
      </c>
      <c r="N194" s="30">
        <v>43837.718090277776</v>
      </c>
      <c r="O194" s="30">
        <v>43837.718090277776</v>
      </c>
    </row>
    <row r="195" spans="1:15" x14ac:dyDescent="0.25">
      <c r="A195">
        <v>204</v>
      </c>
      <c r="B195" t="s">
        <v>997</v>
      </c>
      <c r="C195" t="s">
        <v>998</v>
      </c>
      <c r="D195">
        <v>1</v>
      </c>
      <c r="E195" t="s">
        <v>57</v>
      </c>
      <c r="F195" t="s">
        <v>999</v>
      </c>
      <c r="G195">
        <v>646</v>
      </c>
      <c r="H195">
        <v>2</v>
      </c>
      <c r="I195" t="b">
        <v>0</v>
      </c>
      <c r="J195">
        <v>1</v>
      </c>
      <c r="L195">
        <v>0</v>
      </c>
      <c r="M195" t="s">
        <v>193</v>
      </c>
      <c r="N195" s="30">
        <v>43837.718090277776</v>
      </c>
      <c r="O195" s="30">
        <v>43837.718090277776</v>
      </c>
    </row>
    <row r="196" spans="1:15" x14ac:dyDescent="0.25">
      <c r="A196">
        <v>215</v>
      </c>
      <c r="B196" t="s">
        <v>1040</v>
      </c>
      <c r="C196" t="s">
        <v>1041</v>
      </c>
      <c r="D196">
        <v>1</v>
      </c>
      <c r="E196" t="s">
        <v>1042</v>
      </c>
      <c r="F196" t="s">
        <v>1043</v>
      </c>
      <c r="G196">
        <v>682</v>
      </c>
      <c r="H196">
        <v>2</v>
      </c>
      <c r="I196" t="b">
        <v>0</v>
      </c>
      <c r="J196">
        <v>6</v>
      </c>
      <c r="L196">
        <v>0</v>
      </c>
      <c r="M196" t="s">
        <v>193</v>
      </c>
      <c r="N196" s="30">
        <v>43837.718113425923</v>
      </c>
      <c r="O196" s="30">
        <v>43837.718113425923</v>
      </c>
    </row>
    <row r="197" spans="1:15" x14ac:dyDescent="0.25">
      <c r="A197">
        <v>232</v>
      </c>
      <c r="B197" t="s">
        <v>1108</v>
      </c>
      <c r="C197" t="s">
        <v>1109</v>
      </c>
      <c r="D197">
        <v>1</v>
      </c>
      <c r="E197" t="s">
        <v>1110</v>
      </c>
      <c r="F197" t="s">
        <v>1111</v>
      </c>
      <c r="G197">
        <v>729</v>
      </c>
      <c r="H197">
        <v>2</v>
      </c>
      <c r="I197" t="b">
        <v>0</v>
      </c>
      <c r="J197">
        <v>1</v>
      </c>
      <c r="L197">
        <v>0</v>
      </c>
      <c r="M197" t="s">
        <v>193</v>
      </c>
      <c r="N197" s="30">
        <v>43837.718148148146</v>
      </c>
      <c r="O197" s="30">
        <v>43837.718148148146</v>
      </c>
    </row>
    <row r="198" spans="1:15" x14ac:dyDescent="0.25">
      <c r="A198">
        <v>216</v>
      </c>
      <c r="B198" t="s">
        <v>1044</v>
      </c>
      <c r="C198" t="s">
        <v>1045</v>
      </c>
      <c r="D198">
        <v>1</v>
      </c>
      <c r="E198" t="s">
        <v>1046</v>
      </c>
      <c r="F198" t="s">
        <v>1047</v>
      </c>
      <c r="G198">
        <v>686</v>
      </c>
      <c r="H198">
        <v>2</v>
      </c>
      <c r="I198" t="b">
        <v>0</v>
      </c>
      <c r="J198">
        <v>1</v>
      </c>
      <c r="L198">
        <v>0</v>
      </c>
      <c r="M198" t="s">
        <v>193</v>
      </c>
      <c r="N198" s="30">
        <v>43837.718113425923</v>
      </c>
      <c r="O198" s="30">
        <v>43837.718113425923</v>
      </c>
    </row>
    <row r="199" spans="1:15" x14ac:dyDescent="0.25">
      <c r="A199">
        <v>220</v>
      </c>
      <c r="B199" t="s">
        <v>1060</v>
      </c>
      <c r="C199" t="s">
        <v>1061</v>
      </c>
      <c r="D199">
        <v>1</v>
      </c>
      <c r="E199" t="s">
        <v>1062</v>
      </c>
      <c r="F199" t="s">
        <v>1063</v>
      </c>
      <c r="G199">
        <v>702</v>
      </c>
      <c r="H199">
        <v>2</v>
      </c>
      <c r="I199" t="b">
        <v>0</v>
      </c>
      <c r="J199">
        <v>3</v>
      </c>
      <c r="L199">
        <v>0</v>
      </c>
      <c r="M199" t="s">
        <v>193</v>
      </c>
      <c r="N199" s="30">
        <v>43837.718124999999</v>
      </c>
      <c r="O199" s="30">
        <v>43837.718124999999</v>
      </c>
    </row>
    <row r="200" spans="1:15" x14ac:dyDescent="0.25">
      <c r="A200">
        <v>227</v>
      </c>
      <c r="B200" t="s">
        <v>1088</v>
      </c>
      <c r="C200" t="s">
        <v>1089</v>
      </c>
      <c r="D200">
        <v>1</v>
      </c>
      <c r="E200" t="s">
        <v>1090</v>
      </c>
      <c r="F200" t="s">
        <v>1091</v>
      </c>
      <c r="G200">
        <v>239</v>
      </c>
      <c r="H200">
        <v>2</v>
      </c>
      <c r="I200" t="b">
        <v>0</v>
      </c>
      <c r="L200">
        <v>0</v>
      </c>
      <c r="M200" t="s">
        <v>193</v>
      </c>
      <c r="N200" s="30">
        <v>43837.718136574076</v>
      </c>
      <c r="O200" s="30">
        <v>43837.718136574076</v>
      </c>
    </row>
    <row r="201" spans="1:15" x14ac:dyDescent="0.25">
      <c r="A201">
        <v>206</v>
      </c>
      <c r="B201" t="s">
        <v>1004</v>
      </c>
      <c r="C201" t="s">
        <v>1005</v>
      </c>
      <c r="D201">
        <v>1</v>
      </c>
      <c r="E201" t="s">
        <v>1006</v>
      </c>
      <c r="F201" t="s">
        <v>1007</v>
      </c>
      <c r="G201">
        <v>654</v>
      </c>
      <c r="H201">
        <v>2</v>
      </c>
      <c r="I201" t="b">
        <v>0</v>
      </c>
      <c r="L201">
        <v>0</v>
      </c>
      <c r="M201" t="s">
        <v>193</v>
      </c>
      <c r="N201" s="30">
        <v>43837.718090277776</v>
      </c>
      <c r="O201" s="30">
        <v>43837.718090277776</v>
      </c>
    </row>
    <row r="202" spans="1:15" x14ac:dyDescent="0.25">
      <c r="A202">
        <v>224</v>
      </c>
      <c r="B202" t="s">
        <v>1076</v>
      </c>
      <c r="C202" t="s">
        <v>1077</v>
      </c>
      <c r="D202">
        <v>1</v>
      </c>
      <c r="E202" t="s">
        <v>1078</v>
      </c>
      <c r="F202" t="s">
        <v>1079</v>
      </c>
      <c r="G202">
        <v>90</v>
      </c>
      <c r="H202">
        <v>2</v>
      </c>
      <c r="I202" t="b">
        <v>0</v>
      </c>
      <c r="J202">
        <v>8</v>
      </c>
      <c r="L202">
        <v>0</v>
      </c>
      <c r="M202" t="s">
        <v>193</v>
      </c>
      <c r="N202" s="30">
        <v>43837.718124999999</v>
      </c>
      <c r="O202" s="30">
        <v>43837.718124999999</v>
      </c>
    </row>
    <row r="203" spans="1:15" x14ac:dyDescent="0.25">
      <c r="A203">
        <v>219</v>
      </c>
      <c r="B203" t="s">
        <v>1056</v>
      </c>
      <c r="C203" t="s">
        <v>1057</v>
      </c>
      <c r="D203">
        <v>1</v>
      </c>
      <c r="E203" t="s">
        <v>1058</v>
      </c>
      <c r="F203" t="s">
        <v>1059</v>
      </c>
      <c r="G203">
        <v>694</v>
      </c>
      <c r="H203">
        <v>2</v>
      </c>
      <c r="I203" t="b">
        <v>0</v>
      </c>
      <c r="J203">
        <v>1</v>
      </c>
      <c r="L203">
        <v>0</v>
      </c>
      <c r="M203" t="s">
        <v>193</v>
      </c>
      <c r="N203" s="30">
        <v>43837.718124999999</v>
      </c>
      <c r="O203" s="30">
        <v>43837.718124999999</v>
      </c>
    </row>
    <row r="204" spans="1:15" x14ac:dyDescent="0.25">
      <c r="A204">
        <v>75</v>
      </c>
      <c r="B204" t="s">
        <v>484</v>
      </c>
      <c r="C204" t="s">
        <v>485</v>
      </c>
      <c r="D204">
        <v>1</v>
      </c>
      <c r="E204" t="s">
        <v>486</v>
      </c>
      <c r="F204" t="s">
        <v>487</v>
      </c>
      <c r="G204">
        <v>222</v>
      </c>
      <c r="H204">
        <v>2</v>
      </c>
      <c r="I204" t="b">
        <v>0</v>
      </c>
      <c r="J204">
        <v>4</v>
      </c>
      <c r="L204">
        <v>0</v>
      </c>
      <c r="M204" t="s">
        <v>193</v>
      </c>
      <c r="N204" s="30">
        <v>43837.717847222222</v>
      </c>
      <c r="O204" s="30">
        <v>43837.717847222222</v>
      </c>
    </row>
    <row r="205" spans="1:15" x14ac:dyDescent="0.25">
      <c r="A205">
        <v>213</v>
      </c>
      <c r="B205" t="s">
        <v>1032</v>
      </c>
      <c r="C205" t="s">
        <v>1033</v>
      </c>
      <c r="D205">
        <v>1</v>
      </c>
      <c r="E205" t="s">
        <v>1034</v>
      </c>
      <c r="F205" t="s">
        <v>1035</v>
      </c>
      <c r="G205">
        <v>674</v>
      </c>
      <c r="H205">
        <v>2</v>
      </c>
      <c r="I205" t="b">
        <v>0</v>
      </c>
      <c r="J205">
        <v>5</v>
      </c>
      <c r="L205">
        <v>0</v>
      </c>
      <c r="M205" t="s">
        <v>193</v>
      </c>
      <c r="N205" s="30">
        <v>43837.718113425923</v>
      </c>
      <c r="O205" s="30">
        <v>43837.718113425923</v>
      </c>
    </row>
    <row r="206" spans="1:15" x14ac:dyDescent="0.25">
      <c r="A206">
        <v>225</v>
      </c>
      <c r="B206" t="s">
        <v>1080</v>
      </c>
      <c r="C206" t="s">
        <v>1081</v>
      </c>
      <c r="D206">
        <v>1</v>
      </c>
      <c r="E206" t="s">
        <v>1082</v>
      </c>
      <c r="F206" t="s">
        <v>1083</v>
      </c>
      <c r="G206">
        <v>706</v>
      </c>
      <c r="H206">
        <v>2</v>
      </c>
      <c r="I206" t="b">
        <v>0</v>
      </c>
      <c r="J206">
        <v>1</v>
      </c>
      <c r="L206">
        <v>0</v>
      </c>
      <c r="M206" t="s">
        <v>193</v>
      </c>
      <c r="N206" s="30">
        <v>43837.718136574076</v>
      </c>
      <c r="O206" s="30">
        <v>43837.718136574076</v>
      </c>
    </row>
    <row r="207" spans="1:15" x14ac:dyDescent="0.25">
      <c r="A207">
        <v>210</v>
      </c>
      <c r="B207" t="s">
        <v>1020</v>
      </c>
      <c r="C207" t="s">
        <v>1021</v>
      </c>
      <c r="D207">
        <v>1</v>
      </c>
      <c r="E207" t="s">
        <v>1022</v>
      </c>
      <c r="F207" t="s">
        <v>1023</v>
      </c>
      <c r="G207">
        <v>666</v>
      </c>
      <c r="H207">
        <v>2</v>
      </c>
      <c r="I207" t="b">
        <v>0</v>
      </c>
      <c r="J207">
        <v>7</v>
      </c>
      <c r="L207">
        <v>0</v>
      </c>
      <c r="M207" t="s">
        <v>193</v>
      </c>
      <c r="N207" s="30">
        <v>43837.718101851853</v>
      </c>
      <c r="O207" s="30">
        <v>43837.718101851853</v>
      </c>
    </row>
    <row r="208" spans="1:15" x14ac:dyDescent="0.25">
      <c r="A208">
        <v>217</v>
      </c>
      <c r="B208" t="s">
        <v>1048</v>
      </c>
      <c r="C208" t="s">
        <v>1049</v>
      </c>
      <c r="D208">
        <v>1</v>
      </c>
      <c r="E208" t="s">
        <v>1050</v>
      </c>
      <c r="F208" t="s">
        <v>1051</v>
      </c>
      <c r="G208">
        <v>688</v>
      </c>
      <c r="H208">
        <v>2</v>
      </c>
      <c r="I208" t="b">
        <v>0</v>
      </c>
      <c r="J208">
        <v>5</v>
      </c>
      <c r="L208">
        <v>0</v>
      </c>
      <c r="M208" t="s">
        <v>193</v>
      </c>
      <c r="N208" s="30">
        <v>43837.718113425923</v>
      </c>
      <c r="O208" s="30">
        <v>43837.718113425923</v>
      </c>
    </row>
    <row r="209" spans="1:15" x14ac:dyDescent="0.25">
      <c r="A209">
        <v>228</v>
      </c>
      <c r="B209" t="s">
        <v>1092</v>
      </c>
      <c r="C209" t="s">
        <v>1093</v>
      </c>
      <c r="D209">
        <v>1</v>
      </c>
      <c r="E209" t="s">
        <v>1094</v>
      </c>
      <c r="F209" t="s">
        <v>1095</v>
      </c>
      <c r="G209">
        <v>728</v>
      </c>
      <c r="H209">
        <v>2</v>
      </c>
      <c r="I209" t="b">
        <v>0</v>
      </c>
      <c r="L209">
        <v>0</v>
      </c>
      <c r="M209" t="s">
        <v>193</v>
      </c>
      <c r="N209" s="30">
        <v>43837.718136574076</v>
      </c>
      <c r="O209" s="30">
        <v>43837.718136574076</v>
      </c>
    </row>
    <row r="210" spans="1:15" x14ac:dyDescent="0.25">
      <c r="A210">
        <v>214</v>
      </c>
      <c r="B210" t="s">
        <v>1036</v>
      </c>
      <c r="C210" t="s">
        <v>1037</v>
      </c>
      <c r="D210">
        <v>1</v>
      </c>
      <c r="E210" t="s">
        <v>1038</v>
      </c>
      <c r="F210" t="s">
        <v>1039</v>
      </c>
      <c r="G210">
        <v>678</v>
      </c>
      <c r="H210">
        <v>2</v>
      </c>
      <c r="I210" t="b">
        <v>0</v>
      </c>
      <c r="J210">
        <v>1</v>
      </c>
      <c r="L210">
        <v>0</v>
      </c>
      <c r="M210" t="s">
        <v>193</v>
      </c>
      <c r="N210" s="30">
        <v>43837.718113425923</v>
      </c>
      <c r="O210" s="30">
        <v>43837.718113425923</v>
      </c>
    </row>
    <row r="211" spans="1:15" x14ac:dyDescent="0.25">
      <c r="A211">
        <v>233</v>
      </c>
      <c r="B211" t="s">
        <v>1112</v>
      </c>
      <c r="C211" t="s">
        <v>1113</v>
      </c>
      <c r="D211">
        <v>1</v>
      </c>
      <c r="E211" t="s">
        <v>1114</v>
      </c>
      <c r="F211" t="s">
        <v>1115</v>
      </c>
      <c r="G211">
        <v>740</v>
      </c>
      <c r="H211">
        <v>2</v>
      </c>
      <c r="I211" t="b">
        <v>0</v>
      </c>
      <c r="J211">
        <v>10</v>
      </c>
      <c r="L211">
        <v>0</v>
      </c>
      <c r="M211" t="s">
        <v>193</v>
      </c>
      <c r="N211" s="30">
        <v>43837.718148148146</v>
      </c>
      <c r="O211" s="30">
        <v>43837.718148148146</v>
      </c>
    </row>
    <row r="212" spans="1:15" x14ac:dyDescent="0.25">
      <c r="A212">
        <v>222</v>
      </c>
      <c r="B212" t="s">
        <v>1068</v>
      </c>
      <c r="C212" t="s">
        <v>1069</v>
      </c>
      <c r="D212">
        <v>1</v>
      </c>
      <c r="E212" t="s">
        <v>1070</v>
      </c>
      <c r="F212" t="s">
        <v>1071</v>
      </c>
      <c r="G212">
        <v>703</v>
      </c>
      <c r="H212">
        <v>2</v>
      </c>
      <c r="I212" t="b">
        <v>0</v>
      </c>
      <c r="J212">
        <v>5</v>
      </c>
      <c r="L212">
        <v>0</v>
      </c>
      <c r="M212" t="s">
        <v>193</v>
      </c>
      <c r="N212" s="30">
        <v>43837.718124999999</v>
      </c>
      <c r="O212" s="30">
        <v>43837.718124999999</v>
      </c>
    </row>
    <row r="213" spans="1:15" x14ac:dyDescent="0.25">
      <c r="A213">
        <v>223</v>
      </c>
      <c r="B213" t="s">
        <v>1072</v>
      </c>
      <c r="C213" t="s">
        <v>1073</v>
      </c>
      <c r="D213">
        <v>1</v>
      </c>
      <c r="E213" t="s">
        <v>1074</v>
      </c>
      <c r="F213" t="s">
        <v>1075</v>
      </c>
      <c r="G213">
        <v>705</v>
      </c>
      <c r="H213">
        <v>2</v>
      </c>
      <c r="I213" t="b">
        <v>0</v>
      </c>
      <c r="J213">
        <v>5</v>
      </c>
      <c r="L213">
        <v>0</v>
      </c>
      <c r="M213" t="s">
        <v>193</v>
      </c>
      <c r="N213" s="30">
        <v>43837.718124999999</v>
      </c>
      <c r="O213" s="30">
        <v>43837.718124999999</v>
      </c>
    </row>
    <row r="214" spans="1:15" x14ac:dyDescent="0.25">
      <c r="A214">
        <v>236</v>
      </c>
      <c r="B214" t="s">
        <v>1124</v>
      </c>
      <c r="C214" t="s">
        <v>1125</v>
      </c>
      <c r="D214">
        <v>1</v>
      </c>
      <c r="E214" t="s">
        <v>1126</v>
      </c>
      <c r="F214" t="s">
        <v>1127</v>
      </c>
      <c r="G214">
        <v>752</v>
      </c>
      <c r="H214">
        <v>2</v>
      </c>
      <c r="I214" t="b">
        <v>0</v>
      </c>
      <c r="J214">
        <v>5</v>
      </c>
      <c r="L214">
        <v>0</v>
      </c>
      <c r="M214" t="s">
        <v>193</v>
      </c>
      <c r="N214" s="30">
        <v>43837.718159722222</v>
      </c>
      <c r="O214" s="30">
        <v>43837.718159722222</v>
      </c>
    </row>
    <row r="215" spans="1:15" x14ac:dyDescent="0.25">
      <c r="A215">
        <v>235</v>
      </c>
      <c r="B215" t="s">
        <v>1120</v>
      </c>
      <c r="C215" t="s">
        <v>1121</v>
      </c>
      <c r="D215">
        <v>1</v>
      </c>
      <c r="E215" t="s">
        <v>1122</v>
      </c>
      <c r="F215" t="s">
        <v>1123</v>
      </c>
      <c r="G215">
        <v>748</v>
      </c>
      <c r="H215">
        <v>2</v>
      </c>
      <c r="I215" t="b">
        <v>0</v>
      </c>
      <c r="J215">
        <v>1</v>
      </c>
      <c r="L215">
        <v>0</v>
      </c>
      <c r="M215" t="s">
        <v>193</v>
      </c>
      <c r="N215" s="30">
        <v>43837.718148148146</v>
      </c>
      <c r="O215" s="30">
        <v>43837.718148148146</v>
      </c>
    </row>
    <row r="216" spans="1:15" x14ac:dyDescent="0.25">
      <c r="A216">
        <v>221</v>
      </c>
      <c r="B216" t="s">
        <v>1064</v>
      </c>
      <c r="C216" t="s">
        <v>1065</v>
      </c>
      <c r="D216">
        <v>1</v>
      </c>
      <c r="E216" t="s">
        <v>1066</v>
      </c>
      <c r="F216" t="s">
        <v>1067</v>
      </c>
      <c r="G216">
        <v>534</v>
      </c>
      <c r="H216">
        <v>2</v>
      </c>
      <c r="I216" t="b">
        <v>0</v>
      </c>
      <c r="L216">
        <v>0</v>
      </c>
      <c r="M216" t="s">
        <v>193</v>
      </c>
      <c r="N216" s="30">
        <v>43837.718124999999</v>
      </c>
      <c r="O216" s="30">
        <v>43837.718124999999</v>
      </c>
    </row>
    <row r="217" spans="1:15" x14ac:dyDescent="0.25">
      <c r="A217">
        <v>218</v>
      </c>
      <c r="B217" s="31" t="s">
        <v>1052</v>
      </c>
      <c r="C217" t="s">
        <v>1053</v>
      </c>
      <c r="D217">
        <v>1</v>
      </c>
      <c r="E217" t="s">
        <v>1054</v>
      </c>
      <c r="F217" t="s">
        <v>1055</v>
      </c>
      <c r="G217">
        <v>690</v>
      </c>
      <c r="H217">
        <v>2</v>
      </c>
      <c r="I217" t="b">
        <v>0</v>
      </c>
      <c r="L217">
        <v>0</v>
      </c>
      <c r="M217" t="s">
        <v>193</v>
      </c>
      <c r="N217" s="30">
        <v>43837.718113425923</v>
      </c>
      <c r="O217" s="30">
        <v>43837.718113425923</v>
      </c>
    </row>
    <row r="218" spans="1:15" x14ac:dyDescent="0.25">
      <c r="A218">
        <v>238</v>
      </c>
      <c r="B218" t="s">
        <v>1132</v>
      </c>
      <c r="C218" t="s">
        <v>1133</v>
      </c>
      <c r="D218">
        <v>1</v>
      </c>
      <c r="E218" t="s">
        <v>1134</v>
      </c>
      <c r="F218" t="s">
        <v>1135</v>
      </c>
      <c r="G218">
        <v>760</v>
      </c>
      <c r="H218">
        <v>2</v>
      </c>
      <c r="I218" t="b">
        <v>0</v>
      </c>
      <c r="J218">
        <v>6</v>
      </c>
      <c r="L218">
        <v>0</v>
      </c>
      <c r="M218" t="s">
        <v>193</v>
      </c>
      <c r="N218" s="30">
        <v>43837.718159722222</v>
      </c>
      <c r="O218" s="30">
        <v>43837.718159722222</v>
      </c>
    </row>
    <row r="219" spans="1:15" x14ac:dyDescent="0.25">
      <c r="A219">
        <v>252</v>
      </c>
      <c r="B219" s="14" t="s">
        <v>1188</v>
      </c>
      <c r="C219" t="s">
        <v>1189</v>
      </c>
      <c r="D219">
        <v>1</v>
      </c>
      <c r="E219" t="s">
        <v>1190</v>
      </c>
      <c r="F219" t="s">
        <v>1191</v>
      </c>
      <c r="G219">
        <v>796</v>
      </c>
      <c r="H219">
        <v>2</v>
      </c>
      <c r="I219" t="b">
        <v>0</v>
      </c>
      <c r="J219">
        <v>4</v>
      </c>
      <c r="L219">
        <v>0</v>
      </c>
      <c r="M219" t="s">
        <v>193</v>
      </c>
      <c r="N219" s="30">
        <v>43837.718182870369</v>
      </c>
      <c r="O219" s="30">
        <v>43837.718182870369</v>
      </c>
    </row>
    <row r="220" spans="1:15" x14ac:dyDescent="0.25">
      <c r="A220">
        <v>48</v>
      </c>
      <c r="B220" t="s">
        <v>376</v>
      </c>
      <c r="C220" t="s">
        <v>377</v>
      </c>
      <c r="D220">
        <v>1</v>
      </c>
      <c r="E220" t="s">
        <v>378</v>
      </c>
      <c r="F220" t="s">
        <v>379</v>
      </c>
      <c r="G220">
        <v>148</v>
      </c>
      <c r="H220">
        <v>2</v>
      </c>
      <c r="I220" t="b">
        <v>0</v>
      </c>
      <c r="J220">
        <v>1</v>
      </c>
      <c r="L220">
        <v>0</v>
      </c>
      <c r="M220" t="s">
        <v>193</v>
      </c>
      <c r="N220" s="30">
        <v>43837.717789351853</v>
      </c>
      <c r="O220" s="30">
        <v>43837.717789351853</v>
      </c>
    </row>
    <row r="221" spans="1:15" x14ac:dyDescent="0.25">
      <c r="A221">
        <v>244</v>
      </c>
      <c r="B221" t="s">
        <v>1156</v>
      </c>
      <c r="C221" t="s">
        <v>1157</v>
      </c>
      <c r="D221">
        <v>1</v>
      </c>
      <c r="E221" t="s">
        <v>1158</v>
      </c>
      <c r="F221" t="s">
        <v>1159</v>
      </c>
      <c r="G221">
        <v>768</v>
      </c>
      <c r="H221">
        <v>2</v>
      </c>
      <c r="I221" t="b">
        <v>0</v>
      </c>
      <c r="J221">
        <v>1</v>
      </c>
      <c r="L221">
        <v>0</v>
      </c>
      <c r="M221" t="s">
        <v>193</v>
      </c>
      <c r="N221" s="30">
        <v>43837.718171296299</v>
      </c>
      <c r="O221" s="30">
        <v>43837.718171296299</v>
      </c>
    </row>
    <row r="222" spans="1:15" x14ac:dyDescent="0.25">
      <c r="A222">
        <v>242</v>
      </c>
      <c r="B222" t="s">
        <v>1148</v>
      </c>
      <c r="C222" t="s">
        <v>1149</v>
      </c>
      <c r="D222">
        <v>1</v>
      </c>
      <c r="E222" t="s">
        <v>1150</v>
      </c>
      <c r="F222" t="s">
        <v>1151</v>
      </c>
      <c r="G222">
        <v>764</v>
      </c>
      <c r="H222">
        <v>2</v>
      </c>
      <c r="I222" t="b">
        <v>0</v>
      </c>
      <c r="J222">
        <v>3</v>
      </c>
      <c r="L222">
        <v>0</v>
      </c>
      <c r="M222" t="s">
        <v>193</v>
      </c>
      <c r="N222" s="30">
        <v>43837.718171296299</v>
      </c>
      <c r="O222" s="30">
        <v>43837.718171296299</v>
      </c>
    </row>
    <row r="223" spans="1:15" x14ac:dyDescent="0.25">
      <c r="A223">
        <v>240</v>
      </c>
      <c r="B223" t="s">
        <v>1140</v>
      </c>
      <c r="C223" t="s">
        <v>1141</v>
      </c>
      <c r="D223">
        <v>1</v>
      </c>
      <c r="E223" t="s">
        <v>1142</v>
      </c>
      <c r="F223" t="s">
        <v>1143</v>
      </c>
      <c r="G223">
        <v>762</v>
      </c>
      <c r="H223">
        <v>2</v>
      </c>
      <c r="I223" t="b">
        <v>0</v>
      </c>
      <c r="J223">
        <v>9</v>
      </c>
      <c r="L223">
        <v>0</v>
      </c>
      <c r="M223" t="s">
        <v>193</v>
      </c>
      <c r="N223" s="30">
        <v>43837.718159722222</v>
      </c>
      <c r="O223" s="30">
        <v>43837.718159722222</v>
      </c>
    </row>
    <row r="224" spans="1:15" x14ac:dyDescent="0.25">
      <c r="A224">
        <v>245</v>
      </c>
      <c r="B224" t="s">
        <v>1160</v>
      </c>
      <c r="C224" t="s">
        <v>1161</v>
      </c>
      <c r="D224">
        <v>1</v>
      </c>
      <c r="E224" t="s">
        <v>1162</v>
      </c>
      <c r="F224" t="s">
        <v>1163</v>
      </c>
      <c r="G224">
        <v>772</v>
      </c>
      <c r="H224">
        <v>2</v>
      </c>
      <c r="I224" t="b">
        <v>0</v>
      </c>
      <c r="L224">
        <v>0</v>
      </c>
      <c r="M224" t="s">
        <v>193</v>
      </c>
      <c r="N224" s="30">
        <v>43837.718171296299</v>
      </c>
      <c r="O224" s="30">
        <v>43837.718171296299</v>
      </c>
    </row>
    <row r="225" spans="1:15" x14ac:dyDescent="0.25">
      <c r="A225">
        <v>251</v>
      </c>
      <c r="B225" t="s">
        <v>1184</v>
      </c>
      <c r="C225" t="s">
        <v>1185</v>
      </c>
      <c r="D225">
        <v>1</v>
      </c>
      <c r="E225" t="s">
        <v>1186</v>
      </c>
      <c r="F225" t="s">
        <v>1187</v>
      </c>
      <c r="G225">
        <v>795</v>
      </c>
      <c r="H225">
        <v>2</v>
      </c>
      <c r="I225" t="b">
        <v>0</v>
      </c>
      <c r="J225">
        <v>9</v>
      </c>
      <c r="L225">
        <v>0</v>
      </c>
      <c r="M225" t="s">
        <v>193</v>
      </c>
      <c r="N225" s="30">
        <v>43837.718182870369</v>
      </c>
      <c r="O225" s="30">
        <v>43837.718182870369</v>
      </c>
    </row>
    <row r="226" spans="1:15" x14ac:dyDescent="0.25">
      <c r="A226">
        <v>243</v>
      </c>
      <c r="B226" t="s">
        <v>1152</v>
      </c>
      <c r="C226" t="s">
        <v>1153</v>
      </c>
      <c r="D226">
        <v>1</v>
      </c>
      <c r="E226" t="s">
        <v>1154</v>
      </c>
      <c r="F226" t="s">
        <v>1155</v>
      </c>
      <c r="G226">
        <v>626</v>
      </c>
      <c r="H226">
        <v>2</v>
      </c>
      <c r="I226" t="b">
        <v>0</v>
      </c>
      <c r="J226">
        <v>3</v>
      </c>
      <c r="L226">
        <v>0</v>
      </c>
      <c r="M226" t="s">
        <v>193</v>
      </c>
      <c r="N226" s="30">
        <v>43837.718171296299</v>
      </c>
      <c r="O226" s="30">
        <v>43837.718171296299</v>
      </c>
    </row>
    <row r="227" spans="1:15" x14ac:dyDescent="0.25">
      <c r="A227">
        <v>246</v>
      </c>
      <c r="B227" t="s">
        <v>1164</v>
      </c>
      <c r="C227" t="s">
        <v>1165</v>
      </c>
      <c r="D227">
        <v>1</v>
      </c>
      <c r="E227" t="s">
        <v>1166</v>
      </c>
      <c r="F227" t="s">
        <v>1167</v>
      </c>
      <c r="G227">
        <v>776</v>
      </c>
      <c r="H227">
        <v>2</v>
      </c>
      <c r="I227" t="b">
        <v>0</v>
      </c>
      <c r="J227">
        <v>8</v>
      </c>
      <c r="L227">
        <v>0</v>
      </c>
      <c r="M227" t="s">
        <v>193</v>
      </c>
      <c r="N227" s="30">
        <v>43837.718171296299</v>
      </c>
      <c r="O227" s="30">
        <v>43837.718171296299</v>
      </c>
    </row>
    <row r="228" spans="1:15" x14ac:dyDescent="0.25">
      <c r="A228">
        <v>247</v>
      </c>
      <c r="B228" t="s">
        <v>1168</v>
      </c>
      <c r="C228" t="s">
        <v>1169</v>
      </c>
      <c r="D228">
        <v>1</v>
      </c>
      <c r="E228" t="s">
        <v>1170</v>
      </c>
      <c r="F228" t="s">
        <v>1171</v>
      </c>
      <c r="G228">
        <v>780</v>
      </c>
      <c r="H228">
        <v>2</v>
      </c>
      <c r="I228" t="b">
        <v>0</v>
      </c>
      <c r="J228">
        <v>4</v>
      </c>
      <c r="L228">
        <v>0</v>
      </c>
      <c r="M228" t="s">
        <v>193</v>
      </c>
      <c r="N228" s="30">
        <v>43837.718171296299</v>
      </c>
      <c r="O228" s="30">
        <v>43837.718171296299</v>
      </c>
    </row>
    <row r="229" spans="1:15" x14ac:dyDescent="0.25">
      <c r="A229">
        <v>249</v>
      </c>
      <c r="B229" t="s">
        <v>1176</v>
      </c>
      <c r="C229" t="s">
        <v>1177</v>
      </c>
      <c r="D229">
        <v>1</v>
      </c>
      <c r="E229" t="s">
        <v>1178</v>
      </c>
      <c r="F229" t="s">
        <v>1179</v>
      </c>
      <c r="G229">
        <v>788</v>
      </c>
      <c r="H229">
        <v>2</v>
      </c>
      <c r="I229" t="b">
        <v>0</v>
      </c>
      <c r="J229">
        <v>1</v>
      </c>
      <c r="L229">
        <v>0</v>
      </c>
      <c r="M229" t="s">
        <v>193</v>
      </c>
      <c r="N229" s="30">
        <v>43837.718182870369</v>
      </c>
      <c r="O229" s="30">
        <v>43837.718182870369</v>
      </c>
    </row>
    <row r="230" spans="1:15" x14ac:dyDescent="0.25">
      <c r="A230">
        <v>250</v>
      </c>
      <c r="B230" t="s">
        <v>1180</v>
      </c>
      <c r="C230" t="s">
        <v>1181</v>
      </c>
      <c r="D230">
        <v>1</v>
      </c>
      <c r="E230" t="s">
        <v>1182</v>
      </c>
      <c r="F230" t="s">
        <v>1183</v>
      </c>
      <c r="G230">
        <v>792</v>
      </c>
      <c r="H230">
        <v>2</v>
      </c>
      <c r="I230" t="b">
        <v>0</v>
      </c>
      <c r="J230">
        <v>6</v>
      </c>
      <c r="L230">
        <v>0</v>
      </c>
      <c r="M230" t="s">
        <v>193</v>
      </c>
      <c r="N230" s="30">
        <v>43837.718182870369</v>
      </c>
      <c r="O230" s="30">
        <v>43837.718182870369</v>
      </c>
    </row>
    <row r="231" spans="1:15" x14ac:dyDescent="0.25">
      <c r="A231">
        <v>253</v>
      </c>
      <c r="B231" t="s">
        <v>1192</v>
      </c>
      <c r="C231" t="s">
        <v>1193</v>
      </c>
      <c r="D231">
        <v>1</v>
      </c>
      <c r="E231" t="s">
        <v>1194</v>
      </c>
      <c r="F231" t="s">
        <v>1195</v>
      </c>
      <c r="G231">
        <v>798</v>
      </c>
      <c r="H231">
        <v>2</v>
      </c>
      <c r="I231" t="b">
        <v>0</v>
      </c>
      <c r="J231">
        <v>8</v>
      </c>
      <c r="L231">
        <v>0</v>
      </c>
      <c r="M231" t="s">
        <v>193</v>
      </c>
      <c r="N231" s="30">
        <v>43837.718194444446</v>
      </c>
      <c r="O231" s="30">
        <v>43837.718194444446</v>
      </c>
    </row>
    <row r="232" spans="1:15" x14ac:dyDescent="0.25">
      <c r="A232">
        <v>239</v>
      </c>
      <c r="B232" t="s">
        <v>1136</v>
      </c>
      <c r="C232" t="s">
        <v>1137</v>
      </c>
      <c r="D232">
        <v>1</v>
      </c>
      <c r="E232" t="s">
        <v>1138</v>
      </c>
      <c r="F232" t="s">
        <v>1139</v>
      </c>
      <c r="G232">
        <v>158</v>
      </c>
      <c r="H232">
        <v>2</v>
      </c>
      <c r="I232" t="b">
        <v>0</v>
      </c>
      <c r="J232">
        <v>3</v>
      </c>
      <c r="L232">
        <v>0</v>
      </c>
      <c r="M232" t="s">
        <v>193</v>
      </c>
      <c r="N232" s="30">
        <v>43837.718159722222</v>
      </c>
      <c r="O232" s="30">
        <v>43837.718159722222</v>
      </c>
    </row>
    <row r="233" spans="1:15" x14ac:dyDescent="0.25">
      <c r="A233">
        <v>241</v>
      </c>
      <c r="B233" t="s">
        <v>1144</v>
      </c>
      <c r="C233" t="s">
        <v>1145</v>
      </c>
      <c r="D233">
        <v>1</v>
      </c>
      <c r="E233" t="s">
        <v>1146</v>
      </c>
      <c r="F233" t="s">
        <v>1147</v>
      </c>
      <c r="G233">
        <v>834</v>
      </c>
      <c r="H233">
        <v>2</v>
      </c>
      <c r="I233" t="b">
        <v>0</v>
      </c>
      <c r="J233">
        <v>1</v>
      </c>
      <c r="L233">
        <v>0</v>
      </c>
      <c r="M233" t="s">
        <v>193</v>
      </c>
      <c r="N233" s="30">
        <v>43837.718159722222</v>
      </c>
      <c r="O233" s="30">
        <v>43837.718159722222</v>
      </c>
    </row>
    <row r="234" spans="1:15" x14ac:dyDescent="0.25">
      <c r="A234">
        <v>254</v>
      </c>
      <c r="B234" t="s">
        <v>1196</v>
      </c>
      <c r="C234" t="s">
        <v>1197</v>
      </c>
      <c r="D234">
        <v>1</v>
      </c>
      <c r="E234" t="s">
        <v>1198</v>
      </c>
      <c r="F234" t="s">
        <v>1199</v>
      </c>
      <c r="G234">
        <v>800</v>
      </c>
      <c r="H234">
        <v>2</v>
      </c>
      <c r="I234" t="b">
        <v>1</v>
      </c>
      <c r="J234">
        <v>1</v>
      </c>
      <c r="L234">
        <v>0</v>
      </c>
      <c r="M234" t="s">
        <v>193</v>
      </c>
      <c r="N234" s="30">
        <v>43837.718194444446</v>
      </c>
      <c r="O234" s="30">
        <v>43837.718194444446</v>
      </c>
    </row>
    <row r="235" spans="1:15" x14ac:dyDescent="0.25">
      <c r="A235">
        <v>255</v>
      </c>
      <c r="B235" t="s">
        <v>1200</v>
      </c>
      <c r="C235" t="s">
        <v>1201</v>
      </c>
      <c r="D235">
        <v>1</v>
      </c>
      <c r="E235" t="s">
        <v>1202</v>
      </c>
      <c r="F235" t="s">
        <v>1203</v>
      </c>
      <c r="G235">
        <v>804</v>
      </c>
      <c r="H235">
        <v>2</v>
      </c>
      <c r="I235" t="b">
        <v>0</v>
      </c>
      <c r="J235">
        <v>9</v>
      </c>
      <c r="L235">
        <v>0</v>
      </c>
      <c r="M235" t="s">
        <v>193</v>
      </c>
      <c r="N235" s="30">
        <v>43837.718194444446</v>
      </c>
      <c r="O235" s="30">
        <v>43837.718194444446</v>
      </c>
    </row>
    <row r="236" spans="1:15" x14ac:dyDescent="0.25">
      <c r="A236">
        <v>260</v>
      </c>
      <c r="B236" t="s">
        <v>1220</v>
      </c>
      <c r="C236" t="s">
        <v>1221</v>
      </c>
      <c r="D236">
        <v>1</v>
      </c>
      <c r="E236" t="s">
        <v>1222</v>
      </c>
      <c r="F236" t="s">
        <v>1223</v>
      </c>
      <c r="G236">
        <v>858</v>
      </c>
      <c r="H236">
        <v>2</v>
      </c>
      <c r="I236" t="b">
        <v>0</v>
      </c>
      <c r="J236">
        <v>10</v>
      </c>
      <c r="L236">
        <v>0</v>
      </c>
      <c r="M236" t="s">
        <v>193</v>
      </c>
      <c r="N236" s="30">
        <v>43837.718206018515</v>
      </c>
      <c r="O236" s="30">
        <v>43837.718206018515</v>
      </c>
    </row>
    <row r="237" spans="1:15" x14ac:dyDescent="0.25">
      <c r="A237">
        <v>258</v>
      </c>
      <c r="B237" t="s">
        <v>1212</v>
      </c>
      <c r="C237" t="s">
        <v>1213</v>
      </c>
      <c r="D237">
        <v>1</v>
      </c>
      <c r="E237" t="s">
        <v>1214</v>
      </c>
      <c r="F237" t="s">
        <v>1215</v>
      </c>
      <c r="G237">
        <v>840</v>
      </c>
      <c r="H237">
        <v>1</v>
      </c>
      <c r="I237" t="b">
        <v>1</v>
      </c>
      <c r="J237">
        <v>7</v>
      </c>
      <c r="L237">
        <v>0</v>
      </c>
      <c r="M237" t="s">
        <v>193</v>
      </c>
      <c r="N237" s="30">
        <v>43837.718194444446</v>
      </c>
      <c r="O237" s="30">
        <v>43837.718194444446</v>
      </c>
    </row>
    <row r="238" spans="1:15" x14ac:dyDescent="0.25">
      <c r="A238">
        <v>261</v>
      </c>
      <c r="B238" t="s">
        <v>1224</v>
      </c>
      <c r="C238" t="s">
        <v>1225</v>
      </c>
      <c r="D238">
        <v>1</v>
      </c>
      <c r="E238" t="s">
        <v>1226</v>
      </c>
      <c r="F238" t="s">
        <v>1227</v>
      </c>
      <c r="G238">
        <v>860</v>
      </c>
      <c r="H238">
        <v>2</v>
      </c>
      <c r="I238" t="b">
        <v>0</v>
      </c>
      <c r="J238">
        <v>9</v>
      </c>
      <c r="L238">
        <v>0</v>
      </c>
      <c r="M238" t="s">
        <v>193</v>
      </c>
      <c r="N238" s="30">
        <v>43837.718206018515</v>
      </c>
      <c r="O238" s="30">
        <v>43837.718206018515</v>
      </c>
    </row>
    <row r="239" spans="1:15" x14ac:dyDescent="0.25">
      <c r="A239">
        <v>263</v>
      </c>
      <c r="B239" t="s">
        <v>1232</v>
      </c>
      <c r="C239" t="s">
        <v>1233</v>
      </c>
      <c r="D239">
        <v>1</v>
      </c>
      <c r="E239" t="s">
        <v>1234</v>
      </c>
      <c r="F239" t="s">
        <v>1235</v>
      </c>
      <c r="G239">
        <v>336</v>
      </c>
      <c r="H239">
        <v>2</v>
      </c>
      <c r="I239" t="b">
        <v>1</v>
      </c>
      <c r="J239">
        <v>5</v>
      </c>
      <c r="L239">
        <v>0</v>
      </c>
      <c r="M239" t="s">
        <v>193</v>
      </c>
      <c r="N239" s="30">
        <v>43837.718206018515</v>
      </c>
      <c r="O239" s="30">
        <v>43837.718206018515</v>
      </c>
    </row>
    <row r="240" spans="1:15" x14ac:dyDescent="0.25">
      <c r="A240">
        <v>211</v>
      </c>
      <c r="B240" t="s">
        <v>1024</v>
      </c>
      <c r="C240" t="s">
        <v>1025</v>
      </c>
      <c r="D240">
        <v>1</v>
      </c>
      <c r="E240" t="s">
        <v>1026</v>
      </c>
      <c r="F240" t="s">
        <v>1027</v>
      </c>
      <c r="G240">
        <v>670</v>
      </c>
      <c r="H240">
        <v>2</v>
      </c>
      <c r="I240" t="b">
        <v>0</v>
      </c>
      <c r="J240">
        <v>4</v>
      </c>
      <c r="L240">
        <v>0</v>
      </c>
      <c r="M240" t="s">
        <v>193</v>
      </c>
      <c r="N240" s="30">
        <v>43837.718101851853</v>
      </c>
      <c r="O240" s="30">
        <v>43837.718101851853</v>
      </c>
    </row>
    <row r="241" spans="1:15" x14ac:dyDescent="0.25">
      <c r="A241">
        <v>264</v>
      </c>
      <c r="B241" t="s">
        <v>1236</v>
      </c>
      <c r="C241" t="s">
        <v>1237</v>
      </c>
      <c r="D241">
        <v>1</v>
      </c>
      <c r="E241" t="s">
        <v>1238</v>
      </c>
      <c r="F241" t="s">
        <v>1239</v>
      </c>
      <c r="G241">
        <v>862</v>
      </c>
      <c r="H241">
        <v>2</v>
      </c>
      <c r="I241" t="b">
        <v>0</v>
      </c>
      <c r="J241">
        <v>10</v>
      </c>
      <c r="L241">
        <v>0</v>
      </c>
      <c r="M241" t="s">
        <v>193</v>
      </c>
      <c r="N241" s="30">
        <v>43837.718206018515</v>
      </c>
      <c r="O241" s="30">
        <v>43837.718206018515</v>
      </c>
    </row>
    <row r="242" spans="1:15" x14ac:dyDescent="0.25">
      <c r="A242">
        <v>266</v>
      </c>
      <c r="B242" t="s">
        <v>1244</v>
      </c>
      <c r="C242" t="s">
        <v>1245</v>
      </c>
      <c r="D242">
        <v>1</v>
      </c>
      <c r="E242" t="s">
        <v>1246</v>
      </c>
      <c r="F242" t="s">
        <v>1247</v>
      </c>
      <c r="G242">
        <v>92</v>
      </c>
      <c r="H242">
        <v>2</v>
      </c>
      <c r="I242" t="b">
        <v>0</v>
      </c>
      <c r="J242">
        <v>4</v>
      </c>
      <c r="L242">
        <v>0</v>
      </c>
      <c r="M242" t="s">
        <v>193</v>
      </c>
      <c r="N242" s="30">
        <v>43837.718217592592</v>
      </c>
      <c r="O242" s="30">
        <v>43837.718217592592</v>
      </c>
    </row>
    <row r="243" spans="1:15" x14ac:dyDescent="0.25">
      <c r="A243">
        <v>267</v>
      </c>
      <c r="B243" t="s">
        <v>1248</v>
      </c>
      <c r="C243" t="s">
        <v>1249</v>
      </c>
      <c r="D243">
        <v>1</v>
      </c>
      <c r="E243" t="s">
        <v>1250</v>
      </c>
      <c r="F243" t="s">
        <v>1251</v>
      </c>
      <c r="G243">
        <v>850</v>
      </c>
      <c r="H243">
        <v>2</v>
      </c>
      <c r="I243" t="b">
        <v>1</v>
      </c>
      <c r="J243">
        <v>4</v>
      </c>
      <c r="L243">
        <v>0</v>
      </c>
      <c r="M243" t="s">
        <v>193</v>
      </c>
      <c r="N243" s="30">
        <v>43837.718217592592</v>
      </c>
      <c r="O243" s="30">
        <v>43837.718217592592</v>
      </c>
    </row>
    <row r="244" spans="1:15" x14ac:dyDescent="0.25">
      <c r="A244">
        <v>265</v>
      </c>
      <c r="B244" t="s">
        <v>1240</v>
      </c>
      <c r="C244" t="s">
        <v>1241</v>
      </c>
      <c r="D244">
        <v>1</v>
      </c>
      <c r="E244" t="s">
        <v>1242</v>
      </c>
      <c r="F244" t="s">
        <v>1243</v>
      </c>
      <c r="G244">
        <v>704</v>
      </c>
      <c r="H244">
        <v>2</v>
      </c>
      <c r="I244" t="b">
        <v>0</v>
      </c>
      <c r="J244">
        <v>3</v>
      </c>
      <c r="L244">
        <v>0</v>
      </c>
      <c r="M244" t="s">
        <v>193</v>
      </c>
      <c r="N244" s="30">
        <v>43837.718217592592</v>
      </c>
      <c r="O244" s="30">
        <v>43837.718217592592</v>
      </c>
    </row>
    <row r="245" spans="1:15" x14ac:dyDescent="0.25">
      <c r="A245">
        <v>262</v>
      </c>
      <c r="B245" t="s">
        <v>1228</v>
      </c>
      <c r="C245" t="s">
        <v>1229</v>
      </c>
      <c r="D245">
        <v>1</v>
      </c>
      <c r="E245" t="s">
        <v>1230</v>
      </c>
      <c r="F245" t="s">
        <v>1231</v>
      </c>
      <c r="G245">
        <v>548</v>
      </c>
      <c r="H245">
        <v>2</v>
      </c>
      <c r="I245" t="b">
        <v>0</v>
      </c>
      <c r="J245">
        <v>8</v>
      </c>
      <c r="L245">
        <v>0</v>
      </c>
      <c r="M245" t="s">
        <v>193</v>
      </c>
      <c r="N245" s="30">
        <v>43837.718206018515</v>
      </c>
      <c r="O245" s="30">
        <v>43837.718206018515</v>
      </c>
    </row>
    <row r="246" spans="1:15" x14ac:dyDescent="0.25">
      <c r="A246">
        <v>269</v>
      </c>
      <c r="B246" t="s">
        <v>1256</v>
      </c>
      <c r="C246" t="s">
        <v>1257</v>
      </c>
      <c r="D246">
        <v>1</v>
      </c>
      <c r="E246" t="s">
        <v>1258</v>
      </c>
      <c r="F246" t="s">
        <v>1259</v>
      </c>
      <c r="G246">
        <v>876</v>
      </c>
      <c r="H246">
        <v>2</v>
      </c>
      <c r="I246" t="b">
        <v>0</v>
      </c>
      <c r="L246">
        <v>0</v>
      </c>
      <c r="M246" t="s">
        <v>193</v>
      </c>
      <c r="N246" s="30">
        <v>43837.718217592592</v>
      </c>
      <c r="O246" s="30">
        <v>43837.718217592592</v>
      </c>
    </row>
    <row r="247" spans="1:15" x14ac:dyDescent="0.25">
      <c r="A247">
        <v>212</v>
      </c>
      <c r="B247" t="s">
        <v>1028</v>
      </c>
      <c r="C247" t="s">
        <v>1029</v>
      </c>
      <c r="D247">
        <v>1</v>
      </c>
      <c r="E247" t="s">
        <v>1030</v>
      </c>
      <c r="F247" t="s">
        <v>1031</v>
      </c>
      <c r="G247">
        <v>882</v>
      </c>
      <c r="H247">
        <v>2</v>
      </c>
      <c r="I247" t="b">
        <v>0</v>
      </c>
      <c r="J247">
        <v>8</v>
      </c>
      <c r="L247">
        <v>0</v>
      </c>
      <c r="M247" t="s">
        <v>193</v>
      </c>
      <c r="N247" s="30">
        <v>43837.718101851853</v>
      </c>
      <c r="O247" s="30">
        <v>43837.718101851853</v>
      </c>
    </row>
    <row r="248" spans="1:15" x14ac:dyDescent="0.25">
      <c r="A248">
        <v>14</v>
      </c>
      <c r="B248" t="s">
        <v>241</v>
      </c>
      <c r="C248" t="s">
        <v>242</v>
      </c>
      <c r="D248">
        <v>1</v>
      </c>
      <c r="E248" t="s">
        <v>243</v>
      </c>
      <c r="F248" t="s">
        <v>244</v>
      </c>
      <c r="G248">
        <v>902</v>
      </c>
      <c r="H248">
        <v>2</v>
      </c>
      <c r="I248" t="b">
        <v>0</v>
      </c>
      <c r="L248">
        <v>0</v>
      </c>
      <c r="M248" t="s">
        <v>193</v>
      </c>
      <c r="N248" s="30">
        <v>43837.717731481483</v>
      </c>
      <c r="O248" s="30">
        <v>43837.717731481483</v>
      </c>
    </row>
    <row r="249" spans="1:15" x14ac:dyDescent="0.25">
      <c r="A249">
        <v>23</v>
      </c>
      <c r="B249" t="s">
        <v>277</v>
      </c>
      <c r="C249" t="s">
        <v>278</v>
      </c>
      <c r="D249">
        <v>1</v>
      </c>
      <c r="E249" t="s">
        <v>279</v>
      </c>
      <c r="F249" t="s">
        <v>280</v>
      </c>
      <c r="G249">
        <v>904</v>
      </c>
      <c r="H249">
        <v>2</v>
      </c>
      <c r="I249" t="b">
        <v>0</v>
      </c>
      <c r="L249">
        <v>0</v>
      </c>
      <c r="M249" t="s">
        <v>193</v>
      </c>
      <c r="N249" s="30">
        <v>43837.717743055553</v>
      </c>
      <c r="O249" s="30">
        <v>43837.717743055553</v>
      </c>
    </row>
    <row r="250" spans="1:15" x14ac:dyDescent="0.25">
      <c r="A250">
        <v>20</v>
      </c>
      <c r="B250" t="s">
        <v>265</v>
      </c>
      <c r="C250" t="s">
        <v>266</v>
      </c>
      <c r="D250">
        <v>1</v>
      </c>
      <c r="E250" t="s">
        <v>267</v>
      </c>
      <c r="F250" t="s">
        <v>268</v>
      </c>
      <c r="G250">
        <v>903</v>
      </c>
      <c r="H250">
        <v>2</v>
      </c>
      <c r="I250" t="b">
        <v>0</v>
      </c>
      <c r="J250">
        <v>8</v>
      </c>
      <c r="L250">
        <v>0</v>
      </c>
      <c r="M250" t="s">
        <v>193</v>
      </c>
      <c r="N250" s="30">
        <v>43837.717743055553</v>
      </c>
      <c r="O250" s="30">
        <v>43837.717743055553</v>
      </c>
    </row>
    <row r="251" spans="1:15" x14ac:dyDescent="0.25">
      <c r="A251">
        <v>59</v>
      </c>
      <c r="B251" t="s">
        <v>420</v>
      </c>
      <c r="C251" t="s">
        <v>421</v>
      </c>
      <c r="D251">
        <v>1</v>
      </c>
      <c r="E251" t="s">
        <v>422</v>
      </c>
      <c r="F251" t="s">
        <v>423</v>
      </c>
      <c r="G251">
        <v>906</v>
      </c>
      <c r="H251">
        <v>2</v>
      </c>
      <c r="I251" t="b">
        <v>0</v>
      </c>
      <c r="L251">
        <v>0</v>
      </c>
      <c r="M251" t="s">
        <v>193</v>
      </c>
      <c r="N251" s="30">
        <v>43837.717812499999</v>
      </c>
      <c r="O251" s="30">
        <v>43837.717812499999</v>
      </c>
    </row>
    <row r="252" spans="1:15" x14ac:dyDescent="0.25">
      <c r="A252">
        <v>80</v>
      </c>
      <c r="B252" t="s">
        <v>504</v>
      </c>
      <c r="C252" t="s">
        <v>505</v>
      </c>
      <c r="D252">
        <v>1</v>
      </c>
      <c r="E252" t="s">
        <v>506</v>
      </c>
      <c r="F252" t="s">
        <v>507</v>
      </c>
      <c r="G252">
        <v>915</v>
      </c>
      <c r="H252">
        <v>2</v>
      </c>
      <c r="I252" t="b">
        <v>0</v>
      </c>
      <c r="L252">
        <v>0</v>
      </c>
      <c r="M252" t="s">
        <v>193</v>
      </c>
      <c r="N252" s="30">
        <v>43837.717847222222</v>
      </c>
      <c r="O252" s="30">
        <v>43837.717847222222</v>
      </c>
    </row>
    <row r="253" spans="1:15" x14ac:dyDescent="0.25">
      <c r="A253">
        <v>96</v>
      </c>
      <c r="B253" t="s">
        <v>566</v>
      </c>
      <c r="C253" t="s">
        <v>567</v>
      </c>
      <c r="D253">
        <v>1</v>
      </c>
      <c r="E253" t="s">
        <v>568</v>
      </c>
      <c r="F253" t="s">
        <v>569</v>
      </c>
      <c r="G253">
        <v>917</v>
      </c>
      <c r="H253">
        <v>2</v>
      </c>
      <c r="I253" t="b">
        <v>0</v>
      </c>
      <c r="L253">
        <v>0</v>
      </c>
      <c r="M253" t="s">
        <v>193</v>
      </c>
      <c r="N253" s="30">
        <v>43837.717881944445</v>
      </c>
      <c r="O253" s="30">
        <v>43837.717881944445</v>
      </c>
    </row>
    <row r="254" spans="1:15" x14ac:dyDescent="0.25">
      <c r="A254">
        <v>91</v>
      </c>
      <c r="B254" t="s">
        <v>548</v>
      </c>
      <c r="C254" t="s">
        <v>549</v>
      </c>
      <c r="D254">
        <v>1</v>
      </c>
      <c r="E254" t="s">
        <v>550</v>
      </c>
      <c r="F254" t="s">
        <v>551</v>
      </c>
      <c r="G254">
        <v>916</v>
      </c>
      <c r="H254">
        <v>2</v>
      </c>
      <c r="I254" t="b">
        <v>0</v>
      </c>
      <c r="J254">
        <v>6</v>
      </c>
      <c r="L254">
        <v>0</v>
      </c>
      <c r="M254" t="s">
        <v>193</v>
      </c>
      <c r="N254" s="30">
        <v>43837.717870370368</v>
      </c>
      <c r="O254" s="30">
        <v>43837.717870370368</v>
      </c>
    </row>
    <row r="255" spans="1:15" x14ac:dyDescent="0.25">
      <c r="A255">
        <v>112</v>
      </c>
      <c r="B255" t="s">
        <v>630</v>
      </c>
      <c r="C255" t="s">
        <v>631</v>
      </c>
      <c r="D255">
        <v>1</v>
      </c>
      <c r="E255" t="s">
        <v>632</v>
      </c>
      <c r="F255" t="s">
        <v>633</v>
      </c>
      <c r="G255">
        <v>919</v>
      </c>
      <c r="H255">
        <v>2</v>
      </c>
      <c r="I255" t="b">
        <v>0</v>
      </c>
      <c r="L255">
        <v>0</v>
      </c>
      <c r="M255" t="s">
        <v>193</v>
      </c>
      <c r="N255" s="30">
        <v>43837.717916666668</v>
      </c>
      <c r="O255" s="30">
        <v>43837.717916666668</v>
      </c>
    </row>
    <row r="256" spans="1:15" x14ac:dyDescent="0.25">
      <c r="A256">
        <v>128</v>
      </c>
      <c r="B256" t="s">
        <v>694</v>
      </c>
      <c r="C256" t="s">
        <v>695</v>
      </c>
      <c r="D256">
        <v>1</v>
      </c>
      <c r="E256" t="s">
        <v>696</v>
      </c>
      <c r="F256" t="s">
        <v>697</v>
      </c>
      <c r="G256">
        <v>922</v>
      </c>
      <c r="H256">
        <v>2</v>
      </c>
      <c r="I256" t="b">
        <v>0</v>
      </c>
      <c r="J256">
        <v>8</v>
      </c>
      <c r="L256">
        <v>0</v>
      </c>
      <c r="M256" t="s">
        <v>193</v>
      </c>
      <c r="N256" s="30">
        <v>43837.717939814815</v>
      </c>
      <c r="O256" s="30">
        <v>43837.717939814815</v>
      </c>
    </row>
    <row r="257" spans="1:15" x14ac:dyDescent="0.25">
      <c r="A257">
        <v>124</v>
      </c>
      <c r="B257" t="s">
        <v>678</v>
      </c>
      <c r="C257" t="s">
        <v>679</v>
      </c>
      <c r="D257">
        <v>1</v>
      </c>
      <c r="E257" t="s">
        <v>680</v>
      </c>
      <c r="F257" t="s">
        <v>681</v>
      </c>
      <c r="G257">
        <v>920</v>
      </c>
      <c r="H257">
        <v>2</v>
      </c>
      <c r="I257" t="b">
        <v>0</v>
      </c>
      <c r="L257">
        <v>0</v>
      </c>
      <c r="M257" t="s">
        <v>193</v>
      </c>
      <c r="N257" s="30">
        <v>43837.717939814815</v>
      </c>
      <c r="O257" s="30">
        <v>43837.717939814815</v>
      </c>
    </row>
    <row r="258" spans="1:15" x14ac:dyDescent="0.25">
      <c r="A258">
        <v>130</v>
      </c>
      <c r="B258" t="s">
        <v>702</v>
      </c>
      <c r="C258" t="s">
        <v>703</v>
      </c>
      <c r="D258">
        <v>1</v>
      </c>
      <c r="E258" t="s">
        <v>704</v>
      </c>
      <c r="F258" t="s">
        <v>705</v>
      </c>
      <c r="G258">
        <v>923</v>
      </c>
      <c r="H258">
        <v>2</v>
      </c>
      <c r="I258" t="b">
        <v>0</v>
      </c>
      <c r="L258">
        <v>0</v>
      </c>
      <c r="M258" t="s">
        <v>193</v>
      </c>
      <c r="N258" s="30">
        <v>43837.717951388891</v>
      </c>
      <c r="O258" s="30">
        <v>43837.717951388891</v>
      </c>
    </row>
    <row r="259" spans="1:15" x14ac:dyDescent="0.25">
      <c r="A259">
        <v>126</v>
      </c>
      <c r="B259" t="s">
        <v>686</v>
      </c>
      <c r="C259" t="s">
        <v>687</v>
      </c>
      <c r="D259">
        <v>1</v>
      </c>
      <c r="E259" t="s">
        <v>688</v>
      </c>
      <c r="F259" t="s">
        <v>689</v>
      </c>
      <c r="G259">
        <v>921</v>
      </c>
      <c r="H259">
        <v>2</v>
      </c>
      <c r="I259" t="b">
        <v>0</v>
      </c>
      <c r="L259">
        <v>0</v>
      </c>
      <c r="M259" t="s">
        <v>193</v>
      </c>
      <c r="N259" s="30">
        <v>43837.717939814815</v>
      </c>
      <c r="O259" s="30">
        <v>43837.717939814815</v>
      </c>
    </row>
    <row r="260" spans="1:15" x14ac:dyDescent="0.25">
      <c r="A260">
        <v>133</v>
      </c>
      <c r="B260" t="s">
        <v>714</v>
      </c>
      <c r="C260" t="s">
        <v>715</v>
      </c>
      <c r="D260">
        <v>1</v>
      </c>
      <c r="E260" t="s">
        <v>716</v>
      </c>
      <c r="F260" t="s">
        <v>717</v>
      </c>
      <c r="G260">
        <v>924</v>
      </c>
      <c r="H260">
        <v>2</v>
      </c>
      <c r="I260" t="b">
        <v>0</v>
      </c>
      <c r="L260">
        <v>0</v>
      </c>
      <c r="M260" t="s">
        <v>193</v>
      </c>
      <c r="N260" s="30">
        <v>43837.717951388891</v>
      </c>
      <c r="O260" s="30">
        <v>43837.717951388891</v>
      </c>
    </row>
    <row r="261" spans="1:15" x14ac:dyDescent="0.25">
      <c r="A261">
        <v>137</v>
      </c>
      <c r="B261" t="s">
        <v>730</v>
      </c>
      <c r="C261" t="s">
        <v>731</v>
      </c>
      <c r="D261">
        <v>1</v>
      </c>
      <c r="E261" t="s">
        <v>732</v>
      </c>
      <c r="F261" t="s">
        <v>733</v>
      </c>
      <c r="G261">
        <v>901</v>
      </c>
      <c r="H261">
        <v>2</v>
      </c>
      <c r="I261" t="b">
        <v>0</v>
      </c>
      <c r="J261">
        <v>5</v>
      </c>
      <c r="L261">
        <v>0</v>
      </c>
      <c r="M261" t="s">
        <v>193</v>
      </c>
      <c r="N261" s="30">
        <v>43837.717962962961</v>
      </c>
      <c r="O261" s="30">
        <v>43837.717962962961</v>
      </c>
    </row>
    <row r="262" spans="1:15" x14ac:dyDescent="0.25">
      <c r="A262">
        <v>164</v>
      </c>
      <c r="B262" t="s">
        <v>838</v>
      </c>
      <c r="C262" t="s">
        <v>839</v>
      </c>
      <c r="D262">
        <v>1</v>
      </c>
      <c r="E262" t="s">
        <v>840</v>
      </c>
      <c r="F262" t="s">
        <v>841</v>
      </c>
      <c r="G262">
        <v>925</v>
      </c>
      <c r="H262">
        <v>2</v>
      </c>
      <c r="I262" t="b">
        <v>0</v>
      </c>
      <c r="J262">
        <v>8</v>
      </c>
      <c r="L262">
        <v>0</v>
      </c>
      <c r="M262" t="s">
        <v>193</v>
      </c>
      <c r="N262" s="30">
        <v>43837.718009259261</v>
      </c>
      <c r="O262" s="30">
        <v>43837.718009259261</v>
      </c>
    </row>
    <row r="263" spans="1:15" x14ac:dyDescent="0.25">
      <c r="A263">
        <v>174</v>
      </c>
      <c r="B263" t="s">
        <v>877</v>
      </c>
      <c r="C263" t="s">
        <v>878</v>
      </c>
      <c r="D263">
        <v>1</v>
      </c>
      <c r="E263" t="s">
        <v>879</v>
      </c>
      <c r="F263" t="s">
        <v>880</v>
      </c>
      <c r="G263">
        <v>926</v>
      </c>
      <c r="H263">
        <v>2</v>
      </c>
      <c r="I263" t="b">
        <v>0</v>
      </c>
      <c r="L263">
        <v>0</v>
      </c>
      <c r="M263" t="s">
        <v>193</v>
      </c>
      <c r="N263" s="30">
        <v>43837.718032407407</v>
      </c>
      <c r="O263" s="30">
        <v>43837.718032407407</v>
      </c>
    </row>
    <row r="264" spans="1:15" x14ac:dyDescent="0.25">
      <c r="A264">
        <v>189</v>
      </c>
      <c r="B264" t="s">
        <v>937</v>
      </c>
      <c r="C264" t="s">
        <v>938</v>
      </c>
      <c r="D264">
        <v>1</v>
      </c>
      <c r="E264" t="s">
        <v>939</v>
      </c>
      <c r="F264" t="s">
        <v>940</v>
      </c>
      <c r="G264">
        <v>927</v>
      </c>
      <c r="H264">
        <v>2</v>
      </c>
      <c r="I264" t="b">
        <v>0</v>
      </c>
      <c r="L264">
        <v>0</v>
      </c>
      <c r="M264" t="s">
        <v>193</v>
      </c>
      <c r="N264" s="30">
        <v>43837.718055555553</v>
      </c>
      <c r="O264" s="30">
        <v>43837.718055555553</v>
      </c>
    </row>
    <row r="265" spans="1:15" x14ac:dyDescent="0.25">
      <c r="A265">
        <v>192</v>
      </c>
      <c r="B265" t="s">
        <v>949</v>
      </c>
      <c r="C265" t="s">
        <v>950</v>
      </c>
      <c r="D265">
        <v>1</v>
      </c>
      <c r="E265" t="s">
        <v>951</v>
      </c>
      <c r="F265" t="s">
        <v>952</v>
      </c>
      <c r="G265">
        <v>928</v>
      </c>
      <c r="H265">
        <v>2</v>
      </c>
      <c r="I265" t="b">
        <v>0</v>
      </c>
      <c r="L265">
        <v>0</v>
      </c>
      <c r="M265" t="s">
        <v>193</v>
      </c>
      <c r="N265" s="30">
        <v>43837.71806712963</v>
      </c>
      <c r="O265" s="30">
        <v>43837.71806712963</v>
      </c>
    </row>
    <row r="266" spans="1:15" x14ac:dyDescent="0.25">
      <c r="A266">
        <v>2</v>
      </c>
      <c r="B266" t="s">
        <v>194</v>
      </c>
      <c r="C266" t="s">
        <v>195</v>
      </c>
      <c r="D266">
        <v>1</v>
      </c>
      <c r="E266" t="s">
        <v>196</v>
      </c>
      <c r="F266" t="s">
        <v>197</v>
      </c>
      <c r="G266">
        <v>900</v>
      </c>
      <c r="H266">
        <v>2</v>
      </c>
      <c r="I266" t="b">
        <v>0</v>
      </c>
      <c r="L266">
        <v>0</v>
      </c>
      <c r="M266" t="s">
        <v>193</v>
      </c>
      <c r="N266" s="30">
        <v>43837.71770833333</v>
      </c>
      <c r="O266" s="30">
        <v>43837.71770833333</v>
      </c>
    </row>
    <row r="267" spans="1:15" x14ac:dyDescent="0.25">
      <c r="A267">
        <v>230</v>
      </c>
      <c r="B267" t="s">
        <v>1100</v>
      </c>
      <c r="C267" t="s">
        <v>1101</v>
      </c>
      <c r="D267">
        <v>1</v>
      </c>
      <c r="E267" t="s">
        <v>1102</v>
      </c>
      <c r="F267" t="s">
        <v>1103</v>
      </c>
      <c r="G267">
        <v>929</v>
      </c>
      <c r="H267">
        <v>2</v>
      </c>
      <c r="I267" t="b">
        <v>0</v>
      </c>
      <c r="L267">
        <v>0</v>
      </c>
      <c r="M267" t="s">
        <v>193</v>
      </c>
      <c r="N267" s="30">
        <v>43837.718136574076</v>
      </c>
      <c r="O267" s="30">
        <v>43837.718136574076</v>
      </c>
    </row>
    <row r="268" spans="1:15" x14ac:dyDescent="0.25">
      <c r="A268">
        <v>234</v>
      </c>
      <c r="B268" t="s">
        <v>1116</v>
      </c>
      <c r="C268" t="s">
        <v>1117</v>
      </c>
      <c r="D268">
        <v>1</v>
      </c>
      <c r="E268" t="s">
        <v>1118</v>
      </c>
      <c r="F268" t="s">
        <v>1119</v>
      </c>
      <c r="G268">
        <v>930</v>
      </c>
      <c r="H268">
        <v>2</v>
      </c>
      <c r="I268" t="b">
        <v>0</v>
      </c>
      <c r="J268">
        <v>5</v>
      </c>
      <c r="L268">
        <v>0</v>
      </c>
      <c r="M268" t="s">
        <v>193</v>
      </c>
      <c r="N268" s="30">
        <v>43837.718148148146</v>
      </c>
      <c r="O268" s="30">
        <v>43837.718148148146</v>
      </c>
    </row>
    <row r="269" spans="1:15" x14ac:dyDescent="0.25">
      <c r="A269">
        <v>248</v>
      </c>
      <c r="B269" t="s">
        <v>1172</v>
      </c>
      <c r="C269" t="s">
        <v>1173</v>
      </c>
      <c r="D269">
        <v>1</v>
      </c>
      <c r="E269" t="s">
        <v>1174</v>
      </c>
      <c r="F269" t="s">
        <v>1175</v>
      </c>
      <c r="G269">
        <v>931</v>
      </c>
      <c r="H269">
        <v>2</v>
      </c>
      <c r="I269" t="b">
        <v>0</v>
      </c>
      <c r="L269">
        <v>0</v>
      </c>
      <c r="M269" t="s">
        <v>193</v>
      </c>
      <c r="N269" s="30">
        <v>43837.718182870369</v>
      </c>
      <c r="O269" s="30">
        <v>43837.718182870369</v>
      </c>
    </row>
    <row r="270" spans="1:15" x14ac:dyDescent="0.25">
      <c r="A270">
        <v>270</v>
      </c>
      <c r="B270" t="s">
        <v>1260</v>
      </c>
      <c r="C270" t="s">
        <v>1261</v>
      </c>
      <c r="D270">
        <v>1</v>
      </c>
      <c r="E270" t="s">
        <v>1262</v>
      </c>
      <c r="F270" t="s">
        <v>1263</v>
      </c>
      <c r="G270">
        <v>934</v>
      </c>
      <c r="H270">
        <v>2</v>
      </c>
      <c r="I270" t="b">
        <v>0</v>
      </c>
      <c r="J270">
        <v>6</v>
      </c>
      <c r="L270">
        <v>0</v>
      </c>
      <c r="M270" t="s">
        <v>193</v>
      </c>
      <c r="N270" s="30">
        <v>43837.718217592592</v>
      </c>
      <c r="O270" s="30">
        <v>43837.718217592592</v>
      </c>
    </row>
    <row r="271" spans="1:15" x14ac:dyDescent="0.25">
      <c r="A271">
        <v>268</v>
      </c>
      <c r="B271" t="s">
        <v>1252</v>
      </c>
      <c r="C271" t="s">
        <v>1253</v>
      </c>
      <c r="D271">
        <v>1</v>
      </c>
      <c r="E271" t="s">
        <v>1254</v>
      </c>
      <c r="F271" t="s">
        <v>1255</v>
      </c>
      <c r="G271">
        <v>933</v>
      </c>
      <c r="H271">
        <v>2</v>
      </c>
      <c r="I271" t="b">
        <v>0</v>
      </c>
      <c r="J271">
        <v>8</v>
      </c>
      <c r="L271">
        <v>0</v>
      </c>
      <c r="M271" t="s">
        <v>193</v>
      </c>
      <c r="N271" s="30">
        <v>43837.718217592592</v>
      </c>
      <c r="O271" s="30">
        <v>43837.718217592592</v>
      </c>
    </row>
    <row r="272" spans="1:15" x14ac:dyDescent="0.25">
      <c r="A272">
        <v>68</v>
      </c>
      <c r="B272" t="s">
        <v>456</v>
      </c>
      <c r="C272" t="s">
        <v>457</v>
      </c>
      <c r="D272">
        <v>1</v>
      </c>
      <c r="E272" t="s">
        <v>458</v>
      </c>
      <c r="F272" t="s">
        <v>459</v>
      </c>
      <c r="G272">
        <v>907</v>
      </c>
      <c r="H272">
        <v>2</v>
      </c>
      <c r="I272" t="b">
        <v>0</v>
      </c>
      <c r="L272">
        <v>0</v>
      </c>
      <c r="M272" t="s">
        <v>193</v>
      </c>
      <c r="N272" s="30">
        <v>43837.717824074076</v>
      </c>
      <c r="O272" s="30">
        <v>43837.717824074076</v>
      </c>
    </row>
    <row r="273" spans="1:15" x14ac:dyDescent="0.25">
      <c r="A273">
        <v>272</v>
      </c>
      <c r="B273" t="s">
        <v>1268</v>
      </c>
      <c r="C273" t="s">
        <v>1269</v>
      </c>
      <c r="D273">
        <v>1</v>
      </c>
      <c r="E273" t="s">
        <v>1270</v>
      </c>
      <c r="F273" t="s">
        <v>1271</v>
      </c>
      <c r="G273">
        <v>887</v>
      </c>
      <c r="H273">
        <v>2</v>
      </c>
      <c r="I273" t="b">
        <v>0</v>
      </c>
      <c r="J273">
        <v>6</v>
      </c>
      <c r="L273">
        <v>0</v>
      </c>
      <c r="M273" t="s">
        <v>193</v>
      </c>
      <c r="N273" s="30">
        <v>43837.718229166669</v>
      </c>
      <c r="O273" s="30">
        <v>43837.718229166669</v>
      </c>
    </row>
    <row r="274" spans="1:15" x14ac:dyDescent="0.25">
      <c r="A274">
        <v>226</v>
      </c>
      <c r="B274" t="s">
        <v>1084</v>
      </c>
      <c r="C274" t="s">
        <v>1085</v>
      </c>
      <c r="D274">
        <v>1</v>
      </c>
      <c r="E274" t="s">
        <v>1086</v>
      </c>
      <c r="F274" t="s">
        <v>1087</v>
      </c>
      <c r="G274">
        <v>710</v>
      </c>
      <c r="H274">
        <v>2</v>
      </c>
      <c r="I274" t="b">
        <v>0</v>
      </c>
      <c r="J274">
        <v>1</v>
      </c>
      <c r="L274">
        <v>0</v>
      </c>
      <c r="M274" t="s">
        <v>193</v>
      </c>
      <c r="N274" s="30">
        <v>43837.718136574076</v>
      </c>
      <c r="O274" s="30">
        <v>43837.718136574076</v>
      </c>
    </row>
    <row r="275" spans="1:15" x14ac:dyDescent="0.25">
      <c r="A275">
        <v>273</v>
      </c>
      <c r="B275" t="s">
        <v>1272</v>
      </c>
      <c r="C275" t="s">
        <v>1273</v>
      </c>
      <c r="D275">
        <v>1</v>
      </c>
      <c r="E275" t="s">
        <v>1274</v>
      </c>
      <c r="F275" t="s">
        <v>1275</v>
      </c>
      <c r="G275">
        <v>894</v>
      </c>
      <c r="H275">
        <v>2</v>
      </c>
      <c r="I275" t="b">
        <v>0</v>
      </c>
      <c r="J275">
        <v>1</v>
      </c>
      <c r="L275">
        <v>0</v>
      </c>
      <c r="M275" t="s">
        <v>193</v>
      </c>
      <c r="N275" s="30">
        <v>43837.718229166669</v>
      </c>
      <c r="O275" s="30">
        <v>43837.718229166669</v>
      </c>
    </row>
    <row r="276" spans="1:15" x14ac:dyDescent="0.25">
      <c r="A276">
        <v>274</v>
      </c>
      <c r="B276" t="s">
        <v>1276</v>
      </c>
      <c r="C276" t="s">
        <v>1277</v>
      </c>
      <c r="D276">
        <v>1</v>
      </c>
      <c r="E276" t="s">
        <v>1278</v>
      </c>
      <c r="F276" t="s">
        <v>1279</v>
      </c>
      <c r="G276">
        <v>716</v>
      </c>
      <c r="H276">
        <v>2</v>
      </c>
      <c r="I276" t="b">
        <v>0</v>
      </c>
      <c r="J276">
        <v>1</v>
      </c>
      <c r="K276" s="14"/>
      <c r="L276">
        <v>0</v>
      </c>
      <c r="M276" t="s">
        <v>193</v>
      </c>
      <c r="N276" s="30">
        <v>43837.718229166669</v>
      </c>
      <c r="O276" s="30">
        <v>43837.718229166669</v>
      </c>
    </row>
  </sheetData>
  <sortState xmlns:xlrd2="http://schemas.microsoft.com/office/spreadsheetml/2017/richdata2" ref="A2:P276">
    <sortCondition ref="F2:F2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4E0A-CDC1-4D5E-9BA6-46B86A8744AE}">
  <dimension ref="A1:I19"/>
  <sheetViews>
    <sheetView workbookViewId="0"/>
  </sheetViews>
  <sheetFormatPr defaultRowHeight="15" outlineLevelCol="1" x14ac:dyDescent="0.25"/>
  <cols>
    <col min="1" max="1" width="17.85546875" bestFit="1" customWidth="1"/>
    <col min="2" max="2" width="13.7109375" bestFit="1" customWidth="1"/>
    <col min="3" max="3" width="13.7109375" style="14" customWidth="1" outlineLevel="1"/>
    <col min="4" max="4" width="36.85546875" bestFit="1" customWidth="1"/>
    <col min="5" max="5" width="15.140625" bestFit="1" customWidth="1"/>
    <col min="6" max="6" width="16.85546875" bestFit="1" customWidth="1"/>
    <col min="7" max="7" width="8.5703125" bestFit="1" customWidth="1"/>
    <col min="8" max="8" width="16.7109375" bestFit="1" customWidth="1"/>
  </cols>
  <sheetData>
    <row r="1" spans="1:9" x14ac:dyDescent="0.25">
      <c r="A1" s="14" t="s">
        <v>1579</v>
      </c>
      <c r="B1" s="14" t="s">
        <v>120</v>
      </c>
      <c r="C1" s="28" t="s">
        <v>62</v>
      </c>
      <c r="D1" s="14" t="s">
        <v>60</v>
      </c>
      <c r="E1" s="14" t="s">
        <v>66</v>
      </c>
      <c r="F1" s="14" t="s">
        <v>68</v>
      </c>
      <c r="G1" s="14" t="s">
        <v>121</v>
      </c>
      <c r="H1" s="14" t="s">
        <v>122</v>
      </c>
      <c r="I1" s="14" t="s">
        <v>38</v>
      </c>
    </row>
    <row r="2" spans="1:9" x14ac:dyDescent="0.25">
      <c r="A2">
        <v>20</v>
      </c>
      <c r="B2">
        <v>12</v>
      </c>
      <c r="C2" s="14" t="s">
        <v>159</v>
      </c>
      <c r="D2" s="14" t="s">
        <v>161</v>
      </c>
      <c r="E2" t="s">
        <v>123</v>
      </c>
      <c r="F2" t="s">
        <v>124</v>
      </c>
    </row>
    <row r="3" spans="1:9" x14ac:dyDescent="0.25">
      <c r="A3">
        <v>21</v>
      </c>
      <c r="B3" s="14">
        <v>12</v>
      </c>
      <c r="C3" s="14" t="s">
        <v>159</v>
      </c>
      <c r="D3" t="s">
        <v>162</v>
      </c>
      <c r="E3" t="s">
        <v>125</v>
      </c>
      <c r="F3" t="s">
        <v>126</v>
      </c>
      <c r="I3" s="14"/>
    </row>
    <row r="4" spans="1:9" x14ac:dyDescent="0.25">
      <c r="A4" s="14">
        <v>22</v>
      </c>
      <c r="B4" s="14">
        <v>12</v>
      </c>
      <c r="C4" s="14" t="s">
        <v>159</v>
      </c>
      <c r="D4" t="s">
        <v>163</v>
      </c>
      <c r="E4" t="s">
        <v>127</v>
      </c>
      <c r="F4" t="s">
        <v>128</v>
      </c>
      <c r="I4" s="14"/>
    </row>
    <row r="5" spans="1:9" x14ac:dyDescent="0.25">
      <c r="A5" s="14">
        <v>23</v>
      </c>
      <c r="B5" s="14">
        <v>12</v>
      </c>
      <c r="C5" s="14" t="s">
        <v>159</v>
      </c>
      <c r="D5" t="s">
        <v>164</v>
      </c>
      <c r="E5" t="s">
        <v>129</v>
      </c>
      <c r="F5" t="s">
        <v>130</v>
      </c>
      <c r="I5" s="14"/>
    </row>
    <row r="6" spans="1:9" x14ac:dyDescent="0.25">
      <c r="A6" s="14">
        <v>24</v>
      </c>
      <c r="B6" s="14">
        <v>12</v>
      </c>
      <c r="C6" s="14" t="s">
        <v>159</v>
      </c>
      <c r="D6" t="s">
        <v>165</v>
      </c>
      <c r="E6" t="s">
        <v>131</v>
      </c>
      <c r="F6" t="s">
        <v>132</v>
      </c>
      <c r="I6" s="14"/>
    </row>
    <row r="7" spans="1:9" x14ac:dyDescent="0.25">
      <c r="A7" s="14">
        <v>25</v>
      </c>
      <c r="B7" s="14">
        <v>12</v>
      </c>
      <c r="C7" s="14" t="s">
        <v>159</v>
      </c>
      <c r="D7" t="s">
        <v>166</v>
      </c>
      <c r="E7" t="s">
        <v>133</v>
      </c>
      <c r="F7" t="s">
        <v>134</v>
      </c>
      <c r="I7" s="14"/>
    </row>
    <row r="8" spans="1:9" x14ac:dyDescent="0.25">
      <c r="A8" s="14">
        <v>26</v>
      </c>
      <c r="B8" s="14">
        <v>12</v>
      </c>
      <c r="C8" s="14" t="s">
        <v>159</v>
      </c>
      <c r="D8" t="s">
        <v>167</v>
      </c>
      <c r="E8" t="s">
        <v>135</v>
      </c>
      <c r="F8" t="s">
        <v>136</v>
      </c>
      <c r="I8" s="14"/>
    </row>
    <row r="9" spans="1:9" x14ac:dyDescent="0.25">
      <c r="A9" s="14">
        <v>27</v>
      </c>
      <c r="B9" s="14">
        <v>12</v>
      </c>
      <c r="C9" s="14" t="s">
        <v>159</v>
      </c>
      <c r="D9" t="s">
        <v>168</v>
      </c>
      <c r="E9" t="s">
        <v>137</v>
      </c>
      <c r="F9" t="s">
        <v>138</v>
      </c>
      <c r="I9" s="14"/>
    </row>
    <row r="10" spans="1:9" x14ac:dyDescent="0.25">
      <c r="A10" s="14">
        <v>28</v>
      </c>
      <c r="B10" s="14">
        <v>12</v>
      </c>
      <c r="C10" s="14" t="s">
        <v>159</v>
      </c>
      <c r="D10" t="s">
        <v>169</v>
      </c>
      <c r="E10" t="s">
        <v>139</v>
      </c>
      <c r="F10" t="s">
        <v>140</v>
      </c>
      <c r="I10" s="14"/>
    </row>
    <row r="11" spans="1:9" x14ac:dyDescent="0.25">
      <c r="A11" s="14">
        <v>29</v>
      </c>
      <c r="B11" s="14">
        <v>12</v>
      </c>
      <c r="C11" s="14" t="s">
        <v>159</v>
      </c>
      <c r="D11" t="s">
        <v>170</v>
      </c>
      <c r="E11" t="s">
        <v>141</v>
      </c>
      <c r="F11" t="s">
        <v>142</v>
      </c>
      <c r="I11" s="14"/>
    </row>
    <row r="12" spans="1:9" x14ac:dyDescent="0.25">
      <c r="A12" s="14">
        <v>30</v>
      </c>
      <c r="B12" s="14">
        <v>12</v>
      </c>
      <c r="C12" s="14" t="s">
        <v>159</v>
      </c>
      <c r="D12" t="s">
        <v>171</v>
      </c>
      <c r="E12" t="s">
        <v>143</v>
      </c>
      <c r="F12" t="s">
        <v>144</v>
      </c>
      <c r="I12" s="14"/>
    </row>
    <row r="13" spans="1:9" x14ac:dyDescent="0.25">
      <c r="A13" s="14">
        <v>31</v>
      </c>
      <c r="B13" s="14">
        <v>12</v>
      </c>
      <c r="C13" s="14" t="s">
        <v>159</v>
      </c>
      <c r="D13" t="s">
        <v>172</v>
      </c>
      <c r="E13" t="s">
        <v>145</v>
      </c>
      <c r="F13" t="s">
        <v>146</v>
      </c>
      <c r="I13" s="14"/>
    </row>
    <row r="14" spans="1:9" x14ac:dyDescent="0.25">
      <c r="A14" s="14">
        <v>32</v>
      </c>
      <c r="B14" s="14">
        <v>12</v>
      </c>
      <c r="C14" s="14" t="s">
        <v>159</v>
      </c>
      <c r="D14" t="s">
        <v>173</v>
      </c>
      <c r="E14" t="s">
        <v>147</v>
      </c>
      <c r="F14" t="s">
        <v>148</v>
      </c>
      <c r="I14" s="14"/>
    </row>
    <row r="15" spans="1:9" x14ac:dyDescent="0.25">
      <c r="A15" s="14">
        <v>33</v>
      </c>
      <c r="B15" s="14">
        <v>12</v>
      </c>
      <c r="C15" s="14" t="s">
        <v>159</v>
      </c>
      <c r="D15" t="s">
        <v>174</v>
      </c>
      <c r="E15" t="s">
        <v>149</v>
      </c>
      <c r="F15" t="s">
        <v>150</v>
      </c>
      <c r="I15" s="14"/>
    </row>
    <row r="16" spans="1:9" x14ac:dyDescent="0.25">
      <c r="A16" s="14">
        <v>34</v>
      </c>
      <c r="B16" s="14">
        <v>12</v>
      </c>
      <c r="C16" s="14" t="s">
        <v>159</v>
      </c>
      <c r="D16" t="s">
        <v>175</v>
      </c>
      <c r="E16" t="s">
        <v>151</v>
      </c>
      <c r="F16" t="s">
        <v>152</v>
      </c>
      <c r="I16" s="14"/>
    </row>
    <row r="17" spans="1:9" x14ac:dyDescent="0.25">
      <c r="A17" s="14">
        <v>35</v>
      </c>
      <c r="B17" s="14">
        <v>12</v>
      </c>
      <c r="C17" s="14" t="s">
        <v>159</v>
      </c>
      <c r="D17" t="s">
        <v>176</v>
      </c>
      <c r="E17" t="s">
        <v>153</v>
      </c>
      <c r="F17" t="s">
        <v>154</v>
      </c>
      <c r="I17" s="14"/>
    </row>
    <row r="18" spans="1:9" x14ac:dyDescent="0.25">
      <c r="A18" s="14">
        <v>36</v>
      </c>
      <c r="B18" s="14">
        <v>12</v>
      </c>
      <c r="C18" s="14" t="s">
        <v>159</v>
      </c>
      <c r="D18" t="s">
        <v>177</v>
      </c>
      <c r="E18" t="s">
        <v>155</v>
      </c>
      <c r="F18" t="s">
        <v>156</v>
      </c>
      <c r="I18" s="14"/>
    </row>
    <row r="19" spans="1:9" x14ac:dyDescent="0.25">
      <c r="A19" s="14">
        <v>37</v>
      </c>
      <c r="B19" s="14">
        <v>12</v>
      </c>
      <c r="C19" s="14" t="s">
        <v>159</v>
      </c>
      <c r="D19" t="s">
        <v>178</v>
      </c>
      <c r="E19" t="s">
        <v>157</v>
      </c>
      <c r="F19" t="s">
        <v>158</v>
      </c>
      <c r="I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038A-984F-4CC0-B21A-34A65460388E}">
  <dimension ref="A1:E18"/>
  <sheetViews>
    <sheetView workbookViewId="0"/>
  </sheetViews>
  <sheetFormatPr defaultRowHeight="15" x14ac:dyDescent="0.25"/>
  <cols>
    <col min="1" max="1" width="9" bestFit="1" customWidth="1"/>
    <col min="2" max="2" width="38.5703125" bestFit="1" customWidth="1"/>
    <col min="3" max="3" width="47.7109375" bestFit="1" customWidth="1"/>
    <col min="4" max="4" width="14.85546875" bestFit="1" customWidth="1"/>
    <col min="5" max="5" width="10.85546875" bestFit="1" customWidth="1"/>
  </cols>
  <sheetData>
    <row r="1" spans="1:5" x14ac:dyDescent="0.25">
      <c r="A1" t="s">
        <v>1285</v>
      </c>
      <c r="B1" t="s">
        <v>1286</v>
      </c>
      <c r="C1" t="s">
        <v>1287</v>
      </c>
      <c r="D1" t="s">
        <v>38</v>
      </c>
      <c r="E1" t="s">
        <v>55</v>
      </c>
    </row>
    <row r="2" spans="1:5" x14ac:dyDescent="0.25">
      <c r="A2">
        <v>1</v>
      </c>
      <c r="B2" t="s">
        <v>1290</v>
      </c>
      <c r="C2" s="48" t="s">
        <v>1291</v>
      </c>
      <c r="E2">
        <v>47</v>
      </c>
    </row>
    <row r="3" spans="1:5" x14ac:dyDescent="0.25">
      <c r="A3">
        <v>2</v>
      </c>
      <c r="B3" t="s">
        <v>1312</v>
      </c>
      <c r="C3" s="48" t="s">
        <v>1313</v>
      </c>
      <c r="E3">
        <v>40</v>
      </c>
    </row>
    <row r="4" spans="1:5" x14ac:dyDescent="0.25">
      <c r="A4">
        <v>3</v>
      </c>
      <c r="B4" t="s">
        <v>1296</v>
      </c>
      <c r="C4" s="48" t="s">
        <v>1297</v>
      </c>
      <c r="E4">
        <v>48</v>
      </c>
    </row>
    <row r="5" spans="1:5" x14ac:dyDescent="0.25">
      <c r="A5">
        <v>4</v>
      </c>
      <c r="B5" t="s">
        <v>1318</v>
      </c>
      <c r="C5" s="48" t="s">
        <v>1319</v>
      </c>
      <c r="E5">
        <v>34</v>
      </c>
    </row>
    <row r="6" spans="1:5" x14ac:dyDescent="0.25">
      <c r="A6">
        <v>5</v>
      </c>
      <c r="B6" t="s">
        <v>1300</v>
      </c>
      <c r="C6" s="48" t="s">
        <v>1301</v>
      </c>
      <c r="D6" s="14"/>
      <c r="E6">
        <v>43</v>
      </c>
    </row>
    <row r="7" spans="1:5" x14ac:dyDescent="0.25">
      <c r="A7">
        <v>6</v>
      </c>
      <c r="B7" t="s">
        <v>1314</v>
      </c>
      <c r="C7" s="48" t="s">
        <v>1315</v>
      </c>
      <c r="E7">
        <v>42</v>
      </c>
    </row>
    <row r="8" spans="1:5" x14ac:dyDescent="0.25">
      <c r="A8">
        <v>7</v>
      </c>
      <c r="B8" t="s">
        <v>1288</v>
      </c>
      <c r="C8" s="48" t="s">
        <v>1289</v>
      </c>
      <c r="E8">
        <v>43</v>
      </c>
    </row>
    <row r="9" spans="1:5" x14ac:dyDescent="0.25">
      <c r="A9">
        <v>8</v>
      </c>
      <c r="B9" t="s">
        <v>1298</v>
      </c>
      <c r="C9" s="48" t="s">
        <v>1299</v>
      </c>
      <c r="E9">
        <v>46</v>
      </c>
    </row>
    <row r="10" spans="1:5" x14ac:dyDescent="0.25">
      <c r="A10">
        <v>9</v>
      </c>
      <c r="B10" t="s">
        <v>1320</v>
      </c>
      <c r="C10" s="48" t="s">
        <v>1321</v>
      </c>
      <c r="E10">
        <v>41</v>
      </c>
    </row>
    <row r="11" spans="1:5" x14ac:dyDescent="0.25">
      <c r="A11">
        <v>10</v>
      </c>
      <c r="B11" t="s">
        <v>1310</v>
      </c>
      <c r="C11" s="48" t="s">
        <v>1311</v>
      </c>
      <c r="D11" s="14"/>
      <c r="E11">
        <v>54</v>
      </c>
    </row>
    <row r="12" spans="1:5" x14ac:dyDescent="0.25">
      <c r="A12">
        <v>11</v>
      </c>
      <c r="B12" t="s">
        <v>1304</v>
      </c>
      <c r="C12" s="48" t="s">
        <v>1305</v>
      </c>
      <c r="D12" s="14"/>
      <c r="E12">
        <v>50</v>
      </c>
    </row>
    <row r="13" spans="1:5" x14ac:dyDescent="0.25">
      <c r="A13">
        <v>12</v>
      </c>
      <c r="B13" t="s">
        <v>1316</v>
      </c>
      <c r="C13" s="48" t="s">
        <v>1317</v>
      </c>
      <c r="D13" s="14"/>
      <c r="E13">
        <v>42</v>
      </c>
    </row>
    <row r="14" spans="1:5" x14ac:dyDescent="0.25">
      <c r="A14">
        <v>13</v>
      </c>
      <c r="B14" t="s">
        <v>1308</v>
      </c>
      <c r="C14" s="48" t="s">
        <v>1309</v>
      </c>
      <c r="D14" s="14"/>
      <c r="E14">
        <v>33</v>
      </c>
    </row>
    <row r="15" spans="1:5" x14ac:dyDescent="0.25">
      <c r="A15">
        <v>14</v>
      </c>
      <c r="B15" t="s">
        <v>1294</v>
      </c>
      <c r="C15" s="48" t="s">
        <v>1295</v>
      </c>
      <c r="E15">
        <v>44</v>
      </c>
    </row>
    <row r="16" spans="1:5" x14ac:dyDescent="0.25">
      <c r="A16">
        <v>15</v>
      </c>
      <c r="B16" t="s">
        <v>1302</v>
      </c>
      <c r="C16" s="48" t="s">
        <v>1303</v>
      </c>
      <c r="D16" s="14"/>
      <c r="E16">
        <v>44</v>
      </c>
    </row>
    <row r="17" spans="1:5" x14ac:dyDescent="0.25">
      <c r="A17">
        <v>16</v>
      </c>
      <c r="B17" t="s">
        <v>1292</v>
      </c>
      <c r="C17" s="48" t="s">
        <v>1293</v>
      </c>
      <c r="E17">
        <v>42</v>
      </c>
    </row>
    <row r="18" spans="1:5" x14ac:dyDescent="0.25">
      <c r="A18">
        <v>17</v>
      </c>
      <c r="B18" t="s">
        <v>1306</v>
      </c>
      <c r="C18" s="48" t="s">
        <v>1307</v>
      </c>
      <c r="E18">
        <v>43</v>
      </c>
    </row>
  </sheetData>
  <autoFilter ref="A1:F18" xr:uid="{25CA038A-984F-4CC0-B21A-34A65460388E}"/>
  <sortState xmlns:xlrd2="http://schemas.microsoft.com/office/spreadsheetml/2017/richdata2" ref="A2:E18">
    <sortCondition ref="C2:C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53BA-0BD7-4725-9D30-05512FF717CF}">
  <dimension ref="A1:K90"/>
  <sheetViews>
    <sheetView topLeftCell="C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0.85546875" style="42" bestFit="1" customWidth="1"/>
    <col min="2" max="2" width="38.140625" style="42" bestFit="1" customWidth="1"/>
    <col min="3" max="3" width="11.140625" style="49" bestFit="1" customWidth="1"/>
    <col min="4" max="4" width="15.5703125" style="53" bestFit="1" customWidth="1"/>
    <col min="5" max="5" width="47.7109375" style="49" bestFit="1" customWidth="1"/>
    <col min="6" max="6" width="15.7109375" style="53" bestFit="1" customWidth="1"/>
    <col min="7" max="7" width="47.7109375" style="49" bestFit="1" customWidth="1"/>
    <col min="8" max="8" width="16.28515625" style="42" bestFit="1" customWidth="1"/>
    <col min="9" max="9" width="88" style="42" bestFit="1" customWidth="1"/>
    <col min="10" max="10" width="13.7109375" style="42" bestFit="1" customWidth="1"/>
    <col min="11" max="11" width="15.42578125" style="42" bestFit="1" customWidth="1"/>
    <col min="12" max="16384" width="9.140625" style="42"/>
  </cols>
  <sheetData>
    <row r="1" spans="1:11" x14ac:dyDescent="0.25">
      <c r="A1" s="45" t="s">
        <v>1322</v>
      </c>
      <c r="B1" s="45" t="s">
        <v>29</v>
      </c>
      <c r="C1" s="45" t="s">
        <v>31</v>
      </c>
      <c r="D1" s="50" t="s">
        <v>1323</v>
      </c>
      <c r="E1" s="45" t="s">
        <v>1425</v>
      </c>
      <c r="F1" s="50" t="s">
        <v>1324</v>
      </c>
      <c r="G1" s="45" t="s">
        <v>1426</v>
      </c>
      <c r="H1" s="45" t="s">
        <v>1615</v>
      </c>
      <c r="I1" s="45" t="s">
        <v>1427</v>
      </c>
      <c r="J1" s="45" t="s">
        <v>38</v>
      </c>
      <c r="K1" s="45" t="s">
        <v>55</v>
      </c>
    </row>
    <row r="2" spans="1:11" x14ac:dyDescent="0.25">
      <c r="A2" s="46">
        <v>1</v>
      </c>
      <c r="B2" s="46" t="s">
        <v>1402</v>
      </c>
      <c r="C2" s="54" t="s">
        <v>1416</v>
      </c>
      <c r="D2" s="52">
        <f>trade_area!A$18</f>
        <v>17</v>
      </c>
      <c r="E2" s="52" t="str">
        <f>trade_area!C$18</f>
        <v>US WEST COAST</v>
      </c>
      <c r="F2" s="52">
        <f>trade_area!A$9</f>
        <v>8</v>
      </c>
      <c r="G2" s="52" t="str">
        <f>trade_area!C$9</f>
        <v>FAR EAST</v>
      </c>
      <c r="H2" s="43" t="b">
        <v>1</v>
      </c>
      <c r="I2" s="44" t="str">
        <f>E2&amp;" - "&amp;G2</f>
        <v>US WEST COAST - FAR EAST</v>
      </c>
      <c r="J2" s="46"/>
      <c r="K2" s="46"/>
    </row>
    <row r="3" spans="1:11" x14ac:dyDescent="0.25">
      <c r="A3" s="46">
        <v>2</v>
      </c>
      <c r="B3" s="46" t="s">
        <v>1338</v>
      </c>
      <c r="C3" s="54" t="s">
        <v>1333</v>
      </c>
      <c r="D3" s="52">
        <f>trade_area!A$10</f>
        <v>9</v>
      </c>
      <c r="E3" s="52" t="str">
        <f>trade_area!C$10</f>
        <v>HAWAII</v>
      </c>
      <c r="F3" s="52">
        <f>trade_area!A$10</f>
        <v>9</v>
      </c>
      <c r="G3" s="52" t="str">
        <f>trade_area!C$10</f>
        <v>HAWAII</v>
      </c>
      <c r="H3" s="43" t="b">
        <v>0</v>
      </c>
      <c r="I3" s="44" t="str">
        <f t="shared" ref="I3:I66" si="0">E3&amp;" - "&amp;G3</f>
        <v>HAWAII - HAWAII</v>
      </c>
      <c r="J3" s="46"/>
      <c r="K3" s="46"/>
    </row>
    <row r="4" spans="1:11" x14ac:dyDescent="0.25">
      <c r="A4" s="46">
        <v>3</v>
      </c>
      <c r="B4" s="46" t="s">
        <v>1326</v>
      </c>
      <c r="C4" s="47" t="s">
        <v>1380</v>
      </c>
      <c r="D4" s="52">
        <f>trade_area!A$3</f>
        <v>2</v>
      </c>
      <c r="E4" s="52" t="str">
        <f>trade_area!C$3</f>
        <v>ALASKA</v>
      </c>
      <c r="F4" s="52">
        <f>trade_area!A$10</f>
        <v>9</v>
      </c>
      <c r="G4" s="52" t="str">
        <f>trade_area!C$10</f>
        <v>HAWAII</v>
      </c>
      <c r="H4" s="43" t="b">
        <v>0</v>
      </c>
      <c r="I4" s="44" t="str">
        <f t="shared" si="0"/>
        <v>ALASKA - HAWAII</v>
      </c>
      <c r="J4" s="46"/>
      <c r="K4" s="46"/>
    </row>
    <row r="5" spans="1:11" x14ac:dyDescent="0.25">
      <c r="A5" s="46">
        <v>4</v>
      </c>
      <c r="B5" s="46" t="s">
        <v>1355</v>
      </c>
      <c r="C5" s="47" t="s">
        <v>1417</v>
      </c>
      <c r="D5" s="52">
        <f>trade_area!A$8</f>
        <v>7</v>
      </c>
      <c r="E5" s="52" t="str">
        <f>trade_area!C$8</f>
        <v>CONTINENTAL EUROPE, UNITED KINGDOM, IRELAND</v>
      </c>
      <c r="F5" s="52">
        <f>trade_area!A$12</f>
        <v>11</v>
      </c>
      <c r="G5" s="52" t="str">
        <f>trade_area!C$12</f>
        <v>MIDDLE EAST, SOUTH ASIA, INDIAN OCEAN</v>
      </c>
      <c r="H5" s="43" t="b">
        <v>0</v>
      </c>
      <c r="I5" s="44" t="str">
        <f t="shared" si="0"/>
        <v>CONTINENTAL EUROPE, UNITED KINGDOM, IRELAND - MIDDLE EAST, SOUTH ASIA, INDIAN OCEAN</v>
      </c>
      <c r="J5" s="46"/>
      <c r="K5" s="46"/>
    </row>
    <row r="6" spans="1:11" x14ac:dyDescent="0.25">
      <c r="A6" s="46">
        <v>5</v>
      </c>
      <c r="B6" s="46" t="s">
        <v>1365</v>
      </c>
      <c r="C6" s="47" t="s">
        <v>1418</v>
      </c>
      <c r="D6" s="52">
        <f>trade_area!A$18</f>
        <v>17</v>
      </c>
      <c r="E6" s="52" t="str">
        <f>trade_area!C$18</f>
        <v>US WEST COAST</v>
      </c>
      <c r="F6" s="52">
        <f>trade_area!A$10</f>
        <v>9</v>
      </c>
      <c r="G6" s="52" t="str">
        <f>trade_area!C$10</f>
        <v>HAWAII</v>
      </c>
      <c r="H6" s="43" t="b">
        <v>0</v>
      </c>
      <c r="I6" s="44" t="str">
        <f t="shared" si="0"/>
        <v>US WEST COAST - HAWAII</v>
      </c>
      <c r="J6" s="46"/>
      <c r="K6" s="46"/>
    </row>
    <row r="7" spans="1:11" x14ac:dyDescent="0.25">
      <c r="A7" s="46">
        <v>6</v>
      </c>
      <c r="B7" s="46" t="s">
        <v>1334</v>
      </c>
      <c r="C7" s="47" t="s">
        <v>1419</v>
      </c>
      <c r="D7" s="52">
        <f>trade_area!A12</f>
        <v>11</v>
      </c>
      <c r="E7" s="52" t="str">
        <f>trade_area!C12</f>
        <v>MIDDLE EAST, SOUTH ASIA, INDIAN OCEAN</v>
      </c>
      <c r="F7" s="52">
        <f>trade_area!A$12</f>
        <v>11</v>
      </c>
      <c r="G7" s="52" t="str">
        <f>trade_area!C$12</f>
        <v>MIDDLE EAST, SOUTH ASIA, INDIAN OCEAN</v>
      </c>
      <c r="H7" s="43" t="b">
        <v>0</v>
      </c>
      <c r="I7" s="44" t="str">
        <f t="shared" si="0"/>
        <v>MIDDLE EAST, SOUTH ASIA, INDIAN OCEAN - MIDDLE EAST, SOUTH ASIA, INDIAN OCEAN</v>
      </c>
      <c r="J7" s="46"/>
      <c r="K7" s="46"/>
    </row>
    <row r="8" spans="1:11" x14ac:dyDescent="0.25">
      <c r="A8" s="46">
        <v>7</v>
      </c>
      <c r="B8" s="46" t="s">
        <v>1352</v>
      </c>
      <c r="C8" s="47" t="s">
        <v>1420</v>
      </c>
      <c r="D8" s="52">
        <f>trade_area!A$16</f>
        <v>15</v>
      </c>
      <c r="E8" s="52" t="str">
        <f>trade_area!C$16</f>
        <v>US EAST COAST</v>
      </c>
      <c r="F8" s="52">
        <f>trade_area!A$8</f>
        <v>7</v>
      </c>
      <c r="G8" s="52" t="str">
        <f>trade_area!C$8</f>
        <v>CONTINENTAL EUROPE, UNITED KINGDOM, IRELAND</v>
      </c>
      <c r="H8" s="43" t="b">
        <v>1</v>
      </c>
      <c r="I8" s="44" t="str">
        <f t="shared" si="0"/>
        <v>US EAST COAST - CONTINENTAL EUROPE, UNITED KINGDOM, IRELAND</v>
      </c>
      <c r="J8" s="46"/>
      <c r="K8" s="46"/>
    </row>
    <row r="9" spans="1:11" x14ac:dyDescent="0.25">
      <c r="A9" s="46">
        <v>8</v>
      </c>
      <c r="B9" s="46" t="s">
        <v>1358</v>
      </c>
      <c r="C9" s="47" t="s">
        <v>1421</v>
      </c>
      <c r="D9" s="52">
        <f>trade_area!A$16</f>
        <v>15</v>
      </c>
      <c r="E9" s="52" t="str">
        <f>trade_area!C$16</f>
        <v>US EAST COAST</v>
      </c>
      <c r="F9" s="52">
        <f>trade_area!A$11</f>
        <v>10</v>
      </c>
      <c r="G9" s="52" t="str">
        <f>trade_area!C$11</f>
        <v>MEDITERRANEAN</v>
      </c>
      <c r="H9" s="43" t="b">
        <v>1</v>
      </c>
      <c r="I9" s="44" t="str">
        <f t="shared" si="0"/>
        <v>US EAST COAST - MEDITERRANEAN</v>
      </c>
      <c r="J9" s="46"/>
      <c r="K9" s="46"/>
    </row>
    <row r="10" spans="1:11" x14ac:dyDescent="0.25">
      <c r="A10" s="46">
        <v>9</v>
      </c>
      <c r="B10" s="46" t="s">
        <v>1354</v>
      </c>
      <c r="C10" s="47" t="s">
        <v>1422</v>
      </c>
      <c r="D10" s="52">
        <f>trade_area!A$16</f>
        <v>15</v>
      </c>
      <c r="E10" s="52" t="str">
        <f>trade_area!C$16</f>
        <v>US EAST COAST</v>
      </c>
      <c r="F10" s="52">
        <f>trade_area!A$12</f>
        <v>11</v>
      </c>
      <c r="G10" s="52" t="str">
        <f>trade_area!C$12</f>
        <v>MIDDLE EAST, SOUTH ASIA, INDIAN OCEAN</v>
      </c>
      <c r="H10" s="43" t="b">
        <v>1</v>
      </c>
      <c r="I10" s="44" t="str">
        <f t="shared" si="0"/>
        <v>US EAST COAST - MIDDLE EAST, SOUTH ASIA, INDIAN OCEAN</v>
      </c>
      <c r="J10" s="46"/>
      <c r="K10" s="46"/>
    </row>
    <row r="11" spans="1:11" x14ac:dyDescent="0.25">
      <c r="A11" s="46">
        <v>10</v>
      </c>
      <c r="B11" s="46" t="s">
        <v>1361</v>
      </c>
      <c r="C11" s="47" t="s">
        <v>1423</v>
      </c>
      <c r="D11" s="52">
        <f>trade_area!A$16</f>
        <v>15</v>
      </c>
      <c r="E11" s="52" t="str">
        <f>trade_area!C$16</f>
        <v>US EAST COAST</v>
      </c>
      <c r="F11" s="52">
        <f>trade_area!A$9</f>
        <v>8</v>
      </c>
      <c r="G11" s="52" t="str">
        <f>trade_area!C$9</f>
        <v>FAR EAST</v>
      </c>
      <c r="H11" s="43" t="b">
        <v>1</v>
      </c>
      <c r="I11" s="44" t="str">
        <f t="shared" si="0"/>
        <v>US EAST COAST - FAR EAST</v>
      </c>
      <c r="J11" s="46"/>
      <c r="K11" s="46"/>
    </row>
    <row r="12" spans="1:11" x14ac:dyDescent="0.25">
      <c r="A12" s="46">
        <v>11</v>
      </c>
      <c r="B12" s="46" t="s">
        <v>1376</v>
      </c>
      <c r="C12" s="47" t="s">
        <v>1424</v>
      </c>
      <c r="D12" s="52">
        <f>trade_area!A$16</f>
        <v>15</v>
      </c>
      <c r="E12" s="52" t="str">
        <f>trade_area!C$16</f>
        <v>US EAST COAST</v>
      </c>
      <c r="F12" s="52">
        <f>trade_area!A$10</f>
        <v>9</v>
      </c>
      <c r="G12" s="52" t="str">
        <f>trade_area!C$10</f>
        <v>HAWAII</v>
      </c>
      <c r="H12" s="43" t="b">
        <v>0</v>
      </c>
      <c r="I12" s="44" t="str">
        <f t="shared" si="0"/>
        <v>US EAST COAST - HAWAII</v>
      </c>
      <c r="J12" s="46"/>
      <c r="K12" s="46"/>
    </row>
    <row r="13" spans="1:11" x14ac:dyDescent="0.25">
      <c r="A13" s="46">
        <v>12</v>
      </c>
      <c r="B13" s="46" t="s">
        <v>1382</v>
      </c>
      <c r="C13" s="47" t="s">
        <v>1429</v>
      </c>
      <c r="D13" s="52">
        <f>trade_area!A$17</f>
        <v>16</v>
      </c>
      <c r="E13" s="52" t="str">
        <f>trade_area!C$17</f>
        <v>US GULF COAST</v>
      </c>
      <c r="F13" s="52">
        <f>trade_area!A$14</f>
        <v>13</v>
      </c>
      <c r="G13" s="52" t="str">
        <f>trade_area!C$14</f>
        <v>SCANDINAVIA, BALTIC</v>
      </c>
      <c r="H13" s="43" t="b">
        <v>1</v>
      </c>
      <c r="I13" s="44" t="str">
        <f t="shared" si="0"/>
        <v>US GULF COAST - SCANDINAVIA, BALTIC</v>
      </c>
      <c r="J13" s="46"/>
      <c r="K13" s="46"/>
    </row>
    <row r="14" spans="1:11" x14ac:dyDescent="0.25">
      <c r="A14" s="46">
        <v>13</v>
      </c>
      <c r="B14" s="46" t="s">
        <v>1328</v>
      </c>
      <c r="C14" s="47" t="s">
        <v>1430</v>
      </c>
      <c r="D14" s="52">
        <f>trade_area!A$17</f>
        <v>16</v>
      </c>
      <c r="E14" s="52" t="str">
        <f>trade_area!C$17</f>
        <v>US GULF COAST</v>
      </c>
      <c r="F14" s="52">
        <f>trade_area!A$8</f>
        <v>7</v>
      </c>
      <c r="G14" s="52" t="str">
        <f>trade_area!C$8</f>
        <v>CONTINENTAL EUROPE, UNITED KINGDOM, IRELAND</v>
      </c>
      <c r="H14" s="43" t="b">
        <v>1</v>
      </c>
      <c r="I14" s="44" t="str">
        <f t="shared" si="0"/>
        <v>US GULF COAST - CONTINENTAL EUROPE, UNITED KINGDOM, IRELAND</v>
      </c>
      <c r="J14" s="46"/>
      <c r="K14" s="46"/>
    </row>
    <row r="15" spans="1:11" x14ac:dyDescent="0.25">
      <c r="A15" s="46">
        <v>14</v>
      </c>
      <c r="B15" s="46" t="s">
        <v>1353</v>
      </c>
      <c r="C15" s="47" t="s">
        <v>1431</v>
      </c>
      <c r="D15" s="52">
        <f>trade_area!A$17</f>
        <v>16</v>
      </c>
      <c r="E15" s="52" t="str">
        <f>trade_area!C$17</f>
        <v>US GULF COAST</v>
      </c>
      <c r="F15" s="52">
        <f>trade_area!A$11</f>
        <v>10</v>
      </c>
      <c r="G15" s="52" t="str">
        <f>trade_area!C$11</f>
        <v>MEDITERRANEAN</v>
      </c>
      <c r="H15" s="43" t="b">
        <v>1</v>
      </c>
      <c r="I15" s="44" t="str">
        <f t="shared" si="0"/>
        <v>US GULF COAST - MEDITERRANEAN</v>
      </c>
      <c r="J15" s="46"/>
      <c r="K15" s="46"/>
    </row>
    <row r="16" spans="1:11" x14ac:dyDescent="0.25">
      <c r="A16" s="46">
        <v>15</v>
      </c>
      <c r="B16" s="46" t="s">
        <v>1378</v>
      </c>
      <c r="C16" s="47" t="s">
        <v>1432</v>
      </c>
      <c r="D16" s="52">
        <f>trade_area!A$17</f>
        <v>16</v>
      </c>
      <c r="E16" s="52" t="str">
        <f>trade_area!C$17</f>
        <v>US GULF COAST</v>
      </c>
      <c r="F16" s="52">
        <f>trade_area!A$12</f>
        <v>11</v>
      </c>
      <c r="G16" s="52" t="str">
        <f>trade_area!C$12</f>
        <v>MIDDLE EAST, SOUTH ASIA, INDIAN OCEAN</v>
      </c>
      <c r="H16" s="43" t="b">
        <v>1</v>
      </c>
      <c r="I16" s="44" t="str">
        <f t="shared" si="0"/>
        <v>US GULF COAST - MIDDLE EAST, SOUTH ASIA, INDIAN OCEAN</v>
      </c>
      <c r="J16" s="46"/>
      <c r="K16" s="46"/>
    </row>
    <row r="17" spans="1:11" x14ac:dyDescent="0.25">
      <c r="A17" s="46">
        <v>16</v>
      </c>
      <c r="B17" s="46" t="s">
        <v>1404</v>
      </c>
      <c r="C17" s="47" t="s">
        <v>1433</v>
      </c>
      <c r="D17" s="52">
        <f>trade_area!A$17</f>
        <v>16</v>
      </c>
      <c r="E17" s="52" t="str">
        <f>trade_area!C$17</f>
        <v>US GULF COAST</v>
      </c>
      <c r="F17" s="52">
        <f>trade_area!A$9</f>
        <v>8</v>
      </c>
      <c r="G17" s="52" t="str">
        <f>trade_area!C$9</f>
        <v>FAR EAST</v>
      </c>
      <c r="H17" s="43" t="b">
        <v>1</v>
      </c>
      <c r="I17" s="44" t="str">
        <f t="shared" si="0"/>
        <v>US GULF COAST - FAR EAST</v>
      </c>
      <c r="J17" s="46"/>
      <c r="K17" s="46"/>
    </row>
    <row r="18" spans="1:11" x14ac:dyDescent="0.25">
      <c r="A18" s="46">
        <v>17</v>
      </c>
      <c r="B18" s="46" t="s">
        <v>1359</v>
      </c>
      <c r="C18" s="47" t="s">
        <v>1438</v>
      </c>
      <c r="D18" s="52">
        <f>trade_area!A$17</f>
        <v>16</v>
      </c>
      <c r="E18" s="52" t="str">
        <f>trade_area!C$17</f>
        <v>US GULF COAST</v>
      </c>
      <c r="F18" s="52">
        <f>trade_area!A$10</f>
        <v>9</v>
      </c>
      <c r="G18" s="52" t="str">
        <f>trade_area!C$10</f>
        <v>HAWAII</v>
      </c>
      <c r="H18" s="43" t="b">
        <v>0</v>
      </c>
      <c r="I18" s="44" t="str">
        <f t="shared" si="0"/>
        <v>US GULF COAST - HAWAII</v>
      </c>
      <c r="J18" s="46"/>
      <c r="K18" s="46"/>
    </row>
    <row r="19" spans="1:11" x14ac:dyDescent="0.25">
      <c r="A19" s="46">
        <v>18</v>
      </c>
      <c r="B19" s="46" t="s">
        <v>1399</v>
      </c>
      <c r="C19" s="47" t="s">
        <v>1434</v>
      </c>
      <c r="D19" s="52">
        <f>trade_area!A$10</f>
        <v>9</v>
      </c>
      <c r="E19" s="52" t="str">
        <f>trade_area!C$10</f>
        <v>HAWAII</v>
      </c>
      <c r="F19" s="52">
        <f>trade_area!A$9</f>
        <v>8</v>
      </c>
      <c r="G19" s="52" t="str">
        <f>trade_area!C$9</f>
        <v>FAR EAST</v>
      </c>
      <c r="H19" s="43" t="b">
        <v>1</v>
      </c>
      <c r="I19" s="44" t="str">
        <f t="shared" si="0"/>
        <v>HAWAII - FAR EAST</v>
      </c>
      <c r="J19" s="46"/>
      <c r="K19" s="46"/>
    </row>
    <row r="20" spans="1:11" x14ac:dyDescent="0.25">
      <c r="A20" s="46">
        <v>19</v>
      </c>
      <c r="B20" s="46" t="s">
        <v>1356</v>
      </c>
      <c r="C20" s="47" t="s">
        <v>1439</v>
      </c>
      <c r="D20" s="52">
        <f>trade_area!A$6</f>
        <v>5</v>
      </c>
      <c r="E20" s="52" t="str">
        <f>trade_area!C$6</f>
        <v>CARIBBEAN</v>
      </c>
      <c r="F20" s="52">
        <f>trade_area!A$6</f>
        <v>5</v>
      </c>
      <c r="G20" s="52" t="str">
        <f>trade_area!C$6</f>
        <v>CARIBBEAN</v>
      </c>
      <c r="H20" s="43" t="b">
        <v>0</v>
      </c>
      <c r="I20" s="44" t="str">
        <f t="shared" si="0"/>
        <v>CARIBBEAN - CARIBBEAN</v>
      </c>
      <c r="J20" s="46"/>
      <c r="K20" s="46"/>
    </row>
    <row r="21" spans="1:11" x14ac:dyDescent="0.25">
      <c r="A21" s="46">
        <v>20</v>
      </c>
      <c r="B21" s="46" t="s">
        <v>1368</v>
      </c>
      <c r="C21" s="47" t="s">
        <v>1440</v>
      </c>
      <c r="D21" s="52">
        <f>trade_area!A$9</f>
        <v>8</v>
      </c>
      <c r="E21" s="52" t="str">
        <f>trade_area!C$9</f>
        <v>FAR EAST</v>
      </c>
      <c r="F21" s="52">
        <f>trade_area!A$9</f>
        <v>8</v>
      </c>
      <c r="G21" s="52" t="str">
        <f>trade_area!C$9</f>
        <v>FAR EAST</v>
      </c>
      <c r="H21" s="43" t="b">
        <v>0</v>
      </c>
      <c r="I21" s="44" t="str">
        <f t="shared" si="0"/>
        <v>FAR EAST - FAR EAST</v>
      </c>
      <c r="J21" s="46"/>
      <c r="K21" s="46"/>
    </row>
    <row r="22" spans="1:11" x14ac:dyDescent="0.25">
      <c r="A22" s="46">
        <v>21</v>
      </c>
      <c r="B22" s="46" t="s">
        <v>1330</v>
      </c>
      <c r="C22" s="47" t="s">
        <v>1441</v>
      </c>
      <c r="D22" s="52">
        <f>trade_area!A$11</f>
        <v>10</v>
      </c>
      <c r="E22" s="52" t="str">
        <f>trade_area!C$11</f>
        <v>MEDITERRANEAN</v>
      </c>
      <c r="F22" s="52">
        <f>trade_area!A$11</f>
        <v>10</v>
      </c>
      <c r="G22" s="52" t="str">
        <f>trade_area!C$11</f>
        <v>MEDITERRANEAN</v>
      </c>
      <c r="H22" s="43" t="b">
        <v>0</v>
      </c>
      <c r="I22" s="44" t="str">
        <f t="shared" si="0"/>
        <v>MEDITERRANEAN - MEDITERRANEAN</v>
      </c>
      <c r="J22" s="46"/>
      <c r="K22" s="46"/>
    </row>
    <row r="23" spans="1:11" x14ac:dyDescent="0.25">
      <c r="A23" s="46">
        <v>22</v>
      </c>
      <c r="B23" s="46" t="s">
        <v>1413</v>
      </c>
      <c r="C23" s="47" t="s">
        <v>1435</v>
      </c>
      <c r="D23" s="52">
        <f>trade_area!A$18</f>
        <v>17</v>
      </c>
      <c r="E23" s="52" t="str">
        <f>trade_area!C$18</f>
        <v>US WEST COAST</v>
      </c>
      <c r="F23" s="52">
        <f>trade_area!A$8</f>
        <v>7</v>
      </c>
      <c r="G23" s="52" t="str">
        <f>trade_area!C$8</f>
        <v>CONTINENTAL EUROPE, UNITED KINGDOM, IRELAND</v>
      </c>
      <c r="H23" s="43" t="b">
        <v>1</v>
      </c>
      <c r="I23" s="44" t="str">
        <f t="shared" si="0"/>
        <v>US WEST COAST - CONTINENTAL EUROPE, UNITED KINGDOM, IRELAND</v>
      </c>
      <c r="J23" s="46"/>
      <c r="K23" s="46"/>
    </row>
    <row r="24" spans="1:11" x14ac:dyDescent="0.25">
      <c r="A24" s="46">
        <v>23</v>
      </c>
      <c r="B24" s="46" t="s">
        <v>1415</v>
      </c>
      <c r="C24" s="47" t="s">
        <v>1442</v>
      </c>
      <c r="D24" s="52">
        <f>trade_area!A$14</f>
        <v>13</v>
      </c>
      <c r="E24" s="52" t="str">
        <f>trade_area!C$14</f>
        <v>SCANDINAVIA, BALTIC</v>
      </c>
      <c r="F24" s="52">
        <f>trade_area!A$8</f>
        <v>7</v>
      </c>
      <c r="G24" s="52" t="str">
        <f>trade_area!C$8</f>
        <v>CONTINENTAL EUROPE, UNITED KINGDOM, IRELAND</v>
      </c>
      <c r="H24" s="43" t="b">
        <v>0</v>
      </c>
      <c r="I24" s="44" t="str">
        <f t="shared" si="0"/>
        <v>SCANDINAVIA, BALTIC - CONTINENTAL EUROPE, UNITED KINGDOM, IRELAND</v>
      </c>
      <c r="J24" s="46"/>
      <c r="K24" s="46"/>
    </row>
    <row r="25" spans="1:11" x14ac:dyDescent="0.25">
      <c r="A25" s="46">
        <v>24</v>
      </c>
      <c r="B25" s="46" t="s">
        <v>1371</v>
      </c>
      <c r="C25" s="47" t="s">
        <v>1436</v>
      </c>
      <c r="D25" s="52">
        <f>trade_area!A$18</f>
        <v>17</v>
      </c>
      <c r="E25" s="52" t="str">
        <f>trade_area!C$18</f>
        <v>US WEST COAST</v>
      </c>
      <c r="F25" s="52">
        <f>trade_area!A$11</f>
        <v>10</v>
      </c>
      <c r="G25" s="52" t="str">
        <f>trade_area!C$11</f>
        <v>MEDITERRANEAN</v>
      </c>
      <c r="H25" s="43" t="b">
        <v>1</v>
      </c>
      <c r="I25" s="44" t="str">
        <f t="shared" si="0"/>
        <v>US WEST COAST - MEDITERRANEAN</v>
      </c>
      <c r="J25" s="46"/>
      <c r="K25" s="46"/>
    </row>
    <row r="26" spans="1:11" x14ac:dyDescent="0.25">
      <c r="A26" s="46">
        <v>25</v>
      </c>
      <c r="B26" s="46" t="s">
        <v>1377</v>
      </c>
      <c r="C26" s="47" t="s">
        <v>1443</v>
      </c>
      <c r="D26" s="52">
        <f>trade_area!A$18</f>
        <v>17</v>
      </c>
      <c r="E26" s="52" t="str">
        <f>trade_area!C$18</f>
        <v>US WEST COAST</v>
      </c>
      <c r="F26" s="52">
        <f>trade_area!A$3</f>
        <v>2</v>
      </c>
      <c r="G26" s="52" t="str">
        <f>trade_area!C$3</f>
        <v>ALASKA</v>
      </c>
      <c r="H26" s="43" t="b">
        <v>0</v>
      </c>
      <c r="I26" s="44" t="str">
        <f t="shared" si="0"/>
        <v>US WEST COAST - ALASKA</v>
      </c>
      <c r="J26" s="46"/>
      <c r="K26" s="46"/>
    </row>
    <row r="27" spans="1:11" x14ac:dyDescent="0.25">
      <c r="A27" s="46">
        <v>26</v>
      </c>
      <c r="B27" s="46" t="s">
        <v>1331</v>
      </c>
      <c r="C27" s="47" t="s">
        <v>1437</v>
      </c>
      <c r="D27" s="52">
        <f>trade_area!A$10</f>
        <v>9</v>
      </c>
      <c r="E27" s="52" t="str">
        <f>trade_area!C$10</f>
        <v>HAWAII</v>
      </c>
      <c r="F27" s="52">
        <f>trade_area!A$8</f>
        <v>7</v>
      </c>
      <c r="G27" s="52" t="str">
        <f>trade_area!C$8</f>
        <v>CONTINENTAL EUROPE, UNITED KINGDOM, IRELAND</v>
      </c>
      <c r="H27" s="43" t="b">
        <v>1</v>
      </c>
      <c r="I27" s="44" t="str">
        <f t="shared" si="0"/>
        <v>HAWAII - CONTINENTAL EUROPE, UNITED KINGDOM, IRELAND</v>
      </c>
      <c r="J27" s="46"/>
      <c r="K27" s="46"/>
    </row>
    <row r="28" spans="1:11" x14ac:dyDescent="0.25">
      <c r="A28" s="46">
        <v>27</v>
      </c>
      <c r="B28" s="46" t="s">
        <v>1367</v>
      </c>
      <c r="C28" s="47" t="s">
        <v>1444</v>
      </c>
      <c r="D28" s="52">
        <f>trade_area!A$18</f>
        <v>17</v>
      </c>
      <c r="E28" s="52" t="str">
        <f>trade_area!C$18</f>
        <v>US WEST COAST</v>
      </c>
      <c r="F28" s="52">
        <f>trade_area!A$7</f>
        <v>6</v>
      </c>
      <c r="G28" s="52" t="str">
        <f>trade_area!C$7</f>
        <v>CENTRAL AMERICA, MEXICO</v>
      </c>
      <c r="H28" s="43" t="b">
        <v>1</v>
      </c>
      <c r="I28" s="44" t="str">
        <f t="shared" si="0"/>
        <v>US WEST COAST - CENTRAL AMERICA, MEXICO</v>
      </c>
      <c r="J28" s="46"/>
      <c r="K28" s="46"/>
    </row>
    <row r="29" spans="1:11" x14ac:dyDescent="0.25">
      <c r="A29" s="46">
        <v>28</v>
      </c>
      <c r="B29" s="46" t="s">
        <v>1346</v>
      </c>
      <c r="C29" s="47" t="s">
        <v>1445</v>
      </c>
      <c r="D29" s="52">
        <f>trade_area!A$3</f>
        <v>2</v>
      </c>
      <c r="E29" s="52" t="str">
        <f>trade_area!C$3</f>
        <v>ALASKA</v>
      </c>
      <c r="F29" s="52">
        <f>trade_area!A$3</f>
        <v>2</v>
      </c>
      <c r="G29" s="52" t="str">
        <f>trade_area!C$3</f>
        <v>ALASKA</v>
      </c>
      <c r="H29" s="43" t="b">
        <v>0</v>
      </c>
      <c r="I29" s="44" t="str">
        <f t="shared" si="0"/>
        <v>ALASKA - ALASKA</v>
      </c>
      <c r="J29" s="46"/>
      <c r="K29" s="46"/>
    </row>
    <row r="30" spans="1:11" x14ac:dyDescent="0.25">
      <c r="A30" s="46">
        <v>29</v>
      </c>
      <c r="B30" s="46" t="s">
        <v>1350</v>
      </c>
      <c r="C30" s="47" t="s">
        <v>1446</v>
      </c>
      <c r="D30" s="52">
        <f>trade_area!A$16</f>
        <v>15</v>
      </c>
      <c r="E30" s="52" t="str">
        <f>trade_area!C$16</f>
        <v>US EAST COAST</v>
      </c>
      <c r="F30" s="52">
        <f>trade_area!A$14</f>
        <v>13</v>
      </c>
      <c r="G30" s="52" t="str">
        <f>trade_area!C$14</f>
        <v>SCANDINAVIA, BALTIC</v>
      </c>
      <c r="H30" s="43" t="b">
        <v>1</v>
      </c>
      <c r="I30" s="44" t="str">
        <f t="shared" si="0"/>
        <v>US EAST COAST - SCANDINAVIA, BALTIC</v>
      </c>
      <c r="J30" s="46"/>
      <c r="K30" s="46"/>
    </row>
    <row r="31" spans="1:11" x14ac:dyDescent="0.25">
      <c r="A31" s="46">
        <v>30</v>
      </c>
      <c r="B31" s="46" t="s">
        <v>1341</v>
      </c>
      <c r="C31" s="47" t="s">
        <v>1447</v>
      </c>
      <c r="D31" s="52">
        <f>trade_area!A$16</f>
        <v>15</v>
      </c>
      <c r="E31" s="52" t="str">
        <f>trade_area!C$16</f>
        <v>US EAST COAST</v>
      </c>
      <c r="F31" s="52">
        <f>trade_area!A$4</f>
        <v>3</v>
      </c>
      <c r="G31" s="52" t="str">
        <f>trade_area!C$4</f>
        <v>AZORES</v>
      </c>
      <c r="H31" s="43" t="b">
        <v>1</v>
      </c>
      <c r="I31" s="44" t="str">
        <f t="shared" si="0"/>
        <v>US EAST COAST - AZORES</v>
      </c>
      <c r="J31" s="46"/>
      <c r="K31" s="46"/>
    </row>
    <row r="32" spans="1:11" x14ac:dyDescent="0.25">
      <c r="A32" s="46">
        <v>31</v>
      </c>
      <c r="B32" s="46" t="s">
        <v>1345</v>
      </c>
      <c r="C32" s="47" t="s">
        <v>1448</v>
      </c>
      <c r="D32" s="52">
        <f>trade_area!A$8</f>
        <v>7</v>
      </c>
      <c r="E32" s="52" t="str">
        <f>trade_area!C$8</f>
        <v>CONTINENTAL EUROPE, UNITED KINGDOM, IRELAND</v>
      </c>
      <c r="F32" s="52">
        <f>trade_area!A$11</f>
        <v>10</v>
      </c>
      <c r="G32" s="52" t="str">
        <f>trade_area!C$11</f>
        <v>MEDITERRANEAN</v>
      </c>
      <c r="H32" s="43" t="b">
        <v>0</v>
      </c>
      <c r="I32" s="44" t="str">
        <f t="shared" si="0"/>
        <v>CONTINENTAL EUROPE, UNITED KINGDOM, IRELAND - MEDITERRANEAN</v>
      </c>
      <c r="J32" s="46"/>
      <c r="K32" s="46"/>
    </row>
    <row r="33" spans="1:11" x14ac:dyDescent="0.25">
      <c r="A33" s="46">
        <v>32</v>
      </c>
      <c r="B33" s="46" t="s">
        <v>1357</v>
      </c>
      <c r="C33" s="47" t="s">
        <v>1449</v>
      </c>
      <c r="D33" s="52">
        <f>trade_area!A$18</f>
        <v>17</v>
      </c>
      <c r="E33" s="52" t="str">
        <f>trade_area!C$18</f>
        <v>US WEST COAST</v>
      </c>
      <c r="F33" s="52">
        <f>trade_area!A$6</f>
        <v>5</v>
      </c>
      <c r="G33" s="52" t="str">
        <f>trade_area!C$6</f>
        <v>CARIBBEAN</v>
      </c>
      <c r="H33" s="43" t="b">
        <v>1</v>
      </c>
      <c r="I33" s="44" t="str">
        <f t="shared" si="0"/>
        <v>US WEST COAST - CARIBBEAN</v>
      </c>
      <c r="J33" s="46"/>
      <c r="K33" s="46"/>
    </row>
    <row r="34" spans="1:11" x14ac:dyDescent="0.25">
      <c r="A34" s="46">
        <v>33</v>
      </c>
      <c r="B34" s="46" t="s">
        <v>1394</v>
      </c>
      <c r="C34" s="47" t="s">
        <v>1450</v>
      </c>
      <c r="D34" s="52">
        <f>trade_area!A$11</f>
        <v>10</v>
      </c>
      <c r="E34" s="52" t="str">
        <f>trade_area!C$11</f>
        <v>MEDITERRANEAN</v>
      </c>
      <c r="F34" s="52">
        <f>trade_area!A$10</f>
        <v>9</v>
      </c>
      <c r="G34" s="52" t="str">
        <f>trade_area!C$10</f>
        <v>HAWAII</v>
      </c>
      <c r="H34" s="43" t="b">
        <v>1</v>
      </c>
      <c r="I34" s="44" t="str">
        <f t="shared" si="0"/>
        <v>MEDITERRANEAN - HAWAII</v>
      </c>
      <c r="J34" s="46"/>
      <c r="K34" s="46"/>
    </row>
    <row r="35" spans="1:11" x14ac:dyDescent="0.25">
      <c r="A35" s="46">
        <v>34</v>
      </c>
      <c r="B35" s="46" t="s">
        <v>1329</v>
      </c>
      <c r="C35" s="47" t="s">
        <v>1451</v>
      </c>
      <c r="D35" s="52">
        <f>trade_area!A$16</f>
        <v>15</v>
      </c>
      <c r="E35" s="52" t="str">
        <f>trade_area!C$16</f>
        <v>US EAST COAST</v>
      </c>
      <c r="F35" s="52">
        <f>trade_area!A$6</f>
        <v>5</v>
      </c>
      <c r="G35" s="52" t="str">
        <f>trade_area!C$6</f>
        <v>CARIBBEAN</v>
      </c>
      <c r="H35" s="43" t="b">
        <v>1</v>
      </c>
      <c r="I35" s="44" t="str">
        <f t="shared" si="0"/>
        <v>US EAST COAST - CARIBBEAN</v>
      </c>
      <c r="J35" s="46"/>
      <c r="K35" s="46"/>
    </row>
    <row r="36" spans="1:11" x14ac:dyDescent="0.25">
      <c r="A36" s="46">
        <v>35</v>
      </c>
      <c r="B36" s="46" t="s">
        <v>1340</v>
      </c>
      <c r="C36" s="47" t="s">
        <v>1452</v>
      </c>
      <c r="D36" s="52">
        <f>trade_area!A$16</f>
        <v>15</v>
      </c>
      <c r="E36" s="52" t="str">
        <f>trade_area!C$16</f>
        <v>US EAST COAST</v>
      </c>
      <c r="F36" s="52">
        <f>trade_area!A$7</f>
        <v>6</v>
      </c>
      <c r="G36" s="52" t="str">
        <f>trade_area!C$7</f>
        <v>CENTRAL AMERICA, MEXICO</v>
      </c>
      <c r="H36" s="43" t="b">
        <v>1</v>
      </c>
      <c r="I36" s="44" t="str">
        <f t="shared" si="0"/>
        <v>US EAST COAST - CENTRAL AMERICA, MEXICO</v>
      </c>
      <c r="J36" s="46"/>
      <c r="K36" s="46"/>
    </row>
    <row r="37" spans="1:11" x14ac:dyDescent="0.25">
      <c r="A37" s="46">
        <v>36</v>
      </c>
      <c r="B37" s="46" t="s">
        <v>1349</v>
      </c>
      <c r="C37" s="47" t="s">
        <v>1453</v>
      </c>
      <c r="D37" s="52">
        <f>trade_area!A$2</f>
        <v>1</v>
      </c>
      <c r="E37" s="52" t="str">
        <f>trade_area!C$2</f>
        <v>AFRICA</v>
      </c>
      <c r="F37" s="52">
        <f>trade_area!A$2</f>
        <v>1</v>
      </c>
      <c r="G37" s="52" t="str">
        <f>trade_area!C$2</f>
        <v>AFRICA</v>
      </c>
      <c r="H37" s="43" t="b">
        <v>0</v>
      </c>
      <c r="I37" s="44" t="str">
        <f t="shared" si="0"/>
        <v>AFRICA - AFRICA</v>
      </c>
      <c r="J37" s="46"/>
      <c r="K37" s="46"/>
    </row>
    <row r="38" spans="1:11" x14ac:dyDescent="0.25">
      <c r="A38" s="46">
        <v>37</v>
      </c>
      <c r="B38" s="46" t="s">
        <v>1374</v>
      </c>
      <c r="C38" s="47" t="s">
        <v>1454</v>
      </c>
      <c r="D38" s="52">
        <f>trade_area!A$17</f>
        <v>16</v>
      </c>
      <c r="E38" s="52" t="str">
        <f>trade_area!C$17</f>
        <v>US GULF COAST</v>
      </c>
      <c r="F38" s="52">
        <f>trade_area!A$6</f>
        <v>5</v>
      </c>
      <c r="G38" s="52" t="str">
        <f>trade_area!C$6</f>
        <v>CARIBBEAN</v>
      </c>
      <c r="H38" s="43" t="b">
        <v>1</v>
      </c>
      <c r="I38" s="44" t="str">
        <f t="shared" si="0"/>
        <v>US GULF COAST - CARIBBEAN</v>
      </c>
      <c r="J38" s="46"/>
      <c r="K38" s="46"/>
    </row>
    <row r="39" spans="1:11" x14ac:dyDescent="0.25">
      <c r="A39" s="46">
        <v>38</v>
      </c>
      <c r="B39" s="51" t="s">
        <v>1347</v>
      </c>
      <c r="C39" s="47" t="s">
        <v>1455</v>
      </c>
      <c r="D39" s="52">
        <f>trade_area!A$17</f>
        <v>16</v>
      </c>
      <c r="E39" s="52" t="str">
        <f>trade_area!C$17</f>
        <v>US GULF COAST</v>
      </c>
      <c r="F39" s="52">
        <f>trade_area!A$7</f>
        <v>6</v>
      </c>
      <c r="G39" s="52" t="str">
        <f>trade_area!C$7</f>
        <v>CENTRAL AMERICA, MEXICO</v>
      </c>
      <c r="H39" s="43" t="b">
        <v>1</v>
      </c>
      <c r="I39" s="44" t="str">
        <f t="shared" si="0"/>
        <v>US GULF COAST - CENTRAL AMERICA, MEXICO</v>
      </c>
      <c r="J39" s="46"/>
      <c r="K39" s="46"/>
    </row>
    <row r="40" spans="1:11" x14ac:dyDescent="0.25">
      <c r="A40" s="46">
        <v>39</v>
      </c>
      <c r="B40" s="46" t="s">
        <v>1366</v>
      </c>
      <c r="C40" s="47" t="s">
        <v>1456</v>
      </c>
      <c r="D40" s="52">
        <f>trade_area!A$18</f>
        <v>17</v>
      </c>
      <c r="E40" s="52" t="str">
        <f>trade_area!C$18</f>
        <v>US WEST COAST</v>
      </c>
      <c r="F40" s="52">
        <f>trade_area!A$12</f>
        <v>11</v>
      </c>
      <c r="G40" s="52" t="str">
        <f>trade_area!C$12</f>
        <v>MIDDLE EAST, SOUTH ASIA, INDIAN OCEAN</v>
      </c>
      <c r="H40" s="43" t="b">
        <v>1</v>
      </c>
      <c r="I40" s="44" t="str">
        <f t="shared" si="0"/>
        <v>US WEST COAST - MIDDLE EAST, SOUTH ASIA, INDIAN OCEAN</v>
      </c>
      <c r="J40" s="46"/>
      <c r="K40" s="46"/>
    </row>
    <row r="41" spans="1:11" x14ac:dyDescent="0.25">
      <c r="A41" s="46">
        <v>40</v>
      </c>
      <c r="B41" s="46" t="s">
        <v>1398</v>
      </c>
      <c r="C41" s="47" t="s">
        <v>1457</v>
      </c>
      <c r="D41" s="52">
        <f>trade_area!A$8</f>
        <v>7</v>
      </c>
      <c r="E41" s="52" t="str">
        <f>trade_area!C$8</f>
        <v>CONTINENTAL EUROPE, UNITED KINGDOM, IRELAND</v>
      </c>
      <c r="F41" s="52">
        <f>trade_area!A$8</f>
        <v>7</v>
      </c>
      <c r="G41" s="52" t="str">
        <f>trade_area!C$8</f>
        <v>CONTINENTAL EUROPE, UNITED KINGDOM, IRELAND</v>
      </c>
      <c r="H41" s="43" t="b">
        <v>0</v>
      </c>
      <c r="I41" s="44" t="str">
        <f t="shared" si="0"/>
        <v>CONTINENTAL EUROPE, UNITED KINGDOM, IRELAND - CONTINENTAL EUROPE, UNITED KINGDOM, IRELAND</v>
      </c>
      <c r="J41" s="46"/>
      <c r="K41" s="46"/>
    </row>
    <row r="42" spans="1:11" x14ac:dyDescent="0.25">
      <c r="A42" s="46">
        <v>41</v>
      </c>
      <c r="B42" s="46" t="s">
        <v>1348</v>
      </c>
      <c r="C42" s="47" t="s">
        <v>1458</v>
      </c>
      <c r="D42" s="52">
        <f>trade_area!A$9</f>
        <v>8</v>
      </c>
      <c r="E42" s="52" t="str">
        <f>trade_area!C$9</f>
        <v>FAR EAST</v>
      </c>
      <c r="F42" s="52">
        <f>trade_area!A$8</f>
        <v>7</v>
      </c>
      <c r="G42" s="52" t="str">
        <f>trade_area!C$8</f>
        <v>CONTINENTAL EUROPE, UNITED KINGDOM, IRELAND</v>
      </c>
      <c r="H42" s="43" t="b">
        <v>0</v>
      </c>
      <c r="I42" s="44" t="str">
        <f t="shared" si="0"/>
        <v>FAR EAST - CONTINENTAL EUROPE, UNITED KINGDOM, IRELAND</v>
      </c>
      <c r="J42" s="46"/>
      <c r="K42" s="46"/>
    </row>
    <row r="43" spans="1:11" x14ac:dyDescent="0.25">
      <c r="A43" s="46">
        <v>42</v>
      </c>
      <c r="B43" s="46" t="s">
        <v>1372</v>
      </c>
      <c r="C43" s="47" t="s">
        <v>1459</v>
      </c>
      <c r="D43" s="52">
        <f>trade_area!A$9</f>
        <v>8</v>
      </c>
      <c r="E43" s="52" t="str">
        <f>trade_area!C$9</f>
        <v>FAR EAST</v>
      </c>
      <c r="F43" s="52">
        <f>trade_area!A$11</f>
        <v>10</v>
      </c>
      <c r="G43" s="52" t="str">
        <f>trade_area!C$11</f>
        <v>MEDITERRANEAN</v>
      </c>
      <c r="H43" s="43" t="b">
        <v>0</v>
      </c>
      <c r="I43" s="44" t="str">
        <f t="shared" si="0"/>
        <v>FAR EAST - MEDITERRANEAN</v>
      </c>
      <c r="J43" s="46"/>
      <c r="K43" s="46"/>
    </row>
    <row r="44" spans="1:11" x14ac:dyDescent="0.25">
      <c r="A44" s="46">
        <v>43</v>
      </c>
      <c r="B44" s="46" t="s">
        <v>1403</v>
      </c>
      <c r="C44" s="47" t="s">
        <v>1460</v>
      </c>
      <c r="D44" s="52">
        <f>trade_area!A$9</f>
        <v>8</v>
      </c>
      <c r="E44" s="52" t="str">
        <f>trade_area!C$9</f>
        <v>FAR EAST</v>
      </c>
      <c r="F44" s="52">
        <f>trade_area!A$12</f>
        <v>11</v>
      </c>
      <c r="G44" s="52" t="str">
        <f>trade_area!C$12</f>
        <v>MIDDLE EAST, SOUTH ASIA, INDIAN OCEAN</v>
      </c>
      <c r="H44" s="43" t="b">
        <v>0</v>
      </c>
      <c r="I44" s="44" t="str">
        <f t="shared" si="0"/>
        <v>FAR EAST - MIDDLE EAST, SOUTH ASIA, INDIAN OCEAN</v>
      </c>
      <c r="J44" s="46"/>
      <c r="K44" s="46"/>
    </row>
    <row r="45" spans="1:11" x14ac:dyDescent="0.25">
      <c r="A45" s="46">
        <v>44</v>
      </c>
      <c r="B45" s="46" t="s">
        <v>1344</v>
      </c>
      <c r="C45" s="47" t="s">
        <v>1461</v>
      </c>
      <c r="D45" s="52">
        <f>trade_area!A$16</f>
        <v>15</v>
      </c>
      <c r="E45" s="52" t="str">
        <f>trade_area!C$16</f>
        <v>US EAST COAST</v>
      </c>
      <c r="F45" s="52">
        <f>trade_area!A$5</f>
        <v>4</v>
      </c>
      <c r="G45" s="52" t="str">
        <f>trade_area!C$5</f>
        <v>BLACK SEA</v>
      </c>
      <c r="H45" s="43" t="b">
        <v>1</v>
      </c>
      <c r="I45" s="44" t="str">
        <f t="shared" si="0"/>
        <v>US EAST COAST - BLACK SEA</v>
      </c>
      <c r="J45" s="46"/>
      <c r="K45" s="46"/>
    </row>
    <row r="46" spans="1:11" x14ac:dyDescent="0.25">
      <c r="A46" s="46">
        <v>45</v>
      </c>
      <c r="B46" s="46" t="s">
        <v>1381</v>
      </c>
      <c r="C46" s="47" t="s">
        <v>1462</v>
      </c>
      <c r="D46" s="52">
        <f>trade_area!A$18</f>
        <v>17</v>
      </c>
      <c r="E46" s="52" t="str">
        <f>trade_area!C$18</f>
        <v>US WEST COAST</v>
      </c>
      <c r="F46" s="52">
        <f>trade_area!A$15</f>
        <v>14</v>
      </c>
      <c r="G46" s="52" t="str">
        <f>trade_area!C$15</f>
        <v>SOUTH AMERICA</v>
      </c>
      <c r="H46" s="43" t="b">
        <v>1</v>
      </c>
      <c r="I46" s="44" t="str">
        <f t="shared" si="0"/>
        <v>US WEST COAST - SOUTH AMERICA</v>
      </c>
      <c r="J46" s="46"/>
      <c r="K46" s="46"/>
    </row>
    <row r="47" spans="1:11" x14ac:dyDescent="0.25">
      <c r="A47" s="46">
        <v>46</v>
      </c>
      <c r="B47" s="46" t="s">
        <v>1397</v>
      </c>
      <c r="C47" s="47" t="s">
        <v>1463</v>
      </c>
      <c r="D47" s="52">
        <f>trade_area!A$18</f>
        <v>17</v>
      </c>
      <c r="E47" s="52" t="str">
        <f>trade_area!C$18</f>
        <v>US WEST COAST</v>
      </c>
      <c r="F47" s="52">
        <f>trade_area!A$13</f>
        <v>12</v>
      </c>
      <c r="G47" s="52" t="str">
        <f>trade_area!C$13</f>
        <v>OCEANIA</v>
      </c>
      <c r="H47" s="43" t="b">
        <v>1</v>
      </c>
      <c r="I47" s="44" t="str">
        <f t="shared" si="0"/>
        <v>US WEST COAST - OCEANIA</v>
      </c>
      <c r="J47" s="46"/>
      <c r="K47" s="46"/>
    </row>
    <row r="48" spans="1:11" x14ac:dyDescent="0.25">
      <c r="A48" s="46">
        <v>47</v>
      </c>
      <c r="B48" s="46" t="s">
        <v>1369</v>
      </c>
      <c r="C48" s="47" t="s">
        <v>1464</v>
      </c>
      <c r="D48" s="52">
        <f>trade_area!A$16</f>
        <v>15</v>
      </c>
      <c r="E48" s="52" t="str">
        <f>trade_area!C$16</f>
        <v>US EAST COAST</v>
      </c>
      <c r="F48" s="52">
        <f>trade_area!A$15</f>
        <v>14</v>
      </c>
      <c r="G48" s="52" t="str">
        <f>trade_area!C$15</f>
        <v>SOUTH AMERICA</v>
      </c>
      <c r="H48" s="43" t="b">
        <v>1</v>
      </c>
      <c r="I48" s="44" t="str">
        <f t="shared" si="0"/>
        <v>US EAST COAST - SOUTH AMERICA</v>
      </c>
      <c r="J48" s="46"/>
      <c r="K48" s="46"/>
    </row>
    <row r="49" spans="1:11" x14ac:dyDescent="0.25">
      <c r="A49" s="46">
        <v>48</v>
      </c>
      <c r="B49" s="46" t="s">
        <v>1335</v>
      </c>
      <c r="C49" s="47" t="s">
        <v>1465</v>
      </c>
      <c r="D49" s="52">
        <f>trade_area!A$17</f>
        <v>16</v>
      </c>
      <c r="E49" s="52" t="str">
        <f>trade_area!C$17</f>
        <v>US GULF COAST</v>
      </c>
      <c r="F49" s="52">
        <f>trade_area!A$15</f>
        <v>14</v>
      </c>
      <c r="G49" s="52" t="str">
        <f>trade_area!C$15</f>
        <v>SOUTH AMERICA</v>
      </c>
      <c r="H49" s="43" t="b">
        <v>1</v>
      </c>
      <c r="I49" s="44" t="str">
        <f t="shared" si="0"/>
        <v>US GULF COAST - SOUTH AMERICA</v>
      </c>
      <c r="J49" s="46"/>
      <c r="K49" s="46"/>
    </row>
    <row r="50" spans="1:11" x14ac:dyDescent="0.25">
      <c r="A50" s="46">
        <v>49</v>
      </c>
      <c r="B50" s="46" t="s">
        <v>1375</v>
      </c>
      <c r="C50" s="47" t="s">
        <v>1466</v>
      </c>
      <c r="D50" s="52">
        <f>trade_area!A$11</f>
        <v>10</v>
      </c>
      <c r="E50" s="52" t="str">
        <f>trade_area!C$11</f>
        <v>MEDITERRANEAN</v>
      </c>
      <c r="F50" s="52">
        <f>trade_area!A$12</f>
        <v>11</v>
      </c>
      <c r="G50" s="52" t="str">
        <f>trade_area!C$12</f>
        <v>MIDDLE EAST, SOUTH ASIA, INDIAN OCEAN</v>
      </c>
      <c r="H50" s="43" t="b">
        <v>0</v>
      </c>
      <c r="I50" s="44" t="str">
        <f t="shared" si="0"/>
        <v>MEDITERRANEAN - MIDDLE EAST, SOUTH ASIA, INDIAN OCEAN</v>
      </c>
      <c r="J50" s="46"/>
      <c r="K50" s="46"/>
    </row>
    <row r="51" spans="1:11" x14ac:dyDescent="0.25">
      <c r="A51" s="46">
        <v>50</v>
      </c>
      <c r="B51" s="46" t="s">
        <v>1364</v>
      </c>
      <c r="C51" s="47" t="s">
        <v>1467</v>
      </c>
      <c r="D51" s="52">
        <f>trade_area!A$9</f>
        <v>8</v>
      </c>
      <c r="E51" s="52" t="str">
        <f>trade_area!C$9</f>
        <v>FAR EAST</v>
      </c>
      <c r="F51" s="52">
        <f>trade_area!A$15</f>
        <v>14</v>
      </c>
      <c r="G51" s="52" t="str">
        <f>trade_area!C$15</f>
        <v>SOUTH AMERICA</v>
      </c>
      <c r="H51" s="43" t="b">
        <v>0</v>
      </c>
      <c r="I51" s="44" t="str">
        <f t="shared" si="0"/>
        <v>FAR EAST - SOUTH AMERICA</v>
      </c>
      <c r="J51" s="46"/>
      <c r="K51" s="46"/>
    </row>
    <row r="52" spans="1:11" x14ac:dyDescent="0.25">
      <c r="A52" s="46">
        <v>51</v>
      </c>
      <c r="B52" s="46" t="s">
        <v>1410</v>
      </c>
      <c r="C52" s="47" t="s">
        <v>1468</v>
      </c>
      <c r="D52" s="52">
        <f>trade_area!A$17</f>
        <v>16</v>
      </c>
      <c r="E52" s="52" t="str">
        <f>trade_area!C$17</f>
        <v>US GULF COAST</v>
      </c>
      <c r="F52" s="52">
        <f>trade_area!A$5</f>
        <v>4</v>
      </c>
      <c r="G52" s="52" t="str">
        <f>trade_area!C$5</f>
        <v>BLACK SEA</v>
      </c>
      <c r="H52" s="43" t="b">
        <v>1</v>
      </c>
      <c r="I52" s="44" t="str">
        <f t="shared" si="0"/>
        <v>US GULF COAST - BLACK SEA</v>
      </c>
      <c r="J52" s="46"/>
      <c r="K52" s="46"/>
    </row>
    <row r="53" spans="1:11" x14ac:dyDescent="0.25">
      <c r="A53" s="46">
        <v>52</v>
      </c>
      <c r="B53" s="46" t="s">
        <v>1384</v>
      </c>
      <c r="C53" s="47" t="s">
        <v>1469</v>
      </c>
      <c r="D53" s="52">
        <f>trade_area!A$16</f>
        <v>15</v>
      </c>
      <c r="E53" s="52" t="str">
        <f>trade_area!C$16</f>
        <v>US EAST COAST</v>
      </c>
      <c r="F53" s="52">
        <f>trade_area!A$2</f>
        <v>1</v>
      </c>
      <c r="G53" s="52" t="str">
        <f>trade_area!C$2</f>
        <v>AFRICA</v>
      </c>
      <c r="H53" s="43" t="b">
        <v>1</v>
      </c>
      <c r="I53" s="44" t="str">
        <f t="shared" si="0"/>
        <v>US EAST COAST - AFRICA</v>
      </c>
      <c r="J53" s="46"/>
      <c r="K53" s="46"/>
    </row>
    <row r="54" spans="1:11" x14ac:dyDescent="0.25">
      <c r="A54" s="46">
        <v>53</v>
      </c>
      <c r="B54" s="46" t="s">
        <v>1370</v>
      </c>
      <c r="C54" s="47" t="s">
        <v>1470</v>
      </c>
      <c r="D54" s="52">
        <f>trade_area!A$9</f>
        <v>8</v>
      </c>
      <c r="E54" s="52" t="str">
        <f>trade_area!C$9</f>
        <v>FAR EAST</v>
      </c>
      <c r="F54" s="52">
        <f>trade_area!A$13</f>
        <v>12</v>
      </c>
      <c r="G54" s="52" t="str">
        <f>trade_area!C$13</f>
        <v>OCEANIA</v>
      </c>
      <c r="H54" s="43" t="b">
        <v>0</v>
      </c>
      <c r="I54" s="44" t="str">
        <f t="shared" si="0"/>
        <v>FAR EAST - OCEANIA</v>
      </c>
      <c r="J54" s="46"/>
      <c r="K54" s="46"/>
    </row>
    <row r="55" spans="1:11" x14ac:dyDescent="0.25">
      <c r="A55" s="46">
        <v>54</v>
      </c>
      <c r="B55" s="46" t="s">
        <v>1336</v>
      </c>
      <c r="C55" s="47" t="s">
        <v>1471</v>
      </c>
      <c r="D55" s="52">
        <f>trade_area!A$8</f>
        <v>7</v>
      </c>
      <c r="E55" s="52" t="str">
        <f>trade_area!C$8</f>
        <v>CONTINENTAL EUROPE, UNITED KINGDOM, IRELAND</v>
      </c>
      <c r="F55" s="52">
        <f>trade_area!A$4</f>
        <v>3</v>
      </c>
      <c r="G55" s="52" t="str">
        <f>trade_area!C$4</f>
        <v>AZORES</v>
      </c>
      <c r="H55" s="43" t="b">
        <v>0</v>
      </c>
      <c r="I55" s="44" t="str">
        <f t="shared" si="0"/>
        <v>CONTINENTAL EUROPE, UNITED KINGDOM, IRELAND - AZORES</v>
      </c>
      <c r="J55" s="46"/>
      <c r="K55" s="46"/>
    </row>
    <row r="56" spans="1:11" x14ac:dyDescent="0.25">
      <c r="A56" s="46">
        <v>55</v>
      </c>
      <c r="B56" s="46" t="s">
        <v>1351</v>
      </c>
      <c r="C56" s="47" t="s">
        <v>1472</v>
      </c>
      <c r="D56" s="52">
        <f>trade_area!A$7</f>
        <v>6</v>
      </c>
      <c r="E56" s="52" t="str">
        <f>trade_area!C$7</f>
        <v>CENTRAL AMERICA, MEXICO</v>
      </c>
      <c r="F56" s="52">
        <f>trade_area!A$8</f>
        <v>7</v>
      </c>
      <c r="G56" s="52" t="str">
        <f>trade_area!C$8</f>
        <v>CONTINENTAL EUROPE, UNITED KINGDOM, IRELAND</v>
      </c>
      <c r="H56" s="43" t="b">
        <v>0</v>
      </c>
      <c r="I56" s="44" t="str">
        <f t="shared" si="0"/>
        <v>CENTRAL AMERICA, MEXICO - CONTINENTAL EUROPE, UNITED KINGDOM, IRELAND</v>
      </c>
      <c r="J56" s="46"/>
      <c r="K56" s="46"/>
    </row>
    <row r="57" spans="1:11" x14ac:dyDescent="0.25">
      <c r="A57" s="46">
        <v>56</v>
      </c>
      <c r="B57" s="46" t="s">
        <v>1405</v>
      </c>
      <c r="C57" s="47" t="s">
        <v>1473</v>
      </c>
      <c r="D57" s="52">
        <f>trade_area!A$7</f>
        <v>6</v>
      </c>
      <c r="E57" s="52" t="str">
        <f>trade_area!C$7</f>
        <v>CENTRAL AMERICA, MEXICO</v>
      </c>
      <c r="F57" s="52">
        <f>trade_area!A$11</f>
        <v>10</v>
      </c>
      <c r="G57" s="52" t="str">
        <f>trade_area!C$11</f>
        <v>MEDITERRANEAN</v>
      </c>
      <c r="H57" s="43" t="b">
        <v>0</v>
      </c>
      <c r="I57" s="44" t="str">
        <f t="shared" si="0"/>
        <v>CENTRAL AMERICA, MEXICO - MEDITERRANEAN</v>
      </c>
      <c r="J57" s="46"/>
      <c r="K57" s="46"/>
    </row>
    <row r="58" spans="1:11" x14ac:dyDescent="0.25">
      <c r="A58" s="46">
        <v>57</v>
      </c>
      <c r="B58" s="46" t="s">
        <v>1327</v>
      </c>
      <c r="C58" s="47" t="s">
        <v>1474</v>
      </c>
      <c r="D58" s="52">
        <f>trade_area!A$18</f>
        <v>17</v>
      </c>
      <c r="E58" s="52" t="str">
        <f>trade_area!C$18</f>
        <v>US WEST COAST</v>
      </c>
      <c r="F58" s="52">
        <f>trade_area!A$2</f>
        <v>1</v>
      </c>
      <c r="G58" s="52" t="str">
        <f>trade_area!C$2</f>
        <v>AFRICA</v>
      </c>
      <c r="H58" s="43" t="b">
        <v>1</v>
      </c>
      <c r="I58" s="44" t="str">
        <f t="shared" si="0"/>
        <v>US WEST COAST - AFRICA</v>
      </c>
      <c r="J58" s="46"/>
      <c r="K58" s="46"/>
    </row>
    <row r="59" spans="1:11" x14ac:dyDescent="0.25">
      <c r="A59" s="46">
        <v>58</v>
      </c>
      <c r="B59" s="46" t="s">
        <v>1325</v>
      </c>
      <c r="C59" s="47" t="s">
        <v>1475</v>
      </c>
      <c r="D59" s="52">
        <f>trade_area!A$7</f>
        <v>6</v>
      </c>
      <c r="E59" s="52" t="str">
        <f>trade_area!C$7</f>
        <v>CENTRAL AMERICA, MEXICO</v>
      </c>
      <c r="F59" s="52">
        <f>trade_area!A$15</f>
        <v>14</v>
      </c>
      <c r="G59" s="52" t="str">
        <f>trade_area!C$15</f>
        <v>SOUTH AMERICA</v>
      </c>
      <c r="H59" s="43" t="b">
        <v>0</v>
      </c>
      <c r="I59" s="44" t="str">
        <f t="shared" si="0"/>
        <v>CENTRAL AMERICA, MEXICO - SOUTH AMERICA</v>
      </c>
      <c r="J59" s="46"/>
      <c r="K59" s="46"/>
    </row>
    <row r="60" spans="1:11" x14ac:dyDescent="0.25">
      <c r="A60" s="46">
        <v>59</v>
      </c>
      <c r="B60" s="46" t="s">
        <v>1373</v>
      </c>
      <c r="C60" s="47" t="s">
        <v>1476</v>
      </c>
      <c r="D60" s="52">
        <f>trade_area!A$7</f>
        <v>6</v>
      </c>
      <c r="E60" s="52" t="str">
        <f>trade_area!C$7</f>
        <v>CENTRAL AMERICA, MEXICO</v>
      </c>
      <c r="F60" s="52">
        <f>trade_area!A$13</f>
        <v>12</v>
      </c>
      <c r="G60" s="52" t="str">
        <f>trade_area!C$13</f>
        <v>OCEANIA</v>
      </c>
      <c r="H60" s="43" t="b">
        <v>0</v>
      </c>
      <c r="I60" s="44" t="str">
        <f t="shared" si="0"/>
        <v>CENTRAL AMERICA, MEXICO - OCEANIA</v>
      </c>
      <c r="J60" s="46"/>
      <c r="K60" s="46"/>
    </row>
    <row r="61" spans="1:11" x14ac:dyDescent="0.25">
      <c r="A61" s="46">
        <v>60</v>
      </c>
      <c r="B61" s="46" t="s">
        <v>1339</v>
      </c>
      <c r="C61" s="47" t="s">
        <v>1477</v>
      </c>
      <c r="D61" s="52">
        <f>trade_area!A$4</f>
        <v>3</v>
      </c>
      <c r="E61" s="52" t="str">
        <f>trade_area!C$4</f>
        <v>AZORES</v>
      </c>
      <c r="F61" s="52">
        <f>trade_area!A$11</f>
        <v>10</v>
      </c>
      <c r="G61" s="52" t="str">
        <f>trade_area!C$11</f>
        <v>MEDITERRANEAN</v>
      </c>
      <c r="H61" s="43" t="b">
        <v>0</v>
      </c>
      <c r="I61" s="44" t="str">
        <f t="shared" si="0"/>
        <v>AZORES - MEDITERRANEAN</v>
      </c>
      <c r="J61" s="46"/>
      <c r="K61" s="46"/>
    </row>
    <row r="62" spans="1:11" x14ac:dyDescent="0.25">
      <c r="A62" s="46">
        <v>61</v>
      </c>
      <c r="B62" s="46" t="s">
        <v>1363</v>
      </c>
      <c r="C62" s="47" t="s">
        <v>1478</v>
      </c>
      <c r="D62" s="52">
        <f>trade_area!A$8</f>
        <v>7</v>
      </c>
      <c r="E62" s="52" t="str">
        <f>trade_area!C$8</f>
        <v>CONTINENTAL EUROPE, UNITED KINGDOM, IRELAND</v>
      </c>
      <c r="F62" s="52">
        <f>trade_area!A$2</f>
        <v>1</v>
      </c>
      <c r="G62" s="52" t="str">
        <f>trade_area!C$2</f>
        <v>AFRICA</v>
      </c>
      <c r="H62" s="43" t="b">
        <v>0</v>
      </c>
      <c r="I62" s="44" t="str">
        <f t="shared" si="0"/>
        <v>CONTINENTAL EUROPE, UNITED KINGDOM, IRELAND - AFRICA</v>
      </c>
      <c r="J62" s="46"/>
      <c r="K62" s="46"/>
    </row>
    <row r="63" spans="1:11" x14ac:dyDescent="0.25">
      <c r="A63" s="46">
        <v>62</v>
      </c>
      <c r="B63" s="46" t="s">
        <v>1337</v>
      </c>
      <c r="C63" s="47" t="s">
        <v>1479</v>
      </c>
      <c r="D63" s="52">
        <f>trade_area!A$8</f>
        <v>7</v>
      </c>
      <c r="E63" s="52" t="str">
        <f>trade_area!C$8</f>
        <v>CONTINENTAL EUROPE, UNITED KINGDOM, IRELAND</v>
      </c>
      <c r="F63" s="52">
        <f>trade_area!A$13</f>
        <v>12</v>
      </c>
      <c r="G63" s="52" t="str">
        <f>trade_area!C$13</f>
        <v>OCEANIA</v>
      </c>
      <c r="H63" s="43" t="b">
        <v>0</v>
      </c>
      <c r="I63" s="44" t="str">
        <f t="shared" si="0"/>
        <v>CONTINENTAL EUROPE, UNITED KINGDOM, IRELAND - OCEANIA</v>
      </c>
      <c r="J63" s="46"/>
      <c r="K63" s="46"/>
    </row>
    <row r="64" spans="1:11" x14ac:dyDescent="0.25">
      <c r="A64" s="46">
        <v>63</v>
      </c>
      <c r="B64" s="46" t="s">
        <v>1343</v>
      </c>
      <c r="C64" s="47" t="s">
        <v>1480</v>
      </c>
      <c r="D64" s="52">
        <f>trade_area!A$17</f>
        <v>16</v>
      </c>
      <c r="E64" s="52" t="str">
        <f>trade_area!C$17</f>
        <v>US GULF COAST</v>
      </c>
      <c r="F64" s="52">
        <f>trade_area!A$2</f>
        <v>1</v>
      </c>
      <c r="G64" s="52" t="str">
        <f>trade_area!C$2</f>
        <v>AFRICA</v>
      </c>
      <c r="H64" s="43" t="b">
        <v>1</v>
      </c>
      <c r="I64" s="44" t="str">
        <f t="shared" si="0"/>
        <v>US GULF COAST - AFRICA</v>
      </c>
      <c r="J64" s="46"/>
      <c r="K64" s="46"/>
    </row>
    <row r="65" spans="1:11" x14ac:dyDescent="0.25">
      <c r="A65" s="46">
        <v>64</v>
      </c>
      <c r="B65" s="46" t="s">
        <v>1395</v>
      </c>
      <c r="C65" s="47" t="s">
        <v>1481</v>
      </c>
      <c r="D65" s="52">
        <f>trade_area!A$11</f>
        <v>10</v>
      </c>
      <c r="E65" s="52" t="str">
        <f>trade_area!C$11</f>
        <v>MEDITERRANEAN</v>
      </c>
      <c r="F65" s="52">
        <f>trade_area!A$2</f>
        <v>1</v>
      </c>
      <c r="G65" s="52" t="str">
        <f>trade_area!C$2</f>
        <v>AFRICA</v>
      </c>
      <c r="H65" s="43" t="b">
        <v>0</v>
      </c>
      <c r="I65" s="44" t="str">
        <f t="shared" si="0"/>
        <v>MEDITERRANEAN - AFRICA</v>
      </c>
      <c r="J65" s="46"/>
      <c r="K65" s="46"/>
    </row>
    <row r="66" spans="1:11" x14ac:dyDescent="0.25">
      <c r="A66" s="46">
        <v>65</v>
      </c>
      <c r="B66" s="46" t="s">
        <v>1401</v>
      </c>
      <c r="C66" s="47" t="s">
        <v>1482</v>
      </c>
      <c r="D66" s="52">
        <f>trade_area!A$2</f>
        <v>1</v>
      </c>
      <c r="E66" s="52" t="str">
        <f>trade_area!C$2</f>
        <v>AFRICA</v>
      </c>
      <c r="F66" s="52">
        <f>trade_area!A$12</f>
        <v>11</v>
      </c>
      <c r="G66" s="52" t="str">
        <f>trade_area!C$12</f>
        <v>MIDDLE EAST, SOUTH ASIA, INDIAN OCEAN</v>
      </c>
      <c r="H66" s="43" t="b">
        <v>0</v>
      </c>
      <c r="I66" s="44" t="str">
        <f t="shared" si="0"/>
        <v>AFRICA - MIDDLE EAST, SOUTH ASIA, INDIAN OCEAN</v>
      </c>
      <c r="J66" s="46"/>
      <c r="K66" s="46"/>
    </row>
    <row r="67" spans="1:11" x14ac:dyDescent="0.25">
      <c r="A67" s="46">
        <v>66</v>
      </c>
      <c r="B67" s="46" t="s">
        <v>1360</v>
      </c>
      <c r="C67" s="47" t="s">
        <v>1483</v>
      </c>
      <c r="D67" s="52">
        <f>trade_area!A$7</f>
        <v>6</v>
      </c>
      <c r="E67" s="52" t="str">
        <f>trade_area!C$7</f>
        <v>CENTRAL AMERICA, MEXICO</v>
      </c>
      <c r="F67" s="52">
        <f>trade_area!A$7</f>
        <v>6</v>
      </c>
      <c r="G67" s="52" t="str">
        <f>trade_area!C$7</f>
        <v>CENTRAL AMERICA, MEXICO</v>
      </c>
      <c r="H67" s="43" t="b">
        <v>0</v>
      </c>
      <c r="I67" s="44" t="str">
        <f t="shared" ref="I67:I90" si="1">E67&amp;" - "&amp;G67</f>
        <v>CENTRAL AMERICA, MEXICO - CENTRAL AMERICA, MEXICO</v>
      </c>
      <c r="J67" s="46"/>
      <c r="K67" s="46"/>
    </row>
    <row r="68" spans="1:11" x14ac:dyDescent="0.25">
      <c r="A68" s="46">
        <v>67</v>
      </c>
      <c r="B68" s="46" t="s">
        <v>1342</v>
      </c>
      <c r="C68" s="47" t="s">
        <v>1484</v>
      </c>
      <c r="D68" s="52">
        <f>trade_area!A$16</f>
        <v>15</v>
      </c>
      <c r="E68" s="52" t="str">
        <f>trade_area!C$16</f>
        <v>US EAST COAST</v>
      </c>
      <c r="F68" s="52">
        <f>trade_area!A$13</f>
        <v>12</v>
      </c>
      <c r="G68" s="52" t="str">
        <f>trade_area!C$13</f>
        <v>OCEANIA</v>
      </c>
      <c r="H68" s="43" t="b">
        <v>1</v>
      </c>
      <c r="I68" s="44" t="str">
        <f t="shared" si="1"/>
        <v>US EAST COAST - OCEANIA</v>
      </c>
      <c r="J68" s="46"/>
      <c r="K68" s="46"/>
    </row>
    <row r="69" spans="1:11" x14ac:dyDescent="0.25">
      <c r="A69" s="46">
        <v>68</v>
      </c>
      <c r="B69" s="46" t="s">
        <v>1362</v>
      </c>
      <c r="C69" s="47" t="s">
        <v>1485</v>
      </c>
      <c r="D69" s="52">
        <f>trade_area!A$17</f>
        <v>16</v>
      </c>
      <c r="E69" s="52" t="str">
        <f>trade_area!C$17</f>
        <v>US GULF COAST</v>
      </c>
      <c r="F69" s="52">
        <f>trade_area!A$13</f>
        <v>12</v>
      </c>
      <c r="G69" s="52" t="str">
        <f>trade_area!C$13</f>
        <v>OCEANIA</v>
      </c>
      <c r="H69" s="43" t="b">
        <v>1</v>
      </c>
      <c r="I69" s="44" t="str">
        <f t="shared" si="1"/>
        <v>US GULF COAST - OCEANIA</v>
      </c>
      <c r="J69" s="46"/>
      <c r="K69" s="46"/>
    </row>
    <row r="70" spans="1:11" x14ac:dyDescent="0.25">
      <c r="A70" s="46">
        <v>69</v>
      </c>
      <c r="B70" s="46" t="s">
        <v>1393</v>
      </c>
      <c r="C70" s="47" t="s">
        <v>1486</v>
      </c>
      <c r="D70" s="52">
        <f>trade_area!A$10</f>
        <v>9</v>
      </c>
      <c r="E70" s="52" t="str">
        <f>trade_area!C$10</f>
        <v>HAWAII</v>
      </c>
      <c r="F70" s="52">
        <f>trade_area!A$13</f>
        <v>12</v>
      </c>
      <c r="G70" s="52" t="str">
        <f>trade_area!C$13</f>
        <v>OCEANIA</v>
      </c>
      <c r="H70" s="43" t="b">
        <v>1</v>
      </c>
      <c r="I70" s="44" t="str">
        <f t="shared" si="1"/>
        <v>HAWAII - OCEANIA</v>
      </c>
      <c r="J70" s="46"/>
      <c r="K70" s="46"/>
    </row>
    <row r="71" spans="1:11" x14ac:dyDescent="0.25">
      <c r="A71" s="46">
        <v>70</v>
      </c>
      <c r="B71" s="46" t="s">
        <v>1390</v>
      </c>
      <c r="C71" s="47" t="s">
        <v>1487</v>
      </c>
      <c r="D71" s="52">
        <f>trade_area!A$13</f>
        <v>12</v>
      </c>
      <c r="E71" s="52" t="str">
        <f>trade_area!C$13</f>
        <v>OCEANIA</v>
      </c>
      <c r="F71" s="52">
        <f>trade_area!A$12</f>
        <v>11</v>
      </c>
      <c r="G71" s="52" t="str">
        <f>trade_area!C$12</f>
        <v>MIDDLE EAST, SOUTH ASIA, INDIAN OCEAN</v>
      </c>
      <c r="H71" s="43" t="b">
        <v>0</v>
      </c>
      <c r="I71" s="44" t="str">
        <f t="shared" si="1"/>
        <v>OCEANIA - MIDDLE EAST, SOUTH ASIA, INDIAN OCEAN</v>
      </c>
      <c r="J71" s="46"/>
      <c r="K71" s="46"/>
    </row>
    <row r="72" spans="1:11" x14ac:dyDescent="0.25">
      <c r="A72" s="46">
        <v>71</v>
      </c>
      <c r="B72" s="46" t="s">
        <v>1392</v>
      </c>
      <c r="C72" s="47" t="s">
        <v>1488</v>
      </c>
      <c r="D72" s="52">
        <f>trade_area!A$13</f>
        <v>12</v>
      </c>
      <c r="E72" s="52" t="str">
        <f>trade_area!C$13</f>
        <v>OCEANIA</v>
      </c>
      <c r="F72" s="52">
        <f>trade_area!A$13</f>
        <v>12</v>
      </c>
      <c r="G72" s="52" t="str">
        <f>trade_area!C$13</f>
        <v>OCEANIA</v>
      </c>
      <c r="H72" s="43" t="b">
        <v>0</v>
      </c>
      <c r="I72" s="44" t="str">
        <f t="shared" si="1"/>
        <v>OCEANIA - OCEANIA</v>
      </c>
      <c r="J72" s="46"/>
      <c r="K72" s="46"/>
    </row>
    <row r="73" spans="1:11" x14ac:dyDescent="0.25">
      <c r="A73" s="46">
        <v>72</v>
      </c>
      <c r="B73" s="46" t="s">
        <v>1409</v>
      </c>
      <c r="C73" s="47" t="s">
        <v>1489</v>
      </c>
      <c r="D73" s="52">
        <f>trade_area!A$3</f>
        <v>2</v>
      </c>
      <c r="E73" s="52" t="str">
        <f>trade_area!C$3</f>
        <v>ALASKA</v>
      </c>
      <c r="F73" s="52">
        <f>trade_area!A$9</f>
        <v>8</v>
      </c>
      <c r="G73" s="52" t="str">
        <f>trade_area!C$9</f>
        <v>FAR EAST</v>
      </c>
      <c r="H73" s="43" t="b">
        <v>1</v>
      </c>
      <c r="I73" s="44" t="str">
        <f t="shared" si="1"/>
        <v>ALASKA - FAR EAST</v>
      </c>
      <c r="J73" s="46"/>
      <c r="K73" s="46"/>
    </row>
    <row r="74" spans="1:11" x14ac:dyDescent="0.25">
      <c r="A74" s="46">
        <v>73</v>
      </c>
      <c r="B74" s="46" t="s">
        <v>1400</v>
      </c>
      <c r="C74" s="47" t="s">
        <v>1490</v>
      </c>
      <c r="D74" s="52">
        <f>trade_area!A$3</f>
        <v>2</v>
      </c>
      <c r="E74" s="52" t="str">
        <f>trade_area!C$3</f>
        <v>ALASKA</v>
      </c>
      <c r="F74" s="52">
        <f>trade_area!A$13</f>
        <v>12</v>
      </c>
      <c r="G74" s="52" t="str">
        <f>trade_area!C$13</f>
        <v>OCEANIA</v>
      </c>
      <c r="H74" s="43" t="b">
        <v>1</v>
      </c>
      <c r="I74" s="44" t="str">
        <f t="shared" si="1"/>
        <v>ALASKA - OCEANIA</v>
      </c>
      <c r="J74" s="46"/>
      <c r="K74" s="46"/>
    </row>
    <row r="75" spans="1:11" x14ac:dyDescent="0.25">
      <c r="A75" s="46">
        <v>74</v>
      </c>
      <c r="B75" s="46" t="s">
        <v>1389</v>
      </c>
      <c r="C75" s="47" t="s">
        <v>1491</v>
      </c>
      <c r="D75" s="52">
        <f>trade_area!A$6</f>
        <v>5</v>
      </c>
      <c r="E75" s="52" t="str">
        <f>trade_area!C$6</f>
        <v>CARIBBEAN</v>
      </c>
      <c r="F75" s="52">
        <f>trade_area!A$7</f>
        <v>6</v>
      </c>
      <c r="G75" s="52" t="str">
        <f>trade_area!C$7</f>
        <v>CENTRAL AMERICA, MEXICO</v>
      </c>
      <c r="H75" s="43" t="b">
        <v>0</v>
      </c>
      <c r="I75" s="44" t="str">
        <f t="shared" si="1"/>
        <v>CARIBBEAN - CENTRAL AMERICA, MEXICO</v>
      </c>
      <c r="J75" s="46"/>
      <c r="K75" s="46"/>
    </row>
    <row r="76" spans="1:11" x14ac:dyDescent="0.25">
      <c r="A76" s="46">
        <v>75</v>
      </c>
      <c r="B76" s="46" t="s">
        <v>1388</v>
      </c>
      <c r="C76" s="47" t="s">
        <v>1492</v>
      </c>
      <c r="D76" s="52">
        <f>trade_area!A$10</f>
        <v>9</v>
      </c>
      <c r="E76" s="52" t="str">
        <f>trade_area!C$10</f>
        <v>HAWAII</v>
      </c>
      <c r="F76" s="52">
        <f>trade_area!A$12</f>
        <v>11</v>
      </c>
      <c r="G76" s="52" t="str">
        <f>trade_area!C$12</f>
        <v>MIDDLE EAST, SOUTH ASIA, INDIAN OCEAN</v>
      </c>
      <c r="H76" s="43" t="b">
        <v>1</v>
      </c>
      <c r="I76" s="44" t="str">
        <f t="shared" si="1"/>
        <v>HAWAII - MIDDLE EAST, SOUTH ASIA, INDIAN OCEAN</v>
      </c>
      <c r="J76" s="46"/>
      <c r="K76" s="46"/>
    </row>
    <row r="77" spans="1:11" x14ac:dyDescent="0.25">
      <c r="A77" s="46">
        <v>76</v>
      </c>
      <c r="B77" s="46" t="s">
        <v>1412</v>
      </c>
      <c r="C77" s="47" t="s">
        <v>1493</v>
      </c>
      <c r="D77" s="52">
        <f>trade_area!A$11</f>
        <v>10</v>
      </c>
      <c r="E77" s="52" t="str">
        <f>trade_area!C$11</f>
        <v>MEDITERRANEAN</v>
      </c>
      <c r="F77" s="52">
        <f>trade_area!A$14</f>
        <v>13</v>
      </c>
      <c r="G77" s="52" t="str">
        <f>trade_area!C$14</f>
        <v>SCANDINAVIA, BALTIC</v>
      </c>
      <c r="H77" s="43" t="b">
        <v>0</v>
      </c>
      <c r="I77" s="44" t="str">
        <f t="shared" si="1"/>
        <v>MEDITERRANEAN - SCANDINAVIA, BALTIC</v>
      </c>
      <c r="J77" s="46"/>
      <c r="K77" s="46"/>
    </row>
    <row r="78" spans="1:11" x14ac:dyDescent="0.25">
      <c r="A78" s="46">
        <v>77</v>
      </c>
      <c r="B78" s="46" t="s">
        <v>1385</v>
      </c>
      <c r="C78" s="47" t="s">
        <v>1494</v>
      </c>
      <c r="D78" s="52">
        <f>trade_area!A$9</f>
        <v>8</v>
      </c>
      <c r="E78" s="52" t="str">
        <f>trade_area!C$9</f>
        <v>FAR EAST</v>
      </c>
      <c r="F78" s="52">
        <f>trade_area!A$14</f>
        <v>13</v>
      </c>
      <c r="G78" s="52" t="str">
        <f>trade_area!C$14</f>
        <v>SCANDINAVIA, BALTIC</v>
      </c>
      <c r="H78" s="43" t="b">
        <v>0</v>
      </c>
      <c r="I78" s="44" t="str">
        <f t="shared" si="1"/>
        <v>FAR EAST - SCANDINAVIA, BALTIC</v>
      </c>
      <c r="J78" s="46"/>
      <c r="K78" s="46"/>
    </row>
    <row r="79" spans="1:11" x14ac:dyDescent="0.25">
      <c r="A79" s="46">
        <v>78</v>
      </c>
      <c r="B79" s="46" t="s">
        <v>1391</v>
      </c>
      <c r="C79" s="47" t="s">
        <v>1495</v>
      </c>
      <c r="D79" s="52">
        <f>trade_area!A$8</f>
        <v>7</v>
      </c>
      <c r="E79" s="52" t="str">
        <f>trade_area!C$8</f>
        <v>CONTINENTAL EUROPE, UNITED KINGDOM, IRELAND</v>
      </c>
      <c r="F79" s="52">
        <f>trade_area!A$6</f>
        <v>5</v>
      </c>
      <c r="G79" s="52" t="str">
        <f>trade_area!C$6</f>
        <v>CARIBBEAN</v>
      </c>
      <c r="H79" s="43" t="b">
        <v>0</v>
      </c>
      <c r="I79" s="44" t="str">
        <f t="shared" si="1"/>
        <v>CONTINENTAL EUROPE, UNITED KINGDOM, IRELAND - CARIBBEAN</v>
      </c>
      <c r="J79" s="46"/>
      <c r="K79" s="46"/>
    </row>
    <row r="80" spans="1:11" x14ac:dyDescent="0.25">
      <c r="A80" s="46">
        <v>79</v>
      </c>
      <c r="B80" s="46" t="s">
        <v>1407</v>
      </c>
      <c r="C80" s="47" t="s">
        <v>1496</v>
      </c>
      <c r="D80" s="52">
        <f>trade_area!A$11</f>
        <v>10</v>
      </c>
      <c r="E80" s="52" t="str">
        <f>trade_area!C$11</f>
        <v>MEDITERRANEAN</v>
      </c>
      <c r="F80" s="52">
        <f>trade_area!A$13</f>
        <v>12</v>
      </c>
      <c r="G80" s="52" t="str">
        <f>trade_area!C$13</f>
        <v>OCEANIA</v>
      </c>
      <c r="H80" s="43" t="b">
        <v>0</v>
      </c>
      <c r="I80" s="44" t="str">
        <f t="shared" si="1"/>
        <v>MEDITERRANEAN - OCEANIA</v>
      </c>
      <c r="J80" s="46"/>
      <c r="K80" s="46"/>
    </row>
    <row r="81" spans="1:11" x14ac:dyDescent="0.25">
      <c r="A81" s="46">
        <v>80</v>
      </c>
      <c r="B81" s="46" t="s">
        <v>1383</v>
      </c>
      <c r="C81" s="47" t="s">
        <v>1497</v>
      </c>
      <c r="D81" s="52">
        <f>trade_area!A$9</f>
        <v>8</v>
      </c>
      <c r="E81" s="52" t="str">
        <f>trade_area!C$9</f>
        <v>FAR EAST</v>
      </c>
      <c r="F81" s="52">
        <f>trade_area!A$2</f>
        <v>1</v>
      </c>
      <c r="G81" s="52" t="str">
        <f>trade_area!C$2</f>
        <v>AFRICA</v>
      </c>
      <c r="H81" s="43" t="b">
        <v>0</v>
      </c>
      <c r="I81" s="44" t="str">
        <f t="shared" si="1"/>
        <v>FAR EAST - AFRICA</v>
      </c>
      <c r="J81" s="46"/>
      <c r="K81" s="46"/>
    </row>
    <row r="82" spans="1:11" x14ac:dyDescent="0.25">
      <c r="A82" s="46">
        <v>81</v>
      </c>
      <c r="B82" s="46" t="s">
        <v>1406</v>
      </c>
      <c r="C82" s="47" t="s">
        <v>1498</v>
      </c>
      <c r="D82" s="52">
        <f>trade_area!A$3</f>
        <v>2</v>
      </c>
      <c r="E82" s="52" t="str">
        <f>trade_area!C$3</f>
        <v>ALASKA</v>
      </c>
      <c r="F82" s="52">
        <f>trade_area!A$12</f>
        <v>11</v>
      </c>
      <c r="G82" s="52" t="str">
        <f>trade_area!C$12</f>
        <v>MIDDLE EAST, SOUTH ASIA, INDIAN OCEAN</v>
      </c>
      <c r="H82" s="43" t="b">
        <v>1</v>
      </c>
      <c r="I82" s="44" t="str">
        <f t="shared" si="1"/>
        <v>ALASKA - MIDDLE EAST, SOUTH ASIA, INDIAN OCEAN</v>
      </c>
      <c r="J82" s="46"/>
      <c r="K82" s="46"/>
    </row>
    <row r="83" spans="1:11" x14ac:dyDescent="0.25">
      <c r="A83" s="46">
        <v>82</v>
      </c>
      <c r="B83" s="46" t="s">
        <v>1411</v>
      </c>
      <c r="C83" s="47" t="s">
        <v>1499</v>
      </c>
      <c r="D83" s="52">
        <f>trade_area!A$6</f>
        <v>5</v>
      </c>
      <c r="E83" s="52" t="str">
        <f>trade_area!C$6</f>
        <v>CARIBBEAN</v>
      </c>
      <c r="F83" s="52">
        <f>trade_area!A$12</f>
        <v>11</v>
      </c>
      <c r="G83" s="52" t="str">
        <f>trade_area!C$12</f>
        <v>MIDDLE EAST, SOUTH ASIA, INDIAN OCEAN</v>
      </c>
      <c r="H83" s="43" t="b">
        <v>0</v>
      </c>
      <c r="I83" s="44" t="str">
        <f t="shared" si="1"/>
        <v>CARIBBEAN - MIDDLE EAST, SOUTH ASIA, INDIAN OCEAN</v>
      </c>
      <c r="J83" s="46"/>
      <c r="K83" s="46"/>
    </row>
    <row r="84" spans="1:11" x14ac:dyDescent="0.25">
      <c r="A84" s="46">
        <v>83</v>
      </c>
      <c r="B84" s="46" t="s">
        <v>1387</v>
      </c>
      <c r="C84" s="47" t="s">
        <v>1500</v>
      </c>
      <c r="D84" s="52">
        <f>trade_area!A$9</f>
        <v>8</v>
      </c>
      <c r="E84" s="52" t="str">
        <f>trade_area!C$9</f>
        <v>FAR EAST</v>
      </c>
      <c r="F84" s="52">
        <f>trade_area!A$7</f>
        <v>6</v>
      </c>
      <c r="G84" s="52" t="str">
        <f>trade_area!C$7</f>
        <v>CENTRAL AMERICA, MEXICO</v>
      </c>
      <c r="H84" s="43" t="b">
        <v>0</v>
      </c>
      <c r="I84" s="44" t="str">
        <f t="shared" si="1"/>
        <v>FAR EAST - CENTRAL AMERICA, MEXICO</v>
      </c>
      <c r="J84" s="46"/>
      <c r="K84" s="46"/>
    </row>
    <row r="85" spans="1:11" x14ac:dyDescent="0.25">
      <c r="A85" s="46">
        <v>84</v>
      </c>
      <c r="B85" s="46" t="s">
        <v>1386</v>
      </c>
      <c r="C85" s="47" t="s">
        <v>1501</v>
      </c>
      <c r="D85" s="52">
        <f>trade_area!A$11</f>
        <v>10</v>
      </c>
      <c r="E85" s="52" t="str">
        <f>trade_area!C$11</f>
        <v>MEDITERRANEAN</v>
      </c>
      <c r="F85" s="52">
        <f>trade_area!A$5</f>
        <v>4</v>
      </c>
      <c r="G85" s="52" t="str">
        <f>trade_area!C$5</f>
        <v>BLACK SEA</v>
      </c>
      <c r="H85" s="43" t="b">
        <v>0</v>
      </c>
      <c r="I85" s="44" t="str">
        <f t="shared" si="1"/>
        <v>MEDITERRANEAN - BLACK SEA</v>
      </c>
      <c r="J85" s="46"/>
      <c r="K85" s="46"/>
    </row>
    <row r="86" spans="1:11" x14ac:dyDescent="0.25">
      <c r="A86" s="46">
        <v>85</v>
      </c>
      <c r="B86" s="46" t="s">
        <v>1414</v>
      </c>
      <c r="C86" s="47" t="s">
        <v>1502</v>
      </c>
      <c r="D86" s="52">
        <f>trade_area!A$5</f>
        <v>4</v>
      </c>
      <c r="E86" s="52" t="str">
        <f>trade_area!C$5</f>
        <v>BLACK SEA</v>
      </c>
      <c r="F86" s="52">
        <f>trade_area!A$12</f>
        <v>11</v>
      </c>
      <c r="G86" s="52" t="str">
        <f>trade_area!C$12</f>
        <v>MIDDLE EAST, SOUTH ASIA, INDIAN OCEAN</v>
      </c>
      <c r="H86" s="43" t="b">
        <v>0</v>
      </c>
      <c r="I86" s="44" t="str">
        <f t="shared" si="1"/>
        <v>BLACK SEA - MIDDLE EAST, SOUTH ASIA, INDIAN OCEAN</v>
      </c>
      <c r="J86" s="46"/>
      <c r="K86" s="46"/>
    </row>
    <row r="87" spans="1:11" x14ac:dyDescent="0.25">
      <c r="A87" s="46">
        <v>86</v>
      </c>
      <c r="B87" s="46" t="s">
        <v>1408</v>
      </c>
      <c r="C87" s="47" t="s">
        <v>1503</v>
      </c>
      <c r="D87" s="52">
        <f>trade_area!A$5</f>
        <v>4</v>
      </c>
      <c r="E87" s="52" t="str">
        <f>trade_area!C$5</f>
        <v>BLACK SEA</v>
      </c>
      <c r="F87" s="52">
        <f>trade_area!A$5</f>
        <v>4</v>
      </c>
      <c r="G87" s="52" t="str">
        <f>trade_area!C$5</f>
        <v>BLACK SEA</v>
      </c>
      <c r="H87" s="43" t="b">
        <v>0</v>
      </c>
      <c r="I87" s="44" t="str">
        <f t="shared" si="1"/>
        <v>BLACK SEA - BLACK SEA</v>
      </c>
      <c r="J87" s="46"/>
      <c r="K87" s="46"/>
    </row>
    <row r="88" spans="1:11" x14ac:dyDescent="0.25">
      <c r="A88" s="46">
        <v>87</v>
      </c>
      <c r="B88" s="46" t="s">
        <v>1396</v>
      </c>
      <c r="C88" s="47" t="s">
        <v>1504</v>
      </c>
      <c r="D88" s="52">
        <f>trade_area!A$8</f>
        <v>7</v>
      </c>
      <c r="E88" s="52" t="str">
        <f>trade_area!C$8</f>
        <v>CONTINENTAL EUROPE, UNITED KINGDOM, IRELAND</v>
      </c>
      <c r="F88" s="52">
        <f>trade_area!A$5</f>
        <v>4</v>
      </c>
      <c r="G88" s="52" t="str">
        <f>trade_area!C$5</f>
        <v>BLACK SEA</v>
      </c>
      <c r="H88" s="43" t="b">
        <v>0</v>
      </c>
      <c r="I88" s="44" t="str">
        <f t="shared" si="1"/>
        <v>CONTINENTAL EUROPE, UNITED KINGDOM, IRELAND - BLACK SEA</v>
      </c>
      <c r="J88" s="46"/>
      <c r="K88" s="46"/>
    </row>
    <row r="89" spans="1:11" x14ac:dyDescent="0.25">
      <c r="A89" s="46">
        <v>88</v>
      </c>
      <c r="B89" s="46" t="s">
        <v>1332</v>
      </c>
      <c r="C89" s="47" t="s">
        <v>1505</v>
      </c>
      <c r="D89" s="52">
        <f>trade_area!A$14</f>
        <v>13</v>
      </c>
      <c r="E89" s="52" t="str">
        <f>trade_area!C$14</f>
        <v>SCANDINAVIA, BALTIC</v>
      </c>
      <c r="F89" s="52">
        <f>trade_area!A$14</f>
        <v>13</v>
      </c>
      <c r="G89" s="52" t="str">
        <f>trade_area!C$14</f>
        <v>SCANDINAVIA, BALTIC</v>
      </c>
      <c r="H89" s="43" t="b">
        <v>0</v>
      </c>
      <c r="I89" s="44" t="str">
        <f t="shared" si="1"/>
        <v>SCANDINAVIA, BALTIC - SCANDINAVIA, BALTIC</v>
      </c>
      <c r="J89" s="46"/>
      <c r="K89" s="46"/>
    </row>
    <row r="90" spans="1:11" x14ac:dyDescent="0.25">
      <c r="A90" s="46">
        <v>89</v>
      </c>
      <c r="B90" s="46" t="s">
        <v>1379</v>
      </c>
      <c r="C90" s="47" t="s">
        <v>1506</v>
      </c>
      <c r="D90" s="52">
        <f>trade_area!A$6</f>
        <v>5</v>
      </c>
      <c r="E90" s="52" t="str">
        <f>trade_area!C$6</f>
        <v>CARIBBEAN</v>
      </c>
      <c r="F90" s="52">
        <f>trade_area!A$2</f>
        <v>1</v>
      </c>
      <c r="G90" s="52" t="str">
        <f>trade_area!C$2</f>
        <v>AFRICA</v>
      </c>
      <c r="H90" s="43" t="b">
        <v>0</v>
      </c>
      <c r="I90" s="44" t="str">
        <f t="shared" si="1"/>
        <v>CARIBBEAN - AFRICA</v>
      </c>
      <c r="J90" s="46"/>
      <c r="K90" s="46"/>
    </row>
  </sheetData>
  <autoFilter ref="A1:K122" xr:uid="{152853BA-0BD7-4725-9D30-05512FF717CF}"/>
  <sortState xmlns:xlrd2="http://schemas.microsoft.com/office/spreadsheetml/2017/richdata2" ref="A2:K122">
    <sortCondition ref="A2:A122"/>
  </sortState>
  <conditionalFormatting sqref="H2:H90">
    <cfRule type="cellIs" dxfId="0" priority="23" operator="equal">
      <formula>TRUE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F95F-B47C-4F29-815A-5206A1552F09}">
  <sheetPr>
    <tabColor theme="9" tint="0.59999389629810485"/>
  </sheetPr>
  <dimension ref="A1:H34"/>
  <sheetViews>
    <sheetView workbookViewId="0"/>
  </sheetViews>
  <sheetFormatPr defaultRowHeight="15" outlineLevelCol="1" x14ac:dyDescent="0.25"/>
  <cols>
    <col min="1" max="1" width="20.140625" style="14" bestFit="1" customWidth="1"/>
    <col min="2" max="2" width="20" style="14" bestFit="1" customWidth="1" outlineLevel="1"/>
    <col min="3" max="3" width="20.7109375" style="14" bestFit="1" customWidth="1" outlineLevel="1"/>
    <col min="4" max="4" width="13.42578125" bestFit="1" customWidth="1"/>
    <col min="5" max="5" width="20.85546875" bestFit="1" customWidth="1"/>
    <col min="6" max="6" width="37.140625" bestFit="1" customWidth="1"/>
    <col min="7" max="8" width="12" hidden="1" customWidth="1"/>
  </cols>
  <sheetData>
    <row r="1" spans="1:8" x14ac:dyDescent="0.25">
      <c r="A1" s="14" t="str">
        <f>'CAF Currency (Lookup)'!A1</f>
        <v>caf_currency_id_id</v>
      </c>
      <c r="B1" s="27" t="s">
        <v>1581</v>
      </c>
      <c r="C1" s="27" t="s">
        <v>1580</v>
      </c>
      <c r="D1" s="14" t="s">
        <v>1635</v>
      </c>
      <c r="E1" s="14" t="s">
        <v>1578</v>
      </c>
      <c r="F1" s="14" t="s">
        <v>1577</v>
      </c>
      <c r="G1" t="s">
        <v>1622</v>
      </c>
      <c r="H1" t="s">
        <v>1623</v>
      </c>
    </row>
    <row r="2" spans="1:8" x14ac:dyDescent="0.25">
      <c r="A2" s="14">
        <f>'CAF Currency (Lookup)'!A$4</f>
        <v>22</v>
      </c>
      <c r="B2" s="14" t="str">
        <f>'CAF Currency (Lookup)'!E$4</f>
        <v>DJF</v>
      </c>
      <c r="C2" s="14" t="str">
        <f>'CAF Currency (Lookup)'!F$4</f>
        <v>Djibouti Franc</v>
      </c>
      <c r="D2" s="38">
        <v>44562</v>
      </c>
      <c r="E2">
        <f>G2</f>
        <v>194.77065160000001</v>
      </c>
      <c r="F2" t="s">
        <v>1582</v>
      </c>
      <c r="G2">
        <f>project_caf_currency!G2*(1+project_caf_parameter!F$2)+1</f>
        <v>194.77065160000001</v>
      </c>
      <c r="H2" s="42">
        <v>177.859849</v>
      </c>
    </row>
    <row r="3" spans="1:8" x14ac:dyDescent="0.25">
      <c r="A3" s="14">
        <f>'CAF Currency (Lookup)'!A$6</f>
        <v>24</v>
      </c>
      <c r="B3" s="14" t="str">
        <f>'CAF Currency (Lookup)'!E$6</f>
        <v>EUR</v>
      </c>
      <c r="C3" s="14" t="str">
        <f>'CAF Currency (Lookup)'!F$6</f>
        <v>Euro</v>
      </c>
      <c r="D3" s="38">
        <v>44562</v>
      </c>
      <c r="E3">
        <f>G3</f>
        <v>1.9249220070000002</v>
      </c>
      <c r="F3" t="s">
        <v>1585</v>
      </c>
      <c r="G3" s="42">
        <f>project_caf_currency!G3*(1+project_caf_parameter!F$2)+1</f>
        <v>1.9249220070000002</v>
      </c>
      <c r="H3" s="42">
        <v>0.87681399999999998</v>
      </c>
    </row>
    <row r="4" spans="1:8" x14ac:dyDescent="0.25">
      <c r="A4" s="14">
        <f>'CAF Currency (Lookup)'!A$12</f>
        <v>30</v>
      </c>
      <c r="B4" s="14" t="str">
        <f>'CAF Currency (Lookup)'!E$12</f>
        <v>KWD</v>
      </c>
      <c r="C4" s="14" t="str">
        <f>'CAF Currency (Lookup)'!F$12</f>
        <v>Kuwaiti Dinar</v>
      </c>
      <c r="D4" s="38">
        <v>44562</v>
      </c>
      <c r="E4">
        <v>0.30240669999999997</v>
      </c>
      <c r="F4" t="s">
        <v>1597</v>
      </c>
    </row>
    <row r="5" spans="1:8" x14ac:dyDescent="0.25">
      <c r="A5" s="14">
        <f>'CAF Currency (Lookup)'!A$13</f>
        <v>31</v>
      </c>
      <c r="B5" s="14" t="str">
        <f>'CAF Currency (Lookup)'!E$13</f>
        <v>MAD</v>
      </c>
      <c r="C5" s="14" t="str">
        <f>'CAF Currency (Lookup)'!F$13</f>
        <v>Moroccan Dirham</v>
      </c>
      <c r="D5" s="38">
        <v>44562</v>
      </c>
      <c r="E5">
        <v>9.1630447000000004</v>
      </c>
      <c r="F5" t="s">
        <v>1600</v>
      </c>
    </row>
    <row r="6" spans="1:8" x14ac:dyDescent="0.25">
      <c r="A6" s="14">
        <f>'CAF Currency (Lookup)'!A$15</f>
        <v>33</v>
      </c>
      <c r="B6" s="14" t="str">
        <f>'CAF Currency (Lookup)'!E$15</f>
        <v>PKR</v>
      </c>
      <c r="C6" s="14" t="str">
        <f>'CAF Currency (Lookup)'!F$15</f>
        <v>Pakistan Rupee</v>
      </c>
      <c r="D6" s="38">
        <v>44562</v>
      </c>
      <c r="E6">
        <v>173.66001779999999</v>
      </c>
      <c r="F6" t="s">
        <v>1603</v>
      </c>
    </row>
    <row r="7" spans="1:8" x14ac:dyDescent="0.25">
      <c r="A7" s="14">
        <f>'CAF Currency (Lookup)'!A$7</f>
        <v>25</v>
      </c>
      <c r="B7" s="14" t="str">
        <f>'CAF Currency (Lookup)'!E$7</f>
        <v>GBP</v>
      </c>
      <c r="C7" s="14" t="str">
        <f>'CAF Currency (Lookup)'!F$7</f>
        <v>Pound Sterling</v>
      </c>
      <c r="D7" s="38">
        <v>44562</v>
      </c>
      <c r="E7">
        <v>0.74388339999999997</v>
      </c>
      <c r="F7" t="s">
        <v>1588</v>
      </c>
    </row>
    <row r="8" spans="1:8" x14ac:dyDescent="0.25">
      <c r="A8" s="14">
        <f>'CAF Currency (Lookup)'!A$18</f>
        <v>36</v>
      </c>
      <c r="B8" s="14" t="str">
        <f>'CAF Currency (Lookup)'!E$18</f>
        <v>SGD</v>
      </c>
      <c r="C8" s="14" t="str">
        <f>'CAF Currency (Lookup)'!F$18</f>
        <v>Singapore Dollar</v>
      </c>
      <c r="D8" s="38">
        <v>44562</v>
      </c>
      <c r="E8">
        <v>1.3577338999999999</v>
      </c>
      <c r="F8" t="s">
        <v>1609</v>
      </c>
    </row>
    <row r="9" spans="1:8" x14ac:dyDescent="0.25">
      <c r="A9" s="14">
        <f>'CAF Currency (Lookup)'!A$19</f>
        <v>37</v>
      </c>
      <c r="B9" s="14" t="str">
        <f>'CAF Currency (Lookup)'!E$19</f>
        <v>TRY</v>
      </c>
      <c r="C9" s="14" t="str">
        <f>'CAF Currency (Lookup)'!F$19</f>
        <v>Turkish Lira</v>
      </c>
      <c r="D9" s="38">
        <v>44562</v>
      </c>
      <c r="E9">
        <v>10.805388300000001</v>
      </c>
      <c r="F9" t="s">
        <v>1612</v>
      </c>
    </row>
    <row r="10" spans="1:8" x14ac:dyDescent="0.25">
      <c r="A10" s="14">
        <f>'CAF Currency (Lookup)'!A$11</f>
        <v>29</v>
      </c>
      <c r="B10" s="14" t="str">
        <f>'CAF Currency (Lookup)'!E$11</f>
        <v>KRW</v>
      </c>
      <c r="C10" s="14" t="str">
        <f>'CAF Currency (Lookup)'!F$11</f>
        <v>Won</v>
      </c>
      <c r="D10" s="38">
        <v>44562</v>
      </c>
      <c r="E10">
        <v>1185.1336389999999</v>
      </c>
      <c r="F10" t="s">
        <v>1594</v>
      </c>
    </row>
    <row r="11" spans="1:8" x14ac:dyDescent="0.25">
      <c r="A11" s="14">
        <f>'CAF Currency (Lookup)'!A$10</f>
        <v>28</v>
      </c>
      <c r="B11" s="14" t="str">
        <f>'CAF Currency (Lookup)'!E$10</f>
        <v>JPY</v>
      </c>
      <c r="C11" s="14" t="str">
        <f>'CAF Currency (Lookup)'!F$10</f>
        <v>Yen</v>
      </c>
      <c r="D11" s="38">
        <v>44562</v>
      </c>
      <c r="E11">
        <v>113.9284145</v>
      </c>
      <c r="F11" t="s">
        <v>1591</v>
      </c>
    </row>
    <row r="12" spans="1:8" x14ac:dyDescent="0.25">
      <c r="A12" s="14">
        <f>'CAF Currency (Lookup)'!A$16</f>
        <v>34</v>
      </c>
      <c r="B12" s="14" t="str">
        <f>'CAF Currency (Lookup)'!E$16</f>
        <v>PLN</v>
      </c>
      <c r="C12" s="14" t="str">
        <f>'CAF Currency (Lookup)'!F$16</f>
        <v>Zloty</v>
      </c>
      <c r="D12" s="38">
        <v>44562</v>
      </c>
      <c r="E12">
        <v>4.0765912999999996</v>
      </c>
      <c r="F12" t="s">
        <v>1606</v>
      </c>
    </row>
    <row r="13" spans="1:8" x14ac:dyDescent="0.25">
      <c r="A13" s="14">
        <f>'CAF Currency (Lookup)'!A$4</f>
        <v>22</v>
      </c>
      <c r="B13" s="14" t="str">
        <f>'CAF Currency (Lookup)'!E$4</f>
        <v>DJF</v>
      </c>
      <c r="C13" s="14" t="str">
        <f>'CAF Currency (Lookup)'!F$4</f>
        <v>Djibouti Franc</v>
      </c>
      <c r="D13" s="38">
        <v>44593</v>
      </c>
      <c r="E13">
        <f>G13</f>
        <v>193.77065160000001</v>
      </c>
      <c r="F13" t="s">
        <v>1583</v>
      </c>
      <c r="G13" s="42">
        <f>project_caf_currency!G2*(1+project_caf_parameter!F$2)</f>
        <v>193.77065160000001</v>
      </c>
      <c r="H13" s="42">
        <v>177.8602252</v>
      </c>
    </row>
    <row r="14" spans="1:8" x14ac:dyDescent="0.25">
      <c r="A14" s="14">
        <f>'CAF Currency (Lookup)'!A$6</f>
        <v>24</v>
      </c>
      <c r="B14" s="14" t="str">
        <f>'CAF Currency (Lookup)'!E$6</f>
        <v>EUR</v>
      </c>
      <c r="C14" s="14" t="str">
        <f>'CAF Currency (Lookup)'!F$6</f>
        <v>Euro</v>
      </c>
      <c r="D14" s="38">
        <v>44593</v>
      </c>
      <c r="E14">
        <v>0.88468360000000001</v>
      </c>
      <c r="F14" t="s">
        <v>1586</v>
      </c>
    </row>
    <row r="15" spans="1:8" x14ac:dyDescent="0.25">
      <c r="A15" s="14">
        <f>'CAF Currency (Lookup)'!A$12</f>
        <v>30</v>
      </c>
      <c r="B15" s="14" t="str">
        <f>'CAF Currency (Lookup)'!E$12</f>
        <v>KWD</v>
      </c>
      <c r="C15" s="14" t="str">
        <f>'CAF Currency (Lookup)'!F$12</f>
        <v>Kuwaiti Dinar</v>
      </c>
      <c r="D15" s="38">
        <v>44593</v>
      </c>
      <c r="E15">
        <v>0.3029925</v>
      </c>
      <c r="F15" t="s">
        <v>1598</v>
      </c>
    </row>
    <row r="16" spans="1:8" x14ac:dyDescent="0.25">
      <c r="A16" s="14">
        <f>'CAF Currency (Lookup)'!A$13</f>
        <v>31</v>
      </c>
      <c r="B16" s="14" t="str">
        <f>'CAF Currency (Lookup)'!E$13</f>
        <v>MAD</v>
      </c>
      <c r="C16" s="14" t="str">
        <f>'CAF Currency (Lookup)'!F$13</f>
        <v>Moroccan Dirham</v>
      </c>
      <c r="D16" s="38">
        <v>44593</v>
      </c>
      <c r="E16">
        <v>9.2532847999999994</v>
      </c>
      <c r="F16" t="s">
        <v>1601</v>
      </c>
    </row>
    <row r="17" spans="1:8" x14ac:dyDescent="0.25">
      <c r="A17" s="14">
        <f>'CAF Currency (Lookup)'!A$15</f>
        <v>33</v>
      </c>
      <c r="B17" s="14" t="str">
        <f>'CAF Currency (Lookup)'!E$15</f>
        <v>PKR</v>
      </c>
      <c r="C17" s="14" t="str">
        <f>'CAF Currency (Lookup)'!F$15</f>
        <v>Pakistan Rupee</v>
      </c>
      <c r="D17" s="38">
        <v>44593</v>
      </c>
      <c r="E17">
        <v>177.68511359999999</v>
      </c>
      <c r="F17" t="s">
        <v>1604</v>
      </c>
    </row>
    <row r="18" spans="1:8" x14ac:dyDescent="0.25">
      <c r="A18" s="14">
        <f>'CAF Currency (Lookup)'!A$7</f>
        <v>25</v>
      </c>
      <c r="B18" s="14" t="str">
        <f>'CAF Currency (Lookup)'!E$7</f>
        <v>GBP</v>
      </c>
      <c r="C18" s="14" t="str">
        <f>'CAF Currency (Lookup)'!F$7</f>
        <v>Pound Sterling</v>
      </c>
      <c r="D18" s="38">
        <v>44593</v>
      </c>
      <c r="E18">
        <v>0.75143760000000004</v>
      </c>
      <c r="F18" t="s">
        <v>1589</v>
      </c>
    </row>
    <row r="19" spans="1:8" x14ac:dyDescent="0.25">
      <c r="A19" s="14">
        <f>'CAF Currency (Lookup)'!A$18</f>
        <v>36</v>
      </c>
      <c r="B19" s="14" t="str">
        <f>'CAF Currency (Lookup)'!E$18</f>
        <v>SGD</v>
      </c>
      <c r="C19" s="14" t="str">
        <f>'CAF Currency (Lookup)'!F$18</f>
        <v>Singapore Dollar</v>
      </c>
      <c r="D19" s="38">
        <v>44593</v>
      </c>
      <c r="E19">
        <v>1.3635847999999999</v>
      </c>
      <c r="F19" t="s">
        <v>1610</v>
      </c>
    </row>
    <row r="20" spans="1:8" x14ac:dyDescent="0.25">
      <c r="A20" s="14">
        <f>'CAF Currency (Lookup)'!A$19</f>
        <v>37</v>
      </c>
      <c r="B20" s="14" t="str">
        <f>'CAF Currency (Lookup)'!E$19</f>
        <v>TRY</v>
      </c>
      <c r="C20" s="14" t="str">
        <f>'CAF Currency (Lookup)'!F$19</f>
        <v>Turkish Lira</v>
      </c>
      <c r="D20" s="38">
        <v>44593</v>
      </c>
      <c r="E20">
        <v>13.6333609</v>
      </c>
      <c r="F20" t="s">
        <v>1613</v>
      </c>
    </row>
    <row r="21" spans="1:8" x14ac:dyDescent="0.25">
      <c r="A21" s="14">
        <f>'CAF Currency (Lookup)'!A$11</f>
        <v>29</v>
      </c>
      <c r="B21" s="14" t="str">
        <f>'CAF Currency (Lookup)'!E$11</f>
        <v>KRW</v>
      </c>
      <c r="C21" s="14" t="str">
        <f>'CAF Currency (Lookup)'!F$11</f>
        <v>Won</v>
      </c>
      <c r="D21" s="38">
        <v>44593</v>
      </c>
      <c r="E21">
        <v>1184.5611488</v>
      </c>
      <c r="F21" t="s">
        <v>1595</v>
      </c>
    </row>
    <row r="22" spans="1:8" x14ac:dyDescent="0.25">
      <c r="A22" s="14">
        <f>'CAF Currency (Lookup)'!A$10</f>
        <v>28</v>
      </c>
      <c r="B22" s="14" t="str">
        <f>'CAF Currency (Lookup)'!E$10</f>
        <v>JPY</v>
      </c>
      <c r="C22" s="14" t="str">
        <f>'CAF Currency (Lookup)'!F$10</f>
        <v>Yen</v>
      </c>
      <c r="D22" s="38">
        <v>44593</v>
      </c>
      <c r="E22">
        <v>113.82276779999999</v>
      </c>
      <c r="F22" t="s">
        <v>1592</v>
      </c>
    </row>
    <row r="23" spans="1:8" x14ac:dyDescent="0.25">
      <c r="A23" s="14">
        <f>'CAF Currency (Lookup)'!A$16</f>
        <v>34</v>
      </c>
      <c r="B23" s="14" t="str">
        <f>'CAF Currency (Lookup)'!E$16</f>
        <v>PLN</v>
      </c>
      <c r="C23" s="14" t="str">
        <f>'CAF Currency (Lookup)'!F$16</f>
        <v>Zloty</v>
      </c>
      <c r="D23" s="38">
        <v>44593</v>
      </c>
      <c r="E23">
        <v>4.0822073999999997</v>
      </c>
      <c r="F23" t="s">
        <v>1607</v>
      </c>
    </row>
    <row r="24" spans="1:8" x14ac:dyDescent="0.25">
      <c r="A24" s="14">
        <f>'CAF Currency (Lookup)'!A$4</f>
        <v>22</v>
      </c>
      <c r="B24" s="14" t="str">
        <f>'CAF Currency (Lookup)'!E$4</f>
        <v>DJF</v>
      </c>
      <c r="C24" s="14" t="str">
        <f>'CAF Currency (Lookup)'!F$4</f>
        <v>Djibouti Franc</v>
      </c>
      <c r="D24" s="38">
        <v>44621</v>
      </c>
      <c r="E24">
        <f>G24</f>
        <v>160.7718284</v>
      </c>
      <c r="F24" t="s">
        <v>1584</v>
      </c>
      <c r="G24" s="42">
        <f>project_caf_currency!G2*(1+project_caf_parameter!E$2)-1</f>
        <v>160.7718284</v>
      </c>
      <c r="H24" s="42">
        <v>177.86614979999999</v>
      </c>
    </row>
    <row r="25" spans="1:8" x14ac:dyDescent="0.25">
      <c r="A25" s="14">
        <f>'CAF Currency (Lookup)'!A$6</f>
        <v>24</v>
      </c>
      <c r="B25" s="14" t="str">
        <f>'CAF Currency (Lookup)'!E$6</f>
        <v>EUR</v>
      </c>
      <c r="C25" s="14" t="str">
        <f>'CAF Currency (Lookup)'!F$6</f>
        <v>Euro</v>
      </c>
      <c r="D25" s="38">
        <v>44621</v>
      </c>
      <c r="E25">
        <v>0.88316090000000003</v>
      </c>
      <c r="F25" t="s">
        <v>1587</v>
      </c>
    </row>
    <row r="26" spans="1:8" x14ac:dyDescent="0.25">
      <c r="A26" s="14">
        <f>'CAF Currency (Lookup)'!A$12</f>
        <v>30</v>
      </c>
      <c r="B26" s="14" t="str">
        <f>'CAF Currency (Lookup)'!E$12</f>
        <v>KWD</v>
      </c>
      <c r="C26" s="14" t="str">
        <f>'CAF Currency (Lookup)'!F$12</f>
        <v>Kuwaiti Dinar</v>
      </c>
      <c r="D26" s="38">
        <v>44621</v>
      </c>
      <c r="E26">
        <v>0.30270520000000001</v>
      </c>
      <c r="F26" t="s">
        <v>1599</v>
      </c>
    </row>
    <row r="27" spans="1:8" x14ac:dyDescent="0.25">
      <c r="A27" s="14">
        <f>'CAF Currency (Lookup)'!A$13</f>
        <v>31</v>
      </c>
      <c r="B27" s="14" t="str">
        <f>'CAF Currency (Lookup)'!E$13</f>
        <v>MAD</v>
      </c>
      <c r="C27" s="14" t="str">
        <f>'CAF Currency (Lookup)'!F$13</f>
        <v>Moroccan Dirham</v>
      </c>
      <c r="D27" s="38">
        <v>44621</v>
      </c>
      <c r="E27">
        <v>9.2903269999999996</v>
      </c>
      <c r="F27" t="s">
        <v>1602</v>
      </c>
    </row>
    <row r="28" spans="1:8" x14ac:dyDescent="0.25">
      <c r="A28" s="14">
        <f>'CAF Currency (Lookup)'!A$15</f>
        <v>33</v>
      </c>
      <c r="B28" s="14" t="str">
        <f>'CAF Currency (Lookup)'!E$15</f>
        <v>PKR</v>
      </c>
      <c r="C28" s="14" t="str">
        <f>'CAF Currency (Lookup)'!F$15</f>
        <v>Pakistan Rupee</v>
      </c>
      <c r="D28" s="38">
        <v>44621</v>
      </c>
      <c r="E28">
        <v>176.5199624</v>
      </c>
      <c r="F28" t="s">
        <v>1605</v>
      </c>
    </row>
    <row r="29" spans="1:8" x14ac:dyDescent="0.25">
      <c r="A29" s="14">
        <f>'CAF Currency (Lookup)'!A$7</f>
        <v>25</v>
      </c>
      <c r="B29" s="14" t="str">
        <f>'CAF Currency (Lookup)'!E$7</f>
        <v>GBP</v>
      </c>
      <c r="C29" s="14" t="str">
        <f>'CAF Currency (Lookup)'!F$7</f>
        <v>Pound Sterling</v>
      </c>
      <c r="D29" s="38">
        <v>44621</v>
      </c>
      <c r="E29">
        <v>0.73770780000000002</v>
      </c>
      <c r="F29" t="s">
        <v>1590</v>
      </c>
    </row>
    <row r="30" spans="1:8" x14ac:dyDescent="0.25">
      <c r="A30" s="14">
        <f>'CAF Currency (Lookup)'!A$18</f>
        <v>36</v>
      </c>
      <c r="B30" s="14" t="str">
        <f>'CAF Currency (Lookup)'!E$18</f>
        <v>SGD</v>
      </c>
      <c r="C30" s="14" t="str">
        <f>'CAF Currency (Lookup)'!F$18</f>
        <v>Singapore Dollar</v>
      </c>
      <c r="D30" s="38">
        <v>44621</v>
      </c>
      <c r="E30">
        <v>1.3471888999999999</v>
      </c>
      <c r="F30" t="s">
        <v>1611</v>
      </c>
    </row>
    <row r="31" spans="1:8" x14ac:dyDescent="0.25">
      <c r="A31" s="14">
        <f>'CAF Currency (Lookup)'!A$19</f>
        <v>37</v>
      </c>
      <c r="B31" s="14" t="str">
        <f>'CAF Currency (Lookup)'!E$19</f>
        <v>TRY</v>
      </c>
      <c r="C31" s="14" t="str">
        <f>'CAF Currency (Lookup)'!F$19</f>
        <v>Turkish Lira</v>
      </c>
      <c r="D31" s="38">
        <v>44621</v>
      </c>
      <c r="E31">
        <v>13.538001400000001</v>
      </c>
      <c r="F31" t="s">
        <v>1614</v>
      </c>
    </row>
    <row r="32" spans="1:8" x14ac:dyDescent="0.25">
      <c r="A32" s="14">
        <f>'CAF Currency (Lookup)'!A$11</f>
        <v>29</v>
      </c>
      <c r="B32" s="14" t="str">
        <f>'CAF Currency (Lookup)'!E$11</f>
        <v>KRW</v>
      </c>
      <c r="C32" s="14" t="str">
        <f>'CAF Currency (Lookup)'!F$11</f>
        <v>Won</v>
      </c>
      <c r="D32" s="38">
        <v>44621</v>
      </c>
      <c r="E32">
        <v>1196.0009147000001</v>
      </c>
      <c r="F32" t="s">
        <v>1596</v>
      </c>
    </row>
    <row r="33" spans="1:6" x14ac:dyDescent="0.25">
      <c r="A33" s="14">
        <f>'CAF Currency (Lookup)'!A$10</f>
        <v>28</v>
      </c>
      <c r="B33" s="14" t="str">
        <f>'CAF Currency (Lookup)'!E$10</f>
        <v>JPY</v>
      </c>
      <c r="C33" s="14" t="str">
        <f>'CAF Currency (Lookup)'!F$10</f>
        <v>Yen</v>
      </c>
      <c r="D33" s="38">
        <v>44621</v>
      </c>
      <c r="E33">
        <v>114.7937986</v>
      </c>
      <c r="F33" t="s">
        <v>1593</v>
      </c>
    </row>
    <row r="34" spans="1:6" x14ac:dyDescent="0.25">
      <c r="A34" s="14">
        <f>'CAF Currency (Lookup)'!A$16</f>
        <v>34</v>
      </c>
      <c r="B34" s="14" t="str">
        <f>'CAF Currency (Lookup)'!E$16</f>
        <v>PLN</v>
      </c>
      <c r="C34" s="14" t="str">
        <f>'CAF Currency (Lookup)'!F$16</f>
        <v>Zloty</v>
      </c>
      <c r="D34" s="38">
        <v>44621</v>
      </c>
      <c r="E34">
        <v>4.0221302999999997</v>
      </c>
      <c r="F34" t="s">
        <v>1608</v>
      </c>
    </row>
  </sheetData>
  <autoFilter ref="A1:F34" xr:uid="{BF42F95F-B47C-4F29-815A-5206A1552F09}"/>
  <sortState xmlns:xlrd2="http://schemas.microsoft.com/office/spreadsheetml/2017/richdata2" ref="A2:F34">
    <sortCondition ref="D2:D34"/>
    <sortCondition ref="C2:C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C3DC-F23A-4A50-9B32-7E164A3DC9DB}">
  <dimension ref="A1:C2"/>
  <sheetViews>
    <sheetView workbookViewId="0">
      <selection activeCell="B2" sqref="B2"/>
    </sheetView>
  </sheetViews>
  <sheetFormatPr defaultRowHeight="15" x14ac:dyDescent="0.25"/>
  <cols>
    <col min="2" max="2" width="36.85546875" bestFit="1" customWidth="1"/>
  </cols>
  <sheetData>
    <row r="1" spans="1:3" x14ac:dyDescent="0.25">
      <c r="A1" t="s">
        <v>116</v>
      </c>
      <c r="B1" t="s">
        <v>20</v>
      </c>
      <c r="C1" t="s">
        <v>22</v>
      </c>
    </row>
    <row r="2" spans="1:3" x14ac:dyDescent="0.25">
      <c r="A2">
        <v>1</v>
      </c>
      <c r="B2" t="s">
        <v>117</v>
      </c>
      <c r="C2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1F73-0463-4E51-BF34-CAC3C77A6F0A}">
  <sheetPr>
    <tabColor theme="6" tint="0.59999389629810485"/>
  </sheetPr>
  <dimension ref="A1:K2"/>
  <sheetViews>
    <sheetView workbookViewId="0"/>
  </sheetViews>
  <sheetFormatPr defaultRowHeight="15" x14ac:dyDescent="0.25"/>
  <cols>
    <col min="1" max="1" width="7" bestFit="1" customWidth="1"/>
    <col min="2" max="2" width="18.7109375" bestFit="1" customWidth="1"/>
    <col min="3" max="3" width="18.7109375" style="14" customWidth="1"/>
    <col min="4" max="4" width="37.140625" style="14" bestFit="1" customWidth="1"/>
    <col min="5" max="5" width="22.85546875" bestFit="1" customWidth="1"/>
    <col min="6" max="6" width="23.42578125" bestFit="1" customWidth="1"/>
    <col min="7" max="8" width="17.28515625" bestFit="1" customWidth="1"/>
    <col min="9" max="9" width="15.28515625" bestFit="1" customWidth="1"/>
    <col min="10" max="10" width="21.7109375" bestFit="1" customWidth="1"/>
    <col min="11" max="11" width="10.85546875" bestFit="1" customWidth="1"/>
  </cols>
  <sheetData>
    <row r="1" spans="1:11" x14ac:dyDescent="0.25">
      <c r="A1" s="14" t="str">
        <f>project!A1</f>
        <v>prjc_id</v>
      </c>
      <c r="B1" s="14" t="str">
        <f>project!B1</f>
        <v>prjc_uuid</v>
      </c>
      <c r="C1" s="14" t="str">
        <f>project!C1</f>
        <v>prjc_cd</v>
      </c>
      <c r="D1" s="14" t="s">
        <v>75</v>
      </c>
      <c r="E1" s="14" t="s">
        <v>77</v>
      </c>
      <c r="F1" s="14" t="s">
        <v>81</v>
      </c>
      <c r="G1" s="14" t="s">
        <v>83</v>
      </c>
      <c r="H1" s="14" t="s">
        <v>85</v>
      </c>
      <c r="I1" s="14" t="s">
        <v>88</v>
      </c>
      <c r="J1" s="14" t="s">
        <v>89</v>
      </c>
      <c r="K1" s="14" t="s">
        <v>55</v>
      </c>
    </row>
    <row r="2" spans="1:11" x14ac:dyDescent="0.25">
      <c r="A2" s="14">
        <f>project!A$2</f>
        <v>1</v>
      </c>
      <c r="B2" s="14" t="str">
        <f>project!B$2</f>
        <v>5a7298a6-aae2-11ec-b909-0242ac120002</v>
      </c>
      <c r="C2" s="14" t="str">
        <f>project!C$2</f>
        <v>USC8-2</v>
      </c>
      <c r="D2" s="14" t="s">
        <v>119</v>
      </c>
      <c r="E2">
        <v>-0.09</v>
      </c>
      <c r="F2">
        <v>0.09</v>
      </c>
      <c r="G2">
        <v>3</v>
      </c>
      <c r="H2">
        <v>7.0000000000000007E-2</v>
      </c>
      <c r="I2">
        <v>0.9</v>
      </c>
      <c r="J2" t="b">
        <v>0</v>
      </c>
      <c r="K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SDDCIBS-31-3791</_dlc_DocId>
    <_dlc_DocIdUrl xmlns="19394dc9-165d-4ff9-a833-4f1e8c9e3ae6">
      <Url>https://icenter.saic.com/sites/SDDC_IBS/TeamWork/_layouts/15/DocIdRedir.aspx?ID=SDDCIBS-31-3791</Url>
      <Description>SDDCIBS-31-3791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5F7DA5E-0B98-45F7-92E0-FCD6E86CB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7aa9156-1da4-4a16-b1d3-1adaa39f5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schemas.openxmlformats.org/package/2006/metadata/core-properties"/>
    <ds:schemaRef ds:uri="30af0e6c-fb0f-4cf2-92c7-a9a1337e8d4c"/>
    <ds:schemaRef ds:uri="http://www.w3.org/XML/1998/namespace"/>
    <ds:schemaRef ds:uri="37aa9156-1da4-4a16-b1d3-1adaa39f5571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View Definition</vt:lpstr>
      <vt:lpstr>Rate Load Procedure</vt:lpstr>
      <vt:lpstr>Country</vt:lpstr>
      <vt:lpstr>CAF Currency (Lookup)</vt:lpstr>
      <vt:lpstr>trade_area</vt:lpstr>
      <vt:lpstr>Route</vt:lpstr>
      <vt:lpstr>caf_monthly_exchange_rate</vt:lpstr>
      <vt:lpstr>project</vt:lpstr>
      <vt:lpstr>project_caf_parameter</vt:lpstr>
      <vt:lpstr>project_caf_currency</vt:lpstr>
      <vt:lpstr>project_caf_country_currency</vt:lpstr>
      <vt:lpstr>project_caf_route</vt:lpstr>
      <vt:lpstr>project_caf_route_country</vt:lpstr>
      <vt:lpstr>differential_rate_template</vt:lpstr>
      <vt:lpstr>Project CAF Rate Gen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2022-06-21T20:34:07Z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ea88d4c8-7e5c-4437-8342-b39a43e6cb2c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