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3a70132e778b82/Documentos/Estudios/Universidad/Fundacion Univeritaria los Libertadores/4° Semestre/Ingenieria Economica/"/>
    </mc:Choice>
  </mc:AlternateContent>
  <xr:revisionPtr revIDLastSave="5" documentId="8_{2BF65886-B4DE-4F37-A23D-C4500A3764B2}" xr6:coauthVersionLast="47" xr6:coauthVersionMax="47" xr10:uidLastSave="{CED84B0B-A760-4F92-81CA-745C51790E0B}"/>
  <bookViews>
    <workbookView xWindow="-120" yWindow="-120" windowWidth="20730" windowHeight="11310" xr2:uid="{BDCD2CF6-AC9A-48F4-83E8-556DF29FB8AD}"/>
  </bookViews>
  <sheets>
    <sheet name="Hoja1" sheetId="1" r:id="rId1"/>
  </sheets>
  <definedNames>
    <definedName name="_xlnm._FilterDatabase" localSheetId="0" hidden="1">Hoja1!$E$2:$E$5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1" l="1"/>
  <c r="P23" i="1" s="1"/>
  <c r="C19" i="1"/>
  <c r="O19" i="1"/>
  <c r="N19" i="1"/>
  <c r="I19" i="1"/>
  <c r="H19" i="1"/>
  <c r="I14" i="1"/>
  <c r="J23" i="1" s="1"/>
  <c r="B19" i="1"/>
  <c r="C14" i="1"/>
  <c r="D22" i="1" s="1"/>
  <c r="D3" i="1"/>
  <c r="C7" i="1" s="1"/>
  <c r="P19" i="1" l="1"/>
  <c r="D19" i="1"/>
  <c r="E19" i="1" s="1"/>
  <c r="D27" i="1"/>
  <c r="D35" i="1"/>
  <c r="J25" i="1"/>
  <c r="D42" i="1"/>
  <c r="D34" i="1"/>
  <c r="D26" i="1"/>
  <c r="J30" i="1"/>
  <c r="J22" i="1"/>
  <c r="Q19" i="1"/>
  <c r="R19" i="1" s="1"/>
  <c r="D39" i="1"/>
  <c r="D31" i="1"/>
  <c r="D23" i="1"/>
  <c r="J29" i="1"/>
  <c r="J21" i="1"/>
  <c r="D38" i="1"/>
  <c r="D30" i="1"/>
  <c r="J26" i="1"/>
  <c r="P20" i="1"/>
  <c r="J28" i="1"/>
  <c r="J24" i="1"/>
  <c r="J20" i="1"/>
  <c r="P22" i="1"/>
  <c r="B20" i="1"/>
  <c r="C8" i="1"/>
  <c r="D41" i="1"/>
  <c r="D37" i="1"/>
  <c r="D33" i="1"/>
  <c r="D29" i="1"/>
  <c r="D25" i="1"/>
  <c r="D21" i="1"/>
  <c r="D40" i="1"/>
  <c r="D36" i="1"/>
  <c r="D32" i="1"/>
  <c r="D28" i="1"/>
  <c r="D24" i="1"/>
  <c r="D20" i="1"/>
  <c r="J19" i="1"/>
  <c r="K19" i="1" s="1"/>
  <c r="L19" i="1" s="1"/>
  <c r="J27" i="1"/>
  <c r="P21" i="1"/>
  <c r="C20" i="1"/>
  <c r="F19" i="1"/>
  <c r="N20" i="1" l="1"/>
  <c r="E20" i="1"/>
  <c r="B21" i="1" s="1"/>
  <c r="C21" i="1" s="1"/>
  <c r="E21" i="1" s="1"/>
  <c r="B22" i="1" s="1"/>
  <c r="C22" i="1" s="1"/>
  <c r="E22" i="1" s="1"/>
  <c r="B23" i="1" s="1"/>
  <c r="C23" i="1" s="1"/>
  <c r="E23" i="1" s="1"/>
  <c r="B24" i="1" s="1"/>
  <c r="O20" i="1"/>
  <c r="Q20" i="1"/>
  <c r="H20" i="1"/>
  <c r="R20" i="1" l="1"/>
  <c r="F20" i="1"/>
  <c r="I20" i="1"/>
  <c r="K20" i="1" s="1"/>
  <c r="N21" i="1"/>
  <c r="O21" i="1" s="1"/>
  <c r="F22" i="1"/>
  <c r="F23" i="1"/>
  <c r="F21" i="1"/>
  <c r="C24" i="1"/>
  <c r="E24" i="1" s="1"/>
  <c r="B25" i="1" s="1"/>
  <c r="L20" i="1" l="1"/>
  <c r="H21" i="1"/>
  <c r="I21" i="1" s="1"/>
  <c r="K21" i="1" s="1"/>
  <c r="L21" i="1" s="1"/>
  <c r="Q21" i="1"/>
  <c r="F24" i="1"/>
  <c r="C25" i="1"/>
  <c r="E25" i="1" s="1"/>
  <c r="B26" i="1" s="1"/>
  <c r="N22" i="1" l="1"/>
  <c r="O22" i="1" s="1"/>
  <c r="R21" i="1"/>
  <c r="H22" i="1"/>
  <c r="I22" i="1" s="1"/>
  <c r="F25" i="1"/>
  <c r="C26" i="1"/>
  <c r="E26" i="1" s="1"/>
  <c r="B27" i="1" s="1"/>
  <c r="Q22" i="1" l="1"/>
  <c r="R22" i="1" s="1"/>
  <c r="K22" i="1"/>
  <c r="L22" i="1" s="1"/>
  <c r="F26" i="1"/>
  <c r="C27" i="1"/>
  <c r="E27" i="1" s="1"/>
  <c r="B28" i="1" s="1"/>
  <c r="N23" i="1" l="1"/>
  <c r="H23" i="1"/>
  <c r="F27" i="1"/>
  <c r="C28" i="1"/>
  <c r="E28" i="1" s="1"/>
  <c r="B29" i="1" s="1"/>
  <c r="O23" i="1" l="1"/>
  <c r="Q23" i="1" s="1"/>
  <c r="R23" i="1" s="1"/>
  <c r="N24" i="1" s="1"/>
  <c r="I23" i="1"/>
  <c r="K23" i="1" s="1"/>
  <c r="F28" i="1"/>
  <c r="C29" i="1"/>
  <c r="E29" i="1" s="1"/>
  <c r="B30" i="1" s="1"/>
  <c r="Q11" i="1" l="1"/>
  <c r="Q14" i="1" s="1"/>
  <c r="O24" i="1"/>
  <c r="L23" i="1"/>
  <c r="H24" i="1"/>
  <c r="I24" i="1" s="1"/>
  <c r="K24" i="1" s="1"/>
  <c r="H25" i="1" s="1"/>
  <c r="I25" i="1" s="1"/>
  <c r="F29" i="1"/>
  <c r="C30" i="1"/>
  <c r="E30" i="1" s="1"/>
  <c r="B31" i="1" s="1"/>
  <c r="P26" i="1" l="1"/>
  <c r="P25" i="1"/>
  <c r="P24" i="1"/>
  <c r="Q24" i="1" s="1"/>
  <c r="R24" i="1" s="1"/>
  <c r="N25" i="1" s="1"/>
  <c r="K25" i="1"/>
  <c r="L25" i="1" s="1"/>
  <c r="L24" i="1"/>
  <c r="F30" i="1"/>
  <c r="C31" i="1"/>
  <c r="E31" i="1" s="1"/>
  <c r="B32" i="1" s="1"/>
  <c r="H26" i="1" l="1"/>
  <c r="I26" i="1" s="1"/>
  <c r="C32" i="1"/>
  <c r="E32" i="1" s="1"/>
  <c r="B33" i="1" s="1"/>
  <c r="F31" i="1"/>
  <c r="F32" i="1" l="1"/>
  <c r="O25" i="1"/>
  <c r="Q25" i="1" s="1"/>
  <c r="N26" i="1" s="1"/>
  <c r="K26" i="1"/>
  <c r="H27" i="1" s="1"/>
  <c r="I27" i="1" s="1"/>
  <c r="C33" i="1"/>
  <c r="E33" i="1" s="1"/>
  <c r="B34" i="1" s="1"/>
  <c r="O26" i="1" l="1"/>
  <c r="Q26" i="1" s="1"/>
  <c r="R25" i="1"/>
  <c r="L26" i="1"/>
  <c r="K27" i="1"/>
  <c r="H28" i="1" s="1"/>
  <c r="I28" i="1" s="1"/>
  <c r="F33" i="1"/>
  <c r="C34" i="1"/>
  <c r="E34" i="1" s="1"/>
  <c r="B35" i="1" s="1"/>
  <c r="R26" i="1" l="1"/>
  <c r="N27" i="1" s="1"/>
  <c r="S11" i="1" s="1"/>
  <c r="S14" i="1" s="1"/>
  <c r="K28" i="1"/>
  <c r="H29" i="1" s="1"/>
  <c r="I29" i="1" s="1"/>
  <c r="L27" i="1"/>
  <c r="C35" i="1"/>
  <c r="E35" i="1" s="1"/>
  <c r="B36" i="1" s="1"/>
  <c r="F34" i="1"/>
  <c r="O27" i="1" l="1"/>
  <c r="P29" i="1"/>
  <c r="P33" i="1"/>
  <c r="P30" i="1"/>
  <c r="P27" i="1"/>
  <c r="Q27" i="1" s="1"/>
  <c r="R27" i="1" s="1"/>
  <c r="N28" i="1" s="1"/>
  <c r="O28" i="1" s="1"/>
  <c r="P31" i="1"/>
  <c r="P28" i="1"/>
  <c r="P32" i="1"/>
  <c r="L28" i="1"/>
  <c r="K29" i="1"/>
  <c r="H30" i="1" s="1"/>
  <c r="F35" i="1"/>
  <c r="C36" i="1"/>
  <c r="E36" i="1" s="1"/>
  <c r="B37" i="1" s="1"/>
  <c r="Q28" i="1" l="1"/>
  <c r="R28" i="1" s="1"/>
  <c r="I30" i="1"/>
  <c r="K30" i="1" s="1"/>
  <c r="L30" i="1" s="1"/>
  <c r="L29" i="1"/>
  <c r="C37" i="1"/>
  <c r="E37" i="1" s="1"/>
  <c r="B38" i="1" s="1"/>
  <c r="F36" i="1"/>
  <c r="N29" i="1" l="1"/>
  <c r="O29" i="1" s="1"/>
  <c r="Q29" i="1" s="1"/>
  <c r="N30" i="1" s="1"/>
  <c r="O30" i="1" s="1"/>
  <c r="Q30" i="1" s="1"/>
  <c r="R30" i="1" s="1"/>
  <c r="R29" i="1"/>
  <c r="F37" i="1"/>
  <c r="C38" i="1"/>
  <c r="E38" i="1" s="1"/>
  <c r="B39" i="1" s="1"/>
  <c r="N31" i="1" l="1"/>
  <c r="O31" i="1" s="1"/>
  <c r="Q31" i="1" s="1"/>
  <c r="N32" i="1" s="1"/>
  <c r="O32" i="1" s="1"/>
  <c r="Q32" i="1" s="1"/>
  <c r="R32" i="1" s="1"/>
  <c r="R31" i="1"/>
  <c r="F38" i="1"/>
  <c r="C39" i="1"/>
  <c r="E39" i="1" s="1"/>
  <c r="B40" i="1" s="1"/>
  <c r="N33" i="1" l="1"/>
  <c r="O33" i="1" s="1"/>
  <c r="C40" i="1"/>
  <c r="E40" i="1" s="1"/>
  <c r="B41" i="1" s="1"/>
  <c r="F39" i="1"/>
  <c r="Q33" i="1" l="1"/>
  <c r="R33" i="1" s="1"/>
  <c r="N34" i="1" s="1"/>
  <c r="U11" i="1" s="1"/>
  <c r="U14" i="1" s="1"/>
  <c r="C41" i="1"/>
  <c r="E41" i="1" s="1"/>
  <c r="B42" i="1" s="1"/>
  <c r="F40" i="1"/>
  <c r="P35" i="1" l="1"/>
  <c r="P39" i="1"/>
  <c r="P34" i="1"/>
  <c r="P36" i="1"/>
  <c r="P40" i="1"/>
  <c r="P37" i="1"/>
  <c r="P41" i="1"/>
  <c r="P38" i="1"/>
  <c r="P42" i="1"/>
  <c r="O34" i="1"/>
  <c r="F41" i="1"/>
  <c r="C42" i="1"/>
  <c r="E42" i="1" s="1"/>
  <c r="F42" i="1" s="1"/>
  <c r="Q34" i="1" l="1"/>
  <c r="N35" i="1" s="1"/>
  <c r="O35" i="1" s="1"/>
  <c r="R34" i="1" l="1"/>
  <c r="Q35" i="1"/>
  <c r="N36" i="1" s="1"/>
  <c r="O36" i="1" s="1"/>
  <c r="R35" i="1" l="1"/>
  <c r="Q36" i="1"/>
  <c r="N37" i="1" s="1"/>
  <c r="O37" i="1" s="1"/>
  <c r="R36" i="1" l="1"/>
  <c r="Q37" i="1"/>
  <c r="R37" i="1" s="1"/>
  <c r="N38" i="1" l="1"/>
  <c r="O38" i="1" s="1"/>
  <c r="Q38" i="1" l="1"/>
  <c r="N39" i="1" l="1"/>
  <c r="O39" i="1" s="1"/>
  <c r="R38" i="1"/>
  <c r="Q39" i="1" l="1"/>
  <c r="N40" i="1" s="1"/>
  <c r="O40" i="1" s="1"/>
  <c r="Q40" i="1" l="1"/>
  <c r="N41" i="1" s="1"/>
  <c r="R39" i="1"/>
  <c r="R40" i="1" l="1"/>
  <c r="O41" i="1"/>
  <c r="Q41" i="1" s="1"/>
  <c r="R41" i="1" s="1"/>
  <c r="N42" i="1" l="1"/>
  <c r="O42" i="1" l="1"/>
  <c r="Q42" i="1" s="1"/>
  <c r="R42" i="1" s="1"/>
</calcChain>
</file>

<file path=xl/sharedStrings.xml><?xml version="1.0" encoding="utf-8"?>
<sst xmlns="http://schemas.openxmlformats.org/spreadsheetml/2006/main" count="36" uniqueCount="15">
  <si>
    <t>Ingresos</t>
  </si>
  <si>
    <t>Gastos</t>
  </si>
  <si>
    <t>Saldo</t>
  </si>
  <si>
    <t>Capacidad de endeudamiento</t>
  </si>
  <si>
    <t>Capital</t>
  </si>
  <si>
    <t>Tasa</t>
  </si>
  <si>
    <t>Nper</t>
  </si>
  <si>
    <t>Concepto</t>
  </si>
  <si>
    <t>Pago</t>
  </si>
  <si>
    <t>Interes</t>
  </si>
  <si>
    <t>Amortizacion</t>
  </si>
  <si>
    <t>Tabla de Amortización</t>
  </si>
  <si>
    <t xml:space="preserve">Capital </t>
  </si>
  <si>
    <t>Pago Extra</t>
  </si>
  <si>
    <t>Tabla de Pagos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</si>
</sst>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\ #,##0.00;[Red]\-&quot;$&quot;\ #,##0.00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_-;\-* #,##0.0_-;_-* &quot;-&quot;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1" fontId="0" fillId="0" borderId="1" xfId="1" applyFont="1" applyBorder="1"/>
    <xf numFmtId="41" fontId="0" fillId="0" borderId="0" xfId="1" applyFont="1"/>
    <xf numFmtId="41" fontId="0" fillId="2" borderId="1" xfId="1" applyFont="1" applyFill="1" applyBorder="1" applyAlignment="1">
      <alignment vertical="center"/>
    </xf>
    <xf numFmtId="41" fontId="0" fillId="0" borderId="0" xfId="1" applyFont="1" applyBorder="1"/>
    <xf numFmtId="41" fontId="0" fillId="2" borderId="1" xfId="1" applyFont="1" applyFill="1" applyBorder="1"/>
    <xf numFmtId="9" fontId="0" fillId="0" borderId="1" xfId="1" applyNumberFormat="1" applyFont="1" applyBorder="1"/>
    <xf numFmtId="164" fontId="0" fillId="0" borderId="1" xfId="1" applyNumberFormat="1" applyFont="1" applyBorder="1"/>
    <xf numFmtId="43" fontId="0" fillId="0" borderId="1" xfId="2" applyFont="1" applyBorder="1"/>
    <xf numFmtId="44" fontId="0" fillId="0" borderId="0" xfId="3" applyFont="1"/>
    <xf numFmtId="41" fontId="0" fillId="2" borderId="1" xfId="1" applyFont="1" applyFill="1" applyBorder="1" applyAlignment="1">
      <alignment horizontal="center"/>
    </xf>
    <xf numFmtId="8" fontId="0" fillId="0" borderId="1" xfId="2" applyNumberFormat="1" applyFont="1" applyBorder="1"/>
    <xf numFmtId="8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167" fontId="0" fillId="0" borderId="1" xfId="2" applyNumberFormat="1" applyFont="1" applyBorder="1"/>
    <xf numFmtId="167" fontId="0" fillId="0" borderId="1" xfId="1" applyNumberFormat="1" applyFont="1" applyBorder="1"/>
  </cellXfs>
  <cellStyles count="4">
    <cellStyle name="Millares" xfId="2" builtinId="3"/>
    <cellStyle name="Millares [0]" xfId="1" builtinId="6"/>
    <cellStyle name="Moneda" xfId="3" builtinId="4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A03F-7CD8-464C-A7D4-401300837974}">
  <dimension ref="A1:U42"/>
  <sheetViews>
    <sheetView tabSelected="1" topLeftCell="I1" zoomScale="81" workbookViewId="0">
      <selection activeCell="T23" sqref="T23"/>
    </sheetView>
  </sheetViews>
  <sheetFormatPr baseColWidth="10" defaultRowHeight="15" x14ac:dyDescent="0.25"/>
  <cols>
    <col min="1" max="1" width="4.28515625" customWidth="1"/>
    <col min="2" max="2" width="14.85546875" customWidth="1"/>
    <col min="3" max="3" width="17" customWidth="1"/>
    <col min="4" max="4" width="13.140625" bestFit="1" customWidth="1"/>
    <col min="5" max="5" width="14" customWidth="1"/>
    <col min="6" max="6" width="14.7109375" bestFit="1" customWidth="1"/>
    <col min="9" max="9" width="18.5703125" customWidth="1"/>
    <col min="10" max="10" width="18.140625" customWidth="1"/>
    <col min="11" max="11" width="16" customWidth="1"/>
    <col min="12" max="12" width="13.5703125" customWidth="1"/>
    <col min="14" max="14" width="16.5703125" customWidth="1"/>
    <col min="15" max="15" width="18.140625" customWidth="1"/>
    <col min="16" max="16" width="16.28515625" customWidth="1"/>
    <col min="17" max="17" width="14.7109375" customWidth="1"/>
    <col min="18" max="18" width="16.5703125" customWidth="1"/>
    <col min="19" max="19" width="17.140625" customWidth="1"/>
    <col min="20" max="20" width="15.85546875" customWidth="1"/>
    <col min="21" max="21" width="16.28515625" customWidth="1"/>
    <col min="22" max="22" width="15.140625" customWidth="1"/>
    <col min="23" max="23" width="9.5703125" customWidth="1"/>
    <col min="24" max="24" width="14.5703125" customWidth="1"/>
  </cols>
  <sheetData>
    <row r="1" spans="2:21" x14ac:dyDescent="0.25">
      <c r="B1" s="3"/>
      <c r="C1" s="3"/>
      <c r="D1" s="3"/>
      <c r="E1" s="3"/>
      <c r="F1" s="3"/>
    </row>
    <row r="2" spans="2:21" x14ac:dyDescent="0.25">
      <c r="B2" s="4" t="s">
        <v>0</v>
      </c>
      <c r="C2" s="4" t="s">
        <v>1</v>
      </c>
      <c r="D2" s="4" t="s">
        <v>2</v>
      </c>
      <c r="E2" s="3"/>
      <c r="F2" s="3"/>
    </row>
    <row r="3" spans="2:21" x14ac:dyDescent="0.25">
      <c r="B3" s="2">
        <v>6000000</v>
      </c>
      <c r="C3" s="2">
        <v>4800000</v>
      </c>
      <c r="D3" s="2">
        <f>B3-C3</f>
        <v>1200000</v>
      </c>
      <c r="E3" s="3"/>
      <c r="F3" s="3"/>
    </row>
    <row r="4" spans="2:21" x14ac:dyDescent="0.25">
      <c r="B4" s="5"/>
      <c r="C4" s="5"/>
      <c r="D4" s="5"/>
      <c r="E4" s="3"/>
      <c r="F4" s="3"/>
    </row>
    <row r="5" spans="2:21" x14ac:dyDescent="0.25">
      <c r="B5" s="3"/>
      <c r="C5" s="3"/>
      <c r="D5" s="3"/>
      <c r="E5" s="3"/>
      <c r="F5" s="3"/>
    </row>
    <row r="6" spans="2:21" x14ac:dyDescent="0.25">
      <c r="B6" s="11" t="s">
        <v>3</v>
      </c>
      <c r="C6" s="11"/>
      <c r="D6" s="3"/>
      <c r="E6" s="3"/>
      <c r="F6" s="3"/>
    </row>
    <row r="7" spans="2:21" x14ac:dyDescent="0.25">
      <c r="B7" s="8">
        <v>0.4</v>
      </c>
      <c r="C7" s="2">
        <f>D3*B7</f>
        <v>480000</v>
      </c>
      <c r="D7" s="3"/>
      <c r="E7" s="3"/>
      <c r="F7" s="3"/>
    </row>
    <row r="8" spans="2:21" x14ac:dyDescent="0.25">
      <c r="B8" s="2" t="s">
        <v>7</v>
      </c>
      <c r="C8" s="2" t="str">
        <f>IF(C7&lt;=C14,"Negar","Aprobar")</f>
        <v>Aprobar</v>
      </c>
      <c r="D8" s="3"/>
      <c r="E8" s="3"/>
      <c r="F8" s="3"/>
    </row>
    <row r="9" spans="2:21" x14ac:dyDescent="0.25">
      <c r="B9" s="3"/>
      <c r="C9" s="3"/>
      <c r="D9" s="3"/>
      <c r="E9" s="3"/>
      <c r="F9" s="3"/>
      <c r="T9" s="15"/>
    </row>
    <row r="10" spans="2:21" x14ac:dyDescent="0.25">
      <c r="B10" s="3"/>
      <c r="C10" s="3"/>
      <c r="D10" s="3"/>
      <c r="E10" s="3"/>
      <c r="F10" s="3"/>
      <c r="P10" s="15"/>
      <c r="R10" s="15"/>
      <c r="T10" s="15"/>
    </row>
    <row r="11" spans="2:21" x14ac:dyDescent="0.25">
      <c r="B11" s="6" t="s">
        <v>4</v>
      </c>
      <c r="C11" s="2">
        <v>7000000</v>
      </c>
      <c r="D11" s="3"/>
      <c r="E11" s="3"/>
      <c r="F11" s="3"/>
      <c r="H11" s="14" t="s">
        <v>12</v>
      </c>
      <c r="I11" s="1">
        <v>3000000</v>
      </c>
      <c r="N11" s="14" t="s">
        <v>12</v>
      </c>
      <c r="O11" s="1">
        <v>20000000</v>
      </c>
      <c r="P11" s="15"/>
      <c r="Q11" s="2">
        <f>N24</f>
        <v>15682370.787042264</v>
      </c>
      <c r="R11" s="15"/>
      <c r="S11" s="2">
        <f>N27</f>
        <v>12333635.297581986</v>
      </c>
      <c r="T11" s="15"/>
      <c r="U11" s="2">
        <f>N34</f>
        <v>7384163.2656318936</v>
      </c>
    </row>
    <row r="12" spans="2:21" x14ac:dyDescent="0.25">
      <c r="B12" s="6" t="s">
        <v>5</v>
      </c>
      <c r="C12" s="7">
        <v>0.03</v>
      </c>
      <c r="D12" s="3"/>
      <c r="E12" s="3"/>
      <c r="F12" s="3"/>
      <c r="H12" s="14" t="s">
        <v>5</v>
      </c>
      <c r="I12" s="1">
        <v>2.4E-2</v>
      </c>
      <c r="N12" s="14" t="s">
        <v>5</v>
      </c>
      <c r="O12" s="1">
        <v>2.3E-2</v>
      </c>
      <c r="P12" s="15"/>
      <c r="Q12" s="1">
        <v>2.3E-2</v>
      </c>
      <c r="R12" s="15"/>
      <c r="S12" s="1">
        <v>2.3E-2</v>
      </c>
      <c r="T12" s="15"/>
      <c r="U12" s="1">
        <v>2.3E-2</v>
      </c>
    </row>
    <row r="13" spans="2:21" x14ac:dyDescent="0.25">
      <c r="B13" s="6" t="s">
        <v>6</v>
      </c>
      <c r="C13" s="2">
        <v>24</v>
      </c>
      <c r="D13" s="3"/>
      <c r="E13" s="3"/>
      <c r="F13" s="3"/>
      <c r="H13" s="14" t="s">
        <v>6</v>
      </c>
      <c r="I13" s="1">
        <v>12</v>
      </c>
      <c r="N13" s="14" t="s">
        <v>6</v>
      </c>
      <c r="O13" s="1">
        <v>24</v>
      </c>
      <c r="P13" s="15"/>
      <c r="Q13" s="1">
        <v>19</v>
      </c>
      <c r="R13" s="15"/>
      <c r="S13" s="1">
        <v>16</v>
      </c>
      <c r="T13" s="15"/>
      <c r="U13" s="1">
        <v>9</v>
      </c>
    </row>
    <row r="14" spans="2:21" x14ac:dyDescent="0.25">
      <c r="B14" s="6" t="s">
        <v>8</v>
      </c>
      <c r="C14" s="2">
        <f>PMT(C12,C13,-C11)</f>
        <v>413331.91164278914</v>
      </c>
      <c r="D14" s="3"/>
      <c r="E14" s="3"/>
      <c r="F14" s="3"/>
      <c r="H14" s="14" t="s">
        <v>8</v>
      </c>
      <c r="I14" s="13">
        <f>PMT(I12,I13,-I11)</f>
        <v>290693.43106239813</v>
      </c>
      <c r="N14" s="14" t="s">
        <v>8</v>
      </c>
      <c r="O14" s="13">
        <f>PMT(O12,O13,-O11)</f>
        <v>1093697.5572761546</v>
      </c>
      <c r="P14" s="15"/>
      <c r="Q14" s="13">
        <f>PMT(Q12,Q13,-Q11)</f>
        <v>1028137.4776425294</v>
      </c>
      <c r="R14" s="15"/>
      <c r="S14" s="13">
        <f>PMT(S12,S13,-S11)</f>
        <v>930102.09003227542</v>
      </c>
      <c r="T14" s="15"/>
      <c r="U14" s="13">
        <f>PMT(U12,U13,-U11)</f>
        <v>917674.48714574566</v>
      </c>
    </row>
    <row r="15" spans="2:21" x14ac:dyDescent="0.25">
      <c r="B15" s="3"/>
      <c r="C15" s="3"/>
      <c r="D15" s="3"/>
      <c r="E15" s="3"/>
      <c r="F15" s="3"/>
      <c r="P15" s="15"/>
      <c r="R15" s="15"/>
      <c r="T15" s="15"/>
    </row>
    <row r="16" spans="2:21" x14ac:dyDescent="0.25">
      <c r="B16" s="3"/>
      <c r="C16" s="3"/>
      <c r="D16" s="3"/>
      <c r="E16" s="3"/>
      <c r="F16" s="3"/>
      <c r="R16" s="15"/>
    </row>
    <row r="17" spans="1:19" x14ac:dyDescent="0.25">
      <c r="B17" s="11" t="s">
        <v>11</v>
      </c>
      <c r="C17" s="11"/>
      <c r="D17" s="11"/>
      <c r="E17" s="11"/>
      <c r="F17" s="11"/>
      <c r="H17" s="11" t="s">
        <v>11</v>
      </c>
      <c r="I17" s="11"/>
      <c r="J17" s="11"/>
      <c r="K17" s="11"/>
      <c r="L17" s="11"/>
      <c r="N17" s="11" t="s">
        <v>14</v>
      </c>
      <c r="O17" s="11"/>
      <c r="P17" s="11"/>
      <c r="Q17" s="11"/>
      <c r="R17" s="11"/>
      <c r="S17" s="11"/>
    </row>
    <row r="18" spans="1:19" x14ac:dyDescent="0.25">
      <c r="B18" s="6" t="s">
        <v>4</v>
      </c>
      <c r="C18" s="6" t="s">
        <v>9</v>
      </c>
      <c r="D18" s="6" t="s">
        <v>8</v>
      </c>
      <c r="E18" s="6" t="s">
        <v>10</v>
      </c>
      <c r="F18" s="6" t="s">
        <v>2</v>
      </c>
      <c r="H18" s="6" t="s">
        <v>4</v>
      </c>
      <c r="I18" s="6" t="s">
        <v>9</v>
      </c>
      <c r="J18" s="6" t="s">
        <v>8</v>
      </c>
      <c r="K18" s="6" t="s">
        <v>10</v>
      </c>
      <c r="L18" s="6" t="s">
        <v>2</v>
      </c>
      <c r="N18" s="6" t="s">
        <v>4</v>
      </c>
      <c r="O18" s="6" t="s">
        <v>9</v>
      </c>
      <c r="P18" s="6" t="s">
        <v>8</v>
      </c>
      <c r="Q18" s="6" t="s">
        <v>10</v>
      </c>
      <c r="R18" s="6" t="s">
        <v>2</v>
      </c>
      <c r="S18" s="6" t="s">
        <v>13</v>
      </c>
    </row>
    <row r="19" spans="1:19" x14ac:dyDescent="0.25">
      <c r="A19">
        <v>1</v>
      </c>
      <c r="B19" s="2">
        <f>C11</f>
        <v>7000000</v>
      </c>
      <c r="C19" s="2">
        <f>C11*$C$12</f>
        <v>210000</v>
      </c>
      <c r="D19" s="2">
        <f>$C$14</f>
        <v>413331.91164278914</v>
      </c>
      <c r="E19" s="2">
        <f>D19-C19</f>
        <v>203331.91164278914</v>
      </c>
      <c r="F19" s="2">
        <f>B19-E19</f>
        <v>6796668.0883572111</v>
      </c>
      <c r="G19">
        <v>1</v>
      </c>
      <c r="H19" s="2">
        <f>I11</f>
        <v>3000000</v>
      </c>
      <c r="I19" s="2">
        <f>I11*$I$12</f>
        <v>72000</v>
      </c>
      <c r="J19" s="9">
        <f>$I$14</f>
        <v>290693.43106239813</v>
      </c>
      <c r="K19" s="2">
        <f>J19-I19</f>
        <v>218693.43106239813</v>
      </c>
      <c r="L19" s="2">
        <f>H19-K19</f>
        <v>2781306.568937602</v>
      </c>
      <c r="M19">
        <v>1</v>
      </c>
      <c r="N19" s="2">
        <f>O11</f>
        <v>20000000</v>
      </c>
      <c r="O19" s="2">
        <f>O11*$O$12</f>
        <v>460000</v>
      </c>
      <c r="P19" s="12">
        <f>$O$14</f>
        <v>1093697.5572761546</v>
      </c>
      <c r="Q19" s="16">
        <f>P19-O19</f>
        <v>633697.55727615464</v>
      </c>
      <c r="R19" s="2">
        <f>N19-Q19</f>
        <v>19366302.442723844</v>
      </c>
      <c r="S19" s="1">
        <v>0</v>
      </c>
    </row>
    <row r="20" spans="1:19" x14ac:dyDescent="0.25">
      <c r="A20">
        <v>2</v>
      </c>
      <c r="B20" s="2">
        <f>B19-E19</f>
        <v>6796668.0883572111</v>
      </c>
      <c r="C20" s="2">
        <f>B20*$C$12</f>
        <v>203900.04265071632</v>
      </c>
      <c r="D20" s="2">
        <f t="shared" ref="D20:D42" si="0">$C$14</f>
        <v>413331.91164278914</v>
      </c>
      <c r="E20" s="2">
        <f>D20-C20</f>
        <v>209431.86899207282</v>
      </c>
      <c r="F20" s="2">
        <f>B20-E20</f>
        <v>6587236.2193651386</v>
      </c>
      <c r="G20">
        <v>2</v>
      </c>
      <c r="H20" s="2">
        <f>H19-K19</f>
        <v>2781306.568937602</v>
      </c>
      <c r="I20" s="2">
        <f>H20*$I$12</f>
        <v>66751.357654502455</v>
      </c>
      <c r="J20" s="9">
        <f t="shared" ref="J20:J30" si="1">$I$14</f>
        <v>290693.43106239813</v>
      </c>
      <c r="K20" s="2">
        <f>J20-I20</f>
        <v>223942.07340789569</v>
      </c>
      <c r="L20" s="2">
        <f>H20-K20</f>
        <v>2557364.4955297061</v>
      </c>
      <c r="M20">
        <v>2</v>
      </c>
      <c r="N20" s="2">
        <f>N19-Q19</f>
        <v>19366302.442723844</v>
      </c>
      <c r="O20" s="2">
        <f>N20*$O$12</f>
        <v>445424.95618264843</v>
      </c>
      <c r="P20" s="12">
        <f>$O$14</f>
        <v>1093697.5572761546</v>
      </c>
      <c r="Q20" s="17">
        <f>P20-O20</f>
        <v>648272.60109350621</v>
      </c>
      <c r="R20" s="2">
        <f>N20-Q20</f>
        <v>18718029.84163034</v>
      </c>
      <c r="S20" s="1">
        <v>0</v>
      </c>
    </row>
    <row r="21" spans="1:19" x14ac:dyDescent="0.25">
      <c r="A21">
        <v>3</v>
      </c>
      <c r="B21" s="2">
        <f t="shared" ref="B21:B42" si="2">B20-E20</f>
        <v>6587236.2193651386</v>
      </c>
      <c r="C21" s="2">
        <f t="shared" ref="C21:C42" si="3">B21*$C$12</f>
        <v>197617.08658095414</v>
      </c>
      <c r="D21" s="2">
        <f t="shared" si="0"/>
        <v>413331.91164278914</v>
      </c>
      <c r="E21" s="2">
        <f t="shared" ref="E21:E42" si="4">D21-C21</f>
        <v>215714.825061835</v>
      </c>
      <c r="F21" s="2">
        <f t="shared" ref="F21:F42" si="5">B21-E21</f>
        <v>6371521.3943033032</v>
      </c>
      <c r="G21">
        <v>3</v>
      </c>
      <c r="H21" s="2">
        <f t="shared" ref="H21:H30" si="6">H20-K20</f>
        <v>2557364.4955297061</v>
      </c>
      <c r="I21" s="2">
        <f t="shared" ref="I21:I30" si="7">H21*$I$12</f>
        <v>61376.747892712949</v>
      </c>
      <c r="J21" s="9">
        <f t="shared" si="1"/>
        <v>290693.43106239813</v>
      </c>
      <c r="K21" s="2">
        <f t="shared" ref="K21:K30" si="8">J21-I21</f>
        <v>229316.68316968519</v>
      </c>
      <c r="L21" s="2">
        <f t="shared" ref="L21:L29" si="9">H21-K21</f>
        <v>2328047.8123600208</v>
      </c>
      <c r="M21">
        <v>3</v>
      </c>
      <c r="N21" s="2">
        <f t="shared" ref="N21:N26" si="10">N20-Q20</f>
        <v>18718029.84163034</v>
      </c>
      <c r="O21" s="2">
        <f>N21*$O$12</f>
        <v>430514.68635749782</v>
      </c>
      <c r="P21" s="12">
        <f>$O$14</f>
        <v>1093697.5572761546</v>
      </c>
      <c r="Q21" s="17">
        <f t="shared" ref="Q21:Q27" si="11">P21-O21</f>
        <v>663182.87091865682</v>
      </c>
      <c r="R21" s="2">
        <f t="shared" ref="R21:R27" si="12">N21-Q21</f>
        <v>18054846.970711682</v>
      </c>
      <c r="S21" s="1">
        <v>0</v>
      </c>
    </row>
    <row r="22" spans="1:19" x14ac:dyDescent="0.25">
      <c r="A22">
        <v>4</v>
      </c>
      <c r="B22" s="2">
        <f t="shared" si="2"/>
        <v>6371521.3943033032</v>
      </c>
      <c r="C22" s="2">
        <f t="shared" si="3"/>
        <v>191145.6418290991</v>
      </c>
      <c r="D22" s="2">
        <f t="shared" si="0"/>
        <v>413331.91164278914</v>
      </c>
      <c r="E22" s="2">
        <f t="shared" si="4"/>
        <v>222186.26981369004</v>
      </c>
      <c r="F22" s="2">
        <f t="shared" si="5"/>
        <v>6149335.1244896129</v>
      </c>
      <c r="G22">
        <v>4</v>
      </c>
      <c r="H22" s="2">
        <f t="shared" si="6"/>
        <v>2328047.8123600208</v>
      </c>
      <c r="I22" s="2">
        <f t="shared" si="7"/>
        <v>55873.1474966405</v>
      </c>
      <c r="J22" s="9">
        <f t="shared" si="1"/>
        <v>290693.43106239813</v>
      </c>
      <c r="K22" s="2">
        <f t="shared" si="8"/>
        <v>234820.28356575762</v>
      </c>
      <c r="L22" s="2">
        <f t="shared" si="9"/>
        <v>2093227.5287942633</v>
      </c>
      <c r="M22">
        <v>4</v>
      </c>
      <c r="N22" s="2">
        <f t="shared" si="10"/>
        <v>18054846.970711682</v>
      </c>
      <c r="O22" s="2">
        <f>N22*$O$12</f>
        <v>415261.48032636871</v>
      </c>
      <c r="P22" s="12">
        <f>$O$14</f>
        <v>1093697.5572761546</v>
      </c>
      <c r="Q22" s="17">
        <f t="shared" si="11"/>
        <v>678436.07694978593</v>
      </c>
      <c r="R22" s="2">
        <f t="shared" si="12"/>
        <v>17376410.893761896</v>
      </c>
      <c r="S22" s="1">
        <v>0</v>
      </c>
    </row>
    <row r="23" spans="1:19" x14ac:dyDescent="0.25">
      <c r="A23">
        <v>5</v>
      </c>
      <c r="B23" s="2">
        <f t="shared" si="2"/>
        <v>6149335.1244896129</v>
      </c>
      <c r="C23" s="2">
        <f t="shared" si="3"/>
        <v>184480.05373468838</v>
      </c>
      <c r="D23" s="2">
        <f t="shared" si="0"/>
        <v>413331.91164278914</v>
      </c>
      <c r="E23" s="2">
        <f t="shared" si="4"/>
        <v>228851.85790810076</v>
      </c>
      <c r="F23" s="2">
        <f t="shared" si="5"/>
        <v>5920483.2665815121</v>
      </c>
      <c r="G23">
        <v>5</v>
      </c>
      <c r="H23" s="2">
        <f t="shared" si="6"/>
        <v>2093227.5287942633</v>
      </c>
      <c r="I23" s="2">
        <f t="shared" si="7"/>
        <v>50237.460691062319</v>
      </c>
      <c r="J23" s="9">
        <f t="shared" si="1"/>
        <v>290693.43106239813</v>
      </c>
      <c r="K23" s="2">
        <f t="shared" si="8"/>
        <v>240455.9703713358</v>
      </c>
      <c r="L23" s="2">
        <f t="shared" si="9"/>
        <v>1852771.5584229275</v>
      </c>
      <c r="M23">
        <v>5</v>
      </c>
      <c r="N23" s="2">
        <f t="shared" si="10"/>
        <v>17376410.893761896</v>
      </c>
      <c r="O23" s="2">
        <f>N23*$O$12</f>
        <v>399657.45055652357</v>
      </c>
      <c r="P23" s="12">
        <f>$O$14</f>
        <v>1093697.5572761546</v>
      </c>
      <c r="Q23" s="17">
        <f>P23-O23</f>
        <v>694040.106719631</v>
      </c>
      <c r="R23" s="2">
        <f>N23-Q23</f>
        <v>16682370.787042264</v>
      </c>
      <c r="S23" s="1">
        <v>1000000</v>
      </c>
    </row>
    <row r="24" spans="1:19" x14ac:dyDescent="0.25">
      <c r="A24">
        <v>6</v>
      </c>
      <c r="B24" s="2">
        <f t="shared" si="2"/>
        <v>5920483.2665815121</v>
      </c>
      <c r="C24" s="2">
        <f t="shared" si="3"/>
        <v>177614.49799744535</v>
      </c>
      <c r="D24" s="2">
        <f t="shared" si="0"/>
        <v>413331.91164278914</v>
      </c>
      <c r="E24" s="2">
        <f t="shared" si="4"/>
        <v>235717.4136453438</v>
      </c>
      <c r="F24" s="2">
        <f t="shared" si="5"/>
        <v>5684765.8529361682</v>
      </c>
      <c r="G24">
        <v>6</v>
      </c>
      <c r="H24" s="2">
        <f t="shared" si="6"/>
        <v>1852771.5584229275</v>
      </c>
      <c r="I24" s="2">
        <f t="shared" si="7"/>
        <v>44466.517402150261</v>
      </c>
      <c r="J24" s="9">
        <f t="shared" si="1"/>
        <v>290693.43106239813</v>
      </c>
      <c r="K24" s="2">
        <f t="shared" si="8"/>
        <v>246226.91366024787</v>
      </c>
      <c r="L24" s="2">
        <f t="shared" si="9"/>
        <v>1606544.6447626797</v>
      </c>
      <c r="M24">
        <v>6</v>
      </c>
      <c r="N24" s="2">
        <f>R23-S23</f>
        <v>15682370.787042264</v>
      </c>
      <c r="O24" s="2">
        <f>N24*$O$12</f>
        <v>360694.52810197207</v>
      </c>
      <c r="P24" s="12">
        <f>Q14</f>
        <v>1028137.4776425294</v>
      </c>
      <c r="Q24" s="17">
        <f t="shared" si="11"/>
        <v>667442.94954055734</v>
      </c>
      <c r="R24" s="2">
        <f t="shared" si="12"/>
        <v>15014927.837501707</v>
      </c>
      <c r="S24" s="1">
        <v>0</v>
      </c>
    </row>
    <row r="25" spans="1:19" x14ac:dyDescent="0.25">
      <c r="A25">
        <v>7</v>
      </c>
      <c r="B25" s="2">
        <f t="shared" si="2"/>
        <v>5684765.8529361682</v>
      </c>
      <c r="C25" s="2">
        <f t="shared" si="3"/>
        <v>170542.97558808504</v>
      </c>
      <c r="D25" s="2">
        <f t="shared" si="0"/>
        <v>413331.91164278914</v>
      </c>
      <c r="E25" s="2">
        <f t="shared" si="4"/>
        <v>242788.9360547041</v>
      </c>
      <c r="F25" s="2">
        <f t="shared" si="5"/>
        <v>5441976.9168814644</v>
      </c>
      <c r="G25">
        <v>7</v>
      </c>
      <c r="H25" s="2">
        <f t="shared" si="6"/>
        <v>1606544.6447626797</v>
      </c>
      <c r="I25" s="2">
        <f t="shared" si="7"/>
        <v>38557.071474304314</v>
      </c>
      <c r="J25" s="9">
        <f t="shared" si="1"/>
        <v>290693.43106239813</v>
      </c>
      <c r="K25" s="2">
        <f t="shared" si="8"/>
        <v>252136.35958809382</v>
      </c>
      <c r="L25" s="2">
        <f t="shared" si="9"/>
        <v>1354408.2851745859</v>
      </c>
      <c r="M25">
        <v>7</v>
      </c>
      <c r="N25" s="2">
        <f>R24</f>
        <v>15014927.837501707</v>
      </c>
      <c r="O25" s="2">
        <f>N25*$O$12</f>
        <v>345343.34026253922</v>
      </c>
      <c r="P25" s="12">
        <f>$Q$14</f>
        <v>1028137.4776425294</v>
      </c>
      <c r="Q25" s="17">
        <f t="shared" si="11"/>
        <v>682794.13737999019</v>
      </c>
      <c r="R25" s="2">
        <f t="shared" si="12"/>
        <v>14332133.700121716</v>
      </c>
      <c r="S25" s="1">
        <v>0</v>
      </c>
    </row>
    <row r="26" spans="1:19" x14ac:dyDescent="0.25">
      <c r="A26">
        <v>8</v>
      </c>
      <c r="B26" s="2">
        <f t="shared" si="2"/>
        <v>5441976.9168814644</v>
      </c>
      <c r="C26" s="2">
        <f t="shared" si="3"/>
        <v>163259.30750644393</v>
      </c>
      <c r="D26" s="2">
        <f t="shared" si="0"/>
        <v>413331.91164278914</v>
      </c>
      <c r="E26" s="2">
        <f t="shared" si="4"/>
        <v>250072.60413634521</v>
      </c>
      <c r="F26" s="2">
        <f t="shared" si="5"/>
        <v>5191904.3127451194</v>
      </c>
      <c r="G26">
        <v>8</v>
      </c>
      <c r="H26" s="2">
        <f t="shared" si="6"/>
        <v>1354408.2851745859</v>
      </c>
      <c r="I26" s="2">
        <f t="shared" si="7"/>
        <v>32505.798844190063</v>
      </c>
      <c r="J26" s="9">
        <f t="shared" si="1"/>
        <v>290693.43106239813</v>
      </c>
      <c r="K26" s="2">
        <f t="shared" si="8"/>
        <v>258187.63221820808</v>
      </c>
      <c r="L26" s="2">
        <f t="shared" si="9"/>
        <v>1096220.6529563777</v>
      </c>
      <c r="M26">
        <v>8</v>
      </c>
      <c r="N26" s="2">
        <f t="shared" si="10"/>
        <v>14332133.700121716</v>
      </c>
      <c r="O26" s="2">
        <f>N26*$O$12</f>
        <v>329639.07510279946</v>
      </c>
      <c r="P26" s="12">
        <f>$Q$14</f>
        <v>1028137.4776425294</v>
      </c>
      <c r="Q26" s="17">
        <f t="shared" si="11"/>
        <v>698498.40253972996</v>
      </c>
      <c r="R26" s="2">
        <f t="shared" si="12"/>
        <v>13633635.297581986</v>
      </c>
      <c r="S26" s="1">
        <v>0</v>
      </c>
    </row>
    <row r="27" spans="1:19" x14ac:dyDescent="0.25">
      <c r="A27">
        <v>9</v>
      </c>
      <c r="B27" s="2">
        <f t="shared" si="2"/>
        <v>5191904.3127451194</v>
      </c>
      <c r="C27" s="2">
        <f t="shared" si="3"/>
        <v>155757.12938235357</v>
      </c>
      <c r="D27" s="2">
        <f t="shared" si="0"/>
        <v>413331.91164278914</v>
      </c>
      <c r="E27" s="2">
        <f t="shared" si="4"/>
        <v>257574.78226043558</v>
      </c>
      <c r="F27" s="2">
        <f t="shared" si="5"/>
        <v>4934329.5304846838</v>
      </c>
      <c r="G27">
        <v>9</v>
      </c>
      <c r="H27" s="2">
        <f t="shared" si="6"/>
        <v>1096220.6529563777</v>
      </c>
      <c r="I27" s="2">
        <f t="shared" si="7"/>
        <v>26309.295670953066</v>
      </c>
      <c r="J27" s="9">
        <f t="shared" si="1"/>
        <v>290693.43106239813</v>
      </c>
      <c r="K27" s="2">
        <f t="shared" si="8"/>
        <v>264384.13539144507</v>
      </c>
      <c r="L27" s="2">
        <f t="shared" si="9"/>
        <v>831836.51756493258</v>
      </c>
      <c r="M27">
        <v>9</v>
      </c>
      <c r="N27" s="2">
        <f>R26-S27</f>
        <v>12333635.297581986</v>
      </c>
      <c r="O27" s="2">
        <f>N27*$O$12</f>
        <v>283673.61184438568</v>
      </c>
      <c r="P27" s="12">
        <f>$S$14</f>
        <v>930102.09003227542</v>
      </c>
      <c r="Q27" s="17">
        <f t="shared" si="11"/>
        <v>646428.47818788979</v>
      </c>
      <c r="R27" s="2">
        <f t="shared" si="12"/>
        <v>11687206.819394097</v>
      </c>
      <c r="S27" s="1">
        <v>1300000</v>
      </c>
    </row>
    <row r="28" spans="1:19" x14ac:dyDescent="0.25">
      <c r="A28">
        <v>10</v>
      </c>
      <c r="B28" s="2">
        <f t="shared" si="2"/>
        <v>4934329.5304846838</v>
      </c>
      <c r="C28" s="2">
        <f t="shared" si="3"/>
        <v>148029.8859145405</v>
      </c>
      <c r="D28" s="2">
        <f t="shared" si="0"/>
        <v>413331.91164278914</v>
      </c>
      <c r="E28" s="2">
        <f t="shared" si="4"/>
        <v>265302.02572824864</v>
      </c>
      <c r="F28" s="2">
        <f t="shared" si="5"/>
        <v>4669027.5047564348</v>
      </c>
      <c r="G28">
        <v>10</v>
      </c>
      <c r="H28" s="2">
        <f t="shared" si="6"/>
        <v>831836.51756493258</v>
      </c>
      <c r="I28" s="2">
        <f t="shared" si="7"/>
        <v>19964.076421558384</v>
      </c>
      <c r="J28" s="9">
        <f t="shared" si="1"/>
        <v>290693.43106239813</v>
      </c>
      <c r="K28" s="2">
        <f t="shared" si="8"/>
        <v>270729.35464083974</v>
      </c>
      <c r="L28" s="2">
        <f t="shared" si="9"/>
        <v>561107.16292409285</v>
      </c>
      <c r="M28">
        <v>10</v>
      </c>
      <c r="N28" s="2">
        <f>R27</f>
        <v>11687206.819394097</v>
      </c>
      <c r="O28" s="2">
        <f>N28*$O$12</f>
        <v>268805.75684606424</v>
      </c>
      <c r="P28" s="12">
        <f t="shared" ref="P28:P33" si="13">$S$14</f>
        <v>930102.09003227542</v>
      </c>
      <c r="Q28" s="17">
        <f t="shared" ref="Q28:Q42" si="14">P28-O28</f>
        <v>661296.33318621118</v>
      </c>
      <c r="R28" s="2">
        <f t="shared" ref="R28:R42" si="15">N28-Q28</f>
        <v>11025910.486207886</v>
      </c>
      <c r="S28" s="1">
        <v>0</v>
      </c>
    </row>
    <row r="29" spans="1:19" x14ac:dyDescent="0.25">
      <c r="A29">
        <v>11</v>
      </c>
      <c r="B29" s="2">
        <f t="shared" si="2"/>
        <v>4669027.5047564348</v>
      </c>
      <c r="C29" s="2">
        <f t="shared" si="3"/>
        <v>140070.82514269304</v>
      </c>
      <c r="D29" s="2">
        <f t="shared" si="0"/>
        <v>413331.91164278914</v>
      </c>
      <c r="E29" s="2">
        <f t="shared" si="4"/>
        <v>273261.08650009613</v>
      </c>
      <c r="F29" s="2">
        <f t="shared" si="5"/>
        <v>4395766.4182563387</v>
      </c>
      <c r="G29">
        <v>11</v>
      </c>
      <c r="H29" s="2">
        <f t="shared" si="6"/>
        <v>561107.16292409285</v>
      </c>
      <c r="I29" s="2">
        <f t="shared" si="7"/>
        <v>13466.571910178229</v>
      </c>
      <c r="J29" s="9">
        <f t="shared" si="1"/>
        <v>290693.43106239813</v>
      </c>
      <c r="K29" s="2">
        <f t="shared" si="8"/>
        <v>277226.8591522199</v>
      </c>
      <c r="L29" s="2">
        <f t="shared" si="9"/>
        <v>283880.30377187295</v>
      </c>
      <c r="M29">
        <v>11</v>
      </c>
      <c r="N29" s="2">
        <f>N28-Q28</f>
        <v>11025910.486207886</v>
      </c>
      <c r="O29" s="2">
        <f>N29*$O$12</f>
        <v>253595.94118278136</v>
      </c>
      <c r="P29" s="12">
        <f t="shared" si="13"/>
        <v>930102.09003227542</v>
      </c>
      <c r="Q29" s="17">
        <f t="shared" si="14"/>
        <v>676506.14884949406</v>
      </c>
      <c r="R29" s="2">
        <f t="shared" si="15"/>
        <v>10349404.337358391</v>
      </c>
      <c r="S29" s="1">
        <v>0</v>
      </c>
    </row>
    <row r="30" spans="1:19" x14ac:dyDescent="0.25">
      <c r="A30">
        <v>12</v>
      </c>
      <c r="B30" s="2">
        <f t="shared" si="2"/>
        <v>4395766.4182563387</v>
      </c>
      <c r="C30" s="2">
        <f t="shared" si="3"/>
        <v>131872.99254769017</v>
      </c>
      <c r="D30" s="2">
        <f t="shared" si="0"/>
        <v>413331.91164278914</v>
      </c>
      <c r="E30" s="2">
        <f t="shared" si="4"/>
        <v>281458.91909509897</v>
      </c>
      <c r="F30" s="2">
        <f t="shared" si="5"/>
        <v>4114307.4991612397</v>
      </c>
      <c r="G30">
        <v>12</v>
      </c>
      <c r="H30" s="2">
        <f t="shared" si="6"/>
        <v>283880.30377187295</v>
      </c>
      <c r="I30" s="2">
        <f t="shared" si="7"/>
        <v>6813.1272905249507</v>
      </c>
      <c r="J30" s="9">
        <f t="shared" si="1"/>
        <v>290693.43106239813</v>
      </c>
      <c r="K30" s="2">
        <f t="shared" si="8"/>
        <v>283880.30377187318</v>
      </c>
      <c r="L30" s="9">
        <f>H30-K30</f>
        <v>0</v>
      </c>
      <c r="M30">
        <v>12</v>
      </c>
      <c r="N30" s="2">
        <f t="shared" ref="N30:N42" si="16">N29-Q29</f>
        <v>10349404.337358391</v>
      </c>
      <c r="O30" s="2">
        <f>N30*$O$12</f>
        <v>238036.29975924297</v>
      </c>
      <c r="P30" s="12">
        <f t="shared" si="13"/>
        <v>930102.09003227542</v>
      </c>
      <c r="Q30" s="17">
        <f t="shared" si="14"/>
        <v>692065.79027303238</v>
      </c>
      <c r="R30" s="2">
        <f t="shared" si="15"/>
        <v>9657338.5470853578</v>
      </c>
      <c r="S30" s="1">
        <v>0</v>
      </c>
    </row>
    <row r="31" spans="1:19" x14ac:dyDescent="0.25">
      <c r="A31">
        <v>13</v>
      </c>
      <c r="B31" s="2">
        <f t="shared" si="2"/>
        <v>4114307.4991612397</v>
      </c>
      <c r="C31" s="2">
        <f t="shared" si="3"/>
        <v>123429.22497483718</v>
      </c>
      <c r="D31" s="2">
        <f t="shared" si="0"/>
        <v>413331.91164278914</v>
      </c>
      <c r="E31" s="2">
        <f t="shared" si="4"/>
        <v>289902.68666795199</v>
      </c>
      <c r="F31" s="2">
        <f t="shared" si="5"/>
        <v>3824404.812493288</v>
      </c>
      <c r="M31">
        <v>13</v>
      </c>
      <c r="N31" s="2">
        <f t="shared" si="16"/>
        <v>9657338.5470853578</v>
      </c>
      <c r="O31" s="2">
        <f>N31*$O$12</f>
        <v>222118.78658296322</v>
      </c>
      <c r="P31" s="12">
        <f t="shared" si="13"/>
        <v>930102.09003227542</v>
      </c>
      <c r="Q31" s="17">
        <f t="shared" si="14"/>
        <v>707983.30344931222</v>
      </c>
      <c r="R31" s="2">
        <f t="shared" si="15"/>
        <v>8949355.2436360456</v>
      </c>
      <c r="S31" s="1">
        <v>0</v>
      </c>
    </row>
    <row r="32" spans="1:19" x14ac:dyDescent="0.25">
      <c r="A32">
        <v>14</v>
      </c>
      <c r="B32" s="2">
        <f t="shared" si="2"/>
        <v>3824404.812493288</v>
      </c>
      <c r="C32" s="2">
        <f t="shared" si="3"/>
        <v>114732.14437479863</v>
      </c>
      <c r="D32" s="2">
        <f t="shared" si="0"/>
        <v>413331.91164278914</v>
      </c>
      <c r="E32" s="2">
        <f t="shared" si="4"/>
        <v>298599.76726799051</v>
      </c>
      <c r="F32" s="2">
        <f t="shared" si="5"/>
        <v>3525805.0452252976</v>
      </c>
      <c r="M32">
        <v>14</v>
      </c>
      <c r="N32" s="2">
        <f t="shared" si="16"/>
        <v>8949355.2436360456</v>
      </c>
      <c r="O32" s="2">
        <f>N32*$O$12</f>
        <v>205835.17060362906</v>
      </c>
      <c r="P32" s="12">
        <f t="shared" si="13"/>
        <v>930102.09003227542</v>
      </c>
      <c r="Q32" s="17">
        <f t="shared" si="14"/>
        <v>724266.91942864633</v>
      </c>
      <c r="R32" s="2">
        <f t="shared" si="15"/>
        <v>8225088.324207399</v>
      </c>
      <c r="S32" s="1">
        <v>0</v>
      </c>
    </row>
    <row r="33" spans="1:19" x14ac:dyDescent="0.25">
      <c r="A33">
        <v>15</v>
      </c>
      <c r="B33" s="2">
        <f t="shared" si="2"/>
        <v>3525805.0452252976</v>
      </c>
      <c r="C33" s="2">
        <f t="shared" si="3"/>
        <v>105774.15135675893</v>
      </c>
      <c r="D33" s="2">
        <f t="shared" si="0"/>
        <v>413331.91164278914</v>
      </c>
      <c r="E33" s="2">
        <f t="shared" si="4"/>
        <v>307557.76028603024</v>
      </c>
      <c r="F33" s="2">
        <f t="shared" si="5"/>
        <v>3218247.2849392672</v>
      </c>
      <c r="M33">
        <v>15</v>
      </c>
      <c r="N33" s="2">
        <f t="shared" si="16"/>
        <v>8225088.324207399</v>
      </c>
      <c r="O33" s="2">
        <f>N33*$O$12</f>
        <v>189177.03145677017</v>
      </c>
      <c r="P33" s="12">
        <f t="shared" si="13"/>
        <v>930102.09003227542</v>
      </c>
      <c r="Q33" s="17">
        <f t="shared" si="14"/>
        <v>740925.05857550527</v>
      </c>
      <c r="R33" s="2">
        <f t="shared" si="15"/>
        <v>7484163.2656318936</v>
      </c>
      <c r="S33" s="1">
        <v>100000</v>
      </c>
    </row>
    <row r="34" spans="1:19" x14ac:dyDescent="0.25">
      <c r="A34">
        <v>16</v>
      </c>
      <c r="B34" s="2">
        <f t="shared" si="2"/>
        <v>3218247.2849392672</v>
      </c>
      <c r="C34" s="2">
        <f t="shared" si="3"/>
        <v>96547.418548178015</v>
      </c>
      <c r="D34" s="2">
        <f t="shared" si="0"/>
        <v>413331.91164278914</v>
      </c>
      <c r="E34" s="2">
        <f t="shared" si="4"/>
        <v>316784.4930946111</v>
      </c>
      <c r="F34" s="2">
        <f t="shared" si="5"/>
        <v>2901462.7918446562</v>
      </c>
      <c r="I34" s="10"/>
      <c r="J34" s="10"/>
      <c r="K34" s="10"/>
      <c r="M34">
        <v>16</v>
      </c>
      <c r="N34" s="2">
        <f>R33-S33</f>
        <v>7384163.2656318936</v>
      </c>
      <c r="O34" s="2">
        <f>N34*$O$12</f>
        <v>169835.75510953355</v>
      </c>
      <c r="P34" s="12">
        <f>$U$14</f>
        <v>917674.48714574566</v>
      </c>
      <c r="Q34" s="17">
        <f t="shared" si="14"/>
        <v>747838.73203621211</v>
      </c>
      <c r="R34" s="2">
        <f t="shared" si="15"/>
        <v>6636324.5335956812</v>
      </c>
      <c r="S34" s="1">
        <v>0</v>
      </c>
    </row>
    <row r="35" spans="1:19" x14ac:dyDescent="0.25">
      <c r="A35">
        <v>17</v>
      </c>
      <c r="B35" s="2">
        <f t="shared" si="2"/>
        <v>2901462.7918446562</v>
      </c>
      <c r="C35" s="2">
        <f t="shared" si="3"/>
        <v>87043.883755339688</v>
      </c>
      <c r="D35" s="2">
        <f t="shared" si="0"/>
        <v>413331.91164278914</v>
      </c>
      <c r="E35" s="2">
        <f t="shared" si="4"/>
        <v>326288.02788744948</v>
      </c>
      <c r="F35" s="2">
        <f t="shared" si="5"/>
        <v>2575174.7639572066</v>
      </c>
      <c r="I35" s="10"/>
      <c r="J35" s="10"/>
      <c r="K35" s="10"/>
      <c r="M35">
        <v>17</v>
      </c>
      <c r="N35" s="2">
        <f t="shared" si="16"/>
        <v>6636324.5335956812</v>
      </c>
      <c r="O35" s="2">
        <f>N35*$O$12</f>
        <v>152635.46427270066</v>
      </c>
      <c r="P35" s="12">
        <f t="shared" ref="P35:P42" si="17">$U$14</f>
        <v>917674.48714574566</v>
      </c>
      <c r="Q35" s="17">
        <f t="shared" si="14"/>
        <v>765039.02287304495</v>
      </c>
      <c r="R35" s="2">
        <f t="shared" si="15"/>
        <v>5871285.5107226362</v>
      </c>
      <c r="S35" s="1">
        <v>0</v>
      </c>
    </row>
    <row r="36" spans="1:19" x14ac:dyDescent="0.25">
      <c r="A36">
        <v>18</v>
      </c>
      <c r="B36" s="2">
        <f t="shared" si="2"/>
        <v>2575174.7639572066</v>
      </c>
      <c r="C36" s="2">
        <f t="shared" si="3"/>
        <v>77255.242918716191</v>
      </c>
      <c r="D36" s="2">
        <f t="shared" si="0"/>
        <v>413331.91164278914</v>
      </c>
      <c r="E36" s="2">
        <f t="shared" si="4"/>
        <v>336076.66872407298</v>
      </c>
      <c r="F36" s="2">
        <f t="shared" si="5"/>
        <v>2239098.0952331335</v>
      </c>
      <c r="I36" s="10"/>
      <c r="J36" s="10"/>
      <c r="K36" s="10"/>
      <c r="M36">
        <v>18</v>
      </c>
      <c r="N36" s="2">
        <f t="shared" si="16"/>
        <v>5871285.5107226362</v>
      </c>
      <c r="O36" s="2">
        <f>N36*$O$12</f>
        <v>135039.56674662064</v>
      </c>
      <c r="P36" s="12">
        <f t="shared" si="17"/>
        <v>917674.48714574566</v>
      </c>
      <c r="Q36" s="17">
        <f t="shared" si="14"/>
        <v>782634.92039912497</v>
      </c>
      <c r="R36" s="2">
        <f t="shared" si="15"/>
        <v>5088650.5903235115</v>
      </c>
      <c r="S36" s="1">
        <v>0</v>
      </c>
    </row>
    <row r="37" spans="1:19" x14ac:dyDescent="0.25">
      <c r="A37">
        <v>19</v>
      </c>
      <c r="B37" s="2">
        <f t="shared" si="2"/>
        <v>2239098.0952331335</v>
      </c>
      <c r="C37" s="2">
        <f t="shared" si="3"/>
        <v>67172.942856994006</v>
      </c>
      <c r="D37" s="2">
        <f t="shared" si="0"/>
        <v>413331.91164278914</v>
      </c>
      <c r="E37" s="2">
        <f t="shared" si="4"/>
        <v>346158.96878579515</v>
      </c>
      <c r="F37" s="2">
        <f t="shared" si="5"/>
        <v>1892939.1264473384</v>
      </c>
      <c r="I37" s="10"/>
      <c r="J37" s="10"/>
      <c r="K37" s="10"/>
      <c r="M37">
        <v>19</v>
      </c>
      <c r="N37" s="2">
        <f t="shared" si="16"/>
        <v>5088650.5903235115</v>
      </c>
      <c r="O37" s="2">
        <f>N37*$O$12</f>
        <v>117038.96357744077</v>
      </c>
      <c r="P37" s="12">
        <f t="shared" si="17"/>
        <v>917674.48714574566</v>
      </c>
      <c r="Q37" s="17">
        <f t="shared" si="14"/>
        <v>800635.52356830495</v>
      </c>
      <c r="R37" s="2">
        <f t="shared" si="15"/>
        <v>4288015.0667552063</v>
      </c>
      <c r="S37" s="1">
        <v>0</v>
      </c>
    </row>
    <row r="38" spans="1:19" x14ac:dyDescent="0.25">
      <c r="A38">
        <v>20</v>
      </c>
      <c r="B38" s="2">
        <f t="shared" si="2"/>
        <v>1892939.1264473384</v>
      </c>
      <c r="C38" s="2">
        <f t="shared" si="3"/>
        <v>56788.173793420152</v>
      </c>
      <c r="D38" s="2">
        <f t="shared" si="0"/>
        <v>413331.91164278914</v>
      </c>
      <c r="E38" s="2">
        <f t="shared" si="4"/>
        <v>356543.737849369</v>
      </c>
      <c r="F38" s="2">
        <f t="shared" si="5"/>
        <v>1536395.3885979694</v>
      </c>
      <c r="I38" s="10"/>
      <c r="J38" s="10"/>
      <c r="K38" s="10"/>
      <c r="M38">
        <v>20</v>
      </c>
      <c r="N38" s="2">
        <f t="shared" si="16"/>
        <v>4288015.0667552063</v>
      </c>
      <c r="O38" s="2">
        <f>N38*$O$12</f>
        <v>98624.346535369739</v>
      </c>
      <c r="P38" s="12">
        <f t="shared" si="17"/>
        <v>917674.48714574566</v>
      </c>
      <c r="Q38" s="17">
        <f t="shared" si="14"/>
        <v>819050.14061037591</v>
      </c>
      <c r="R38" s="2">
        <f t="shared" si="15"/>
        <v>3468964.9261448304</v>
      </c>
      <c r="S38" s="1">
        <v>0</v>
      </c>
    </row>
    <row r="39" spans="1:19" x14ac:dyDescent="0.25">
      <c r="A39">
        <v>21</v>
      </c>
      <c r="B39" s="2">
        <f t="shared" si="2"/>
        <v>1536395.3885979694</v>
      </c>
      <c r="C39" s="2">
        <f t="shared" si="3"/>
        <v>46091.86165793908</v>
      </c>
      <c r="D39" s="2">
        <f t="shared" si="0"/>
        <v>413331.91164278914</v>
      </c>
      <c r="E39" s="2">
        <f t="shared" si="4"/>
        <v>367240.04998485005</v>
      </c>
      <c r="F39" s="2">
        <f t="shared" si="5"/>
        <v>1169155.3386131194</v>
      </c>
      <c r="I39" s="10"/>
      <c r="J39" s="10"/>
      <c r="K39" s="10"/>
      <c r="M39">
        <v>21</v>
      </c>
      <c r="N39" s="2">
        <f t="shared" si="16"/>
        <v>3468964.9261448304</v>
      </c>
      <c r="O39" s="2">
        <f>N39*$O$12</f>
        <v>79786.193301331092</v>
      </c>
      <c r="P39" s="12">
        <f t="shared" si="17"/>
        <v>917674.48714574566</v>
      </c>
      <c r="Q39" s="17">
        <f t="shared" si="14"/>
        <v>837888.29384441453</v>
      </c>
      <c r="R39" s="2">
        <f t="shared" si="15"/>
        <v>2631076.632300416</v>
      </c>
      <c r="S39" s="1">
        <v>0</v>
      </c>
    </row>
    <row r="40" spans="1:19" x14ac:dyDescent="0.25">
      <c r="A40">
        <v>22</v>
      </c>
      <c r="B40" s="2">
        <f t="shared" si="2"/>
        <v>1169155.3386131194</v>
      </c>
      <c r="C40" s="2">
        <f t="shared" si="3"/>
        <v>35074.660158393584</v>
      </c>
      <c r="D40" s="2">
        <f t="shared" si="0"/>
        <v>413331.91164278914</v>
      </c>
      <c r="E40" s="2">
        <f t="shared" si="4"/>
        <v>378257.25148439559</v>
      </c>
      <c r="F40" s="2">
        <f t="shared" si="5"/>
        <v>790898.08712872386</v>
      </c>
      <c r="M40">
        <v>22</v>
      </c>
      <c r="N40" s="2">
        <f t="shared" si="16"/>
        <v>2631076.632300416</v>
      </c>
      <c r="O40" s="2">
        <f>N40*$O$12</f>
        <v>60514.762542909564</v>
      </c>
      <c r="P40" s="12">
        <f t="shared" si="17"/>
        <v>917674.48714574566</v>
      </c>
      <c r="Q40" s="17">
        <f>P40-O40</f>
        <v>857159.72460283607</v>
      </c>
      <c r="R40" s="2">
        <f t="shared" si="15"/>
        <v>1773916.9076975798</v>
      </c>
      <c r="S40" s="1">
        <v>0</v>
      </c>
    </row>
    <row r="41" spans="1:19" x14ac:dyDescent="0.25">
      <c r="A41">
        <v>23</v>
      </c>
      <c r="B41" s="2">
        <f t="shared" si="2"/>
        <v>790898.08712872386</v>
      </c>
      <c r="C41" s="2">
        <f t="shared" si="3"/>
        <v>23726.942613861716</v>
      </c>
      <c r="D41" s="2">
        <f t="shared" si="0"/>
        <v>413331.91164278914</v>
      </c>
      <c r="E41" s="2">
        <f t="shared" si="4"/>
        <v>389604.96902892744</v>
      </c>
      <c r="F41" s="2">
        <f t="shared" si="5"/>
        <v>401293.11809979641</v>
      </c>
      <c r="M41">
        <v>23</v>
      </c>
      <c r="N41" s="2">
        <f t="shared" si="16"/>
        <v>1773916.9076975798</v>
      </c>
      <c r="O41" s="2">
        <f>N41*$O$12</f>
        <v>40800.088877044334</v>
      </c>
      <c r="P41" s="12">
        <f t="shared" si="17"/>
        <v>917674.48714574566</v>
      </c>
      <c r="Q41" s="17">
        <f t="shared" si="14"/>
        <v>876874.39826870128</v>
      </c>
      <c r="R41" s="2">
        <f t="shared" si="15"/>
        <v>897042.50942887855</v>
      </c>
      <c r="S41" s="1">
        <v>0</v>
      </c>
    </row>
    <row r="42" spans="1:19" x14ac:dyDescent="0.25">
      <c r="A42">
        <v>24</v>
      </c>
      <c r="B42" s="2">
        <f t="shared" si="2"/>
        <v>401293.11809979641</v>
      </c>
      <c r="C42" s="2">
        <f t="shared" si="3"/>
        <v>12038.793542993892</v>
      </c>
      <c r="D42" s="2">
        <f t="shared" si="0"/>
        <v>413331.91164278914</v>
      </c>
      <c r="E42" s="2">
        <f t="shared" si="4"/>
        <v>401293.11809979525</v>
      </c>
      <c r="F42" s="2">
        <f t="shared" si="5"/>
        <v>1.1641532182693481E-9</v>
      </c>
      <c r="M42">
        <v>24</v>
      </c>
      <c r="N42" s="2">
        <f t="shared" si="16"/>
        <v>897042.50942887855</v>
      </c>
      <c r="O42" s="2">
        <f>N42*$O$12</f>
        <v>20631.977716864207</v>
      </c>
      <c r="P42" s="12">
        <f t="shared" si="17"/>
        <v>917674.48714574566</v>
      </c>
      <c r="Q42" s="17">
        <f t="shared" si="14"/>
        <v>897042.50942888146</v>
      </c>
      <c r="R42" s="2">
        <f t="shared" si="15"/>
        <v>-2.9103830456733704E-9</v>
      </c>
      <c r="S42" s="1">
        <v>0</v>
      </c>
    </row>
  </sheetData>
  <mergeCells count="4">
    <mergeCell ref="B6:C6"/>
    <mergeCell ref="B17:F17"/>
    <mergeCell ref="H17:L17"/>
    <mergeCell ref="N17:S17"/>
  </mergeCells>
  <conditionalFormatting sqref="C8">
    <cfRule type="containsText" dxfId="1" priority="1" operator="containsText" text="Aprobar">
      <formula>NOT(ISERROR(SEARCH("Aprobar",C8)))</formula>
    </cfRule>
    <cfRule type="containsText" dxfId="0" priority="2" operator="containsText" text="Negar">
      <formula>NOT(ISERROR(SEARCH("Negar",C8)))</formula>
    </cfRule>
  </conditionalFormatting>
  <dataValidations count="1">
    <dataValidation type="list" allowBlank="1" showInputMessage="1" showErrorMessage="1" sqref="B7" xr:uid="{6CE8A21E-342B-4DE7-A4B2-EC757AEC2C9D}">
      <formula1>#REF!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Romero</dc:creator>
  <cp:lastModifiedBy>Nicolas Steven Romero Leon</cp:lastModifiedBy>
  <dcterms:created xsi:type="dcterms:W3CDTF">2023-09-01T12:16:31Z</dcterms:created>
  <dcterms:modified xsi:type="dcterms:W3CDTF">2023-09-22T14:09:05Z</dcterms:modified>
</cp:coreProperties>
</file>