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Wings_Hub\Wings-Hub\ML2425\ML24-06-Magic-Wand-with-an-Arduino-Nano-33-BLE-Sense\ProjectManagement\"/>
    </mc:Choice>
  </mc:AlternateContent>
  <xr:revisionPtr revIDLastSave="0" documentId="13_ncr:1_{B49D1C4A-6117-4A50-9040-48F801E5C077}" xr6:coauthVersionLast="36" xr6:coauthVersionMax="36" xr10:uidLastSave="{00000000-0000-0000-0000-000000000000}"/>
  <bookViews>
    <workbookView xWindow="-105" yWindow="-105" windowWidth="23250" windowHeight="12450" xr2:uid="{00000000-000D-0000-FFFF-FFFF00000000}"/>
  </bookViews>
  <sheets>
    <sheet name="Report" sheetId="2" r:id="rId1"/>
    <sheet name="Formalities"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1" i="2" l="1"/>
  <c r="C389" i="2"/>
  <c r="C388" i="2"/>
  <c r="C387" i="2"/>
  <c r="C386" i="2"/>
  <c r="E381" i="2"/>
  <c r="E371" i="2"/>
  <c r="E392" i="2" l="1"/>
  <c r="E372" i="2"/>
  <c r="E333" i="2"/>
  <c r="E321" i="2"/>
  <c r="E312" i="2"/>
  <c r="E266" i="2"/>
  <c r="E240" i="2"/>
  <c r="E239" i="2"/>
  <c r="E226" i="2"/>
  <c r="E227" i="2" s="1"/>
  <c r="E220" i="2"/>
  <c r="E219" i="2"/>
  <c r="E197" i="2"/>
  <c r="E196" i="2"/>
  <c r="E204" i="2"/>
  <c r="E205" i="2" s="1"/>
  <c r="E173" i="2"/>
  <c r="E160" i="2"/>
  <c r="E159" i="2"/>
  <c r="E136" i="2"/>
  <c r="E124" i="2"/>
  <c r="E125" i="2" s="1"/>
  <c r="E109" i="2"/>
  <c r="E360" i="2"/>
  <c r="E361" i="2" s="1"/>
  <c r="E98" i="2"/>
  <c r="E87" i="2"/>
  <c r="E88" i="2" s="1"/>
  <c r="E76" i="2"/>
  <c r="E77" i="2" s="1"/>
  <c r="E67" i="2"/>
  <c r="E68" i="2" s="1"/>
  <c r="E50" i="2" l="1"/>
  <c r="E382" i="2"/>
  <c r="E356" i="2"/>
  <c r="E357" i="2" s="1"/>
  <c r="E420" i="2"/>
  <c r="E471" i="2"/>
  <c r="E432" i="2"/>
  <c r="E452" i="2" l="1"/>
  <c r="E443" i="2"/>
  <c r="E506" i="2" l="1"/>
  <c r="E492" i="2"/>
  <c r="E493" i="2" s="1"/>
  <c r="E520" i="2" l="1"/>
  <c r="E521" i="2" s="1"/>
  <c r="F322" i="2" l="1"/>
  <c r="E322" i="2"/>
  <c r="F125" i="2"/>
  <c r="B150" i="2"/>
  <c r="A150" i="2"/>
  <c r="F139" i="2"/>
  <c r="F150" i="2" s="1"/>
  <c r="F140" i="2"/>
  <c r="F151" i="2" s="1"/>
  <c r="F141" i="2"/>
  <c r="F152" i="2" s="1"/>
  <c r="F142" i="2"/>
  <c r="F153" i="2" s="1"/>
  <c r="F143" i="2"/>
  <c r="F154" i="2" s="1"/>
  <c r="F144" i="2"/>
  <c r="F155" i="2" s="1"/>
  <c r="F145" i="2"/>
  <c r="F156" i="2" s="1"/>
  <c r="F146" i="2"/>
  <c r="F157" i="2" s="1"/>
  <c r="F147" i="2"/>
  <c r="F158" i="2" s="1"/>
  <c r="C139" i="2"/>
  <c r="C150" i="2" s="1"/>
  <c r="C140" i="2"/>
  <c r="C151" i="2" s="1"/>
  <c r="C141" i="2"/>
  <c r="C152" i="2" s="1"/>
  <c r="C142" i="2"/>
  <c r="C153" i="2" s="1"/>
  <c r="C143" i="2"/>
  <c r="C154" i="2" s="1"/>
  <c r="C144" i="2"/>
  <c r="C155" i="2" s="1"/>
  <c r="C145" i="2"/>
  <c r="C156" i="2" s="1"/>
  <c r="C146" i="2"/>
  <c r="C157" i="2" s="1"/>
  <c r="C147" i="2"/>
  <c r="C158" i="2" s="1"/>
  <c r="A140" i="2"/>
  <c r="A151" i="2" s="1"/>
  <c r="F313" i="2" l="1"/>
  <c r="F334" i="2"/>
  <c r="E334" i="2"/>
  <c r="E343" i="2"/>
  <c r="E344" i="2" s="1"/>
  <c r="F344" i="2"/>
  <c r="F287" i="2"/>
  <c r="F408" i="2"/>
  <c r="F392" i="2"/>
  <c r="F382" i="2"/>
  <c r="F372" i="2"/>
  <c r="E421" i="2"/>
  <c r="F421" i="2"/>
  <c r="E433" i="2"/>
  <c r="F433" i="2"/>
  <c r="F478" i="2" l="1"/>
  <c r="F227" i="2" l="1"/>
  <c r="F220" i="2"/>
  <c r="F212" i="2" l="1"/>
  <c r="F472" i="2"/>
  <c r="E462" i="2"/>
  <c r="F462" i="2"/>
  <c r="F357" i="2"/>
  <c r="F267" i="2"/>
  <c r="A70" i="2"/>
  <c r="E267" i="2"/>
  <c r="E472" i="2" l="1"/>
  <c r="F275" i="2"/>
  <c r="E275" i="2"/>
  <c r="E274" i="2"/>
  <c r="F240" i="2"/>
  <c r="F77" i="2"/>
  <c r="F88" i="2"/>
  <c r="F174" i="2"/>
  <c r="E174" i="2"/>
  <c r="F160" i="2"/>
  <c r="E286" i="2" l="1"/>
  <c r="E287" i="2" s="1"/>
  <c r="E477" i="2"/>
  <c r="E478" i="2" s="1"/>
  <c r="F149" i="2"/>
  <c r="E148" i="2"/>
  <c r="E149" i="2" s="1"/>
  <c r="F137" i="2"/>
  <c r="E137" i="2"/>
  <c r="F197" i="2"/>
  <c r="F205" i="2"/>
  <c r="F361" i="2"/>
  <c r="F68" i="2"/>
  <c r="F249" i="2" l="1"/>
  <c r="E249" i="2"/>
  <c r="E248" i="2"/>
  <c r="F521" i="2" l="1"/>
  <c r="F507" i="2"/>
  <c r="E507" i="2"/>
  <c r="F493" i="2"/>
  <c r="F51" i="2"/>
  <c r="E51" i="2"/>
  <c r="F187" i="2"/>
  <c r="E186" i="2"/>
  <c r="E187" i="2" s="1"/>
  <c r="E527" i="2" l="1"/>
  <c r="F527" i="2"/>
  <c r="E313" i="2"/>
  <c r="E407" i="2" s="1"/>
  <c r="F535" i="2"/>
  <c r="F536" i="2" s="1"/>
  <c r="F537" i="2" s="1"/>
  <c r="F538" i="2" s="1"/>
  <c r="F539" i="2" s="1"/>
  <c r="F540" i="2" s="1"/>
  <c r="F541" i="2" s="1"/>
  <c r="F542" i="2" s="1"/>
  <c r="E453" i="2" l="1"/>
  <c r="E444" i="2"/>
  <c r="E110" i="2"/>
  <c r="E526" i="2" s="1"/>
  <c r="E99" i="2"/>
  <c r="E528" i="2" s="1"/>
  <c r="E408" i="2" l="1"/>
  <c r="E525" i="2" s="1"/>
  <c r="F453" i="2"/>
  <c r="F444" i="2"/>
  <c r="F525" i="2" l="1"/>
  <c r="H527" i="2" s="1"/>
  <c r="F110" i="2"/>
  <c r="F526" i="2" s="1"/>
  <c r="F99" i="2"/>
  <c r="F528" i="2" s="1"/>
  <c r="H528" i="2" l="1"/>
  <c r="H526" i="2"/>
  <c r="H5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Elmar Wings</author>
  </authors>
  <commentList>
    <comment ref="K360" authorId="0" shapeId="0" xr:uid="{00000000-0006-0000-0000-00000100000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Elmar Wings</author>
  </authors>
  <commentList>
    <comment ref="B14" authorId="0" shapeId="0" xr:uid="{00000000-0006-0000-0100-000001000000}">
      <text>
        <r>
          <rPr>
            <b/>
            <sz val="9"/>
            <color indexed="81"/>
            <rFont val="Segoe UI"/>
            <charset val="1"/>
          </rPr>
          <t>Elmar Wings:</t>
        </r>
        <r>
          <rPr>
            <sz val="9"/>
            <color indexed="81"/>
            <rFont val="Segoe UI"/>
            <charset val="1"/>
          </rPr>
          <t xml:space="preserve">
main page
descriptions of the functions
descriptions of the parameters
</t>
        </r>
      </text>
    </comment>
    <comment ref="B15" authorId="0" shapeId="0" xr:uid="{00000000-0006-0000-0100-000002000000}">
      <text>
        <r>
          <rPr>
            <b/>
            <sz val="9"/>
            <color indexed="81"/>
            <rFont val="Segoe UI"/>
            <charset val="1"/>
          </rPr>
          <t>Elmar Wings:</t>
        </r>
        <r>
          <rPr>
            <sz val="9"/>
            <color indexed="81"/>
            <rFont val="Segoe UI"/>
            <charset val="1"/>
          </rPr>
          <t xml:space="preserve">
in all possible files:
- py
- tex
-bib
- ...</t>
        </r>
      </text>
    </comment>
    <comment ref="B34" authorId="0" shapeId="0" xr:uid="{00000000-0006-0000-0100-00000300000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sharedStrings.xml><?xml version="1.0" encoding="utf-8"?>
<sst xmlns="http://schemas.openxmlformats.org/spreadsheetml/2006/main" count="739" uniqueCount="488">
  <si>
    <t>Literature</t>
  </si>
  <si>
    <t>bib file</t>
  </si>
  <si>
    <t>completeness</t>
  </si>
  <si>
    <t>quality</t>
  </si>
  <si>
    <t>presentation</t>
  </si>
  <si>
    <t>description</t>
  </si>
  <si>
    <t>Introduction</t>
  </si>
  <si>
    <t>problem's description</t>
  </si>
  <si>
    <t>no phrases</t>
  </si>
  <si>
    <t>literature</t>
  </si>
  <si>
    <t>challenges (with literature)</t>
  </si>
  <si>
    <t>solution</t>
  </si>
  <si>
    <t>structure</t>
  </si>
  <si>
    <t>problem</t>
  </si>
  <si>
    <t>data acquisition</t>
  </si>
  <si>
    <t>data quantity</t>
  </si>
  <si>
    <t>data quality</t>
  </si>
  <si>
    <t>data relevance</t>
  </si>
  <si>
    <t>anomalies</t>
  </si>
  <si>
    <t>outliers</t>
  </si>
  <si>
    <t>data mining</t>
  </si>
  <si>
    <t>algorithm</t>
  </si>
  <si>
    <t>hyperparameters</t>
  </si>
  <si>
    <t>applications</t>
  </si>
  <si>
    <t>example with a program</t>
  </si>
  <si>
    <t>input</t>
  </si>
  <si>
    <t>output</t>
  </si>
  <si>
    <t>relevance</t>
  </si>
  <si>
    <t>methodology</t>
  </si>
  <si>
    <t>CRISP-DM</t>
  </si>
  <si>
    <t>ML pipeline</t>
  </si>
  <si>
    <t>other</t>
  </si>
  <si>
    <t>kdd process</t>
  </si>
  <si>
    <t>requirements</t>
  </si>
  <si>
    <t>Monitoring</t>
  </si>
  <si>
    <t>origin</t>
  </si>
  <si>
    <t>Process</t>
  </si>
  <si>
    <t>project plan</t>
  </si>
  <si>
    <t>LaTeX</t>
  </si>
  <si>
    <t>GitHub: uploads on 20 days</t>
  </si>
  <si>
    <t>Software Bill of Materials</t>
  </si>
  <si>
    <t>Data Version Control</t>
  </si>
  <si>
    <t>idea</t>
  </si>
  <si>
    <t>Installation</t>
  </si>
  <si>
    <t>First Steps</t>
  </si>
  <si>
    <t>installation</t>
  </si>
  <si>
    <t>functions</t>
  </si>
  <si>
    <t>help</t>
  </si>
  <si>
    <t>error handling</t>
  </si>
  <si>
    <t>program</t>
  </si>
  <si>
    <t xml:space="preserve">readable </t>
  </si>
  <si>
    <t>parameter handling</t>
  </si>
  <si>
    <t>structure/modules</t>
  </si>
  <si>
    <t>names</t>
  </si>
  <si>
    <t>Package</t>
  </si>
  <si>
    <t xml:space="preserve">Introduction </t>
  </si>
  <si>
    <t>Description</t>
  </si>
  <si>
    <t>Example - Files</t>
  </si>
  <si>
    <t>folders</t>
  </si>
  <si>
    <t>files</t>
  </si>
  <si>
    <t>modules</t>
  </si>
  <si>
    <t>variables</t>
  </si>
  <si>
    <t>Data selection</t>
  </si>
  <si>
    <t>data transformation</t>
  </si>
  <si>
    <t>tool</t>
  </si>
  <si>
    <t>complettness</t>
  </si>
  <si>
    <t>Documentation developer</t>
  </si>
  <si>
    <t>ml pipeline</t>
  </si>
  <si>
    <t>spelling/punctuation/grammar</t>
  </si>
  <si>
    <t>Short Description</t>
  </si>
  <si>
    <t>github Project</t>
  </si>
  <si>
    <t>Author:</t>
  </si>
  <si>
    <t>Name</t>
  </si>
  <si>
    <t>Surname</t>
  </si>
  <si>
    <t>Matrikelnumber</t>
  </si>
  <si>
    <t>github Nickname</t>
  </si>
  <si>
    <t>Study Course:</t>
  </si>
  <si>
    <t>Semester:</t>
  </si>
  <si>
    <t>Project Start:</t>
  </si>
  <si>
    <t>Planned Project End:</t>
  </si>
  <si>
    <t>Name of the module:</t>
  </si>
  <si>
    <t>CPs:</t>
  </si>
  <si>
    <t>Grading</t>
  </si>
  <si>
    <t>Sub Topic</t>
  </si>
  <si>
    <t>`++/+/0/-/--</t>
  </si>
  <si>
    <t>Further Reading</t>
  </si>
  <si>
    <t>all files are available</t>
  </si>
  <si>
    <t>report's structure</t>
  </si>
  <si>
    <t>Features</t>
  </si>
  <si>
    <t>Quality</t>
  </si>
  <si>
    <t>types</t>
  </si>
  <si>
    <t>Given documentation</t>
  </si>
  <si>
    <t>use of</t>
  </si>
  <si>
    <t>same notation</t>
  </si>
  <si>
    <t>Supplements</t>
  </si>
  <si>
    <t>same structure</t>
  </si>
  <si>
    <t>Hardware</t>
  </si>
  <si>
    <t>constraints</t>
  </si>
  <si>
    <t>dimensions</t>
  </si>
  <si>
    <t>conclusions</t>
  </si>
  <si>
    <t>data</t>
  </si>
  <si>
    <t>qualitiy</t>
  </si>
  <si>
    <t>quantity</t>
  </si>
  <si>
    <t>Improvements</t>
  </si>
  <si>
    <t>requirements.txt</t>
  </si>
  <si>
    <t>minimal</t>
  </si>
  <si>
    <t>documentation</t>
  </si>
  <si>
    <t>Tests</t>
  </si>
  <si>
    <t>max 20% is pictures</t>
  </si>
  <si>
    <t>challenges</t>
  </si>
  <si>
    <t>solutions</t>
  </si>
  <si>
    <t>results</t>
  </si>
  <si>
    <t>Manual</t>
  </si>
  <si>
    <t>main function</t>
  </si>
  <si>
    <t>sketch of the GUI or UI</t>
  </si>
  <si>
    <t>maintenance</t>
  </si>
  <si>
    <t>Troubleshooting</t>
  </si>
  <si>
    <t>specifications</t>
  </si>
  <si>
    <t>independence of the internals</t>
  </si>
  <si>
    <t>Minor changes</t>
  </si>
  <si>
    <t>list of minor changes</t>
  </si>
  <si>
    <t>major improvements</t>
  </si>
  <si>
    <t>documentation of the major improvements</t>
  </si>
  <si>
    <t>readme</t>
  </si>
  <si>
    <t>in Time (14 days)</t>
  </si>
  <si>
    <t>updated</t>
  </si>
  <si>
    <t>Problem's description</t>
  </si>
  <si>
    <t>pictures</t>
  </si>
  <si>
    <t>Folder structure</t>
  </si>
  <si>
    <t>links to folder</t>
  </si>
  <si>
    <t>links to files</t>
  </si>
  <si>
    <t>author.xlsx</t>
  </si>
  <si>
    <t>group members</t>
  </si>
  <si>
    <t>in time (7 days)</t>
  </si>
  <si>
    <t>addresses</t>
  </si>
  <si>
    <t>emails</t>
  </si>
  <si>
    <t>github nicknames</t>
  </si>
  <si>
    <t>contact data</t>
  </si>
  <si>
    <t>Responsible (Just one person)</t>
  </si>
  <si>
    <t>LaTeX Installation in Time (7 Days)</t>
  </si>
  <si>
    <t>Git Account in Time (2 days)</t>
  </si>
  <si>
    <t>notation</t>
  </si>
  <si>
    <t>filenames</t>
  </si>
  <si>
    <t>not short, not long</t>
  </si>
  <si>
    <t>only letters, no blanks,…</t>
  </si>
  <si>
    <t>plausible, not 1.*,…</t>
  </si>
  <si>
    <t>file headers</t>
  </si>
  <si>
    <t>author</t>
  </si>
  <si>
    <t>project</t>
  </si>
  <si>
    <t>filename</t>
  </si>
  <si>
    <t>short description</t>
  </si>
  <si>
    <t>dependicies</t>
  </si>
  <si>
    <t>project's structure</t>
  </si>
  <si>
    <t>name</t>
  </si>
  <si>
    <t>list of materials</t>
  </si>
  <si>
    <t>picture</t>
  </si>
  <si>
    <t>link</t>
  </si>
  <si>
    <t>prices</t>
  </si>
  <si>
    <t>complete</t>
  </si>
  <si>
    <t>thinking in components/modules</t>
  </si>
  <si>
    <t>adequate</t>
  </si>
  <si>
    <t>scope</t>
  </si>
  <si>
    <t>all aspects</t>
  </si>
  <si>
    <t>images</t>
  </si>
  <si>
    <t>own</t>
  </si>
  <si>
    <t>enough</t>
  </si>
  <si>
    <t>labelled</t>
  </si>
  <si>
    <t>ref</t>
  </si>
  <si>
    <t>readable latex code</t>
  </si>
  <si>
    <t>indents</t>
  </si>
  <si>
    <t>empty lines</t>
  </si>
  <si>
    <t>header</t>
  </si>
  <si>
    <t>correct types</t>
  </si>
  <si>
    <t>all fields</t>
  </si>
  <si>
    <t>sorted (abc)</t>
  </si>
  <si>
    <t>updated readme.md</t>
  </si>
  <si>
    <t>Version</t>
  </si>
  <si>
    <t>Development Environment</t>
  </si>
  <si>
    <t>Configuration</t>
  </si>
  <si>
    <t>Weekly Update</t>
  </si>
  <si>
    <t>Allocation of tasks identifiable</t>
  </si>
  <si>
    <t>Plausible</t>
  </si>
  <si>
    <t>Results checkable</t>
  </si>
  <si>
    <t>Reasonable structure</t>
  </si>
  <si>
    <t>all</t>
  </si>
  <si>
    <t>student 1</t>
  </si>
  <si>
    <t>student 2</t>
  </si>
  <si>
    <t>student 3</t>
  </si>
  <si>
    <t>Project T</t>
  </si>
  <si>
    <t xml:space="preserve"> &lt;10&gt;</t>
  </si>
  <si>
    <t>Justification</t>
  </si>
  <si>
    <t>Deployment</t>
  </si>
  <si>
    <t>TensorFlow Lite</t>
  </si>
  <si>
    <t>Code Example</t>
  </si>
  <si>
    <t>TensorFlow Lite Micro</t>
  </si>
  <si>
    <t>Use in the project</t>
  </si>
  <si>
    <t>todo</t>
  </si>
  <si>
    <t>next steps</t>
  </si>
  <si>
    <t>Plan</t>
  </si>
  <si>
    <t>List of Packages, Tools,…</t>
  </si>
  <si>
    <t>Checks</t>
  </si>
  <si>
    <t>Message handling</t>
  </si>
  <si>
    <t>unanswered points</t>
  </si>
  <si>
    <t>first steps</t>
  </si>
  <si>
    <t>Program "Hello World"</t>
  </si>
  <si>
    <t>Own Pictures</t>
  </si>
  <si>
    <t>formalities</t>
  </si>
  <si>
    <t>due in time</t>
  </si>
  <si>
    <t>actual author.xlxs</t>
  </si>
  <si>
    <t>not using tikz</t>
  </si>
  <si>
    <t>no pdf files of the citations</t>
  </si>
  <si>
    <t>no citations</t>
  </si>
  <si>
    <t>all files</t>
  </si>
  <si>
    <t>stupid/strange/senseless filenames</t>
  </si>
  <si>
    <t>no websites as pdf</t>
  </si>
  <si>
    <t>no doxygen</t>
  </si>
  <si>
    <t>no headers</t>
  </si>
  <si>
    <t>flow chart of each step in teh development, not code</t>
  </si>
  <si>
    <t>Example - Manual</t>
  </si>
  <si>
    <t>Example -Description</t>
  </si>
  <si>
    <t>bad LaTeX code</t>
  </si>
  <si>
    <t>Plan/Description</t>
  </si>
  <si>
    <t>not using the given structure/template</t>
  </si>
  <si>
    <t>Formalities</t>
  </si>
  <si>
    <t>no bib file</t>
  </si>
  <si>
    <t>bib file entries are ot correct</t>
  </si>
  <si>
    <t>label "author:year"</t>
  </si>
  <si>
    <t>filename "MyLiterature.bib"</t>
  </si>
  <si>
    <t>description of the folders</t>
  </si>
  <si>
    <t>description of the files</t>
  </si>
  <si>
    <t>Percent</t>
  </si>
  <si>
    <t>Grade</t>
  </si>
  <si>
    <t>Grades</t>
  </si>
  <si>
    <t>n.b.</t>
  </si>
  <si>
    <t>Maximum Score</t>
  </si>
  <si>
    <t>Presentation</t>
  </si>
  <si>
    <t>Contents</t>
  </si>
  <si>
    <t>Code</t>
  </si>
  <si>
    <t>using of tikz</t>
  </si>
  <si>
    <t>Hyperparameter</t>
  </si>
  <si>
    <t>Algorithm</t>
  </si>
  <si>
    <t>package</t>
  </si>
  <si>
    <t>configuration</t>
  </si>
  <si>
    <t>further Readings</t>
  </si>
  <si>
    <t>60 pages</t>
  </si>
  <si>
    <t>Part domain knowledge</t>
  </si>
  <si>
    <t>Part methodology</t>
  </si>
  <si>
    <t>Additional tasks</t>
  </si>
  <si>
    <t>Project Management</t>
  </si>
  <si>
    <t>Part Application Development</t>
  </si>
  <si>
    <t>Part Application Deployment</t>
  </si>
  <si>
    <t>Part Application Appendix</t>
  </si>
  <si>
    <t>General Aspects</t>
  </si>
  <si>
    <t>Data Base</t>
  </si>
  <si>
    <t>Data Types</t>
  </si>
  <si>
    <t>Fairness/Bias</t>
  </si>
  <si>
    <t>Quantitiy</t>
  </si>
  <si>
    <t>data processing</t>
  </si>
  <si>
    <t>one database</t>
  </si>
  <si>
    <t>propetrties</t>
  </si>
  <si>
    <t>augmentation</t>
  </si>
  <si>
    <t>KDD</t>
  </si>
  <si>
    <t>Apply to your application</t>
  </si>
  <si>
    <t>Input</t>
  </si>
  <si>
    <t>Training</t>
  </si>
  <si>
    <t>Interpretation</t>
  </si>
  <si>
    <t>Output</t>
  </si>
  <si>
    <t>From Development</t>
  </si>
  <si>
    <t>Data structure</t>
  </si>
  <si>
    <t>to Deployment</t>
  </si>
  <si>
    <t>tools</t>
  </si>
  <si>
    <t>Evaluation</t>
  </si>
  <si>
    <t>concept</t>
  </si>
  <si>
    <t>Application</t>
  </si>
  <si>
    <t>Validation</t>
  </si>
  <si>
    <t>General</t>
  </si>
  <si>
    <t>3 Ideas</t>
  </si>
  <si>
    <t>Idea</t>
  </si>
  <si>
    <t>Data updating in the ML pipeline</t>
  </si>
  <si>
    <t>Privacy</t>
  </si>
  <si>
    <t>Robustness</t>
  </si>
  <si>
    <t>Presentation Literature</t>
  </si>
  <si>
    <t>LaTeX project</t>
  </si>
  <si>
    <t>Poster</t>
  </si>
  <si>
    <t>Getting New Data</t>
  </si>
  <si>
    <t>Code: Functions</t>
  </si>
  <si>
    <t>Code: Test</t>
  </si>
  <si>
    <t>photo of the running system on the titlepage</t>
  </si>
  <si>
    <t>all diagrams, sketches, pictures with tikz, minimum 5</t>
  </si>
  <si>
    <t>Python</t>
  </si>
  <si>
    <t>e.g. OS Linux</t>
  </si>
  <si>
    <t>e.g. Arduino IDE</t>
  </si>
  <si>
    <t>Program "Hello World"/bash files</t>
  </si>
  <si>
    <t>First Steps (description of the GUI/UI)</t>
  </si>
  <si>
    <t>Hint: every component</t>
  </si>
  <si>
    <t>Quantity</t>
  </si>
  <si>
    <t>code with simple example</t>
  </si>
  <si>
    <t>domain Sensor</t>
  </si>
  <si>
    <t>domain hardware</t>
  </si>
  <si>
    <t>properties</t>
  </si>
  <si>
    <t>domain system</t>
  </si>
  <si>
    <t>complete system</t>
  </si>
  <si>
    <t>design</t>
  </si>
  <si>
    <t>folder struture</t>
  </si>
  <si>
    <t>hints for manufacturing</t>
  </si>
  <si>
    <t>description of assembly</t>
  </si>
  <si>
    <t>Domain Machine Learning</t>
  </si>
  <si>
    <t>Domain Tools</t>
  </si>
  <si>
    <t>General aspects</t>
  </si>
  <si>
    <t>application description</t>
  </si>
  <si>
    <t>flow chart of each step in the deployment, not code</t>
  </si>
  <si>
    <t>project management files</t>
  </si>
  <si>
    <t>using tikz</t>
  </si>
  <si>
    <t xml:space="preserve"> of important modules</t>
  </si>
  <si>
    <t>Example - Code</t>
  </si>
  <si>
    <t>Saving models</t>
  </si>
  <si>
    <t>Loading models</t>
  </si>
  <si>
    <t>file structure for model exchangement</t>
  </si>
  <si>
    <t>Conclusion</t>
  </si>
  <si>
    <t>Presentation of the results</t>
  </si>
  <si>
    <t>own pictures/tikz</t>
  </si>
  <si>
    <t>Description of the application</t>
  </si>
  <si>
    <t>own solutions</t>
  </si>
  <si>
    <t>Results</t>
  </si>
  <si>
    <t>Data</t>
  </si>
  <si>
    <t>size</t>
  </si>
  <si>
    <t>format</t>
  </si>
  <si>
    <t>flow chart of each step in the development, not code</t>
  </si>
  <si>
    <t>HTML-Software Documentation</t>
  </si>
  <si>
    <t>Software Documentation</t>
  </si>
  <si>
    <t>main page</t>
  </si>
  <si>
    <t xml:space="preserve"> with Doxygen</t>
  </si>
  <si>
    <t>descriptions</t>
  </si>
  <si>
    <t>parameters</t>
  </si>
  <si>
    <t>updated titlepage</t>
  </si>
  <si>
    <t>updated readme.md/author.xlsx</t>
  </si>
  <si>
    <t>key words - list of all keywords</t>
  </si>
  <si>
    <t>HARDWARE</t>
  </si>
  <si>
    <t>Document Manual</t>
  </si>
  <si>
    <t>Document Manufacturing and Assembly</t>
  </si>
  <si>
    <t>Document Poster</t>
  </si>
  <si>
    <t>Document Report</t>
  </si>
  <si>
    <t>General description of the sensor type</t>
  </si>
  <si>
    <t>Specific Sensor</t>
  </si>
  <si>
    <t>Library</t>
  </si>
  <si>
    <t>Specification</t>
  </si>
  <si>
    <t>Calibration</t>
  </si>
  <si>
    <t>Simple Code</t>
  </si>
  <si>
    <t>Simple Application</t>
  </si>
  <si>
    <t>Further Readings</t>
  </si>
  <si>
    <t>domain sensor/actor</t>
  </si>
  <si>
    <t>e.g. camera, IMU, SPI</t>
  </si>
  <si>
    <t>hardware interfaces</t>
  </si>
  <si>
    <t>os/software interfaces/protocols</t>
  </si>
  <si>
    <t>Test complete system</t>
  </si>
  <si>
    <t>Test parts</t>
  </si>
  <si>
    <t>Test System's Functions</t>
  </si>
  <si>
    <t>Test software modules</t>
  </si>
  <si>
    <t>Test software classes</t>
  </si>
  <si>
    <t>Test software functions</t>
  </si>
  <si>
    <t>automation of the tests</t>
  </si>
  <si>
    <t>Test protocol</t>
  </si>
  <si>
    <t>Adhiraj Walse</t>
  </si>
  <si>
    <t>Nanda</t>
  </si>
  <si>
    <t>Sudeshna</t>
  </si>
  <si>
    <t xml:space="preserve">Adhiraj </t>
  </si>
  <si>
    <t>Walse</t>
  </si>
  <si>
    <t>WalseAdhiraj</t>
  </si>
  <si>
    <t>Business Intelligen ans Data Analytics</t>
  </si>
  <si>
    <t>Winter</t>
  </si>
  <si>
    <t>Adhiraj  Walse</t>
  </si>
  <si>
    <t>Sudeshna Nanda</t>
  </si>
  <si>
    <t>Shrikanth</t>
  </si>
  <si>
    <t>Shrikanth Nanda</t>
  </si>
  <si>
    <t>ML23-06 Magic Wand with an Arduino Nano 33 BLE sense</t>
  </si>
  <si>
    <t>Srikanth Nanda</t>
  </si>
  <si>
    <t>sudeshnananda7</t>
  </si>
  <si>
    <t>LSTM</t>
  </si>
  <si>
    <t>no indent, no comments</t>
  </si>
  <si>
    <t>connecting to code</t>
  </si>
  <si>
    <t>code?</t>
  </si>
  <si>
    <t>How to use the packages, concigurate</t>
  </si>
  <si>
    <t>scaling? Activation function?</t>
  </si>
  <si>
    <t>Apriori</t>
  </si>
  <si>
    <t>Principal Component Analysis</t>
  </si>
  <si>
    <t>The "ML23-06 Magic Wand with an Arduino Nano 33 BLE Sense" project likely involves developing a wand-like device using the Arduino Nano 33 BLE Sense board. Equipped with sensors, this wand could perform actions resembling magic or interact with other devices via Bluetooth Low Energy (BLE) communication. This project blends electronics, sensor integration, and programming to deliver a creative and engaging experience.</t>
  </si>
  <si>
    <t>not mentioned</t>
  </si>
  <si>
    <t>70% add because from scratch</t>
  </si>
  <si>
    <t>1 tikz%</t>
  </si>
  <si>
    <t>just mentioned</t>
  </si>
  <si>
    <t>just 33 pages</t>
  </si>
  <si>
    <t>doxygen!</t>
  </si>
  <si>
    <t>some code</t>
  </si>
  <si>
    <t>see code</t>
  </si>
  <si>
    <t>report\System\EdgeComputer\Code</t>
  </si>
  <si>
    <t>report\System\EdgeComputer\Images</t>
  </si>
  <si>
    <t>Sourcecode-code</t>
  </si>
  <si>
    <t>new filenames</t>
  </si>
  <si>
    <t>standard strucutre, but very general, e.g. Application, SensorActor, Domainsystem</t>
  </si>
  <si>
    <t>3.1, 3.2,3.3,5.3, 5.4,5.3</t>
  </si>
  <si>
    <t>data versioning vs. SW versioning</t>
  </si>
  <si>
    <t>Arduino libs?</t>
  </si>
  <si>
    <t>TensorFlow Lite?</t>
  </si>
  <si>
    <t>pathlib,errorHandler, json,random,csv</t>
  </si>
  <si>
    <t>no files</t>
  </si>
  <si>
    <t>./Documents/LiteraturePresentation/</t>
  </si>
  <si>
    <t>logo, ./Documents/LiteraturePresentation/</t>
  </si>
  <si>
    <t>Alk:2019</t>
  </si>
  <si>
    <t>Ard:2021</t>
  </si>
  <si>
    <t>Ard:2023</t>
  </si>
  <si>
    <t>Ard:2019</t>
  </si>
  <si>
    <t>Ava:2015</t>
  </si>
  <si>
    <t>doi</t>
  </si>
  <si>
    <t>Daity:21</t>
  </si>
  <si>
    <t>Dep:2017</t>
  </si>
  <si>
    <t>Eme:2023</t>
  </si>
  <si>
    <t>Fezari:2018</t>
  </si>
  <si>
    <t>Gold:2016</t>
  </si>
  <si>
    <t>not Arduino DIE</t>
  </si>
  <si>
    <t>colors? Hoiw to move? Switch On?</t>
  </si>
  <si>
    <t>connected to the picture! Your Magic Wand?</t>
  </si>
  <si>
    <t>just deployment</t>
  </si>
  <si>
    <t>Missing Colors in the ML pipeline</t>
  </si>
  <si>
    <t>AIfES not used!</t>
  </si>
  <si>
    <t xml:space="preserve"> TinyNeuralNetwork not used</t>
  </si>
  <si>
    <t xml:space="preserve"> rapid enhancement</t>
  </si>
  <si>
    <t>more than 10 missing entries</t>
  </si>
  <si>
    <t>no tool, no citations</t>
  </si>
  <si>
    <t xml:space="preserve"> excitin?!</t>
  </si>
  <si>
    <t xml:space="preserve">Whatdo you want to do? </t>
  </si>
  <si>
    <t>IMU, Movements,…</t>
  </si>
  <si>
    <t>plane, speed, exactly</t>
  </si>
  <si>
    <t>no code</t>
  </si>
  <si>
    <t>no description: interger? Float?</t>
  </si>
  <si>
    <t>too general</t>
  </si>
  <si>
    <t>no code, no diagram</t>
  </si>
  <si>
    <t>no tikz</t>
  </si>
  <si>
    <t>no external</t>
  </si>
  <si>
    <t>missing some citations (SPI, I2C)</t>
  </si>
  <si>
    <t>IMU</t>
  </si>
  <si>
    <t>poor</t>
  </si>
  <si>
    <t>Accelerometer</t>
  </si>
  <si>
    <t>position on the Arduino?</t>
  </si>
  <si>
    <t>interface?</t>
  </si>
  <si>
    <t>no description, not external</t>
  </si>
  <si>
    <t>no description</t>
  </si>
  <si>
    <t>Gyroscope</t>
  </si>
  <si>
    <t>position on the Arduino</t>
  </si>
  <si>
    <t>no text</t>
  </si>
  <si>
    <t>Summary of the interface? Installation?</t>
  </si>
  <si>
    <t>no description, no label</t>
  </si>
  <si>
    <t>wrong</t>
  </si>
  <si>
    <t>1.8.x?</t>
  </si>
  <si>
    <t>no pictures</t>
  </si>
  <si>
    <t>carefully tailored to the specific characteristics of the data</t>
  </si>
  <si>
    <t>very general</t>
  </si>
  <si>
    <t>for all points: mixture of images and magic wand data</t>
  </si>
  <si>
    <t>no description of the magic wand data, therefore a lot of problems for understanding</t>
  </si>
  <si>
    <t>Efforts were made to ensure clear and deliberate wand movements during gesture</t>
  </si>
  <si>
    <t>performances to minimize the occurrence of anomalies</t>
  </si>
  <si>
    <t>structure can be improved: TensorFlow Lite, CNN,…</t>
  </si>
  <si>
    <t>diagram</t>
  </si>
  <si>
    <t>development to deployment?</t>
  </si>
  <si>
    <t>check is missing</t>
  </si>
  <si>
    <t>no clear structure</t>
  </si>
  <si>
    <t>\PYTHON, \FILE</t>
  </si>
  <si>
    <t>How to add an another symbol</t>
  </si>
  <si>
    <t>it is not a ml pipeline</t>
  </si>
  <si>
    <t>not one central function</t>
  </si>
  <si>
    <t>self.dim = 3</t>
  </si>
  <si>
    <t>noise_level = 20</t>
  </si>
  <si>
    <t>padded_num = 2</t>
  </si>
  <si>
    <t>no comments</t>
  </si>
  <si>
    <t>just bullet points</t>
  </si>
  <si>
    <t>wrong code</t>
  </si>
  <si>
    <t>not possible</t>
  </si>
  <si>
    <t>no changes</t>
  </si>
  <si>
    <t>not concrete</t>
  </si>
  <si>
    <t>NLTK</t>
  </si>
  <si>
    <t>Pendulum</t>
  </si>
  <si>
    <t>pytest</t>
  </si>
  <si>
    <t>\SHELL?</t>
  </si>
  <si>
    <t>not \lstinput</t>
  </si>
  <si>
    <t>strange notation</t>
  </si>
  <si>
    <t>result? Output? Stop words?</t>
  </si>
  <si>
    <t>no citation</t>
  </si>
  <si>
    <t>no \lstinput</t>
  </si>
  <si>
    <t>syntax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</si>
</sst>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b/>
      <sz val="11"/>
      <color theme="1"/>
      <name val="Calibri"/>
      <family val="2"/>
      <scheme val="minor"/>
    </font>
    <font>
      <sz val="11"/>
      <color rgb="FF212529"/>
      <name val="Calibri"/>
      <family val="2"/>
      <scheme val="minor"/>
    </font>
    <font>
      <b/>
      <sz val="26"/>
      <color theme="1"/>
      <name val="Calibri"/>
      <family val="2"/>
      <scheme val="minor"/>
    </font>
    <font>
      <b/>
      <sz val="22"/>
      <color theme="1"/>
      <name val="Calibri"/>
      <family val="2"/>
      <scheme val="minor"/>
    </font>
    <font>
      <b/>
      <sz val="14"/>
      <color theme="1"/>
      <name val="Calibri"/>
      <family val="2"/>
      <scheme val="minor"/>
    </font>
    <font>
      <b/>
      <sz val="18"/>
      <color theme="1"/>
      <name val="Calibri"/>
      <family val="2"/>
      <scheme val="minor"/>
    </font>
    <font>
      <sz val="11"/>
      <color theme="1"/>
      <name val="Algerian"/>
      <family val="5"/>
    </font>
    <font>
      <sz val="11"/>
      <color theme="0"/>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
      <b/>
      <sz val="20"/>
      <color theme="1"/>
      <name val="Calibri"/>
      <family val="2"/>
      <scheme val="minor"/>
    </font>
    <font>
      <b/>
      <sz val="16"/>
      <color theme="1"/>
      <name val="Calibri"/>
      <family val="2"/>
      <scheme val="minor"/>
    </font>
    <font>
      <sz val="18"/>
      <color theme="1"/>
      <name val="Calibri"/>
      <family val="2"/>
      <scheme val="minor"/>
    </font>
    <font>
      <sz val="20"/>
      <color theme="1"/>
      <name val="Calibri"/>
      <family val="2"/>
      <scheme val="minor"/>
    </font>
    <font>
      <sz val="72"/>
      <color theme="1"/>
      <name val="Calibri"/>
      <family val="2"/>
      <scheme val="minor"/>
    </font>
    <font>
      <sz val="11"/>
      <color indexed="8"/>
      <name val="Calibri"/>
      <charset val="134"/>
    </font>
    <font>
      <b/>
      <sz val="18"/>
      <color indexed="8"/>
      <name val="Calibri"/>
      <charset val="134"/>
    </font>
  </fonts>
  <fills count="8">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4" fillId="0" borderId="0" xfId="0" applyFont="1"/>
    <xf numFmtId="0" fontId="0" fillId="0" borderId="0" xfId="0" applyAlignment="1">
      <alignment horizontal="left"/>
    </xf>
    <xf numFmtId="14" fontId="0" fillId="0" borderId="0" xfId="0" applyNumberFormat="1"/>
    <xf numFmtId="0" fontId="5" fillId="0" borderId="0" xfId="0" applyFont="1"/>
    <xf numFmtId="0" fontId="6"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4" borderId="0" xfId="0" applyFill="1"/>
    <xf numFmtId="0" fontId="0" fillId="5" borderId="0" xfId="0" applyFill="1"/>
    <xf numFmtId="0" fontId="1" fillId="4" borderId="0" xfId="0" applyFont="1" applyFill="1"/>
    <xf numFmtId="0" fontId="1" fillId="5" borderId="0" xfId="0" applyFont="1" applyFill="1"/>
    <xf numFmtId="0" fontId="2" fillId="4" borderId="0" xfId="0" applyFont="1" applyFill="1" applyAlignment="1">
      <alignment horizontal="left" vertical="center" wrapText="1"/>
    </xf>
    <xf numFmtId="0" fontId="0" fillId="3" borderId="0" xfId="0" applyFill="1" applyAlignment="1">
      <alignment wrapText="1"/>
    </xf>
    <xf numFmtId="0" fontId="7" fillId="0" borderId="0" xfId="0" applyFont="1"/>
    <xf numFmtId="10" fontId="0" fillId="0" borderId="0" xfId="0" applyNumberFormat="1"/>
    <xf numFmtId="9" fontId="0" fillId="0" borderId="0" xfId="0" applyNumberFormat="1"/>
    <xf numFmtId="0" fontId="8" fillId="6" borderId="0" xfId="0" applyFont="1" applyFill="1"/>
    <xf numFmtId="0" fontId="14" fillId="0" borderId="0" xfId="0" applyFont="1"/>
    <xf numFmtId="0" fontId="3" fillId="0" borderId="0" xfId="0" applyFont="1"/>
    <xf numFmtId="164" fontId="0" fillId="0" borderId="0" xfId="0" applyNumberFormat="1"/>
    <xf numFmtId="0" fontId="18" fillId="0" borderId="0" xfId="0" applyFont="1"/>
    <xf numFmtId="0" fontId="19" fillId="0" borderId="0" xfId="0" applyFont="1"/>
    <xf numFmtId="0" fontId="0" fillId="0" borderId="0" xfId="0" applyAlignment="1">
      <alignment horizontal="left" vertical="top" wrapText="1"/>
    </xf>
    <xf numFmtId="0" fontId="15" fillId="7" borderId="0" xfId="0" applyFont="1" applyFill="1" applyAlignment="1">
      <alignment vertical="center" textRotation="255" wrapText="1"/>
    </xf>
    <xf numFmtId="0" fontId="17" fillId="7" borderId="0" xfId="0" applyFont="1" applyFill="1" applyAlignment="1">
      <alignment horizontal="center" vertical="center" textRotation="255"/>
    </xf>
    <xf numFmtId="0" fontId="16" fillId="7" borderId="0" xfId="0" applyFont="1" applyFill="1" applyAlignment="1">
      <alignment horizontal="center" vertical="center" textRotation="255"/>
    </xf>
    <xf numFmtId="0" fontId="13"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544"/>
  <sheetViews>
    <sheetView tabSelected="1" topLeftCell="A485" zoomScale="80" zoomScaleNormal="80" workbookViewId="0">
      <selection activeCell="A526" sqref="A526:J528"/>
    </sheetView>
  </sheetViews>
  <sheetFormatPr baseColWidth="10" defaultColWidth="11.5703125" defaultRowHeight="15"/>
  <cols>
    <col min="1" max="1" width="20" bestFit="1" customWidth="1"/>
    <col min="2" max="2" width="28.7109375" bestFit="1" customWidth="1"/>
    <col min="3" max="3" width="28.42578125" bestFit="1" customWidth="1"/>
    <col min="4" max="4" width="16.140625" bestFit="1" customWidth="1"/>
    <col min="5" max="5" width="14.42578125" bestFit="1" customWidth="1"/>
    <col min="6" max="6" width="12.5703125" customWidth="1"/>
  </cols>
  <sheetData>
    <row r="2" spans="1:6" ht="33.75">
      <c r="A2" s="25" t="s">
        <v>374</v>
      </c>
      <c r="B2" s="22"/>
      <c r="C2" s="22"/>
    </row>
    <row r="5" spans="1:6">
      <c r="A5" s="1" t="s">
        <v>69</v>
      </c>
    </row>
    <row r="6" spans="1:6">
      <c r="A6" s="26" t="s">
        <v>385</v>
      </c>
      <c r="B6" s="26"/>
      <c r="C6" s="26"/>
    </row>
    <row r="7" spans="1:6">
      <c r="A7" t="s">
        <v>70</v>
      </c>
    </row>
    <row r="9" spans="1:6" ht="28.5">
      <c r="A9" s="2" t="s">
        <v>71</v>
      </c>
    </row>
    <row r="10" spans="1:6">
      <c r="A10" s="1" t="s">
        <v>72</v>
      </c>
      <c r="B10" s="1" t="s">
        <v>73</v>
      </c>
      <c r="C10" s="1" t="s">
        <v>74</v>
      </c>
      <c r="D10" s="1" t="s">
        <v>75</v>
      </c>
      <c r="F10" t="s">
        <v>138</v>
      </c>
    </row>
    <row r="11" spans="1:6">
      <c r="A11" t="s">
        <v>372</v>
      </c>
      <c r="B11" t="s">
        <v>363</v>
      </c>
      <c r="C11" s="3">
        <v>7026002</v>
      </c>
      <c r="D11" t="s">
        <v>375</v>
      </c>
      <c r="F11" t="s">
        <v>362</v>
      </c>
    </row>
    <row r="12" spans="1:6">
      <c r="A12" t="s">
        <v>365</v>
      </c>
      <c r="B12" t="s">
        <v>366</v>
      </c>
      <c r="C12" s="3">
        <v>7025711</v>
      </c>
      <c r="D12" t="s">
        <v>367</v>
      </c>
    </row>
    <row r="13" spans="1:6">
      <c r="A13" t="s">
        <v>364</v>
      </c>
      <c r="B13" t="s">
        <v>363</v>
      </c>
      <c r="C13" s="3">
        <v>7026003</v>
      </c>
      <c r="D13" t="s">
        <v>376</v>
      </c>
    </row>
    <row r="15" spans="1:6">
      <c r="A15" s="1" t="s">
        <v>76</v>
      </c>
      <c r="B15" s="24" t="s">
        <v>368</v>
      </c>
    </row>
    <row r="17" spans="1:8">
      <c r="A17" s="1" t="s">
        <v>77</v>
      </c>
      <c r="B17" s="24" t="s">
        <v>369</v>
      </c>
    </row>
    <row r="19" spans="1:8">
      <c r="A19" s="1" t="s">
        <v>78</v>
      </c>
      <c r="B19" s="4">
        <v>45595</v>
      </c>
    </row>
    <row r="20" spans="1:8">
      <c r="A20" s="1" t="s">
        <v>79</v>
      </c>
      <c r="B20" s="4">
        <v>45688</v>
      </c>
    </row>
    <row r="22" spans="1:8">
      <c r="A22" s="1" t="s">
        <v>80</v>
      </c>
      <c r="B22" t="s">
        <v>188</v>
      </c>
    </row>
    <row r="23" spans="1:8">
      <c r="A23" s="1" t="s">
        <v>81</v>
      </c>
      <c r="B23" t="s">
        <v>189</v>
      </c>
    </row>
    <row r="26" spans="1:8" ht="23.25">
      <c r="A26" s="6" t="s">
        <v>82</v>
      </c>
    </row>
    <row r="28" spans="1:8" ht="18.75">
      <c r="A28" s="5" t="s">
        <v>83</v>
      </c>
      <c r="E28" s="5" t="s">
        <v>84</v>
      </c>
    </row>
    <row r="29" spans="1:8">
      <c r="A29" s="11"/>
      <c r="B29" s="11" t="s">
        <v>139</v>
      </c>
      <c r="C29" s="11"/>
      <c r="D29" s="11"/>
      <c r="E29" s="11">
        <v>0</v>
      </c>
      <c r="F29" s="11">
        <v>0</v>
      </c>
      <c r="H29" t="s">
        <v>334</v>
      </c>
    </row>
    <row r="30" spans="1:8">
      <c r="A30" s="12"/>
      <c r="B30" s="12" t="s">
        <v>139</v>
      </c>
      <c r="C30" s="12"/>
      <c r="D30" s="12"/>
      <c r="E30" s="12">
        <v>0</v>
      </c>
      <c r="F30" s="11">
        <v>0</v>
      </c>
      <c r="H30" t="s">
        <v>334</v>
      </c>
    </row>
    <row r="31" spans="1:8">
      <c r="A31" s="10"/>
      <c r="B31" s="10" t="s">
        <v>139</v>
      </c>
      <c r="C31" s="10"/>
      <c r="D31" s="10"/>
      <c r="E31" s="10">
        <v>0</v>
      </c>
      <c r="F31" s="11">
        <v>0</v>
      </c>
      <c r="H31" t="s">
        <v>334</v>
      </c>
    </row>
    <row r="32" spans="1:8">
      <c r="A32" s="10"/>
      <c r="B32" s="10" t="s">
        <v>140</v>
      </c>
      <c r="C32" s="10"/>
      <c r="D32" s="10"/>
      <c r="E32" s="10">
        <v>0</v>
      </c>
      <c r="F32" s="11">
        <v>0</v>
      </c>
      <c r="H32" t="s">
        <v>335</v>
      </c>
    </row>
    <row r="33" spans="1:11">
      <c r="A33" s="12"/>
      <c r="B33" s="12" t="s">
        <v>140</v>
      </c>
      <c r="C33" s="12"/>
      <c r="D33" s="12"/>
      <c r="E33" s="12">
        <v>0</v>
      </c>
      <c r="F33" s="11">
        <v>0</v>
      </c>
      <c r="H33" t="s">
        <v>335</v>
      </c>
    </row>
    <row r="34" spans="1:11">
      <c r="A34" s="11"/>
      <c r="B34" s="11" t="s">
        <v>140</v>
      </c>
      <c r="C34" s="11"/>
      <c r="D34" s="11"/>
      <c r="E34" s="11">
        <v>0</v>
      </c>
      <c r="F34" s="11">
        <v>0</v>
      </c>
      <c r="H34" t="s">
        <v>335</v>
      </c>
    </row>
    <row r="36" spans="1:11" ht="18.75">
      <c r="A36" s="5" t="s">
        <v>281</v>
      </c>
    </row>
    <row r="37" spans="1:11">
      <c r="A37" s="13" t="s">
        <v>0</v>
      </c>
      <c r="B37" s="11" t="s">
        <v>2</v>
      </c>
      <c r="C37" s="11"/>
      <c r="D37" s="11"/>
      <c r="E37" s="11">
        <v>0</v>
      </c>
      <c r="F37" s="11">
        <v>10</v>
      </c>
      <c r="H37" t="s">
        <v>426</v>
      </c>
    </row>
    <row r="38" spans="1:11">
      <c r="A38" s="13"/>
      <c r="B38" s="11" t="s">
        <v>27</v>
      </c>
      <c r="C38" s="11"/>
      <c r="D38" s="11"/>
      <c r="E38" s="11">
        <v>10</v>
      </c>
      <c r="F38" s="11">
        <v>10</v>
      </c>
    </row>
    <row r="39" spans="1:11">
      <c r="A39" s="11"/>
      <c r="B39" s="11" t="s">
        <v>3</v>
      </c>
      <c r="C39" s="11"/>
      <c r="D39" s="11"/>
      <c r="E39" s="11">
        <v>10</v>
      </c>
      <c r="F39" s="11">
        <v>10</v>
      </c>
    </row>
    <row r="40" spans="1:11">
      <c r="A40" s="11"/>
      <c r="B40" s="11" t="s">
        <v>4</v>
      </c>
      <c r="C40" s="11"/>
      <c r="D40" s="11"/>
      <c r="E40" s="11">
        <v>10</v>
      </c>
      <c r="F40" s="11">
        <v>10</v>
      </c>
    </row>
    <row r="41" spans="1:11">
      <c r="A41" s="11"/>
      <c r="B41" s="11" t="s">
        <v>5</v>
      </c>
      <c r="C41" s="11"/>
      <c r="D41" s="11"/>
      <c r="E41" s="11">
        <v>10</v>
      </c>
      <c r="F41" s="11">
        <v>10</v>
      </c>
    </row>
    <row r="42" spans="1:11">
      <c r="A42" s="11"/>
      <c r="B42" s="11" t="s">
        <v>336</v>
      </c>
      <c r="C42" s="11"/>
      <c r="D42" s="11"/>
      <c r="E42" s="11">
        <v>0</v>
      </c>
      <c r="F42" s="11">
        <v>10</v>
      </c>
    </row>
    <row r="43" spans="1:11">
      <c r="A43" s="13"/>
      <c r="B43" s="11" t="s">
        <v>1</v>
      </c>
      <c r="C43" s="11" t="s">
        <v>227</v>
      </c>
      <c r="D43" s="11"/>
      <c r="E43" s="11">
        <v>4</v>
      </c>
      <c r="F43" s="11">
        <v>4</v>
      </c>
    </row>
    <row r="44" spans="1:11">
      <c r="A44" s="13"/>
      <c r="B44" s="11"/>
      <c r="C44" s="11" t="s">
        <v>172</v>
      </c>
      <c r="D44" s="11"/>
      <c r="E44" s="11">
        <v>0</v>
      </c>
      <c r="F44" s="11">
        <v>6</v>
      </c>
      <c r="H44" t="s">
        <v>410</v>
      </c>
      <c r="I44" t="s">
        <v>415</v>
      </c>
      <c r="J44" t="s">
        <v>416</v>
      </c>
      <c r="K44" t="s">
        <v>417</v>
      </c>
    </row>
    <row r="45" spans="1:11">
      <c r="A45" s="11"/>
      <c r="B45" s="11"/>
      <c r="C45" s="11" t="s">
        <v>173</v>
      </c>
      <c r="D45" s="11"/>
      <c r="E45" s="11">
        <v>5</v>
      </c>
      <c r="F45" s="11">
        <v>10</v>
      </c>
      <c r="H45" t="s">
        <v>407</v>
      </c>
      <c r="I45" t="s">
        <v>412</v>
      </c>
      <c r="J45" t="s">
        <v>413</v>
      </c>
      <c r="K45" t="s">
        <v>414</v>
      </c>
    </row>
    <row r="46" spans="1:11">
      <c r="A46" s="11"/>
      <c r="B46" s="11"/>
      <c r="C46" s="11" t="s">
        <v>174</v>
      </c>
      <c r="D46" s="11"/>
      <c r="E46" s="11">
        <v>5</v>
      </c>
      <c r="F46" s="11">
        <v>5</v>
      </c>
    </row>
    <row r="47" spans="1:11">
      <c r="A47" s="11"/>
      <c r="B47" s="11"/>
      <c r="C47" s="11" t="s">
        <v>226</v>
      </c>
      <c r="D47" s="11"/>
      <c r="E47" s="11">
        <v>0</v>
      </c>
      <c r="F47" s="11">
        <v>5</v>
      </c>
    </row>
    <row r="48" spans="1:11">
      <c r="A48" s="11"/>
      <c r="B48" s="11"/>
      <c r="C48" s="11" t="s">
        <v>169</v>
      </c>
      <c r="D48" s="11"/>
      <c r="E48" s="11">
        <v>2</v>
      </c>
      <c r="F48" s="11">
        <v>5</v>
      </c>
      <c r="H48" t="s">
        <v>408</v>
      </c>
      <c r="I48" t="s">
        <v>409</v>
      </c>
      <c r="J48" t="s">
        <v>410</v>
      </c>
      <c r="K48" t="s">
        <v>411</v>
      </c>
    </row>
    <row r="49" spans="1:12">
      <c r="A49" s="11"/>
      <c r="B49" s="11"/>
      <c r="C49" s="11" t="s">
        <v>170</v>
      </c>
      <c r="D49" s="11"/>
      <c r="E49" s="11">
        <v>5</v>
      </c>
      <c r="F49" s="11">
        <v>5</v>
      </c>
    </row>
    <row r="50" spans="1:12">
      <c r="A50" s="11"/>
      <c r="B50" s="11"/>
      <c r="C50" s="11"/>
      <c r="D50" s="20" t="s">
        <v>206</v>
      </c>
      <c r="E50" s="20">
        <f>-SUM(E37:E49)*0</f>
        <v>0</v>
      </c>
      <c r="F50" s="11"/>
    </row>
    <row r="51" spans="1:12">
      <c r="A51" s="11"/>
      <c r="E51">
        <f>SUM(E37:E50)</f>
        <v>61</v>
      </c>
      <c r="F51">
        <f>SUM(F37:F49)</f>
        <v>100</v>
      </c>
    </row>
    <row r="53" spans="1:12" s="5" customFormat="1" ht="18.75">
      <c r="A53" s="5" t="s">
        <v>338</v>
      </c>
      <c r="K53"/>
      <c r="L53"/>
    </row>
    <row r="54" spans="1:12">
      <c r="A54" s="14" t="s">
        <v>112</v>
      </c>
      <c r="B54" s="14" t="s">
        <v>248</v>
      </c>
      <c r="C54" s="12" t="s">
        <v>282</v>
      </c>
      <c r="D54" s="12"/>
      <c r="E54" s="12">
        <v>10</v>
      </c>
      <c r="F54" s="12">
        <v>10</v>
      </c>
      <c r="G54" s="27" t="s">
        <v>337</v>
      </c>
    </row>
    <row r="55" spans="1:12">
      <c r="A55" s="14"/>
      <c r="B55" s="14" t="s">
        <v>236</v>
      </c>
      <c r="C55" s="12" t="s">
        <v>113</v>
      </c>
      <c r="D55" s="12"/>
      <c r="E55" s="12">
        <v>5</v>
      </c>
      <c r="F55" s="12">
        <v>5</v>
      </c>
      <c r="G55" s="27"/>
    </row>
    <row r="56" spans="1:12">
      <c r="A56" s="14"/>
      <c r="B56" s="14"/>
      <c r="C56" s="12" t="s">
        <v>43</v>
      </c>
      <c r="D56" s="12"/>
      <c r="E56" s="12">
        <v>0</v>
      </c>
      <c r="F56" s="12">
        <v>5</v>
      </c>
      <c r="G56" s="27"/>
      <c r="I56" t="s">
        <v>418</v>
      </c>
    </row>
    <row r="57" spans="1:12">
      <c r="A57" s="14"/>
      <c r="B57" s="12"/>
      <c r="C57" s="12" t="s">
        <v>203</v>
      </c>
      <c r="D57" s="12"/>
      <c r="E57" s="12">
        <v>3</v>
      </c>
      <c r="F57" s="12">
        <v>5</v>
      </c>
      <c r="G57" s="27"/>
      <c r="I57" t="s">
        <v>419</v>
      </c>
    </row>
    <row r="58" spans="1:12">
      <c r="A58" s="14"/>
      <c r="B58" s="14"/>
      <c r="C58" s="12" t="s">
        <v>114</v>
      </c>
      <c r="D58" s="12"/>
      <c r="E58" s="12">
        <v>7</v>
      </c>
      <c r="F58" s="12">
        <v>10</v>
      </c>
      <c r="G58" s="27"/>
    </row>
    <row r="59" spans="1:12">
      <c r="A59" s="14"/>
      <c r="B59" s="14"/>
      <c r="C59" s="12" t="s">
        <v>47</v>
      </c>
      <c r="D59" s="12"/>
      <c r="E59" s="12">
        <v>5</v>
      </c>
      <c r="F59" s="12">
        <v>5</v>
      </c>
      <c r="G59" s="27"/>
    </row>
    <row r="60" spans="1:12">
      <c r="A60" s="14"/>
      <c r="B60" s="14"/>
      <c r="C60" s="12" t="s">
        <v>46</v>
      </c>
      <c r="D60" s="12"/>
      <c r="E60" s="12">
        <v>10</v>
      </c>
      <c r="F60" s="12">
        <v>15</v>
      </c>
      <c r="G60" s="27"/>
      <c r="I60" t="s">
        <v>420</v>
      </c>
    </row>
    <row r="61" spans="1:12">
      <c r="A61" s="14"/>
      <c r="B61" s="14"/>
      <c r="C61" s="12" t="s">
        <v>115</v>
      </c>
      <c r="D61" s="12"/>
      <c r="E61" s="12">
        <v>5</v>
      </c>
      <c r="F61" s="12">
        <v>5</v>
      </c>
      <c r="G61" s="27"/>
    </row>
    <row r="62" spans="1:12">
      <c r="A62" s="14"/>
      <c r="B62" s="14"/>
      <c r="C62" s="12" t="s">
        <v>116</v>
      </c>
      <c r="D62" s="12"/>
      <c r="E62" s="12">
        <v>10</v>
      </c>
      <c r="F62" s="12">
        <v>10</v>
      </c>
      <c r="G62" s="27"/>
    </row>
    <row r="63" spans="1:12">
      <c r="A63" s="14"/>
      <c r="B63" s="14"/>
      <c r="C63" s="12" t="s">
        <v>117</v>
      </c>
      <c r="D63" s="12"/>
      <c r="E63" s="12">
        <v>0</v>
      </c>
      <c r="F63" s="12">
        <v>5</v>
      </c>
      <c r="G63" s="27"/>
    </row>
    <row r="64" spans="1:12">
      <c r="A64" s="14"/>
      <c r="B64" s="14" t="s">
        <v>223</v>
      </c>
      <c r="C64" s="12" t="s">
        <v>287</v>
      </c>
      <c r="D64" s="12"/>
      <c r="E64" s="12">
        <v>0</v>
      </c>
      <c r="F64" s="12">
        <v>5</v>
      </c>
      <c r="G64" s="27"/>
    </row>
    <row r="65" spans="1:13">
      <c r="A65" s="14"/>
      <c r="B65" s="14"/>
      <c r="C65" s="12" t="s">
        <v>288</v>
      </c>
      <c r="D65" s="12"/>
      <c r="E65" s="12">
        <v>20</v>
      </c>
      <c r="F65" s="12">
        <v>20</v>
      </c>
      <c r="G65" s="27"/>
    </row>
    <row r="66" spans="1:13">
      <c r="A66" s="14"/>
      <c r="B66" s="14"/>
      <c r="C66" s="12" t="s">
        <v>118</v>
      </c>
      <c r="D66" s="12"/>
      <c r="E66" s="12">
        <v>0</v>
      </c>
      <c r="F66" s="12">
        <v>10</v>
      </c>
      <c r="G66" s="27"/>
    </row>
    <row r="67" spans="1:13">
      <c r="A67" s="14"/>
      <c r="B67" s="14"/>
      <c r="C67" s="12"/>
      <c r="D67" s="20" t="s">
        <v>206</v>
      </c>
      <c r="E67" s="20">
        <f>-SUM(E54:E66)*0</f>
        <v>0</v>
      </c>
      <c r="F67" s="12"/>
      <c r="G67" s="27"/>
    </row>
    <row r="68" spans="1:13" ht="18.75">
      <c r="A68" s="1"/>
      <c r="B68" s="1"/>
      <c r="E68">
        <f>SUM(E54:E67)</f>
        <v>75</v>
      </c>
      <c r="F68">
        <f>SUM(F54:F66)</f>
        <v>110</v>
      </c>
      <c r="L68" s="5"/>
      <c r="M68" s="5"/>
    </row>
    <row r="69" spans="1:13" s="5" customFormat="1" ht="18.75">
      <c r="A69" s="5" t="s">
        <v>339</v>
      </c>
      <c r="K69"/>
      <c r="L69"/>
    </row>
    <row r="70" spans="1:13">
      <c r="A70" s="9" t="str">
        <f>$A$69</f>
        <v>Document Manufacturing and Assembly</v>
      </c>
      <c r="B70" s="9" t="s">
        <v>248</v>
      </c>
      <c r="C70" s="10" t="s">
        <v>282</v>
      </c>
      <c r="D70" s="10"/>
      <c r="E70" s="10">
        <v>10</v>
      </c>
      <c r="F70" s="10">
        <v>10</v>
      </c>
    </row>
    <row r="71" spans="1:13">
      <c r="A71" s="9"/>
      <c r="B71" s="9" t="s">
        <v>236</v>
      </c>
      <c r="C71" s="10" t="s">
        <v>42</v>
      </c>
      <c r="D71" s="10"/>
      <c r="E71" s="10">
        <v>5</v>
      </c>
      <c r="F71" s="10">
        <v>5</v>
      </c>
    </row>
    <row r="72" spans="1:13">
      <c r="A72" s="9"/>
      <c r="B72" s="9"/>
      <c r="C72" s="10" t="s">
        <v>303</v>
      </c>
      <c r="D72" s="10"/>
      <c r="E72" s="10">
        <v>3</v>
      </c>
      <c r="F72" s="10">
        <v>5</v>
      </c>
      <c r="H72" t="s">
        <v>421</v>
      </c>
    </row>
    <row r="73" spans="1:13">
      <c r="A73" s="9"/>
      <c r="B73" s="9"/>
      <c r="C73" s="10" t="s">
        <v>59</v>
      </c>
      <c r="D73" s="10"/>
      <c r="E73" s="10">
        <v>3</v>
      </c>
      <c r="F73" s="10">
        <v>5</v>
      </c>
      <c r="H73" t="s">
        <v>421</v>
      </c>
    </row>
    <row r="74" spans="1:13">
      <c r="A74" s="9"/>
      <c r="B74" s="9"/>
      <c r="C74" s="10" t="s">
        <v>304</v>
      </c>
      <c r="D74" s="10"/>
      <c r="E74" s="10">
        <v>5</v>
      </c>
      <c r="F74" s="10">
        <v>10</v>
      </c>
    </row>
    <row r="75" spans="1:13">
      <c r="A75" s="9"/>
      <c r="B75" s="9"/>
      <c r="C75" s="10" t="s">
        <v>305</v>
      </c>
      <c r="D75" s="10"/>
      <c r="E75" s="10">
        <v>0</v>
      </c>
      <c r="F75" s="10">
        <v>5</v>
      </c>
    </row>
    <row r="76" spans="1:13">
      <c r="A76" s="9"/>
      <c r="B76" s="9"/>
      <c r="C76" s="10"/>
      <c r="D76" s="20" t="s">
        <v>206</v>
      </c>
      <c r="E76" s="20">
        <f>-SUM(E70:E75)*0</f>
        <v>0</v>
      </c>
      <c r="F76" s="10"/>
    </row>
    <row r="77" spans="1:13">
      <c r="A77" s="1"/>
      <c r="B77" s="1"/>
      <c r="E77">
        <f>SUM(E70:E76)</f>
        <v>26</v>
      </c>
      <c r="F77">
        <f>SUM(F70:F75)</f>
        <v>40</v>
      </c>
    </row>
    <row r="78" spans="1:13">
      <c r="A78" s="1"/>
    </row>
    <row r="79" spans="1:13" ht="18.75">
      <c r="A79" s="5" t="s">
        <v>340</v>
      </c>
    </row>
    <row r="80" spans="1:13">
      <c r="A80" s="13" t="s">
        <v>283</v>
      </c>
      <c r="B80" s="13" t="s">
        <v>248</v>
      </c>
      <c r="C80" s="11" t="s">
        <v>282</v>
      </c>
      <c r="D80" s="11"/>
      <c r="E80" s="11">
        <v>10</v>
      </c>
      <c r="F80" s="11">
        <v>10</v>
      </c>
    </row>
    <row r="81" spans="1:9">
      <c r="A81" s="13"/>
      <c r="B81" s="11"/>
      <c r="C81" s="11" t="s">
        <v>108</v>
      </c>
      <c r="D81" s="11"/>
      <c r="E81" s="11">
        <v>8</v>
      </c>
      <c r="F81" s="11">
        <v>8</v>
      </c>
    </row>
    <row r="82" spans="1:9">
      <c r="A82" s="13"/>
      <c r="B82" s="11"/>
      <c r="C82" s="11" t="s">
        <v>205</v>
      </c>
      <c r="D82" s="11"/>
      <c r="E82" s="11">
        <v>10</v>
      </c>
      <c r="F82" s="11">
        <v>10</v>
      </c>
    </row>
    <row r="83" spans="1:9">
      <c r="A83" s="13"/>
      <c r="B83" s="13" t="s">
        <v>236</v>
      </c>
      <c r="C83" s="11" t="s">
        <v>7</v>
      </c>
      <c r="D83" s="11"/>
      <c r="E83" s="11">
        <v>5</v>
      </c>
      <c r="F83" s="11">
        <v>5</v>
      </c>
    </row>
    <row r="84" spans="1:9">
      <c r="A84" s="13"/>
      <c r="B84" s="13"/>
      <c r="C84" s="11" t="s">
        <v>109</v>
      </c>
      <c r="D84" s="11"/>
      <c r="E84" s="11">
        <v>5</v>
      </c>
      <c r="F84" s="11">
        <v>5</v>
      </c>
    </row>
    <row r="85" spans="1:9">
      <c r="A85" s="13"/>
      <c r="B85" s="13"/>
      <c r="C85" s="11" t="s">
        <v>110</v>
      </c>
      <c r="D85" s="11"/>
      <c r="E85" s="11">
        <v>5</v>
      </c>
      <c r="F85" s="11">
        <v>5</v>
      </c>
    </row>
    <row r="86" spans="1:9">
      <c r="A86" s="13"/>
      <c r="B86" s="13"/>
      <c r="C86" s="11" t="s">
        <v>111</v>
      </c>
      <c r="D86" s="11"/>
      <c r="E86" s="11">
        <v>5</v>
      </c>
      <c r="F86" s="11">
        <v>7</v>
      </c>
      <c r="H86" t="s">
        <v>422</v>
      </c>
    </row>
    <row r="87" spans="1:9">
      <c r="A87" s="13"/>
      <c r="B87" s="13"/>
      <c r="C87" s="13"/>
      <c r="D87" s="20" t="s">
        <v>206</v>
      </c>
      <c r="E87" s="20">
        <f>-SUM(E80:E86)*0</f>
        <v>0</v>
      </c>
      <c r="F87" s="13"/>
    </row>
    <row r="88" spans="1:9">
      <c r="A88" s="1"/>
      <c r="B88" s="1"/>
      <c r="E88">
        <f>SUM(E80:E87)</f>
        <v>48</v>
      </c>
      <c r="F88">
        <f>SUM(F80:F86)</f>
        <v>50</v>
      </c>
    </row>
    <row r="89" spans="1:9" ht="13.5" customHeight="1"/>
    <row r="90" spans="1:9" ht="21">
      <c r="A90" s="21" t="s">
        <v>341</v>
      </c>
    </row>
    <row r="91" spans="1:9" ht="18.75">
      <c r="A91" s="5" t="s">
        <v>6</v>
      </c>
    </row>
    <row r="92" spans="1:9">
      <c r="A92" s="14" t="s">
        <v>6</v>
      </c>
      <c r="B92" s="14"/>
      <c r="C92" s="12" t="s">
        <v>7</v>
      </c>
      <c r="D92" s="12"/>
      <c r="E92" s="12">
        <v>5</v>
      </c>
      <c r="F92" s="12">
        <v>5</v>
      </c>
    </row>
    <row r="93" spans="1:9">
      <c r="A93" s="12"/>
      <c r="B93" s="12"/>
      <c r="C93" s="12" t="s">
        <v>8</v>
      </c>
      <c r="D93" s="12"/>
      <c r="E93" s="12">
        <v>5</v>
      </c>
      <c r="F93" s="12">
        <v>5</v>
      </c>
      <c r="H93" t="s">
        <v>425</v>
      </c>
    </row>
    <row r="94" spans="1:9">
      <c r="A94" s="12"/>
      <c r="B94" s="12"/>
      <c r="C94" s="12" t="s">
        <v>9</v>
      </c>
      <c r="D94" s="12"/>
      <c r="E94" s="12">
        <v>5</v>
      </c>
      <c r="F94" s="12">
        <v>5</v>
      </c>
    </row>
    <row r="95" spans="1:9">
      <c r="A95" s="12"/>
      <c r="B95" s="12"/>
      <c r="C95" s="12" t="s">
        <v>10</v>
      </c>
      <c r="D95" s="12"/>
      <c r="E95" s="12">
        <v>8</v>
      </c>
      <c r="F95" s="12">
        <v>10</v>
      </c>
      <c r="H95" t="s">
        <v>423</v>
      </c>
      <c r="I95" t="s">
        <v>424</v>
      </c>
    </row>
    <row r="96" spans="1:9">
      <c r="A96" s="12"/>
      <c r="B96" s="12"/>
      <c r="C96" s="12" t="s">
        <v>11</v>
      </c>
      <c r="D96" s="12"/>
      <c r="E96" s="12">
        <v>5</v>
      </c>
      <c r="F96" s="12">
        <v>10</v>
      </c>
      <c r="H96" t="s">
        <v>423</v>
      </c>
      <c r="I96" t="s">
        <v>424</v>
      </c>
    </row>
    <row r="97" spans="1:11">
      <c r="A97" s="12"/>
      <c r="B97" s="12"/>
      <c r="C97" s="12" t="s">
        <v>87</v>
      </c>
      <c r="D97" s="12"/>
      <c r="E97" s="12">
        <v>3</v>
      </c>
      <c r="F97" s="12">
        <v>5</v>
      </c>
    </row>
    <row r="98" spans="1:11">
      <c r="A98" s="12"/>
      <c r="B98" s="12"/>
      <c r="C98" s="12"/>
      <c r="D98" s="20" t="s">
        <v>206</v>
      </c>
      <c r="E98" s="20">
        <f>-SUM(E92:E97)*0</f>
        <v>0</v>
      </c>
      <c r="F98" s="12"/>
    </row>
    <row r="99" spans="1:11">
      <c r="E99">
        <f>SUM(E92:E98)</f>
        <v>31</v>
      </c>
      <c r="F99">
        <f>SUM(F92:F97)</f>
        <v>40</v>
      </c>
    </row>
    <row r="100" spans="1:11" ht="18.75">
      <c r="A100" s="5" t="s">
        <v>245</v>
      </c>
    </row>
    <row r="101" spans="1:11">
      <c r="A101" s="9" t="s">
        <v>273</v>
      </c>
      <c r="B101" s="10" t="s">
        <v>273</v>
      </c>
      <c r="C101" s="10"/>
      <c r="D101" s="10"/>
      <c r="E101" s="10">
        <v>3</v>
      </c>
      <c r="F101" s="10">
        <v>5</v>
      </c>
      <c r="H101" t="s">
        <v>428</v>
      </c>
      <c r="I101" t="s">
        <v>429</v>
      </c>
      <c r="K101" t="s">
        <v>430</v>
      </c>
    </row>
    <row r="102" spans="1:11">
      <c r="A102" s="9"/>
      <c r="B102" s="10" t="s">
        <v>13</v>
      </c>
      <c r="C102" s="10"/>
      <c r="D102" s="10"/>
      <c r="E102" s="10">
        <v>3</v>
      </c>
      <c r="F102" s="10">
        <v>5</v>
      </c>
      <c r="H102" t="s">
        <v>431</v>
      </c>
    </row>
    <row r="103" spans="1:11">
      <c r="A103" s="10"/>
      <c r="B103" s="10" t="s">
        <v>14</v>
      </c>
      <c r="C103" s="10"/>
      <c r="D103" s="10"/>
      <c r="E103" s="10">
        <v>3</v>
      </c>
      <c r="F103" s="10">
        <v>5</v>
      </c>
      <c r="H103" t="s">
        <v>432</v>
      </c>
    </row>
    <row r="104" spans="1:11">
      <c r="A104" s="10"/>
      <c r="B104" s="10" t="s">
        <v>15</v>
      </c>
      <c r="C104" s="10"/>
      <c r="D104" s="10"/>
      <c r="E104" s="10">
        <v>3</v>
      </c>
      <c r="F104" s="10">
        <v>5</v>
      </c>
      <c r="H104" t="s">
        <v>433</v>
      </c>
    </row>
    <row r="105" spans="1:11">
      <c r="A105" s="10"/>
      <c r="B105" s="10" t="s">
        <v>16</v>
      </c>
      <c r="C105" s="10"/>
      <c r="D105" s="10"/>
      <c r="E105" s="10">
        <v>3</v>
      </c>
      <c r="F105" s="10">
        <v>5</v>
      </c>
      <c r="H105" t="s">
        <v>434</v>
      </c>
      <c r="I105" t="s">
        <v>435</v>
      </c>
    </row>
    <row r="106" spans="1:11">
      <c r="A106" s="10"/>
      <c r="B106" s="10" t="s">
        <v>17</v>
      </c>
      <c r="C106" s="10"/>
      <c r="D106" s="10"/>
      <c r="E106" s="10">
        <v>3</v>
      </c>
      <c r="F106" s="10">
        <v>5</v>
      </c>
      <c r="H106" t="s">
        <v>434</v>
      </c>
      <c r="I106" t="s">
        <v>435</v>
      </c>
    </row>
    <row r="107" spans="1:11">
      <c r="A107" s="10"/>
      <c r="B107" s="10" t="s">
        <v>19</v>
      </c>
      <c r="C107" s="10"/>
      <c r="D107" s="10"/>
      <c r="E107" s="10">
        <v>3</v>
      </c>
      <c r="F107" s="10">
        <v>5</v>
      </c>
      <c r="H107" t="s">
        <v>434</v>
      </c>
      <c r="I107" t="s">
        <v>435</v>
      </c>
    </row>
    <row r="108" spans="1:11">
      <c r="A108" s="10"/>
      <c r="B108" s="16" t="s">
        <v>18</v>
      </c>
      <c r="C108" s="10"/>
      <c r="D108" s="10"/>
      <c r="E108" s="10">
        <v>3</v>
      </c>
      <c r="F108" s="10">
        <v>5</v>
      </c>
      <c r="H108" t="s">
        <v>434</v>
      </c>
      <c r="I108" t="s">
        <v>435</v>
      </c>
    </row>
    <row r="109" spans="1:11">
      <c r="A109" s="10"/>
      <c r="B109" s="16"/>
      <c r="C109" s="10"/>
      <c r="D109" s="20" t="s">
        <v>206</v>
      </c>
      <c r="E109" s="20">
        <f>-SUM(E101:E108)*0.2</f>
        <v>-4.8000000000000007</v>
      </c>
      <c r="H109" t="s">
        <v>211</v>
      </c>
    </row>
    <row r="110" spans="1:11">
      <c r="E110">
        <f>SUM(E101:E109)</f>
        <v>19.2</v>
      </c>
      <c r="F110">
        <f>SUM(F101:F108)</f>
        <v>40</v>
      </c>
    </row>
    <row r="114" spans="1:9">
      <c r="A114" s="13" t="s">
        <v>298</v>
      </c>
      <c r="B114" s="11" t="s">
        <v>5</v>
      </c>
      <c r="C114" s="11" t="s">
        <v>352</v>
      </c>
      <c r="D114" s="11" t="s">
        <v>312</v>
      </c>
      <c r="E114" s="11">
        <v>10</v>
      </c>
      <c r="F114" s="11">
        <v>20</v>
      </c>
      <c r="G114" s="28" t="s">
        <v>96</v>
      </c>
      <c r="I114" t="s">
        <v>436</v>
      </c>
    </row>
    <row r="115" spans="1:9">
      <c r="A115" s="13" t="s">
        <v>294</v>
      </c>
      <c r="B115" s="11"/>
      <c r="C115" s="11" t="s">
        <v>117</v>
      </c>
      <c r="D115" s="11"/>
      <c r="E115" s="11">
        <v>10</v>
      </c>
      <c r="F115" s="11">
        <v>10</v>
      </c>
      <c r="G115" s="28"/>
    </row>
    <row r="116" spans="1:9">
      <c r="A116" s="11"/>
      <c r="B116" s="11"/>
      <c r="C116" s="11" t="s">
        <v>97</v>
      </c>
      <c r="D116" s="11"/>
      <c r="E116" s="11">
        <v>10</v>
      </c>
      <c r="F116" s="11">
        <v>10</v>
      </c>
      <c r="G116" s="28"/>
    </row>
    <row r="117" spans="1:9">
      <c r="A117" s="11"/>
      <c r="B117" s="11"/>
      <c r="C117" s="11" t="s">
        <v>98</v>
      </c>
      <c r="D117" s="11"/>
      <c r="E117" s="11">
        <v>10</v>
      </c>
      <c r="F117" s="11">
        <v>10</v>
      </c>
      <c r="G117" s="28"/>
    </row>
    <row r="118" spans="1:9">
      <c r="A118" s="13"/>
      <c r="B118" s="11"/>
      <c r="C118" s="11" t="s">
        <v>353</v>
      </c>
      <c r="D118" s="11"/>
      <c r="E118" s="11">
        <v>10</v>
      </c>
      <c r="F118" s="11">
        <v>10</v>
      </c>
      <c r="G118" s="28"/>
    </row>
    <row r="119" spans="1:9">
      <c r="A119" s="11"/>
      <c r="B119" s="11"/>
      <c r="C119" s="11" t="s">
        <v>100</v>
      </c>
      <c r="D119" s="11" t="s">
        <v>101</v>
      </c>
      <c r="E119" s="11">
        <v>0</v>
      </c>
      <c r="F119" s="11">
        <v>10</v>
      </c>
      <c r="G119" s="28"/>
    </row>
    <row r="120" spans="1:9">
      <c r="A120" s="11"/>
      <c r="B120" s="11"/>
      <c r="C120" s="11"/>
      <c r="D120" s="11" t="s">
        <v>102</v>
      </c>
      <c r="E120" s="11">
        <v>0</v>
      </c>
      <c r="F120" s="11">
        <v>10</v>
      </c>
      <c r="G120" s="28"/>
    </row>
    <row r="121" spans="1:9">
      <c r="A121" s="13"/>
      <c r="B121" s="11"/>
      <c r="C121" s="11"/>
      <c r="D121" s="11" t="s">
        <v>90</v>
      </c>
      <c r="E121" s="11">
        <v>0</v>
      </c>
      <c r="F121" s="11">
        <v>10</v>
      </c>
      <c r="G121" s="28"/>
    </row>
    <row r="122" spans="1:9">
      <c r="A122" s="13"/>
      <c r="B122" s="11"/>
      <c r="C122" s="11"/>
      <c r="D122" s="11" t="s">
        <v>12</v>
      </c>
      <c r="E122" s="11">
        <v>0</v>
      </c>
      <c r="F122" s="11">
        <v>10</v>
      </c>
      <c r="G122" s="28"/>
    </row>
    <row r="123" spans="1:9">
      <c r="A123" s="13"/>
      <c r="B123" s="11"/>
      <c r="C123" s="11" t="s">
        <v>296</v>
      </c>
      <c r="D123" s="11"/>
      <c r="E123" s="11">
        <v>15</v>
      </c>
      <c r="F123" s="11">
        <v>20</v>
      </c>
      <c r="G123" s="28"/>
      <c r="I123" t="s">
        <v>437</v>
      </c>
    </row>
    <row r="124" spans="1:9">
      <c r="A124" s="11"/>
      <c r="B124" s="11"/>
      <c r="C124" s="11"/>
      <c r="D124" s="20" t="s">
        <v>206</v>
      </c>
      <c r="E124" s="20">
        <f>-SUM(E114:E123)*0.1</f>
        <v>-6.5</v>
      </c>
      <c r="G124" s="28"/>
      <c r="I124" t="s">
        <v>438</v>
      </c>
    </row>
    <row r="125" spans="1:9">
      <c r="E125">
        <f>SUM(E114:E124)</f>
        <v>58.5</v>
      </c>
      <c r="F125">
        <f>SUM(F114:F123)</f>
        <v>120</v>
      </c>
      <c r="G125" s="28"/>
    </row>
    <row r="126" spans="1:9">
      <c r="G126" s="28"/>
    </row>
    <row r="127" spans="1:9">
      <c r="A127" s="14" t="s">
        <v>297</v>
      </c>
      <c r="B127" s="12" t="s">
        <v>5</v>
      </c>
      <c r="C127" s="12" t="s">
        <v>342</v>
      </c>
      <c r="D127" s="12"/>
      <c r="E127" s="12">
        <v>10</v>
      </c>
      <c r="F127" s="12">
        <v>10</v>
      </c>
      <c r="G127" s="28"/>
    </row>
    <row r="128" spans="1:9">
      <c r="A128" s="14" t="s">
        <v>351</v>
      </c>
      <c r="B128" s="12"/>
      <c r="C128" s="12" t="s">
        <v>343</v>
      </c>
      <c r="D128" s="12"/>
      <c r="E128" s="12">
        <v>7</v>
      </c>
      <c r="F128" s="12">
        <v>7</v>
      </c>
      <c r="G128" s="28"/>
    </row>
    <row r="129" spans="1:9">
      <c r="A129" s="14" t="s">
        <v>439</v>
      </c>
      <c r="B129" s="12"/>
      <c r="C129" s="12" t="s">
        <v>345</v>
      </c>
      <c r="D129" s="12"/>
      <c r="E129" s="12">
        <v>10</v>
      </c>
      <c r="F129" s="12">
        <v>10</v>
      </c>
      <c r="G129" s="28"/>
    </row>
    <row r="130" spans="1:9">
      <c r="A130" s="14"/>
      <c r="B130" s="12"/>
      <c r="C130" s="12" t="s">
        <v>344</v>
      </c>
      <c r="D130" s="12"/>
      <c r="E130" s="12">
        <v>5</v>
      </c>
      <c r="F130" s="12">
        <v>10</v>
      </c>
      <c r="G130" s="28"/>
      <c r="I130" t="s">
        <v>389</v>
      </c>
    </row>
    <row r="131" spans="1:9">
      <c r="A131" s="12"/>
      <c r="B131" s="12"/>
      <c r="C131" s="12" t="s">
        <v>346</v>
      </c>
      <c r="D131" s="12"/>
      <c r="E131" s="12">
        <v>6</v>
      </c>
      <c r="F131" s="12">
        <v>10</v>
      </c>
      <c r="G131" s="28"/>
      <c r="I131" t="s">
        <v>432</v>
      </c>
    </row>
    <row r="132" spans="1:9">
      <c r="A132" s="12"/>
      <c r="B132" s="12"/>
      <c r="C132" s="12" t="s">
        <v>347</v>
      </c>
      <c r="D132" s="12"/>
      <c r="E132" s="12">
        <v>8</v>
      </c>
      <c r="F132" s="12">
        <v>8</v>
      </c>
      <c r="G132" s="28"/>
    </row>
    <row r="133" spans="1:9">
      <c r="A133" s="12"/>
      <c r="B133" s="12"/>
      <c r="C133" s="12" t="s">
        <v>348</v>
      </c>
      <c r="D133" s="12"/>
      <c r="E133" s="12">
        <v>0</v>
      </c>
      <c r="F133" s="12">
        <v>8</v>
      </c>
      <c r="G133" s="28"/>
      <c r="I133" t="s">
        <v>432</v>
      </c>
    </row>
    <row r="134" spans="1:9">
      <c r="A134" s="12"/>
      <c r="B134" s="12"/>
      <c r="C134" s="12" t="s">
        <v>107</v>
      </c>
      <c r="D134" s="12"/>
      <c r="E134" s="12">
        <v>0</v>
      </c>
      <c r="F134" s="12">
        <v>7</v>
      </c>
      <c r="G134" s="28"/>
      <c r="I134" t="s">
        <v>432</v>
      </c>
    </row>
    <row r="135" spans="1:9">
      <c r="A135" s="12"/>
      <c r="B135" s="12"/>
      <c r="C135" s="12" t="s">
        <v>349</v>
      </c>
      <c r="D135" s="12"/>
      <c r="E135" s="12">
        <v>1</v>
      </c>
      <c r="F135" s="12">
        <v>5</v>
      </c>
      <c r="G135" s="28"/>
      <c r="I135" t="s">
        <v>440</v>
      </c>
    </row>
    <row r="136" spans="1:9">
      <c r="A136" s="12"/>
      <c r="B136" s="12"/>
      <c r="C136" s="12"/>
      <c r="D136" s="20" t="s">
        <v>206</v>
      </c>
      <c r="E136" s="20">
        <f>-SUM(E127:E135)*0</f>
        <v>0</v>
      </c>
      <c r="G136" s="28"/>
    </row>
    <row r="137" spans="1:9">
      <c r="E137">
        <f>SUM(E127:E136)</f>
        <v>47</v>
      </c>
      <c r="F137">
        <f>SUM(F127:F135)</f>
        <v>75</v>
      </c>
      <c r="G137" s="28"/>
    </row>
    <row r="138" spans="1:9">
      <c r="G138" s="28"/>
    </row>
    <row r="139" spans="1:9">
      <c r="A139" s="9" t="s">
        <v>350</v>
      </c>
      <c r="B139" s="10" t="s">
        <v>5</v>
      </c>
      <c r="C139" s="10" t="str">
        <f t="shared" ref="C139:C147" si="0">C127</f>
        <v>General description of the sensor type</v>
      </c>
      <c r="D139" s="10"/>
      <c r="E139" s="10">
        <v>10</v>
      </c>
      <c r="F139" s="10">
        <f t="shared" ref="F139:F147" si="1">F127</f>
        <v>10</v>
      </c>
      <c r="G139" s="28"/>
    </row>
    <row r="140" spans="1:9">
      <c r="A140" s="10" t="str">
        <f>$A$128</f>
        <v>e.g. camera, IMU, SPI</v>
      </c>
      <c r="B140" s="10"/>
      <c r="C140" s="10" t="str">
        <f t="shared" si="0"/>
        <v>Specific Sensor</v>
      </c>
      <c r="D140" s="10"/>
      <c r="E140" s="10">
        <v>6</v>
      </c>
      <c r="F140" s="10">
        <f t="shared" si="1"/>
        <v>7</v>
      </c>
      <c r="G140" s="28"/>
      <c r="I140" t="s">
        <v>442</v>
      </c>
    </row>
    <row r="141" spans="1:9">
      <c r="A141" s="10" t="s">
        <v>441</v>
      </c>
      <c r="B141" s="10"/>
      <c r="C141" s="10" t="str">
        <f t="shared" si="0"/>
        <v>Specification</v>
      </c>
      <c r="D141" s="10"/>
      <c r="E141" s="10">
        <v>0</v>
      </c>
      <c r="F141" s="10">
        <f t="shared" si="1"/>
        <v>10</v>
      </c>
      <c r="G141" s="28"/>
    </row>
    <row r="142" spans="1:9">
      <c r="A142" s="9"/>
      <c r="B142" s="10"/>
      <c r="C142" s="10" t="str">
        <f t="shared" si="0"/>
        <v>Library</v>
      </c>
      <c r="D142" s="10"/>
      <c r="E142" s="10">
        <v>7</v>
      </c>
      <c r="F142" s="10">
        <f t="shared" si="1"/>
        <v>10</v>
      </c>
      <c r="G142" s="28"/>
      <c r="I142" t="s">
        <v>443</v>
      </c>
    </row>
    <row r="143" spans="1:9">
      <c r="A143" s="9"/>
      <c r="B143" s="10"/>
      <c r="C143" s="10" t="str">
        <f t="shared" si="0"/>
        <v>Calibration</v>
      </c>
      <c r="D143" s="10"/>
      <c r="E143" s="10">
        <v>5</v>
      </c>
      <c r="F143" s="10">
        <f t="shared" si="1"/>
        <v>10</v>
      </c>
      <c r="G143" s="28"/>
      <c r="I143" t="s">
        <v>432</v>
      </c>
    </row>
    <row r="144" spans="1:9">
      <c r="A144" s="9"/>
      <c r="B144" s="10"/>
      <c r="C144" s="10" t="str">
        <f t="shared" si="0"/>
        <v>Simple Code</v>
      </c>
      <c r="D144" s="10"/>
      <c r="E144" s="10">
        <v>4</v>
      </c>
      <c r="F144" s="10">
        <f t="shared" si="1"/>
        <v>8</v>
      </c>
      <c r="G144" s="28"/>
      <c r="I144" t="s">
        <v>444</v>
      </c>
    </row>
    <row r="145" spans="1:9">
      <c r="A145" s="9"/>
      <c r="B145" s="10"/>
      <c r="C145" s="10" t="str">
        <f t="shared" si="0"/>
        <v>Simple Application</v>
      </c>
      <c r="D145" s="10"/>
      <c r="E145" s="10">
        <v>0</v>
      </c>
      <c r="F145" s="10">
        <f t="shared" si="1"/>
        <v>8</v>
      </c>
      <c r="G145" s="28"/>
      <c r="I145" t="s">
        <v>432</v>
      </c>
    </row>
    <row r="146" spans="1:9">
      <c r="A146" s="10"/>
      <c r="B146" s="10"/>
      <c r="C146" s="10" t="str">
        <f t="shared" si="0"/>
        <v>Tests</v>
      </c>
      <c r="D146" s="10"/>
      <c r="E146" s="10">
        <v>5</v>
      </c>
      <c r="F146" s="10">
        <f t="shared" si="1"/>
        <v>7</v>
      </c>
      <c r="G146" s="28"/>
      <c r="I146" t="s">
        <v>445</v>
      </c>
    </row>
    <row r="147" spans="1:9">
      <c r="A147" s="10"/>
      <c r="B147" s="10"/>
      <c r="C147" s="10" t="str">
        <f t="shared" si="0"/>
        <v>Further Readings</v>
      </c>
      <c r="D147" s="10"/>
      <c r="E147" s="10">
        <v>0</v>
      </c>
      <c r="F147" s="10">
        <f t="shared" si="1"/>
        <v>5</v>
      </c>
      <c r="G147" s="28"/>
    </row>
    <row r="148" spans="1:9">
      <c r="A148" s="10"/>
      <c r="B148" s="10"/>
      <c r="C148" s="10"/>
      <c r="D148" s="20" t="s">
        <v>206</v>
      </c>
      <c r="E148" s="20">
        <f>-SUM(E139:E147)</f>
        <v>-37</v>
      </c>
      <c r="G148" s="28"/>
    </row>
    <row r="149" spans="1:9">
      <c r="E149">
        <f>SUM(E139:E148)</f>
        <v>0</v>
      </c>
      <c r="F149">
        <f>SUM(F139:F147)</f>
        <v>75</v>
      </c>
      <c r="G149" s="28"/>
    </row>
    <row r="150" spans="1:9">
      <c r="A150" s="13" t="str">
        <f>A139</f>
        <v>domain sensor/actor</v>
      </c>
      <c r="B150" s="13" t="str">
        <f>$B$139</f>
        <v>description</v>
      </c>
      <c r="C150" s="11" t="str">
        <f t="shared" ref="C150:C158" si="2">C139</f>
        <v>General description of the sensor type</v>
      </c>
      <c r="D150" s="11"/>
      <c r="E150" s="11">
        <v>0</v>
      </c>
      <c r="F150" s="11">
        <f t="shared" ref="F150:F158" si="3">F139</f>
        <v>10</v>
      </c>
      <c r="G150" s="28"/>
    </row>
    <row r="151" spans="1:9">
      <c r="A151" s="13" t="str">
        <f>A140</f>
        <v>e.g. camera, IMU, SPI</v>
      </c>
      <c r="B151" s="13"/>
      <c r="C151" s="11" t="str">
        <f t="shared" si="2"/>
        <v>Specific Sensor</v>
      </c>
      <c r="D151" s="11"/>
      <c r="E151" s="11">
        <v>6</v>
      </c>
      <c r="F151" s="11">
        <f t="shared" si="3"/>
        <v>7</v>
      </c>
      <c r="G151" s="28"/>
      <c r="I151" t="s">
        <v>447</v>
      </c>
    </row>
    <row r="152" spans="1:9">
      <c r="A152" s="13" t="s">
        <v>446</v>
      </c>
      <c r="B152" s="13"/>
      <c r="C152" s="11" t="str">
        <f t="shared" si="2"/>
        <v>Specification</v>
      </c>
      <c r="D152" s="11"/>
      <c r="E152" s="11">
        <v>5</v>
      </c>
      <c r="F152" s="11">
        <f t="shared" si="3"/>
        <v>10</v>
      </c>
      <c r="G152" s="28"/>
      <c r="I152" t="s">
        <v>448</v>
      </c>
    </row>
    <row r="153" spans="1:9">
      <c r="A153" s="13"/>
      <c r="B153" s="13"/>
      <c r="C153" s="11" t="str">
        <f t="shared" si="2"/>
        <v>Library</v>
      </c>
      <c r="D153" s="11"/>
      <c r="E153" s="11">
        <v>8</v>
      </c>
      <c r="F153" s="11">
        <f t="shared" si="3"/>
        <v>10</v>
      </c>
      <c r="G153" s="28"/>
      <c r="I153" t="s">
        <v>449</v>
      </c>
    </row>
    <row r="154" spans="1:9">
      <c r="A154" s="13"/>
      <c r="B154" s="13"/>
      <c r="C154" s="11" t="str">
        <f t="shared" si="2"/>
        <v>Calibration</v>
      </c>
      <c r="D154" s="11"/>
      <c r="E154" s="11">
        <v>5</v>
      </c>
      <c r="F154" s="11">
        <f t="shared" si="3"/>
        <v>10</v>
      </c>
      <c r="G154" s="28"/>
      <c r="I154" t="s">
        <v>432</v>
      </c>
    </row>
    <row r="155" spans="1:9">
      <c r="A155" s="13"/>
      <c r="B155" s="13"/>
      <c r="C155" s="11" t="str">
        <f t="shared" si="2"/>
        <v>Simple Code</v>
      </c>
      <c r="D155" s="11"/>
      <c r="E155" s="11">
        <v>4</v>
      </c>
      <c r="F155" s="11">
        <f t="shared" si="3"/>
        <v>8</v>
      </c>
      <c r="G155" s="28"/>
      <c r="I155" t="s">
        <v>450</v>
      </c>
    </row>
    <row r="156" spans="1:9">
      <c r="A156" s="13"/>
      <c r="B156" s="13"/>
      <c r="C156" s="11" t="str">
        <f t="shared" si="2"/>
        <v>Simple Application</v>
      </c>
      <c r="D156" s="11"/>
      <c r="E156" s="11">
        <v>0</v>
      </c>
      <c r="F156" s="11">
        <f t="shared" si="3"/>
        <v>8</v>
      </c>
      <c r="G156" s="28"/>
      <c r="I156" t="s">
        <v>432</v>
      </c>
    </row>
    <row r="157" spans="1:9">
      <c r="A157" s="13"/>
      <c r="B157" s="13"/>
      <c r="C157" s="11" t="str">
        <f t="shared" si="2"/>
        <v>Tests</v>
      </c>
      <c r="D157" s="11"/>
      <c r="E157" s="11">
        <v>5</v>
      </c>
      <c r="F157" s="11">
        <f t="shared" si="3"/>
        <v>7</v>
      </c>
      <c r="G157" s="28"/>
      <c r="I157" t="s">
        <v>450</v>
      </c>
    </row>
    <row r="158" spans="1:9">
      <c r="A158" s="13"/>
      <c r="B158" s="13"/>
      <c r="C158" s="11" t="str">
        <f t="shared" si="2"/>
        <v>Further Readings</v>
      </c>
      <c r="D158" s="11"/>
      <c r="E158" s="11">
        <v>0</v>
      </c>
      <c r="F158" s="11">
        <f t="shared" si="3"/>
        <v>5</v>
      </c>
      <c r="G158" s="28"/>
      <c r="I158" t="s">
        <v>451</v>
      </c>
    </row>
    <row r="159" spans="1:9">
      <c r="A159" s="13"/>
      <c r="B159" s="13"/>
      <c r="C159" s="11"/>
      <c r="D159" s="20" t="s">
        <v>206</v>
      </c>
      <c r="E159" s="20">
        <f>-SUM(E150:E158)*0</f>
        <v>0</v>
      </c>
      <c r="F159" s="11"/>
      <c r="G159" s="28"/>
    </row>
    <row r="160" spans="1:9">
      <c r="A160" s="1"/>
      <c r="B160" s="1"/>
      <c r="E160">
        <f>SUM(E150:E159)</f>
        <v>33</v>
      </c>
      <c r="F160">
        <f>SUM(F150:F158)</f>
        <v>75</v>
      </c>
      <c r="G160" s="28"/>
    </row>
    <row r="161" spans="1:12">
      <c r="A161" s="14" t="s">
        <v>300</v>
      </c>
      <c r="B161" s="12"/>
      <c r="C161" s="12" t="s">
        <v>5</v>
      </c>
      <c r="D161" s="12"/>
      <c r="E161" s="12">
        <v>7</v>
      </c>
      <c r="F161" s="12">
        <v>10</v>
      </c>
      <c r="G161" s="28"/>
      <c r="I161" t="s">
        <v>434</v>
      </c>
    </row>
    <row r="162" spans="1:12">
      <c r="A162" s="14" t="s">
        <v>301</v>
      </c>
      <c r="B162" s="12"/>
      <c r="C162" s="12" t="s">
        <v>302</v>
      </c>
      <c r="D162" s="12"/>
      <c r="E162" s="12">
        <v>7</v>
      </c>
      <c r="F162" s="12">
        <v>10</v>
      </c>
      <c r="G162" s="28"/>
    </row>
    <row r="163" spans="1:12">
      <c r="A163" s="14"/>
      <c r="B163" s="12"/>
      <c r="C163" s="12" t="s">
        <v>352</v>
      </c>
      <c r="D163" s="12"/>
      <c r="E163" s="12">
        <v>7</v>
      </c>
      <c r="F163" s="12">
        <v>10</v>
      </c>
      <c r="G163" s="28"/>
    </row>
    <row r="164" spans="1:12">
      <c r="A164" s="14"/>
      <c r="B164" s="12"/>
      <c r="C164" s="12" t="s">
        <v>299</v>
      </c>
      <c r="D164" s="12"/>
      <c r="E164" s="12">
        <v>7</v>
      </c>
      <c r="F164" s="12">
        <v>10</v>
      </c>
      <c r="G164" s="28"/>
    </row>
    <row r="165" spans="1:12">
      <c r="A165" s="14"/>
      <c r="B165" s="12"/>
      <c r="C165" s="12" t="s">
        <v>353</v>
      </c>
      <c r="D165" s="12"/>
      <c r="E165" s="12">
        <v>7</v>
      </c>
      <c r="F165" s="12">
        <v>10</v>
      </c>
      <c r="G165" s="28"/>
    </row>
    <row r="166" spans="1:12">
      <c r="A166" s="14"/>
      <c r="B166" s="12"/>
      <c r="C166" s="12" t="s">
        <v>45</v>
      </c>
      <c r="D166" s="12"/>
      <c r="E166" s="12">
        <v>4</v>
      </c>
      <c r="F166" s="12">
        <v>6</v>
      </c>
      <c r="G166" s="28"/>
    </row>
    <row r="167" spans="1:12">
      <c r="A167" s="14"/>
      <c r="B167" s="12"/>
      <c r="C167" s="12" t="s">
        <v>242</v>
      </c>
      <c r="D167" s="12"/>
      <c r="E167" s="12">
        <v>4</v>
      </c>
      <c r="F167" s="12">
        <v>6</v>
      </c>
      <c r="G167" s="28"/>
    </row>
    <row r="168" spans="1:12">
      <c r="A168" s="14"/>
      <c r="B168" s="12"/>
      <c r="C168" s="12" t="s">
        <v>100</v>
      </c>
      <c r="D168" s="12" t="s">
        <v>295</v>
      </c>
      <c r="E168" s="12">
        <v>4</v>
      </c>
      <c r="F168" s="12">
        <v>6</v>
      </c>
      <c r="G168" s="28"/>
    </row>
    <row r="169" spans="1:12">
      <c r="A169" s="12"/>
      <c r="B169" s="12"/>
      <c r="C169" s="12"/>
      <c r="D169" s="12" t="s">
        <v>89</v>
      </c>
      <c r="E169" s="12">
        <v>4</v>
      </c>
      <c r="F169" s="12">
        <v>6</v>
      </c>
      <c r="G169" s="28"/>
    </row>
    <row r="170" spans="1:12">
      <c r="A170" s="12"/>
      <c r="B170" s="12"/>
      <c r="C170" s="12" t="s">
        <v>97</v>
      </c>
      <c r="D170" s="12"/>
      <c r="E170" s="12">
        <v>4</v>
      </c>
      <c r="F170" s="12">
        <v>6</v>
      </c>
      <c r="G170" s="28"/>
    </row>
    <row r="171" spans="1:12">
      <c r="A171" s="12"/>
      <c r="B171" s="12"/>
      <c r="C171" s="12" t="s">
        <v>98</v>
      </c>
      <c r="D171" s="12"/>
      <c r="E171" s="12">
        <v>4</v>
      </c>
      <c r="F171" s="12">
        <v>5</v>
      </c>
      <c r="G171" s="28"/>
    </row>
    <row r="172" spans="1:12">
      <c r="A172" s="12"/>
      <c r="B172" s="12"/>
      <c r="C172" s="12" t="s">
        <v>99</v>
      </c>
      <c r="D172" s="12"/>
      <c r="E172" s="12">
        <v>4</v>
      </c>
      <c r="F172" s="12">
        <v>5</v>
      </c>
      <c r="G172" s="28"/>
    </row>
    <row r="173" spans="1:12">
      <c r="A173" s="12"/>
      <c r="B173" s="12"/>
      <c r="C173" s="12"/>
      <c r="D173" s="20" t="s">
        <v>206</v>
      </c>
      <c r="E173" s="20">
        <f>-SUM(E161:E172)*0</f>
        <v>0</v>
      </c>
      <c r="G173" s="28"/>
    </row>
    <row r="174" spans="1:12">
      <c r="E174">
        <f>SUM(E161:E173)</f>
        <v>63</v>
      </c>
      <c r="F174">
        <f>SUM(F161:F172)</f>
        <v>90</v>
      </c>
      <c r="G174" s="28"/>
    </row>
    <row r="175" spans="1:12">
      <c r="G175" s="28"/>
    </row>
    <row r="176" spans="1:12" s="5" customFormat="1" ht="18.75">
      <c r="A176" s="5" t="s">
        <v>306</v>
      </c>
      <c r="K176"/>
      <c r="L176"/>
    </row>
    <row r="177" spans="1:9" ht="18.75">
      <c r="A177" s="5"/>
    </row>
    <row r="178" spans="1:9">
      <c r="A178" s="13" t="s">
        <v>21</v>
      </c>
      <c r="B178" s="13"/>
      <c r="C178" s="11" t="s">
        <v>5</v>
      </c>
      <c r="D178" s="11"/>
      <c r="E178" s="11">
        <v>8</v>
      </c>
      <c r="F178" s="11">
        <v>10</v>
      </c>
      <c r="H178" t="s">
        <v>456</v>
      </c>
    </row>
    <row r="179" spans="1:9">
      <c r="A179" s="11"/>
      <c r="B179" s="11"/>
      <c r="C179" s="11" t="s">
        <v>23</v>
      </c>
      <c r="D179" s="11"/>
      <c r="E179" s="11">
        <v>8</v>
      </c>
      <c r="F179" s="11">
        <v>10</v>
      </c>
      <c r="H179" t="s">
        <v>457</v>
      </c>
    </row>
    <row r="180" spans="1:9">
      <c r="A180" s="11"/>
      <c r="B180" s="11"/>
      <c r="C180" s="11" t="s">
        <v>27</v>
      </c>
      <c r="D180" s="11"/>
      <c r="E180" s="11">
        <v>8</v>
      </c>
      <c r="F180" s="11">
        <v>10</v>
      </c>
    </row>
    <row r="181" spans="1:9">
      <c r="A181" s="11"/>
      <c r="B181" s="11"/>
      <c r="C181" s="11" t="s">
        <v>22</v>
      </c>
      <c r="D181" s="11"/>
      <c r="E181" s="11">
        <v>8</v>
      </c>
      <c r="F181" s="11">
        <v>10</v>
      </c>
    </row>
    <row r="182" spans="1:9">
      <c r="A182" s="11"/>
      <c r="B182" s="11"/>
      <c r="C182" s="11" t="s">
        <v>33</v>
      </c>
      <c r="D182" s="11"/>
      <c r="E182" s="11">
        <v>8</v>
      </c>
      <c r="F182" s="11">
        <v>10</v>
      </c>
    </row>
    <row r="183" spans="1:9">
      <c r="A183" s="11"/>
      <c r="B183" s="11"/>
      <c r="C183" s="11" t="s">
        <v>25</v>
      </c>
      <c r="D183" s="11"/>
      <c r="E183" s="11">
        <v>2</v>
      </c>
      <c r="F183" s="11">
        <v>10</v>
      </c>
      <c r="H183" t="s">
        <v>454</v>
      </c>
    </row>
    <row r="184" spans="1:9">
      <c r="A184" s="11"/>
      <c r="B184" s="11"/>
      <c r="C184" s="11" t="s">
        <v>26</v>
      </c>
      <c r="D184" s="11"/>
      <c r="E184" s="11">
        <v>2</v>
      </c>
      <c r="F184" s="11">
        <v>10</v>
      </c>
      <c r="H184" t="s">
        <v>455</v>
      </c>
    </row>
    <row r="185" spans="1:9">
      <c r="A185" s="11"/>
      <c r="B185" s="11"/>
      <c r="C185" s="11" t="s">
        <v>24</v>
      </c>
      <c r="D185" s="11"/>
      <c r="E185" s="11">
        <v>8</v>
      </c>
      <c r="F185" s="11">
        <v>10</v>
      </c>
    </row>
    <row r="186" spans="1:9">
      <c r="A186" s="11"/>
      <c r="B186" s="11"/>
      <c r="C186" s="11"/>
      <c r="D186" s="20" t="s">
        <v>206</v>
      </c>
      <c r="E186" s="20">
        <f>-SUM(E178:E185)</f>
        <v>-52</v>
      </c>
    </row>
    <row r="187" spans="1:9">
      <c r="E187">
        <f>SUM(E178:E186)</f>
        <v>0</v>
      </c>
      <c r="F187">
        <f>SUM(F178:F185)</f>
        <v>80</v>
      </c>
    </row>
    <row r="189" spans="1:9" ht="18.75">
      <c r="A189" s="5" t="s">
        <v>307</v>
      </c>
    </row>
    <row r="190" spans="1:9">
      <c r="A190" s="9" t="s">
        <v>177</v>
      </c>
      <c r="B190" s="9"/>
      <c r="C190" s="10" t="s">
        <v>176</v>
      </c>
      <c r="D190" s="10"/>
      <c r="E190" s="10">
        <v>0</v>
      </c>
      <c r="F190" s="10">
        <v>5</v>
      </c>
      <c r="G190" s="29" t="s">
        <v>96</v>
      </c>
    </row>
    <row r="191" spans="1:9">
      <c r="A191" s="9" t="s">
        <v>289</v>
      </c>
      <c r="B191" s="9"/>
      <c r="C191" s="10" t="s">
        <v>56</v>
      </c>
      <c r="D191" s="10"/>
      <c r="E191" s="10">
        <v>5</v>
      </c>
      <c r="F191" s="10">
        <v>10</v>
      </c>
      <c r="G191" s="29"/>
      <c r="I191" t="s">
        <v>453</v>
      </c>
    </row>
    <row r="192" spans="1:9">
      <c r="A192" s="9"/>
      <c r="B192" s="9"/>
      <c r="C192" s="10" t="s">
        <v>43</v>
      </c>
      <c r="D192" s="10"/>
      <c r="E192" s="10">
        <v>0</v>
      </c>
      <c r="F192" s="10">
        <v>10</v>
      </c>
      <c r="G192" s="29"/>
    </row>
    <row r="193" spans="1:9">
      <c r="A193" s="9"/>
      <c r="B193" s="9"/>
      <c r="C193" s="10" t="s">
        <v>178</v>
      </c>
      <c r="D193" s="10"/>
      <c r="E193" s="10">
        <v>2</v>
      </c>
      <c r="F193" s="10">
        <v>5</v>
      </c>
      <c r="G193" s="29"/>
    </row>
    <row r="194" spans="1:9">
      <c r="A194" s="9"/>
      <c r="B194" s="9"/>
      <c r="C194" s="10" t="s">
        <v>44</v>
      </c>
      <c r="D194" s="10"/>
      <c r="E194" s="10">
        <v>0</v>
      </c>
      <c r="F194" s="10">
        <v>5</v>
      </c>
      <c r="G194" s="29"/>
    </row>
    <row r="195" spans="1:9">
      <c r="A195" s="9"/>
      <c r="B195" s="9"/>
      <c r="C195" s="10" t="s">
        <v>204</v>
      </c>
      <c r="D195" s="10"/>
      <c r="E195" s="10">
        <v>0</v>
      </c>
      <c r="F195" s="10">
        <v>5</v>
      </c>
      <c r="G195" s="29"/>
    </row>
    <row r="196" spans="1:9">
      <c r="A196" s="9"/>
      <c r="B196" s="9"/>
      <c r="C196" s="10"/>
      <c r="D196" s="20" t="s">
        <v>206</v>
      </c>
      <c r="E196" s="20">
        <f>-SUM(E190:E195)*0</f>
        <v>0</v>
      </c>
      <c r="F196" s="10"/>
      <c r="G196" s="29"/>
    </row>
    <row r="197" spans="1:9">
      <c r="A197" s="1"/>
      <c r="B197" s="1"/>
      <c r="E197">
        <f>SUM(E190:E196)</f>
        <v>7</v>
      </c>
      <c r="F197">
        <f>SUM(F190:F195)</f>
        <v>40</v>
      </c>
      <c r="G197" s="29"/>
    </row>
    <row r="198" spans="1:9">
      <c r="A198" s="9" t="s">
        <v>177</v>
      </c>
      <c r="B198" s="9"/>
      <c r="C198" s="10" t="s">
        <v>176</v>
      </c>
      <c r="D198" s="10"/>
      <c r="E198" s="10">
        <v>3</v>
      </c>
      <c r="F198" s="10">
        <v>5</v>
      </c>
      <c r="G198" s="29"/>
      <c r="I198" t="s">
        <v>452</v>
      </c>
    </row>
    <row r="199" spans="1:9">
      <c r="A199" s="9" t="s">
        <v>291</v>
      </c>
      <c r="B199" s="9"/>
      <c r="C199" s="10" t="s">
        <v>56</v>
      </c>
      <c r="D199" s="10"/>
      <c r="E199" s="10">
        <v>8</v>
      </c>
      <c r="F199" s="10">
        <v>10</v>
      </c>
      <c r="G199" s="29"/>
    </row>
    <row r="200" spans="1:9">
      <c r="A200" s="9" t="s">
        <v>290</v>
      </c>
      <c r="B200" s="9"/>
      <c r="C200" s="10" t="s">
        <v>43</v>
      </c>
      <c r="D200" s="10"/>
      <c r="E200" s="10">
        <v>8</v>
      </c>
      <c r="F200" s="10">
        <v>10</v>
      </c>
      <c r="G200" s="29"/>
    </row>
    <row r="201" spans="1:9">
      <c r="A201" s="9"/>
      <c r="B201" s="9"/>
      <c r="C201" s="10" t="s">
        <v>178</v>
      </c>
      <c r="D201" s="10"/>
      <c r="E201" s="10">
        <v>3</v>
      </c>
      <c r="F201" s="10">
        <v>5</v>
      </c>
      <c r="G201" s="29"/>
    </row>
    <row r="202" spans="1:9">
      <c r="A202" s="9"/>
      <c r="B202" s="9"/>
      <c r="C202" s="10" t="s">
        <v>293</v>
      </c>
      <c r="D202" s="10"/>
      <c r="E202" s="10">
        <v>3</v>
      </c>
      <c r="F202" s="10">
        <v>5</v>
      </c>
      <c r="G202" s="29"/>
    </row>
    <row r="203" spans="1:9">
      <c r="A203" s="9"/>
      <c r="B203" s="9"/>
      <c r="C203" s="10" t="s">
        <v>292</v>
      </c>
      <c r="D203" s="10"/>
      <c r="E203" s="10">
        <v>3</v>
      </c>
      <c r="F203" s="10">
        <v>5</v>
      </c>
      <c r="G203" s="29"/>
    </row>
    <row r="204" spans="1:9">
      <c r="A204" s="9"/>
      <c r="B204" s="9"/>
      <c r="C204" s="10"/>
      <c r="D204" s="20" t="s">
        <v>206</v>
      </c>
      <c r="E204" s="20">
        <f>-SUM(E198:E203)*0</f>
        <v>0</v>
      </c>
      <c r="F204" s="10"/>
      <c r="G204" s="29"/>
    </row>
    <row r="205" spans="1:9">
      <c r="A205" s="1"/>
      <c r="B205" s="1"/>
      <c r="E205">
        <f>SUM(E198:E204)</f>
        <v>28</v>
      </c>
      <c r="F205">
        <f>SUM(F198:F203)</f>
        <v>40</v>
      </c>
      <c r="G205" s="29"/>
    </row>
    <row r="206" spans="1:9" ht="18.75">
      <c r="A206" s="5" t="s">
        <v>246</v>
      </c>
    </row>
    <row r="207" spans="1:9">
      <c r="A207" s="7" t="s">
        <v>28</v>
      </c>
      <c r="B207" s="8"/>
      <c r="C207" s="8" t="s">
        <v>29</v>
      </c>
      <c r="D207" s="8"/>
      <c r="E207" s="8"/>
      <c r="F207" s="8"/>
    </row>
    <row r="208" spans="1:9">
      <c r="A208" s="8"/>
      <c r="B208" s="8"/>
      <c r="C208" s="8" t="s">
        <v>32</v>
      </c>
      <c r="D208" s="8"/>
      <c r="E208" s="8">
        <v>5</v>
      </c>
      <c r="F208" s="8">
        <v>5</v>
      </c>
    </row>
    <row r="209" spans="1:13">
      <c r="A209" s="8"/>
      <c r="B209" s="8"/>
      <c r="C209" s="8" t="s">
        <v>30</v>
      </c>
      <c r="D209" s="8"/>
      <c r="E209" s="8"/>
      <c r="F209" s="8"/>
    </row>
    <row r="210" spans="1:13">
      <c r="A210" s="8"/>
      <c r="B210" s="8"/>
      <c r="C210" s="8" t="s">
        <v>31</v>
      </c>
      <c r="D210" s="8"/>
      <c r="E210" s="8"/>
      <c r="F210" s="8"/>
    </row>
    <row r="211" spans="1:13">
      <c r="A211" s="8"/>
      <c r="B211" s="8"/>
      <c r="C211" s="8" t="s">
        <v>190</v>
      </c>
      <c r="D211" s="8"/>
      <c r="E211" s="8">
        <v>2</v>
      </c>
      <c r="F211" s="8">
        <v>2</v>
      </c>
    </row>
    <row r="212" spans="1:13">
      <c r="F212">
        <f>SUM(F207:F211)</f>
        <v>7</v>
      </c>
    </row>
    <row r="213" spans="1:13" ht="18.75">
      <c r="A213" s="5" t="s">
        <v>249</v>
      </c>
    </row>
    <row r="214" spans="1:13">
      <c r="A214" s="13" t="s">
        <v>324</v>
      </c>
      <c r="B214" s="11"/>
      <c r="C214" s="11"/>
      <c r="D214" s="11" t="s">
        <v>12</v>
      </c>
      <c r="E214" s="11">
        <v>5</v>
      </c>
      <c r="F214" s="11">
        <v>5</v>
      </c>
    </row>
    <row r="215" spans="1:13">
      <c r="A215" s="13"/>
      <c r="B215" s="11"/>
      <c r="C215" s="11"/>
      <c r="D215" s="11" t="s">
        <v>325</v>
      </c>
      <c r="E215" s="11">
        <v>5</v>
      </c>
      <c r="F215" s="11">
        <v>5</v>
      </c>
    </row>
    <row r="216" spans="1:13">
      <c r="A216" s="13"/>
      <c r="B216" s="11"/>
      <c r="C216" s="11"/>
      <c r="D216" s="11" t="s">
        <v>326</v>
      </c>
      <c r="E216" s="11">
        <v>5</v>
      </c>
      <c r="F216" s="11">
        <v>5</v>
      </c>
    </row>
    <row r="217" spans="1:13">
      <c r="A217" s="13"/>
      <c r="B217" s="11"/>
      <c r="C217" s="11"/>
      <c r="D217" s="11" t="s">
        <v>18</v>
      </c>
      <c r="E217" s="11">
        <v>3</v>
      </c>
      <c r="F217" s="11">
        <v>5</v>
      </c>
      <c r="H217" t="s">
        <v>458</v>
      </c>
    </row>
    <row r="218" spans="1:13">
      <c r="A218" s="13"/>
      <c r="B218" s="11"/>
      <c r="C218" s="11"/>
      <c r="D218" s="11" t="s">
        <v>35</v>
      </c>
      <c r="E218" s="11">
        <v>0</v>
      </c>
      <c r="F218" s="11">
        <v>5</v>
      </c>
      <c r="H218" t="s">
        <v>459</v>
      </c>
      <c r="L218" t="s">
        <v>127</v>
      </c>
    </row>
    <row r="219" spans="1:13">
      <c r="A219" s="13"/>
      <c r="B219" s="11"/>
      <c r="C219" s="11"/>
      <c r="D219" s="20" t="s">
        <v>206</v>
      </c>
      <c r="E219" s="20">
        <f>-SUM(E214:E218)*0</f>
        <v>0</v>
      </c>
      <c r="F219" s="11"/>
    </row>
    <row r="220" spans="1:13">
      <c r="A220" s="1"/>
      <c r="E220">
        <f>SUM(E214:E219)</f>
        <v>18</v>
      </c>
      <c r="F220">
        <f>SUM(F214:F219)</f>
        <v>25</v>
      </c>
      <c r="M220" s="19"/>
    </row>
    <row r="222" spans="1:13">
      <c r="A222" s="9" t="s">
        <v>66</v>
      </c>
      <c r="B222" s="10" t="s">
        <v>12</v>
      </c>
      <c r="C222" s="10"/>
      <c r="D222" s="10"/>
      <c r="E222" s="10">
        <v>7</v>
      </c>
      <c r="F222" s="10">
        <v>10</v>
      </c>
      <c r="H222" t="s">
        <v>460</v>
      </c>
    </row>
    <row r="223" spans="1:13">
      <c r="A223" s="9"/>
      <c r="B223" s="10" t="s">
        <v>42</v>
      </c>
      <c r="C223" s="10"/>
      <c r="D223" s="10"/>
      <c r="E223" s="10">
        <v>5</v>
      </c>
      <c r="F223" s="10">
        <v>5</v>
      </c>
    </row>
    <row r="224" spans="1:13">
      <c r="A224" s="9"/>
      <c r="B224" s="10" t="s">
        <v>327</v>
      </c>
      <c r="C224" s="10"/>
      <c r="D224" s="10"/>
      <c r="E224" s="10">
        <v>5</v>
      </c>
      <c r="F224" s="10">
        <v>5</v>
      </c>
    </row>
    <row r="225" spans="1:9">
      <c r="A225" s="9"/>
      <c r="B225" s="10" t="s">
        <v>67</v>
      </c>
      <c r="C225" s="10"/>
      <c r="D225" s="10"/>
      <c r="E225" s="10">
        <v>13</v>
      </c>
      <c r="F225" s="10">
        <v>20</v>
      </c>
      <c r="H225" t="s">
        <v>461</v>
      </c>
      <c r="I225" t="s">
        <v>462</v>
      </c>
    </row>
    <row r="226" spans="1:9">
      <c r="A226" s="9"/>
      <c r="B226" s="10"/>
      <c r="C226" s="10"/>
      <c r="D226" s="20" t="s">
        <v>206</v>
      </c>
      <c r="E226" s="20">
        <f>-SUM(E222:E225)*0</f>
        <v>0</v>
      </c>
      <c r="F226" s="10"/>
    </row>
    <row r="227" spans="1:9">
      <c r="A227" s="1"/>
      <c r="E227">
        <f>SUM(E222:E226)</f>
        <v>30</v>
      </c>
      <c r="F227">
        <f>SUM(F222:F225)</f>
        <v>40</v>
      </c>
    </row>
    <row r="228" spans="1:9">
      <c r="A228" s="9" t="s">
        <v>261</v>
      </c>
      <c r="B228" s="9" t="s">
        <v>253</v>
      </c>
      <c r="C228" s="10" t="s">
        <v>62</v>
      </c>
      <c r="D228" s="10" t="s">
        <v>35</v>
      </c>
      <c r="E228" s="10">
        <v>4</v>
      </c>
      <c r="F228" s="10">
        <v>5</v>
      </c>
    </row>
    <row r="229" spans="1:9">
      <c r="A229" s="10"/>
      <c r="B229" s="10"/>
      <c r="C229" s="10"/>
      <c r="D229" s="10" t="s">
        <v>88</v>
      </c>
      <c r="E229" s="10">
        <v>4</v>
      </c>
      <c r="F229" s="10">
        <v>5</v>
      </c>
    </row>
    <row r="230" spans="1:9">
      <c r="A230" s="10"/>
      <c r="B230" s="10"/>
      <c r="C230" s="10"/>
      <c r="D230" s="10" t="s">
        <v>254</v>
      </c>
      <c r="E230" s="10">
        <v>4</v>
      </c>
      <c r="F230" s="10">
        <v>5</v>
      </c>
    </row>
    <row r="231" spans="1:9">
      <c r="A231" s="10"/>
      <c r="B231" s="10"/>
      <c r="C231" s="10"/>
      <c r="D231" s="10" t="s">
        <v>89</v>
      </c>
      <c r="E231" s="10">
        <v>0</v>
      </c>
      <c r="F231" s="10">
        <v>5</v>
      </c>
    </row>
    <row r="232" spans="1:9">
      <c r="A232" s="10"/>
      <c r="B232" s="10"/>
      <c r="C232" s="10"/>
      <c r="D232" s="10" t="s">
        <v>256</v>
      </c>
      <c r="E232" s="10">
        <v>5</v>
      </c>
      <c r="F232" s="10">
        <v>5</v>
      </c>
    </row>
    <row r="233" spans="1:9">
      <c r="A233" s="10"/>
      <c r="B233" s="10"/>
      <c r="C233" s="10"/>
      <c r="D233" s="10" t="s">
        <v>255</v>
      </c>
      <c r="E233" s="10">
        <v>3</v>
      </c>
      <c r="F233" s="10">
        <v>5</v>
      </c>
      <c r="H233" t="s">
        <v>463</v>
      </c>
    </row>
    <row r="234" spans="1:9">
      <c r="A234" s="10"/>
      <c r="B234" s="10"/>
      <c r="C234" s="10" t="s">
        <v>257</v>
      </c>
      <c r="D234" s="10" t="s">
        <v>258</v>
      </c>
      <c r="E234" s="10">
        <v>5</v>
      </c>
      <c r="F234" s="10">
        <v>5</v>
      </c>
    </row>
    <row r="235" spans="1:9">
      <c r="A235" s="10"/>
      <c r="B235" s="10"/>
      <c r="C235" s="10"/>
      <c r="D235" s="10" t="s">
        <v>259</v>
      </c>
      <c r="E235" s="10">
        <v>5</v>
      </c>
      <c r="F235" s="10">
        <v>5</v>
      </c>
    </row>
    <row r="236" spans="1:9">
      <c r="A236" s="10"/>
      <c r="B236" s="10"/>
      <c r="C236" s="10"/>
      <c r="D236" s="10" t="s">
        <v>19</v>
      </c>
      <c r="E236" s="10">
        <v>5</v>
      </c>
      <c r="F236" s="10">
        <v>5</v>
      </c>
    </row>
    <row r="237" spans="1:9">
      <c r="A237" s="10"/>
      <c r="B237" s="10"/>
      <c r="C237" s="10"/>
      <c r="D237" s="10" t="s">
        <v>18</v>
      </c>
      <c r="E237" s="10">
        <v>0</v>
      </c>
      <c r="F237" s="10">
        <v>5</v>
      </c>
    </row>
    <row r="238" spans="1:9">
      <c r="A238" s="10"/>
      <c r="B238" s="10"/>
      <c r="C238" s="10"/>
      <c r="D238" s="10" t="s">
        <v>260</v>
      </c>
      <c r="E238" s="10">
        <v>0</v>
      </c>
      <c r="F238" s="10">
        <v>5</v>
      </c>
    </row>
    <row r="239" spans="1:9">
      <c r="A239" s="10"/>
      <c r="B239" s="10"/>
      <c r="C239" s="10"/>
      <c r="D239" s="20" t="s">
        <v>206</v>
      </c>
      <c r="E239" s="20">
        <f>-SUM(E228:E233)*0</f>
        <v>0</v>
      </c>
      <c r="F239" s="10"/>
    </row>
    <row r="240" spans="1:9">
      <c r="E240">
        <f>SUM(E228:E233)</f>
        <v>20</v>
      </c>
      <c r="F240">
        <f>SUM(F228:F238)</f>
        <v>55</v>
      </c>
    </row>
    <row r="241" spans="1:8">
      <c r="A241" s="7" t="s">
        <v>261</v>
      </c>
      <c r="B241" s="7" t="s">
        <v>63</v>
      </c>
      <c r="C241" s="8"/>
      <c r="D241" s="8"/>
      <c r="E241" s="8"/>
      <c r="F241" s="8">
        <v>10</v>
      </c>
    </row>
    <row r="242" spans="1:8">
      <c r="A242" s="8"/>
      <c r="B242" s="7" t="s">
        <v>20</v>
      </c>
      <c r="C242" s="8" t="s">
        <v>262</v>
      </c>
      <c r="D242" s="8"/>
      <c r="E242" s="8"/>
      <c r="F242" s="8">
        <v>5</v>
      </c>
    </row>
    <row r="243" spans="1:8">
      <c r="A243" s="8"/>
      <c r="B243" s="8"/>
      <c r="C243" s="8" t="s">
        <v>22</v>
      </c>
      <c r="D243" s="8"/>
      <c r="E243" s="8"/>
      <c r="F243" s="8">
        <v>5</v>
      </c>
    </row>
    <row r="244" spans="1:8">
      <c r="A244" s="8"/>
      <c r="B244" s="8"/>
      <c r="C244" s="8" t="s">
        <v>263</v>
      </c>
      <c r="D244" s="8"/>
      <c r="E244" s="8"/>
      <c r="F244" s="8">
        <v>5</v>
      </c>
    </row>
    <row r="245" spans="1:8">
      <c r="A245" s="8"/>
      <c r="B245" s="8"/>
      <c r="C245" s="8" t="s">
        <v>264</v>
      </c>
      <c r="D245" s="8"/>
      <c r="E245" s="8"/>
      <c r="F245" s="8">
        <v>5</v>
      </c>
    </row>
    <row r="246" spans="1:8">
      <c r="A246" s="8"/>
      <c r="B246" s="8"/>
      <c r="C246" s="8" t="s">
        <v>265</v>
      </c>
      <c r="D246" s="8"/>
      <c r="E246" s="8"/>
      <c r="F246" s="8">
        <v>5</v>
      </c>
    </row>
    <row r="247" spans="1:8">
      <c r="A247" s="8"/>
      <c r="B247" s="8"/>
      <c r="C247" s="8" t="s">
        <v>266</v>
      </c>
      <c r="D247" s="8"/>
      <c r="E247" s="8"/>
      <c r="F247" s="8">
        <v>5</v>
      </c>
    </row>
    <row r="248" spans="1:8">
      <c r="A248" s="8"/>
      <c r="B248" s="8"/>
      <c r="C248" s="8"/>
      <c r="D248" s="20" t="s">
        <v>206</v>
      </c>
      <c r="E248" s="20">
        <f>-SUM(E245:E247)</f>
        <v>0</v>
      </c>
      <c r="F248" s="8"/>
    </row>
    <row r="249" spans="1:8">
      <c r="E249">
        <f>SUM(E241:E247)</f>
        <v>0</v>
      </c>
      <c r="F249">
        <f>SUM(F241:F247)</f>
        <v>40</v>
      </c>
    </row>
    <row r="250" spans="1:8">
      <c r="A250" s="7" t="s">
        <v>66</v>
      </c>
      <c r="B250" s="8" t="s">
        <v>12</v>
      </c>
      <c r="C250" s="8"/>
      <c r="D250" s="8"/>
      <c r="E250" s="8">
        <v>5</v>
      </c>
      <c r="F250" s="8">
        <v>10</v>
      </c>
      <c r="H250" t="s">
        <v>464</v>
      </c>
    </row>
    <row r="251" spans="1:8">
      <c r="A251" s="7"/>
      <c r="B251" s="8" t="s">
        <v>42</v>
      </c>
      <c r="C251" s="8"/>
      <c r="D251" s="8"/>
      <c r="E251" s="8">
        <v>4</v>
      </c>
      <c r="F251" s="8">
        <v>5</v>
      </c>
    </row>
    <row r="252" spans="1:8">
      <c r="A252" s="7"/>
      <c r="B252" s="8" t="s">
        <v>217</v>
      </c>
      <c r="C252" s="8"/>
      <c r="D252" s="8"/>
      <c r="E252" s="8">
        <v>3</v>
      </c>
      <c r="F252" s="8">
        <v>5</v>
      </c>
    </row>
    <row r="253" spans="1:8">
      <c r="A253" s="7"/>
      <c r="B253" s="8" t="s">
        <v>141</v>
      </c>
      <c r="C253" s="8"/>
      <c r="D253" s="8"/>
      <c r="E253" s="8">
        <v>3</v>
      </c>
      <c r="F253" s="8">
        <v>5</v>
      </c>
      <c r="H253" t="s">
        <v>465</v>
      </c>
    </row>
    <row r="254" spans="1:8">
      <c r="A254" s="7"/>
      <c r="B254" s="8" t="s">
        <v>65</v>
      </c>
      <c r="C254" s="8"/>
      <c r="D254" s="8"/>
      <c r="E254" s="8">
        <v>3</v>
      </c>
      <c r="F254" s="8">
        <v>5</v>
      </c>
      <c r="H254" t="s">
        <v>466</v>
      </c>
    </row>
    <row r="255" spans="1:8">
      <c r="A255" s="7"/>
      <c r="B255" s="8" t="s">
        <v>67</v>
      </c>
      <c r="C255" s="8"/>
      <c r="D255" s="8"/>
      <c r="E255" s="8">
        <v>10</v>
      </c>
      <c r="F255" s="8">
        <v>20</v>
      </c>
      <c r="H255" t="s">
        <v>467</v>
      </c>
    </row>
    <row r="256" spans="1:8">
      <c r="A256" s="7"/>
      <c r="B256" s="7" t="s">
        <v>49</v>
      </c>
      <c r="C256" s="8" t="s">
        <v>50</v>
      </c>
      <c r="D256" s="8"/>
      <c r="E256" s="8">
        <v>4</v>
      </c>
      <c r="F256" s="8">
        <v>5</v>
      </c>
      <c r="H256" t="s">
        <v>472</v>
      </c>
    </row>
    <row r="257" spans="1:10">
      <c r="A257" s="7"/>
      <c r="B257" s="7"/>
      <c r="C257" s="8" t="s">
        <v>52</v>
      </c>
      <c r="D257" s="8"/>
      <c r="E257" s="8">
        <v>5</v>
      </c>
      <c r="F257" s="8">
        <v>5</v>
      </c>
    </row>
    <row r="258" spans="1:10">
      <c r="A258" s="7"/>
      <c r="B258" s="7"/>
      <c r="C258" s="8" t="s">
        <v>51</v>
      </c>
      <c r="D258" s="8"/>
      <c r="E258" s="8">
        <v>15</v>
      </c>
      <c r="F258" s="8">
        <v>20</v>
      </c>
      <c r="H258" t="s">
        <v>469</v>
      </c>
      <c r="I258" t="s">
        <v>470</v>
      </c>
      <c r="J258" t="s">
        <v>471</v>
      </c>
    </row>
    <row r="259" spans="1:10">
      <c r="A259" s="7"/>
      <c r="B259" s="7"/>
      <c r="C259" s="8" t="s">
        <v>48</v>
      </c>
      <c r="D259" s="8"/>
      <c r="E259" s="8">
        <v>17</v>
      </c>
      <c r="F259" s="8">
        <v>20</v>
      </c>
      <c r="H259" t="s">
        <v>468</v>
      </c>
    </row>
    <row r="260" spans="1:10">
      <c r="A260" s="7"/>
      <c r="B260" s="7"/>
      <c r="C260" s="8" t="s">
        <v>201</v>
      </c>
      <c r="D260" s="8"/>
      <c r="E260" s="8">
        <v>15</v>
      </c>
      <c r="F260" s="8">
        <v>20</v>
      </c>
    </row>
    <row r="261" spans="1:10">
      <c r="A261" s="7"/>
      <c r="B261" s="7"/>
      <c r="C261" s="8" t="s">
        <v>53</v>
      </c>
      <c r="D261" s="8" t="s">
        <v>58</v>
      </c>
      <c r="E261" s="8">
        <v>3</v>
      </c>
      <c r="F261" s="8">
        <v>3</v>
      </c>
    </row>
    <row r="262" spans="1:10">
      <c r="A262" s="7"/>
      <c r="B262" s="7"/>
      <c r="C262" s="8"/>
      <c r="D262" s="8" t="s">
        <v>59</v>
      </c>
      <c r="E262" s="8">
        <v>3</v>
      </c>
      <c r="F262" s="8">
        <v>3</v>
      </c>
    </row>
    <row r="263" spans="1:10">
      <c r="A263" s="7"/>
      <c r="B263" s="7"/>
      <c r="C263" s="8"/>
      <c r="D263" s="8" t="s">
        <v>60</v>
      </c>
      <c r="E263" s="8">
        <v>3</v>
      </c>
      <c r="F263" s="8">
        <v>3</v>
      </c>
    </row>
    <row r="264" spans="1:10">
      <c r="A264" s="7"/>
      <c r="B264" s="7"/>
      <c r="C264" s="8"/>
      <c r="D264" s="8" t="s">
        <v>46</v>
      </c>
      <c r="E264" s="8">
        <v>3</v>
      </c>
      <c r="F264" s="8">
        <v>3</v>
      </c>
    </row>
    <row r="265" spans="1:10">
      <c r="A265" s="7"/>
      <c r="B265" s="7"/>
      <c r="C265" s="8"/>
      <c r="D265" s="8" t="s">
        <v>61</v>
      </c>
      <c r="E265" s="8">
        <v>3</v>
      </c>
      <c r="F265" s="8">
        <v>3</v>
      </c>
    </row>
    <row r="266" spans="1:10">
      <c r="A266" s="7"/>
      <c r="B266" s="7"/>
      <c r="C266" s="8"/>
      <c r="D266" s="20" t="s">
        <v>206</v>
      </c>
      <c r="E266" s="20">
        <f>-SUM(E256:E265)*0</f>
        <v>0</v>
      </c>
      <c r="F266" s="8"/>
    </row>
    <row r="267" spans="1:10">
      <c r="E267">
        <f>SUM(E250:E266)</f>
        <v>99</v>
      </c>
      <c r="F267">
        <f>SUM(F250:F266)</f>
        <v>135</v>
      </c>
    </row>
    <row r="269" spans="1:10">
      <c r="A269" s="7" t="s">
        <v>267</v>
      </c>
      <c r="B269" s="8" t="s">
        <v>268</v>
      </c>
      <c r="C269" s="8"/>
      <c r="D269" s="8"/>
      <c r="E269" s="8">
        <v>0</v>
      </c>
      <c r="F269" s="8">
        <v>5</v>
      </c>
    </row>
    <row r="270" spans="1:10">
      <c r="A270" s="7" t="s">
        <v>269</v>
      </c>
      <c r="B270" s="8" t="s">
        <v>270</v>
      </c>
      <c r="C270" s="8"/>
      <c r="D270" s="8"/>
      <c r="E270" s="8">
        <v>5</v>
      </c>
      <c r="F270" s="8">
        <v>5</v>
      </c>
    </row>
    <row r="271" spans="1:10">
      <c r="A271" s="7"/>
      <c r="B271" s="8" t="s">
        <v>317</v>
      </c>
      <c r="C271" s="8"/>
      <c r="D271" s="8"/>
      <c r="E271" s="8">
        <v>2</v>
      </c>
      <c r="F271" s="8">
        <v>10</v>
      </c>
      <c r="H271" t="s">
        <v>445</v>
      </c>
    </row>
    <row r="272" spans="1:10">
      <c r="A272" s="8"/>
      <c r="B272" s="8" t="s">
        <v>315</v>
      </c>
      <c r="C272" s="8"/>
      <c r="D272" s="8"/>
      <c r="E272" s="8">
        <v>2</v>
      </c>
      <c r="F272" s="8">
        <v>5</v>
      </c>
      <c r="H272" t="s">
        <v>473</v>
      </c>
    </row>
    <row r="273" spans="1:8">
      <c r="A273" s="8"/>
      <c r="B273" s="8" t="s">
        <v>316</v>
      </c>
      <c r="C273" s="8"/>
      <c r="D273" s="8"/>
      <c r="E273" s="8">
        <v>2</v>
      </c>
      <c r="F273" s="8">
        <v>5</v>
      </c>
      <c r="H273" t="s">
        <v>473</v>
      </c>
    </row>
    <row r="274" spans="1:8">
      <c r="A274" s="8"/>
      <c r="B274" s="8"/>
      <c r="C274" s="8"/>
      <c r="D274" s="20" t="s">
        <v>206</v>
      </c>
      <c r="E274" s="20">
        <f>-SUM(E269:E273)</f>
        <v>-11</v>
      </c>
      <c r="F274" s="8"/>
    </row>
    <row r="275" spans="1:8">
      <c r="E275">
        <f>SUM(E269:E273)</f>
        <v>11</v>
      </c>
      <c r="F275">
        <f>SUM(F269:F273)</f>
        <v>30</v>
      </c>
    </row>
    <row r="276" spans="1:8">
      <c r="A276" s="9" t="s">
        <v>34</v>
      </c>
      <c r="B276" s="10" t="s">
        <v>277</v>
      </c>
      <c r="C276" s="10"/>
      <c r="D276" s="10"/>
      <c r="E276" s="10">
        <v>3</v>
      </c>
      <c r="F276" s="10">
        <v>5</v>
      </c>
      <c r="H276" t="s">
        <v>475</v>
      </c>
    </row>
    <row r="277" spans="1:8">
      <c r="A277" s="10"/>
      <c r="B277" s="10" t="s">
        <v>221</v>
      </c>
      <c r="C277" s="10"/>
      <c r="D277" s="10"/>
      <c r="E277" s="10">
        <v>7</v>
      </c>
      <c r="F277" s="10">
        <v>10</v>
      </c>
      <c r="H277" t="s">
        <v>473</v>
      </c>
    </row>
    <row r="278" spans="1:8">
      <c r="A278" s="9"/>
      <c r="B278" s="10" t="s">
        <v>284</v>
      </c>
      <c r="C278" s="10"/>
      <c r="D278" s="10"/>
      <c r="E278" s="10">
        <v>5</v>
      </c>
      <c r="F278" s="10">
        <v>10</v>
      </c>
      <c r="H278" t="s">
        <v>473</v>
      </c>
    </row>
    <row r="279" spans="1:8">
      <c r="A279" s="10"/>
      <c r="B279" s="10" t="s">
        <v>278</v>
      </c>
      <c r="C279" s="10"/>
      <c r="D279" s="10"/>
      <c r="E279" s="10">
        <v>5</v>
      </c>
      <c r="F279" s="10">
        <v>10</v>
      </c>
      <c r="H279" t="s">
        <v>473</v>
      </c>
    </row>
    <row r="280" spans="1:8">
      <c r="A280" s="9"/>
      <c r="B280" s="10" t="s">
        <v>200</v>
      </c>
      <c r="C280" s="10"/>
      <c r="D280" s="10"/>
      <c r="E280" s="10">
        <v>5</v>
      </c>
      <c r="F280" s="10">
        <v>10</v>
      </c>
    </row>
    <row r="281" spans="1:8">
      <c r="A281" s="9"/>
      <c r="B281" s="10" t="s">
        <v>285</v>
      </c>
      <c r="C281" s="10"/>
      <c r="D281" s="10"/>
      <c r="E281" s="10">
        <v>2</v>
      </c>
      <c r="F281" s="10">
        <v>5</v>
      </c>
      <c r="H281" t="s">
        <v>474</v>
      </c>
    </row>
    <row r="282" spans="1:8">
      <c r="A282" s="9"/>
      <c r="B282" s="10" t="s">
        <v>286</v>
      </c>
      <c r="C282" s="10"/>
      <c r="D282" s="10"/>
      <c r="E282" s="10">
        <v>3</v>
      </c>
      <c r="F282" s="10">
        <v>10</v>
      </c>
      <c r="H282" t="s">
        <v>474</v>
      </c>
    </row>
    <row r="283" spans="1:8">
      <c r="A283" s="10"/>
      <c r="B283" s="10" t="s">
        <v>279</v>
      </c>
      <c r="C283" s="10"/>
      <c r="D283" s="10"/>
      <c r="E283" s="10">
        <v>0</v>
      </c>
      <c r="F283" s="10">
        <v>5</v>
      </c>
      <c r="H283" t="s">
        <v>473</v>
      </c>
    </row>
    <row r="284" spans="1:8">
      <c r="A284" s="10"/>
      <c r="B284" s="10" t="s">
        <v>280</v>
      </c>
      <c r="C284" s="10"/>
      <c r="D284" s="10"/>
      <c r="E284" s="10">
        <v>0</v>
      </c>
      <c r="F284" s="10">
        <v>5</v>
      </c>
      <c r="H284" t="s">
        <v>473</v>
      </c>
    </row>
    <row r="285" spans="1:8">
      <c r="A285" s="10"/>
      <c r="B285" s="10" t="s">
        <v>36</v>
      </c>
      <c r="C285" s="10"/>
      <c r="D285" s="10"/>
      <c r="E285" s="10">
        <v>4</v>
      </c>
      <c r="F285" s="10">
        <v>10</v>
      </c>
      <c r="H285" t="s">
        <v>473</v>
      </c>
    </row>
    <row r="286" spans="1:8">
      <c r="A286" s="10"/>
      <c r="B286" s="10"/>
      <c r="C286" s="10"/>
      <c r="D286" s="20" t="s">
        <v>206</v>
      </c>
      <c r="E286" s="20">
        <f>-SUM(E274:E285)*0</f>
        <v>0</v>
      </c>
      <c r="F286" s="10"/>
    </row>
    <row r="287" spans="1:8">
      <c r="E287">
        <f>SUM(E276:E286)</f>
        <v>34</v>
      </c>
      <c r="F287">
        <f>SUM(F276:F285)</f>
        <v>80</v>
      </c>
    </row>
    <row r="290" spans="1:9" ht="18.75">
      <c r="A290" s="5" t="s">
        <v>250</v>
      </c>
    </row>
    <row r="291" spans="1:9">
      <c r="A291" s="12" t="s">
        <v>191</v>
      </c>
      <c r="B291" s="12" t="s">
        <v>309</v>
      </c>
      <c r="C291" s="12"/>
      <c r="D291" s="12"/>
      <c r="E291" s="12">
        <v>7</v>
      </c>
      <c r="F291" s="12">
        <v>10</v>
      </c>
    </row>
    <row r="292" spans="1:9">
      <c r="A292" s="14"/>
      <c r="B292" s="14"/>
      <c r="C292" s="12" t="s">
        <v>12</v>
      </c>
      <c r="D292" s="12"/>
      <c r="E292" s="12">
        <v>7</v>
      </c>
      <c r="F292" s="12">
        <v>10</v>
      </c>
    </row>
    <row r="293" spans="1:9">
      <c r="A293" s="14"/>
      <c r="B293" s="14"/>
      <c r="C293" s="12" t="s">
        <v>42</v>
      </c>
      <c r="D293" s="12"/>
      <c r="E293" s="12">
        <v>3</v>
      </c>
      <c r="F293" s="12">
        <v>5</v>
      </c>
    </row>
    <row r="294" spans="1:9">
      <c r="A294" s="14"/>
      <c r="B294" s="14"/>
      <c r="C294" s="12" t="s">
        <v>310</v>
      </c>
      <c r="D294" s="12"/>
      <c r="E294" s="12">
        <v>3</v>
      </c>
      <c r="F294" s="12">
        <v>5</v>
      </c>
    </row>
    <row r="295" spans="1:9">
      <c r="A295" s="14"/>
      <c r="B295" s="14"/>
      <c r="C295" s="12" t="s">
        <v>67</v>
      </c>
      <c r="D295" s="12"/>
      <c r="E295" s="12">
        <v>13</v>
      </c>
      <c r="F295" s="12">
        <v>20</v>
      </c>
    </row>
    <row r="296" spans="1:9">
      <c r="A296" s="12"/>
      <c r="B296" s="12" t="s">
        <v>192</v>
      </c>
      <c r="C296" s="12" t="s">
        <v>56</v>
      </c>
      <c r="D296" s="12"/>
      <c r="E296" s="12">
        <v>15</v>
      </c>
      <c r="F296" s="12">
        <v>15</v>
      </c>
    </row>
    <row r="297" spans="1:9">
      <c r="A297" s="12"/>
      <c r="B297" s="12"/>
      <c r="C297" s="12" t="s">
        <v>193</v>
      </c>
      <c r="D297" s="12"/>
      <c r="E297" s="12">
        <v>15</v>
      </c>
      <c r="F297" s="12">
        <v>15</v>
      </c>
    </row>
    <row r="298" spans="1:9">
      <c r="A298" s="12"/>
      <c r="B298" s="12"/>
      <c r="C298" s="12" t="s">
        <v>195</v>
      </c>
      <c r="D298" s="12"/>
      <c r="E298" s="12">
        <v>15</v>
      </c>
      <c r="F298" s="12">
        <v>15</v>
      </c>
    </row>
    <row r="299" spans="1:9">
      <c r="A299" s="12"/>
      <c r="B299" s="12" t="s">
        <v>194</v>
      </c>
      <c r="C299" s="12" t="s">
        <v>56</v>
      </c>
      <c r="D299" s="12"/>
      <c r="E299" s="12">
        <v>15</v>
      </c>
      <c r="F299" s="12">
        <v>15</v>
      </c>
    </row>
    <row r="300" spans="1:9">
      <c r="A300" s="12"/>
      <c r="B300" s="12"/>
      <c r="C300" s="12" t="s">
        <v>193</v>
      </c>
      <c r="D300" s="12"/>
      <c r="E300" s="12">
        <v>15</v>
      </c>
      <c r="F300" s="12">
        <v>15</v>
      </c>
    </row>
    <row r="301" spans="1:9">
      <c r="A301" s="12"/>
      <c r="B301" s="12"/>
      <c r="C301" s="12" t="s">
        <v>195</v>
      </c>
      <c r="D301" s="12"/>
      <c r="E301" s="12">
        <v>15</v>
      </c>
      <c r="F301" s="12">
        <v>15</v>
      </c>
    </row>
    <row r="302" spans="1:9">
      <c r="A302" s="14" t="s">
        <v>49</v>
      </c>
      <c r="B302" s="14"/>
      <c r="C302" s="12" t="s">
        <v>50</v>
      </c>
      <c r="D302" s="12"/>
      <c r="E302" s="12">
        <v>3</v>
      </c>
      <c r="F302" s="12">
        <v>5</v>
      </c>
    </row>
    <row r="303" spans="1:9">
      <c r="A303" s="14"/>
      <c r="B303" s="14"/>
      <c r="C303" s="12" t="s">
        <v>52</v>
      </c>
      <c r="D303" s="12"/>
      <c r="E303" s="12">
        <v>3</v>
      </c>
      <c r="F303" s="12">
        <v>5</v>
      </c>
    </row>
    <row r="304" spans="1:9">
      <c r="A304" s="14"/>
      <c r="B304" s="14"/>
      <c r="C304" s="12" t="s">
        <v>51</v>
      </c>
      <c r="D304" s="12"/>
      <c r="E304" s="12">
        <v>13</v>
      </c>
      <c r="F304" s="12">
        <v>20</v>
      </c>
      <c r="H304" t="s">
        <v>472</v>
      </c>
      <c r="I304" t="s">
        <v>476</v>
      </c>
    </row>
    <row r="305" spans="1:12">
      <c r="A305" s="14"/>
      <c r="B305" s="14"/>
      <c r="C305" s="12" t="s">
        <v>48</v>
      </c>
      <c r="D305" s="12"/>
      <c r="E305" s="12">
        <v>13</v>
      </c>
      <c r="F305" s="12">
        <v>20</v>
      </c>
      <c r="H305" t="s">
        <v>472</v>
      </c>
      <c r="I305" t="s">
        <v>476</v>
      </c>
    </row>
    <row r="306" spans="1:12">
      <c r="A306" s="14"/>
      <c r="B306" s="14"/>
      <c r="C306" s="12" t="s">
        <v>201</v>
      </c>
      <c r="D306" s="12"/>
      <c r="E306" s="12">
        <v>13</v>
      </c>
      <c r="F306" s="12">
        <v>20</v>
      </c>
      <c r="H306" t="s">
        <v>472</v>
      </c>
      <c r="I306" t="s">
        <v>476</v>
      </c>
    </row>
    <row r="307" spans="1:12">
      <c r="A307" s="14"/>
      <c r="B307" s="14"/>
      <c r="C307" s="12" t="s">
        <v>53</v>
      </c>
      <c r="D307" s="12" t="s">
        <v>58</v>
      </c>
      <c r="E307" s="12">
        <v>3</v>
      </c>
      <c r="F307" s="12">
        <v>3</v>
      </c>
    </row>
    <row r="308" spans="1:12">
      <c r="A308" s="14"/>
      <c r="B308" s="14"/>
      <c r="C308" s="12"/>
      <c r="D308" s="12" t="s">
        <v>59</v>
      </c>
      <c r="E308" s="12">
        <v>3</v>
      </c>
      <c r="F308" s="12">
        <v>3</v>
      </c>
    </row>
    <row r="309" spans="1:12">
      <c r="A309" s="14"/>
      <c r="B309" s="14"/>
      <c r="C309" s="12"/>
      <c r="D309" s="12" t="s">
        <v>60</v>
      </c>
      <c r="E309" s="12">
        <v>3</v>
      </c>
      <c r="F309" s="12">
        <v>3</v>
      </c>
    </row>
    <row r="310" spans="1:12">
      <c r="A310" s="14"/>
      <c r="B310" s="14"/>
      <c r="C310" s="12"/>
      <c r="D310" s="12" t="s">
        <v>46</v>
      </c>
      <c r="E310" s="12">
        <v>3</v>
      </c>
      <c r="F310" s="12">
        <v>3</v>
      </c>
    </row>
    <row r="311" spans="1:12">
      <c r="A311" s="14"/>
      <c r="B311" s="14"/>
      <c r="C311" s="12"/>
      <c r="D311" s="12" t="s">
        <v>61</v>
      </c>
      <c r="E311" s="12">
        <v>3</v>
      </c>
      <c r="F311" s="12">
        <v>3</v>
      </c>
    </row>
    <row r="312" spans="1:12">
      <c r="A312" s="12"/>
      <c r="B312" s="12"/>
      <c r="C312" s="12"/>
      <c r="D312" s="20" t="s">
        <v>206</v>
      </c>
      <c r="E312" s="20">
        <f>-SUM(E291:E301)*0</f>
        <v>0</v>
      </c>
      <c r="F312" s="12"/>
    </row>
    <row r="313" spans="1:12" ht="15.75">
      <c r="E313">
        <f>SUM(E291:E312)</f>
        <v>183</v>
      </c>
      <c r="F313">
        <f>SUM(F291:F311)</f>
        <v>225</v>
      </c>
      <c r="K313" s="17"/>
      <c r="L313" s="17"/>
    </row>
    <row r="314" spans="1:12">
      <c r="A314" s="9" t="s">
        <v>354</v>
      </c>
      <c r="B314" s="9"/>
      <c r="C314" s="10" t="s">
        <v>356</v>
      </c>
      <c r="D314" s="10"/>
      <c r="E314" s="10">
        <v>8</v>
      </c>
      <c r="F314" s="10">
        <v>10</v>
      </c>
      <c r="H314" t="s">
        <v>472</v>
      </c>
    </row>
    <row r="315" spans="1:12">
      <c r="A315" s="10" t="s">
        <v>301</v>
      </c>
      <c r="B315" s="10"/>
      <c r="C315" s="10" t="s">
        <v>355</v>
      </c>
      <c r="D315" s="10"/>
      <c r="E315" s="10">
        <v>4</v>
      </c>
      <c r="F315" s="10">
        <v>5</v>
      </c>
    </row>
    <row r="316" spans="1:12">
      <c r="A316" s="9"/>
      <c r="B316" s="10"/>
      <c r="C316" s="10" t="s">
        <v>357</v>
      </c>
      <c r="D316" s="10"/>
      <c r="E316" s="10">
        <v>4</v>
      </c>
      <c r="F316" s="10">
        <v>5</v>
      </c>
    </row>
    <row r="317" spans="1:12">
      <c r="A317" s="10"/>
      <c r="B317" s="10"/>
      <c r="C317" s="10" t="s">
        <v>358</v>
      </c>
      <c r="D317" s="10"/>
      <c r="E317" s="10">
        <v>4</v>
      </c>
      <c r="F317" s="10">
        <v>5</v>
      </c>
    </row>
    <row r="318" spans="1:12">
      <c r="A318" s="10"/>
      <c r="B318" s="10"/>
      <c r="C318" s="10" t="s">
        <v>359</v>
      </c>
      <c r="D318" s="10"/>
      <c r="E318" s="10">
        <v>4</v>
      </c>
      <c r="F318" s="10">
        <v>5</v>
      </c>
    </row>
    <row r="319" spans="1:12">
      <c r="A319" s="9"/>
      <c r="B319" s="10"/>
      <c r="C319" s="10" t="s">
        <v>360</v>
      </c>
      <c r="D319" s="10"/>
      <c r="E319" s="10">
        <v>7</v>
      </c>
      <c r="F319" s="10">
        <v>10</v>
      </c>
    </row>
    <row r="320" spans="1:12">
      <c r="A320" s="9"/>
      <c r="B320" s="10"/>
      <c r="C320" s="10" t="s">
        <v>361</v>
      </c>
      <c r="D320" s="10"/>
      <c r="E320" s="10">
        <v>0</v>
      </c>
      <c r="F320" s="10">
        <v>10</v>
      </c>
    </row>
    <row r="321" spans="1:12">
      <c r="A321" s="10"/>
      <c r="B321" s="10"/>
      <c r="C321" s="10"/>
      <c r="D321" s="20" t="s">
        <v>206</v>
      </c>
      <c r="E321" s="20">
        <f>-SUM(E314:E320)*0</f>
        <v>0</v>
      </c>
    </row>
    <row r="322" spans="1:12" ht="15.75">
      <c r="E322">
        <f>SUM(E314:E321)</f>
        <v>31</v>
      </c>
      <c r="F322">
        <f>SUM(F314:F320)</f>
        <v>50</v>
      </c>
      <c r="K322" s="17"/>
      <c r="L322" s="17"/>
    </row>
    <row r="323" spans="1:12" ht="15.75">
      <c r="K323" s="17"/>
      <c r="L323" s="17"/>
    </row>
    <row r="324" spans="1:12" ht="15.75">
      <c r="K324" s="17"/>
      <c r="L324" s="17"/>
    </row>
    <row r="325" spans="1:12">
      <c r="A325" s="13" t="s">
        <v>271</v>
      </c>
      <c r="B325" s="11" t="s">
        <v>272</v>
      </c>
      <c r="C325" s="11"/>
      <c r="D325" s="11"/>
      <c r="E325" s="11">
        <v>5</v>
      </c>
      <c r="F325" s="11">
        <v>5</v>
      </c>
    </row>
    <row r="326" spans="1:12">
      <c r="A326" s="11"/>
      <c r="B326" s="11" t="s">
        <v>273</v>
      </c>
      <c r="C326" s="11"/>
      <c r="D326" s="11"/>
      <c r="E326" s="11">
        <v>8</v>
      </c>
      <c r="F326" s="11">
        <v>10</v>
      </c>
      <c r="H326" t="s">
        <v>477</v>
      </c>
    </row>
    <row r="327" spans="1:12">
      <c r="A327" s="11"/>
      <c r="B327" s="11" t="s">
        <v>111</v>
      </c>
      <c r="C327" s="11"/>
      <c r="D327" s="11"/>
      <c r="E327" s="11">
        <v>8</v>
      </c>
      <c r="F327" s="11">
        <v>10</v>
      </c>
    </row>
    <row r="328" spans="1:12">
      <c r="A328" s="13" t="s">
        <v>274</v>
      </c>
      <c r="B328" s="11" t="s">
        <v>275</v>
      </c>
      <c r="C328" s="11"/>
      <c r="D328" s="11"/>
      <c r="E328" s="11">
        <v>4</v>
      </c>
      <c r="F328" s="11">
        <v>5</v>
      </c>
    </row>
    <row r="329" spans="1:12">
      <c r="A329" s="11"/>
      <c r="B329" s="11" t="s">
        <v>276</v>
      </c>
      <c r="C329" s="11"/>
      <c r="D329" s="11"/>
      <c r="E329" s="11">
        <v>12</v>
      </c>
      <c r="F329" s="11">
        <v>15</v>
      </c>
    </row>
    <row r="330" spans="1:12">
      <c r="A330" s="13" t="s">
        <v>318</v>
      </c>
      <c r="B330" s="11"/>
      <c r="C330" s="11" t="s">
        <v>196</v>
      </c>
      <c r="D330" s="11"/>
      <c r="E330" s="11">
        <v>0</v>
      </c>
      <c r="F330" s="11">
        <v>5</v>
      </c>
    </row>
    <row r="331" spans="1:12">
      <c r="A331" s="11"/>
      <c r="B331" s="11"/>
      <c r="C331" s="11" t="s">
        <v>202</v>
      </c>
      <c r="D331" s="11"/>
      <c r="E331" s="11">
        <v>0</v>
      </c>
      <c r="F331" s="11">
        <v>5</v>
      </c>
    </row>
    <row r="332" spans="1:12">
      <c r="A332" s="11"/>
      <c r="B332" s="11"/>
      <c r="C332" s="11" t="s">
        <v>197</v>
      </c>
      <c r="D332" s="11"/>
      <c r="E332" s="11">
        <v>0</v>
      </c>
      <c r="F332" s="11">
        <v>5</v>
      </c>
    </row>
    <row r="333" spans="1:12">
      <c r="A333" s="11"/>
      <c r="B333" s="11"/>
      <c r="C333" s="11"/>
      <c r="D333" s="20" t="s">
        <v>206</v>
      </c>
      <c r="E333" s="20">
        <f>-SUM(E325:E332)*0</f>
        <v>0</v>
      </c>
      <c r="F333" s="11"/>
    </row>
    <row r="334" spans="1:12">
      <c r="E334">
        <f>SUM(E325:E329)</f>
        <v>37</v>
      </c>
      <c r="F334">
        <f>SUM(F325:F333)</f>
        <v>60</v>
      </c>
    </row>
    <row r="336" spans="1:12" s="17" customFormat="1" ht="18.75">
      <c r="A336" s="5" t="s">
        <v>251</v>
      </c>
      <c r="K336"/>
      <c r="L336"/>
    </row>
    <row r="337" spans="1:9">
      <c r="A337" s="11" t="s">
        <v>154</v>
      </c>
      <c r="B337" s="11" t="s">
        <v>154</v>
      </c>
      <c r="C337" s="11" t="s">
        <v>153</v>
      </c>
      <c r="D337" s="11"/>
      <c r="E337" s="11">
        <v>0</v>
      </c>
      <c r="F337" s="11">
        <v>4</v>
      </c>
    </row>
    <row r="338" spans="1:9">
      <c r="A338" s="11"/>
      <c r="B338" s="11"/>
      <c r="C338" s="11" t="s">
        <v>155</v>
      </c>
      <c r="D338" s="11"/>
      <c r="E338" s="11">
        <v>0</v>
      </c>
      <c r="F338" s="11">
        <v>4</v>
      </c>
    </row>
    <row r="339" spans="1:9">
      <c r="A339" s="11"/>
      <c r="B339" s="11"/>
      <c r="C339" s="11" t="s">
        <v>5</v>
      </c>
      <c r="D339" s="11"/>
      <c r="E339" s="11">
        <v>0</v>
      </c>
      <c r="F339" s="11">
        <v>5</v>
      </c>
    </row>
    <row r="340" spans="1:9">
      <c r="A340" s="11"/>
      <c r="B340" s="11"/>
      <c r="C340" s="11" t="s">
        <v>156</v>
      </c>
      <c r="D340" s="11"/>
      <c r="E340" s="11">
        <v>0</v>
      </c>
      <c r="F340" s="11">
        <v>4</v>
      </c>
    </row>
    <row r="341" spans="1:9">
      <c r="A341" s="11"/>
      <c r="B341" s="11"/>
      <c r="C341" s="11" t="s">
        <v>157</v>
      </c>
      <c r="D341" s="11"/>
      <c r="E341" s="11">
        <v>0</v>
      </c>
      <c r="F341" s="11">
        <v>4</v>
      </c>
    </row>
    <row r="342" spans="1:9">
      <c r="A342" s="11"/>
      <c r="B342" s="11"/>
      <c r="C342" s="11" t="s">
        <v>158</v>
      </c>
      <c r="D342" s="11"/>
      <c r="E342" s="11">
        <v>0</v>
      </c>
      <c r="F342" s="11">
        <v>4</v>
      </c>
    </row>
    <row r="343" spans="1:9">
      <c r="A343" s="11"/>
      <c r="B343" s="11"/>
      <c r="C343" s="11"/>
      <c r="D343" s="20" t="s">
        <v>206</v>
      </c>
      <c r="E343" s="20">
        <f>-SUM(E337:E342)</f>
        <v>0</v>
      </c>
    </row>
    <row r="344" spans="1:9">
      <c r="E344">
        <f>SUM(E337:E343)</f>
        <v>0</v>
      </c>
      <c r="F344">
        <f>SUM(F337:F342)</f>
        <v>25</v>
      </c>
    </row>
    <row r="345" spans="1:9">
      <c r="A345" s="13" t="s">
        <v>40</v>
      </c>
      <c r="B345" s="13"/>
      <c r="C345" s="15" t="s">
        <v>64</v>
      </c>
      <c r="D345" s="11"/>
      <c r="E345" s="11">
        <v>5</v>
      </c>
      <c r="F345" s="11">
        <v>10</v>
      </c>
      <c r="H345" t="s">
        <v>401</v>
      </c>
      <c r="I345" t="s">
        <v>402</v>
      </c>
    </row>
    <row r="346" spans="1:9">
      <c r="A346" s="13"/>
      <c r="B346" s="13"/>
      <c r="C346" s="15" t="s">
        <v>65</v>
      </c>
      <c r="D346" s="11"/>
      <c r="E346" s="11">
        <v>0</v>
      </c>
      <c r="F346" s="11">
        <v>5</v>
      </c>
      <c r="H346" t="s">
        <v>403</v>
      </c>
    </row>
    <row r="347" spans="1:9">
      <c r="A347" s="13"/>
      <c r="B347" s="13"/>
      <c r="C347" s="15" t="s">
        <v>106</v>
      </c>
      <c r="D347" s="11"/>
      <c r="E347" s="11">
        <v>1</v>
      </c>
      <c r="F347" s="11">
        <v>5</v>
      </c>
    </row>
    <row r="348" spans="1:9">
      <c r="A348" s="13"/>
      <c r="B348" s="13"/>
      <c r="C348" s="11"/>
      <c r="D348" s="11"/>
      <c r="E348" s="11"/>
      <c r="F348" s="11"/>
    </row>
    <row r="349" spans="1:9">
      <c r="A349" s="13" t="s">
        <v>104</v>
      </c>
      <c r="B349" s="13"/>
      <c r="C349" s="11" t="s">
        <v>65</v>
      </c>
      <c r="D349" s="11"/>
      <c r="E349" s="11">
        <v>0</v>
      </c>
      <c r="F349" s="11">
        <v>5</v>
      </c>
    </row>
    <row r="350" spans="1:9">
      <c r="A350" s="13"/>
      <c r="B350" s="13"/>
      <c r="C350" s="11" t="s">
        <v>105</v>
      </c>
      <c r="D350" s="11"/>
      <c r="E350" s="11">
        <v>0</v>
      </c>
      <c r="F350" s="11">
        <v>5</v>
      </c>
    </row>
    <row r="351" spans="1:9">
      <c r="A351" s="13"/>
      <c r="B351" s="13"/>
      <c r="C351" s="11" t="s">
        <v>106</v>
      </c>
      <c r="D351" s="11"/>
      <c r="E351" s="11">
        <v>0</v>
      </c>
      <c r="F351" s="11">
        <v>5</v>
      </c>
    </row>
    <row r="352" spans="1:9">
      <c r="A352" s="13"/>
      <c r="B352" s="13"/>
      <c r="C352" s="11"/>
      <c r="D352" s="11"/>
      <c r="E352" s="11"/>
      <c r="F352" s="11"/>
    </row>
    <row r="353" spans="1:13">
      <c r="A353" s="13" t="s">
        <v>199</v>
      </c>
      <c r="B353" s="13"/>
      <c r="C353" s="11" t="s">
        <v>65</v>
      </c>
      <c r="D353" s="11"/>
      <c r="E353" s="11">
        <v>2</v>
      </c>
      <c r="F353" s="11">
        <v>5</v>
      </c>
    </row>
    <row r="354" spans="1:13">
      <c r="A354" s="13"/>
      <c r="B354" s="13"/>
      <c r="C354" s="11" t="s">
        <v>105</v>
      </c>
      <c r="D354" s="11"/>
      <c r="E354" s="11">
        <v>2</v>
      </c>
      <c r="F354" s="11">
        <v>5</v>
      </c>
    </row>
    <row r="355" spans="1:13">
      <c r="A355" s="13"/>
      <c r="B355" s="13"/>
      <c r="C355" s="11" t="s">
        <v>106</v>
      </c>
      <c r="D355" s="11"/>
      <c r="E355" s="11">
        <v>2</v>
      </c>
      <c r="F355" s="11">
        <v>5</v>
      </c>
    </row>
    <row r="356" spans="1:13">
      <c r="A356" s="13"/>
      <c r="B356" s="13"/>
      <c r="C356" s="11"/>
      <c r="D356" s="20" t="s">
        <v>206</v>
      </c>
      <c r="E356" s="20">
        <f>-SUM(E345:E355)*0</f>
        <v>0</v>
      </c>
      <c r="F356" s="11"/>
    </row>
    <row r="357" spans="1:13">
      <c r="A357" s="1"/>
      <c r="B357" s="1"/>
      <c r="E357">
        <f>SUM(E345:E356)</f>
        <v>12</v>
      </c>
      <c r="F357">
        <f>SUM(F345:F355)</f>
        <v>50</v>
      </c>
      <c r="M357" s="19"/>
    </row>
    <row r="358" spans="1:13">
      <c r="A358" s="14" t="s">
        <v>41</v>
      </c>
      <c r="B358" s="14"/>
      <c r="C358" s="12" t="s">
        <v>198</v>
      </c>
      <c r="D358" s="12"/>
      <c r="E358" s="12">
        <v>5</v>
      </c>
      <c r="F358" s="12">
        <v>5</v>
      </c>
      <c r="H358" t="s">
        <v>400</v>
      </c>
      <c r="M358" s="19"/>
    </row>
    <row r="359" spans="1:13">
      <c r="A359" s="14"/>
      <c r="B359" s="14"/>
      <c r="C359" s="12" t="s">
        <v>43</v>
      </c>
      <c r="D359" s="12"/>
      <c r="E359" s="12">
        <v>0</v>
      </c>
      <c r="F359" s="12">
        <v>5</v>
      </c>
      <c r="H359" t="s">
        <v>427</v>
      </c>
      <c r="M359" s="19"/>
    </row>
    <row r="360" spans="1:13">
      <c r="A360" s="14"/>
      <c r="B360" s="14"/>
      <c r="C360" s="12"/>
      <c r="D360" s="20" t="s">
        <v>206</v>
      </c>
      <c r="E360" s="20">
        <f>-SUM(E358:E359)*0</f>
        <v>0</v>
      </c>
      <c r="F360" s="12"/>
      <c r="M360" s="19"/>
    </row>
    <row r="361" spans="1:13">
      <c r="A361" s="1"/>
      <c r="B361" s="1"/>
      <c r="E361">
        <f>SUM(E358:E360)</f>
        <v>5</v>
      </c>
      <c r="F361">
        <f>SUM(F358:F359)</f>
        <v>10</v>
      </c>
    </row>
    <row r="363" spans="1:13">
      <c r="A363" s="1" t="s">
        <v>5</v>
      </c>
      <c r="B363" s="9" t="s">
        <v>54</v>
      </c>
      <c r="C363" s="10" t="s">
        <v>55</v>
      </c>
      <c r="D363" s="10"/>
      <c r="E363" s="10">
        <v>3</v>
      </c>
      <c r="F363" s="10">
        <v>5</v>
      </c>
      <c r="I363" t="s">
        <v>473</v>
      </c>
    </row>
    <row r="364" spans="1:13">
      <c r="A364" s="1" t="s">
        <v>313</v>
      </c>
      <c r="B364" s="10" t="s">
        <v>480</v>
      </c>
      <c r="C364" s="10" t="s">
        <v>56</v>
      </c>
      <c r="D364" s="10"/>
      <c r="E364" s="10">
        <v>3</v>
      </c>
      <c r="F364" s="10">
        <v>5</v>
      </c>
    </row>
    <row r="365" spans="1:13">
      <c r="A365" s="1"/>
      <c r="B365" s="10"/>
      <c r="C365" s="10" t="s">
        <v>45</v>
      </c>
      <c r="D365" s="10"/>
      <c r="E365" s="10">
        <v>4</v>
      </c>
      <c r="F365" s="10">
        <v>5</v>
      </c>
      <c r="H365" t="s">
        <v>481</v>
      </c>
    </row>
    <row r="366" spans="1:13">
      <c r="A366" s="1"/>
      <c r="B366" s="10"/>
      <c r="C366" s="10" t="s">
        <v>219</v>
      </c>
      <c r="D366" s="10"/>
      <c r="E366" s="10">
        <v>0</v>
      </c>
      <c r="F366" s="10">
        <v>5</v>
      </c>
    </row>
    <row r="367" spans="1:13">
      <c r="A367" s="1"/>
      <c r="B367" s="10"/>
      <c r="C367" s="10" t="s">
        <v>218</v>
      </c>
      <c r="D367" s="10"/>
      <c r="E367" s="10">
        <v>0</v>
      </c>
      <c r="F367" s="10">
        <v>5</v>
      </c>
    </row>
    <row r="368" spans="1:13">
      <c r="A368" s="1"/>
      <c r="B368" s="10"/>
      <c r="C368" s="10" t="s">
        <v>314</v>
      </c>
      <c r="D368" s="10"/>
      <c r="E368" s="10">
        <v>4</v>
      </c>
      <c r="F368" s="10">
        <v>5</v>
      </c>
      <c r="H368" t="s">
        <v>482</v>
      </c>
    </row>
    <row r="369" spans="1:8">
      <c r="A369" s="1"/>
      <c r="B369" s="10"/>
      <c r="C369" s="10" t="s">
        <v>57</v>
      </c>
      <c r="D369" s="10"/>
      <c r="E369" s="10">
        <v>0</v>
      </c>
      <c r="F369" s="10">
        <v>5</v>
      </c>
    </row>
    <row r="370" spans="1:8">
      <c r="A370" s="1"/>
      <c r="B370" s="10"/>
      <c r="C370" s="10" t="s">
        <v>85</v>
      </c>
      <c r="D370" s="10"/>
      <c r="E370" s="10">
        <v>0</v>
      </c>
      <c r="F370" s="10">
        <v>5</v>
      </c>
      <c r="H370" t="s">
        <v>211</v>
      </c>
    </row>
    <row r="371" spans="1:8">
      <c r="A371" s="1"/>
      <c r="B371" s="10"/>
      <c r="C371" s="10"/>
      <c r="D371" s="20" t="s">
        <v>206</v>
      </c>
      <c r="E371" s="20">
        <f>-SUM(E363:E370)*0</f>
        <v>0</v>
      </c>
      <c r="F371" s="10"/>
    </row>
    <row r="372" spans="1:8">
      <c r="A372" s="1"/>
      <c r="B372" s="1"/>
      <c r="E372">
        <f>SUM(E363:E371)</f>
        <v>14</v>
      </c>
      <c r="F372">
        <f>SUM(F363:F370)</f>
        <v>40</v>
      </c>
    </row>
    <row r="373" spans="1:8">
      <c r="A373" s="1"/>
      <c r="B373" s="13" t="s">
        <v>54</v>
      </c>
      <c r="C373" s="11" t="s">
        <v>55</v>
      </c>
      <c r="D373" s="11"/>
      <c r="E373" s="11">
        <v>3</v>
      </c>
      <c r="F373" s="11">
        <v>5</v>
      </c>
      <c r="H373" t="s">
        <v>483</v>
      </c>
    </row>
    <row r="374" spans="1:8">
      <c r="A374" s="1"/>
      <c r="B374" s="11" t="s">
        <v>478</v>
      </c>
      <c r="C374" s="11" t="s">
        <v>56</v>
      </c>
      <c r="D374" s="11"/>
      <c r="E374" s="11">
        <v>3</v>
      </c>
      <c r="F374" s="11">
        <v>5</v>
      </c>
    </row>
    <row r="375" spans="1:8">
      <c r="A375" s="1"/>
      <c r="B375" s="11"/>
      <c r="C375" s="11" t="s">
        <v>45</v>
      </c>
      <c r="D375" s="11"/>
      <c r="E375" s="11">
        <v>5</v>
      </c>
      <c r="F375" s="11">
        <v>5</v>
      </c>
    </row>
    <row r="376" spans="1:8">
      <c r="A376" s="1"/>
      <c r="B376" s="11"/>
      <c r="C376" s="11" t="s">
        <v>219</v>
      </c>
      <c r="D376" s="11"/>
      <c r="E376" s="11">
        <v>4</v>
      </c>
      <c r="F376" s="11">
        <v>5</v>
      </c>
      <c r="H376" t="s">
        <v>141</v>
      </c>
    </row>
    <row r="377" spans="1:8">
      <c r="A377" s="1"/>
      <c r="B377" s="11"/>
      <c r="C377" s="11" t="s">
        <v>218</v>
      </c>
      <c r="D377" s="11"/>
      <c r="E377" s="11">
        <v>0</v>
      </c>
      <c r="F377" s="11">
        <v>5</v>
      </c>
    </row>
    <row r="378" spans="1:8">
      <c r="A378" s="1"/>
      <c r="B378" s="11"/>
      <c r="C378" s="11" t="s">
        <v>314</v>
      </c>
      <c r="D378" s="11"/>
      <c r="E378" s="11">
        <v>3</v>
      </c>
      <c r="F378" s="11">
        <v>5</v>
      </c>
      <c r="H378" t="s">
        <v>484</v>
      </c>
    </row>
    <row r="379" spans="1:8">
      <c r="A379" s="1"/>
      <c r="B379" s="11"/>
      <c r="C379" s="11" t="s">
        <v>57</v>
      </c>
      <c r="D379" s="11"/>
      <c r="E379" s="11">
        <v>0</v>
      </c>
      <c r="F379" s="11">
        <v>5</v>
      </c>
    </row>
    <row r="380" spans="1:8">
      <c r="A380" s="1"/>
      <c r="B380" s="11"/>
      <c r="C380" s="11" t="s">
        <v>85</v>
      </c>
      <c r="D380" s="11"/>
      <c r="E380" s="11">
        <v>0</v>
      </c>
      <c r="F380" s="11">
        <v>5</v>
      </c>
      <c r="H380" t="s">
        <v>485</v>
      </c>
    </row>
    <row r="381" spans="1:8">
      <c r="A381" s="1"/>
      <c r="B381" s="11"/>
      <c r="C381" s="11"/>
      <c r="D381" s="20" t="s">
        <v>206</v>
      </c>
      <c r="E381" s="20">
        <f>-SUM(E373:E380)*0</f>
        <v>0</v>
      </c>
      <c r="F381" s="11"/>
    </row>
    <row r="382" spans="1:8">
      <c r="A382" s="1"/>
      <c r="B382" s="1"/>
      <c r="E382">
        <f>SUM(E373:E381)</f>
        <v>18</v>
      </c>
      <c r="F382">
        <f>SUM(F373:F380)</f>
        <v>40</v>
      </c>
    </row>
    <row r="383" spans="1:8">
      <c r="A383" s="1"/>
      <c r="B383" s="14" t="s">
        <v>54</v>
      </c>
      <c r="C383" s="12" t="s">
        <v>55</v>
      </c>
      <c r="D383" s="12"/>
      <c r="E383" s="12">
        <v>5</v>
      </c>
      <c r="F383" s="12">
        <v>5</v>
      </c>
    </row>
    <row r="384" spans="1:8">
      <c r="A384" s="1"/>
      <c r="B384" s="12" t="s">
        <v>479</v>
      </c>
      <c r="C384" s="12" t="s">
        <v>56</v>
      </c>
      <c r="D384" s="12"/>
      <c r="E384" s="12">
        <v>5</v>
      </c>
      <c r="F384" s="12">
        <v>5</v>
      </c>
    </row>
    <row r="385" spans="1:9">
      <c r="A385" s="1"/>
      <c r="B385" s="12"/>
      <c r="C385" s="12" t="s">
        <v>45</v>
      </c>
      <c r="D385" s="12"/>
      <c r="E385" s="12">
        <v>5</v>
      </c>
      <c r="F385" s="12">
        <v>5</v>
      </c>
    </row>
    <row r="386" spans="1:9">
      <c r="A386" s="1"/>
      <c r="B386" s="12"/>
      <c r="C386" s="12" t="str">
        <f t="shared" ref="C386:C389" si="4">C376</f>
        <v>Example -Description</v>
      </c>
      <c r="D386" s="12"/>
      <c r="E386" s="12">
        <v>0</v>
      </c>
      <c r="F386" s="12">
        <v>5</v>
      </c>
    </row>
    <row r="387" spans="1:9">
      <c r="A387" s="1"/>
      <c r="B387" s="12"/>
      <c r="C387" s="12" t="str">
        <f t="shared" si="4"/>
        <v>Example - Manual</v>
      </c>
      <c r="D387" s="12"/>
      <c r="E387" s="12">
        <v>0</v>
      </c>
      <c r="F387" s="12">
        <v>5</v>
      </c>
    </row>
    <row r="388" spans="1:9">
      <c r="A388" s="1"/>
      <c r="B388" s="12"/>
      <c r="C388" s="12" t="str">
        <f t="shared" si="4"/>
        <v>Example - Code</v>
      </c>
      <c r="D388" s="12"/>
      <c r="E388" s="12">
        <v>2</v>
      </c>
      <c r="F388" s="12">
        <v>5</v>
      </c>
      <c r="H388" t="s">
        <v>486</v>
      </c>
      <c r="I388" t="s">
        <v>487</v>
      </c>
    </row>
    <row r="389" spans="1:9">
      <c r="A389" s="1"/>
      <c r="B389" s="12"/>
      <c r="C389" s="12" t="str">
        <f t="shared" si="4"/>
        <v>Example - Files</v>
      </c>
      <c r="D389" s="12"/>
      <c r="E389" s="12">
        <v>0</v>
      </c>
      <c r="F389" s="12">
        <v>5</v>
      </c>
      <c r="H389" t="s">
        <v>404</v>
      </c>
    </row>
    <row r="390" spans="1:9">
      <c r="A390" s="1"/>
      <c r="B390" s="12"/>
      <c r="C390" s="12" t="s">
        <v>85</v>
      </c>
      <c r="D390" s="12"/>
      <c r="E390" s="12">
        <v>0</v>
      </c>
      <c r="F390" s="12">
        <v>5</v>
      </c>
      <c r="H390" t="s">
        <v>211</v>
      </c>
    </row>
    <row r="391" spans="1:9">
      <c r="A391" s="1"/>
      <c r="B391" s="12"/>
      <c r="C391" s="12"/>
      <c r="D391" s="20" t="s">
        <v>206</v>
      </c>
      <c r="E391" s="20">
        <f>-SUM(E383:E390)*0</f>
        <v>0</v>
      </c>
      <c r="F391" s="12"/>
    </row>
    <row r="392" spans="1:9">
      <c r="A392" s="1"/>
      <c r="B392" s="1"/>
      <c r="E392">
        <f>SUM(E383:E391)</f>
        <v>17</v>
      </c>
      <c r="F392">
        <f>SUM(F383:F390)</f>
        <v>40</v>
      </c>
    </row>
    <row r="394" spans="1:9" ht="18.75">
      <c r="A394" s="5" t="s">
        <v>252</v>
      </c>
    </row>
    <row r="395" spans="1:9">
      <c r="A395" s="7" t="s">
        <v>308</v>
      </c>
      <c r="B395" s="8"/>
      <c r="C395" s="8"/>
      <c r="D395" s="8"/>
      <c r="E395" s="8"/>
      <c r="F395" s="8"/>
    </row>
    <row r="396" spans="1:9">
      <c r="A396" s="7"/>
      <c r="B396" s="8"/>
      <c r="C396" s="8"/>
      <c r="D396" s="8"/>
      <c r="E396" s="8"/>
      <c r="F396" s="8"/>
    </row>
    <row r="397" spans="1:9">
      <c r="A397" s="7"/>
      <c r="B397" s="8" t="s">
        <v>158</v>
      </c>
      <c r="C397" s="8"/>
      <c r="D397" s="8"/>
      <c r="E397" s="8"/>
      <c r="F397" s="8"/>
    </row>
    <row r="398" spans="1:9">
      <c r="A398" s="7"/>
      <c r="B398" s="8" t="s">
        <v>159</v>
      </c>
      <c r="C398" s="8"/>
      <c r="D398" s="8"/>
      <c r="E398" s="8">
        <v>10</v>
      </c>
      <c r="F398" s="8">
        <v>25</v>
      </c>
      <c r="H398" t="s">
        <v>398</v>
      </c>
    </row>
    <row r="399" spans="1:9">
      <c r="A399" s="7"/>
      <c r="B399" s="8" t="s">
        <v>160</v>
      </c>
      <c r="C399" s="8"/>
      <c r="D399" s="8"/>
      <c r="E399" s="8">
        <v>5</v>
      </c>
      <c r="F399" s="8">
        <v>5</v>
      </c>
    </row>
    <row r="400" spans="1:9">
      <c r="A400" s="7"/>
      <c r="B400" s="8" t="s">
        <v>161</v>
      </c>
      <c r="C400" s="8" t="s">
        <v>162</v>
      </c>
      <c r="D400" s="8"/>
      <c r="E400" s="8">
        <v>5</v>
      </c>
      <c r="F400" s="8">
        <v>5</v>
      </c>
    </row>
    <row r="401" spans="1:13">
      <c r="A401" s="7"/>
      <c r="B401" s="8"/>
      <c r="C401" s="8" t="s">
        <v>27</v>
      </c>
      <c r="D401" s="8"/>
      <c r="E401" s="8">
        <v>5</v>
      </c>
      <c r="F401" s="8">
        <v>5</v>
      </c>
    </row>
    <row r="402" spans="1:13">
      <c r="A402" s="7"/>
      <c r="B402" s="8" t="s">
        <v>163</v>
      </c>
      <c r="C402" s="8" t="s">
        <v>164</v>
      </c>
      <c r="D402" s="8"/>
      <c r="E402" s="8">
        <v>5</v>
      </c>
      <c r="F402" s="8">
        <v>5</v>
      </c>
    </row>
    <row r="403" spans="1:13">
      <c r="A403" s="7"/>
      <c r="B403" s="8"/>
      <c r="C403" s="8" t="s">
        <v>3</v>
      </c>
      <c r="D403" s="8"/>
      <c r="E403" s="8">
        <v>0</v>
      </c>
      <c r="F403" s="8">
        <v>5</v>
      </c>
    </row>
    <row r="404" spans="1:13">
      <c r="A404" s="7"/>
      <c r="B404" s="8"/>
      <c r="C404" s="8" t="s">
        <v>165</v>
      </c>
      <c r="D404" s="8"/>
      <c r="E404" s="8">
        <v>5</v>
      </c>
      <c r="F404" s="8">
        <v>5</v>
      </c>
    </row>
    <row r="405" spans="1:13">
      <c r="A405" s="7"/>
      <c r="B405" s="8"/>
      <c r="C405" s="8" t="s">
        <v>166</v>
      </c>
      <c r="D405" s="8"/>
      <c r="E405" s="8">
        <v>0</v>
      </c>
      <c r="F405" s="8">
        <v>5</v>
      </c>
      <c r="H405" t="s">
        <v>399</v>
      </c>
    </row>
    <row r="406" spans="1:13">
      <c r="A406" s="7"/>
      <c r="B406" s="8"/>
      <c r="C406" s="8" t="s">
        <v>5</v>
      </c>
      <c r="D406" s="8"/>
      <c r="E406" s="8">
        <v>0</v>
      </c>
      <c r="F406" s="8">
        <v>5</v>
      </c>
    </row>
    <row r="407" spans="1:13">
      <c r="A407" s="7"/>
      <c r="B407" s="8"/>
      <c r="C407" s="8"/>
      <c r="D407" s="20" t="s">
        <v>206</v>
      </c>
      <c r="E407" s="20">
        <f>-SUM(E290:E406)*0</f>
        <v>0</v>
      </c>
      <c r="F407" s="8"/>
    </row>
    <row r="408" spans="1:13">
      <c r="A408" s="1"/>
      <c r="E408">
        <f>SUM(E395:E407)</f>
        <v>35</v>
      </c>
      <c r="F408">
        <f>SUM(F395:F406)</f>
        <v>65</v>
      </c>
    </row>
    <row r="409" spans="1:13">
      <c r="A409" s="1"/>
    </row>
    <row r="410" spans="1:13">
      <c r="A410" s="9" t="s">
        <v>91</v>
      </c>
      <c r="B410" s="10" t="s">
        <v>92</v>
      </c>
      <c r="C410" s="10"/>
      <c r="D410" s="10"/>
      <c r="E410" s="10">
        <v>50</v>
      </c>
      <c r="F410" s="10">
        <v>100</v>
      </c>
    </row>
    <row r="411" spans="1:13">
      <c r="A411" s="10"/>
      <c r="B411" s="10" t="s">
        <v>93</v>
      </c>
      <c r="C411" s="10"/>
      <c r="D411" s="10"/>
      <c r="E411" s="10">
        <v>50</v>
      </c>
      <c r="F411" s="10">
        <v>100</v>
      </c>
      <c r="G411" t="s">
        <v>397</v>
      </c>
    </row>
    <row r="412" spans="1:13">
      <c r="A412" s="10"/>
      <c r="B412" s="10" t="s">
        <v>94</v>
      </c>
      <c r="C412" s="10"/>
      <c r="D412" s="10"/>
      <c r="E412" s="10">
        <v>0</v>
      </c>
      <c r="F412" s="10">
        <v>100</v>
      </c>
    </row>
    <row r="413" spans="1:13">
      <c r="A413" s="10"/>
      <c r="B413" s="10" t="s">
        <v>95</v>
      </c>
      <c r="C413" s="10"/>
      <c r="D413" s="10"/>
      <c r="E413" s="10">
        <v>50</v>
      </c>
      <c r="F413" s="10">
        <v>100</v>
      </c>
      <c r="G413" t="s">
        <v>394</v>
      </c>
      <c r="J413" t="s">
        <v>395</v>
      </c>
      <c r="M413" t="s">
        <v>396</v>
      </c>
    </row>
    <row r="414" spans="1:13">
      <c r="A414" s="9" t="s">
        <v>103</v>
      </c>
      <c r="B414" s="10"/>
      <c r="C414" s="10"/>
      <c r="D414" s="10"/>
      <c r="E414" s="10"/>
      <c r="F414" s="10"/>
    </row>
    <row r="415" spans="1:13">
      <c r="A415" s="9"/>
      <c r="B415" s="10" t="s">
        <v>119</v>
      </c>
      <c r="C415" s="10"/>
      <c r="D415" s="10"/>
      <c r="E415" s="10">
        <v>25</v>
      </c>
      <c r="F415" s="10">
        <v>50</v>
      </c>
    </row>
    <row r="416" spans="1:13">
      <c r="A416" s="10"/>
      <c r="B416" s="10" t="s">
        <v>120</v>
      </c>
      <c r="C416" s="10"/>
      <c r="D416" s="10"/>
      <c r="E416" s="10">
        <v>-300</v>
      </c>
      <c r="F416" s="10">
        <v>0</v>
      </c>
    </row>
    <row r="417" spans="1:6">
      <c r="A417" s="10"/>
      <c r="B417" s="10" t="s">
        <v>121</v>
      </c>
      <c r="C417" s="10"/>
      <c r="D417" s="10"/>
      <c r="E417" s="10">
        <v>-300</v>
      </c>
      <c r="F417" s="10">
        <v>0</v>
      </c>
    </row>
    <row r="418" spans="1:6">
      <c r="A418" s="10"/>
      <c r="B418" s="10" t="s">
        <v>122</v>
      </c>
      <c r="C418" s="10"/>
      <c r="D418" s="10"/>
      <c r="E418" s="10">
        <v>0</v>
      </c>
      <c r="F418" s="10">
        <v>100</v>
      </c>
    </row>
    <row r="419" spans="1:6">
      <c r="A419" s="10"/>
      <c r="B419" s="10"/>
      <c r="C419" s="10"/>
      <c r="D419" s="10"/>
      <c r="E419" s="10"/>
      <c r="F419" s="10"/>
    </row>
    <row r="420" spans="1:6">
      <c r="A420" s="10"/>
      <c r="B420" s="10"/>
      <c r="C420" s="10"/>
      <c r="D420" s="20" t="s">
        <v>206</v>
      </c>
      <c r="E420" s="20">
        <f>-SUM(E410:E419)*0</f>
        <v>0</v>
      </c>
      <c r="F420" s="10"/>
    </row>
    <row r="421" spans="1:6">
      <c r="E421">
        <f>SUM(E410:E420)</f>
        <v>-425</v>
      </c>
      <c r="F421">
        <f>SUM(F410:F419)</f>
        <v>550</v>
      </c>
    </row>
    <row r="422" spans="1:6" ht="18.75">
      <c r="A422" s="5" t="s">
        <v>248</v>
      </c>
    </row>
    <row r="423" spans="1:6">
      <c r="A423" s="7" t="s">
        <v>36</v>
      </c>
      <c r="B423" s="8" t="s">
        <v>37</v>
      </c>
      <c r="C423" s="8" t="s">
        <v>179</v>
      </c>
      <c r="D423" s="8"/>
      <c r="E423" s="8">
        <v>1</v>
      </c>
      <c r="F423" s="8">
        <v>2</v>
      </c>
    </row>
    <row r="424" spans="1:6">
      <c r="A424" s="7"/>
      <c r="B424" s="8"/>
      <c r="C424" s="8" t="s">
        <v>180</v>
      </c>
      <c r="D424" s="8"/>
      <c r="E424" s="8">
        <v>2</v>
      </c>
      <c r="F424" s="8">
        <v>2</v>
      </c>
    </row>
    <row r="425" spans="1:6">
      <c r="A425" s="7"/>
      <c r="B425" s="8"/>
      <c r="C425" s="8" t="s">
        <v>181</v>
      </c>
      <c r="D425" s="8"/>
      <c r="E425" s="8">
        <v>2</v>
      </c>
      <c r="F425" s="8">
        <v>2</v>
      </c>
    </row>
    <row r="426" spans="1:6">
      <c r="A426" s="7"/>
      <c r="B426" s="8"/>
      <c r="C426" s="8" t="s">
        <v>182</v>
      </c>
      <c r="D426" s="8"/>
      <c r="E426" s="8">
        <v>2</v>
      </c>
      <c r="F426" s="8">
        <v>2</v>
      </c>
    </row>
    <row r="427" spans="1:6">
      <c r="A427" s="7"/>
      <c r="B427" s="8"/>
      <c r="C427" s="8" t="s">
        <v>183</v>
      </c>
      <c r="D427" s="8"/>
      <c r="E427" s="8">
        <v>2</v>
      </c>
      <c r="F427" s="8">
        <v>2</v>
      </c>
    </row>
    <row r="428" spans="1:6">
      <c r="A428" s="8"/>
      <c r="B428" s="8" t="s">
        <v>12</v>
      </c>
      <c r="C428" s="8"/>
      <c r="D428" s="8"/>
      <c r="E428" s="8">
        <v>5</v>
      </c>
      <c r="F428" s="8">
        <v>5</v>
      </c>
    </row>
    <row r="429" spans="1:6">
      <c r="A429" s="8"/>
      <c r="B429" s="8" t="s">
        <v>39</v>
      </c>
      <c r="C429" s="8"/>
      <c r="D429" s="8"/>
      <c r="E429" s="8">
        <v>5</v>
      </c>
      <c r="F429" s="8">
        <v>5</v>
      </c>
    </row>
    <row r="430" spans="1:6">
      <c r="A430" s="8"/>
      <c r="B430" s="8" t="s">
        <v>68</v>
      </c>
      <c r="C430" s="8"/>
      <c r="D430" s="8"/>
      <c r="E430" s="8">
        <v>5</v>
      </c>
      <c r="F430" s="8">
        <v>5</v>
      </c>
    </row>
    <row r="431" spans="1:6">
      <c r="A431" s="8"/>
      <c r="B431" s="8" t="s">
        <v>86</v>
      </c>
      <c r="C431" s="8"/>
      <c r="D431" s="8"/>
      <c r="E431" s="8">
        <v>5</v>
      </c>
      <c r="F431" s="8">
        <v>5</v>
      </c>
    </row>
    <row r="432" spans="1:6">
      <c r="A432" s="8"/>
      <c r="B432" s="8"/>
      <c r="C432" s="8"/>
      <c r="D432" s="20" t="s">
        <v>206</v>
      </c>
      <c r="E432" s="20">
        <f>-SUM(E423:E431)*0</f>
        <v>0</v>
      </c>
      <c r="F432" s="8"/>
    </row>
    <row r="433" spans="1:9">
      <c r="E433">
        <f>SUM(E423:E432)</f>
        <v>29</v>
      </c>
      <c r="F433">
        <f>SUM(F423:F431)</f>
        <v>30</v>
      </c>
    </row>
    <row r="434" spans="1:9">
      <c r="A434" s="8" t="s">
        <v>123</v>
      </c>
      <c r="B434" s="8" t="s">
        <v>124</v>
      </c>
      <c r="C434" s="8"/>
      <c r="D434" s="8"/>
      <c r="E434" s="8">
        <v>0</v>
      </c>
      <c r="F434" s="8">
        <v>3</v>
      </c>
    </row>
    <row r="435" spans="1:9">
      <c r="A435" s="8"/>
      <c r="B435" s="8" t="s">
        <v>125</v>
      </c>
      <c r="C435" s="8"/>
      <c r="D435" s="8"/>
      <c r="E435" s="8">
        <v>2</v>
      </c>
      <c r="F435" s="8">
        <v>4</v>
      </c>
    </row>
    <row r="436" spans="1:9">
      <c r="A436" s="8"/>
      <c r="B436" s="8" t="s">
        <v>126</v>
      </c>
      <c r="C436" s="8"/>
      <c r="D436" s="8"/>
      <c r="E436" s="8">
        <v>4</v>
      </c>
      <c r="F436" s="8">
        <v>4</v>
      </c>
    </row>
    <row r="437" spans="1:9">
      <c r="A437" s="8"/>
      <c r="B437" s="8" t="s">
        <v>127</v>
      </c>
      <c r="C437" s="8"/>
      <c r="D437" s="8"/>
      <c r="E437" s="8">
        <v>0</v>
      </c>
      <c r="F437" s="8">
        <v>4</v>
      </c>
    </row>
    <row r="438" spans="1:9">
      <c r="A438" s="8"/>
      <c r="B438" s="8" t="s">
        <v>128</v>
      </c>
      <c r="C438" s="8"/>
      <c r="D438" s="8"/>
      <c r="E438" s="8">
        <v>2</v>
      </c>
      <c r="F438" s="8">
        <v>4</v>
      </c>
      <c r="H438" t="s">
        <v>391</v>
      </c>
      <c r="I438" t="s">
        <v>405</v>
      </c>
    </row>
    <row r="439" spans="1:9">
      <c r="A439" s="8"/>
      <c r="B439" s="8" t="s">
        <v>228</v>
      </c>
      <c r="C439" s="8"/>
      <c r="D439" s="8"/>
      <c r="E439" s="8">
        <v>2</v>
      </c>
      <c r="F439" s="8">
        <v>4</v>
      </c>
      <c r="H439" t="s">
        <v>392</v>
      </c>
      <c r="I439" t="s">
        <v>405</v>
      </c>
    </row>
    <row r="440" spans="1:9">
      <c r="A440" s="8"/>
      <c r="B440" s="8" t="s">
        <v>129</v>
      </c>
      <c r="C440" s="8"/>
      <c r="D440" s="8"/>
      <c r="E440" s="8">
        <v>2</v>
      </c>
      <c r="F440" s="8">
        <v>4</v>
      </c>
      <c r="I440" t="s">
        <v>405</v>
      </c>
    </row>
    <row r="441" spans="1:9">
      <c r="A441" s="8"/>
      <c r="B441" s="8" t="s">
        <v>229</v>
      </c>
      <c r="C441" s="8"/>
      <c r="D441" s="8"/>
      <c r="E441" s="8">
        <v>4</v>
      </c>
      <c r="F441" s="8">
        <v>4</v>
      </c>
    </row>
    <row r="442" spans="1:9">
      <c r="A442" s="8"/>
      <c r="B442" s="8" t="s">
        <v>130</v>
      </c>
      <c r="C442" s="8"/>
      <c r="D442" s="8"/>
      <c r="E442" s="8">
        <v>2</v>
      </c>
      <c r="F442" s="8">
        <v>4</v>
      </c>
      <c r="H442" t="s">
        <v>406</v>
      </c>
    </row>
    <row r="443" spans="1:9">
      <c r="A443" s="8"/>
      <c r="B443" s="8"/>
      <c r="C443" s="8"/>
      <c r="D443" s="20" t="s">
        <v>206</v>
      </c>
      <c r="E443" s="20">
        <f>-SUM(E434:E442)*0</f>
        <v>0</v>
      </c>
      <c r="F443" s="8"/>
    </row>
    <row r="444" spans="1:9">
      <c r="E444">
        <f>SUM(E434:E443)</f>
        <v>18</v>
      </c>
      <c r="F444">
        <f>SUM(F434:F442)</f>
        <v>35</v>
      </c>
    </row>
    <row r="445" spans="1:9">
      <c r="A445" s="8" t="s">
        <v>131</v>
      </c>
      <c r="B445" s="8" t="s">
        <v>132</v>
      </c>
      <c r="C445" s="8"/>
      <c r="D445" s="8"/>
      <c r="E445" s="8">
        <v>3</v>
      </c>
      <c r="F445" s="8">
        <v>3</v>
      </c>
    </row>
    <row r="446" spans="1:9">
      <c r="A446" s="8"/>
      <c r="B446" s="8" t="s">
        <v>133</v>
      </c>
      <c r="C446" s="8"/>
      <c r="D446" s="8"/>
      <c r="E446" s="8">
        <v>5</v>
      </c>
      <c r="F446" s="8">
        <v>5</v>
      </c>
    </row>
    <row r="447" spans="1:9">
      <c r="A447" s="8"/>
      <c r="B447" s="8" t="s">
        <v>7</v>
      </c>
      <c r="C447" s="8"/>
      <c r="D447" s="8"/>
      <c r="E447" s="8">
        <v>3</v>
      </c>
      <c r="F447" s="8">
        <v>3</v>
      </c>
    </row>
    <row r="448" spans="1:9">
      <c r="A448" s="8"/>
      <c r="B448" s="8" t="s">
        <v>134</v>
      </c>
      <c r="C448" s="8"/>
      <c r="D448" s="8"/>
      <c r="E448" s="8">
        <v>3</v>
      </c>
      <c r="F448" s="8">
        <v>3</v>
      </c>
    </row>
    <row r="449" spans="1:8">
      <c r="A449" s="8"/>
      <c r="B449" s="8" t="s">
        <v>135</v>
      </c>
      <c r="C449" s="8"/>
      <c r="D449" s="8"/>
      <c r="E449" s="8">
        <v>3</v>
      </c>
      <c r="F449" s="8">
        <v>3</v>
      </c>
    </row>
    <row r="450" spans="1:8">
      <c r="A450" s="8"/>
      <c r="B450" s="8" t="s">
        <v>136</v>
      </c>
      <c r="C450" s="8"/>
      <c r="D450" s="8"/>
      <c r="E450" s="8">
        <v>3</v>
      </c>
      <c r="F450" s="8">
        <v>3</v>
      </c>
    </row>
    <row r="451" spans="1:8">
      <c r="A451" s="8"/>
      <c r="B451" s="8" t="s">
        <v>137</v>
      </c>
      <c r="C451" s="8"/>
      <c r="D451" s="8"/>
      <c r="E451" s="8">
        <v>3</v>
      </c>
      <c r="F451" s="8">
        <v>3</v>
      </c>
    </row>
    <row r="452" spans="1:8">
      <c r="A452" s="8"/>
      <c r="B452" s="8"/>
      <c r="C452" s="8"/>
      <c r="D452" s="20" t="s">
        <v>206</v>
      </c>
      <c r="E452" s="20">
        <f>-SUM(E445:E451)*0</f>
        <v>0</v>
      </c>
      <c r="F452" s="8"/>
    </row>
    <row r="453" spans="1:8">
      <c r="E453">
        <f>SUM(E445:E452)</f>
        <v>23</v>
      </c>
      <c r="F453">
        <f>SUM(F445:F451)</f>
        <v>23</v>
      </c>
    </row>
    <row r="454" spans="1:8">
      <c r="A454" s="7" t="s">
        <v>311</v>
      </c>
      <c r="B454" s="7"/>
      <c r="C454" s="8" t="s">
        <v>142</v>
      </c>
      <c r="D454" s="8" t="s">
        <v>143</v>
      </c>
      <c r="E454" s="8">
        <v>5</v>
      </c>
      <c r="F454" s="8">
        <v>5</v>
      </c>
    </row>
    <row r="455" spans="1:8">
      <c r="A455" s="7"/>
      <c r="B455" s="7"/>
      <c r="C455" s="8"/>
      <c r="D455" s="8" t="s">
        <v>144</v>
      </c>
      <c r="E455" s="8">
        <v>5</v>
      </c>
      <c r="F455" s="8">
        <v>5</v>
      </c>
    </row>
    <row r="456" spans="1:8">
      <c r="A456" s="7"/>
      <c r="B456" s="7"/>
      <c r="C456" s="8"/>
      <c r="D456" s="8" t="s">
        <v>145</v>
      </c>
      <c r="E456" s="8">
        <v>5</v>
      </c>
      <c r="F456" s="8">
        <v>5</v>
      </c>
    </row>
    <row r="457" spans="1:8">
      <c r="A457" s="7"/>
      <c r="B457" s="7"/>
      <c r="C457" s="8" t="s">
        <v>146</v>
      </c>
      <c r="D457" s="8" t="s">
        <v>147</v>
      </c>
      <c r="E457" s="8">
        <v>0</v>
      </c>
      <c r="F457" s="8">
        <v>5</v>
      </c>
      <c r="H457" t="s">
        <v>393</v>
      </c>
    </row>
    <row r="458" spans="1:8">
      <c r="A458" s="7"/>
      <c r="B458" s="7"/>
      <c r="C458" s="8"/>
      <c r="D458" s="8" t="s">
        <v>148</v>
      </c>
      <c r="E458" s="8">
        <v>0</v>
      </c>
      <c r="F458" s="8">
        <v>5</v>
      </c>
    </row>
    <row r="459" spans="1:8">
      <c r="A459" s="7"/>
      <c r="B459" s="7"/>
      <c r="C459" s="8"/>
      <c r="D459" s="8" t="s">
        <v>149</v>
      </c>
      <c r="E459" s="8">
        <v>0</v>
      </c>
      <c r="F459" s="8">
        <v>5</v>
      </c>
    </row>
    <row r="460" spans="1:8">
      <c r="A460" s="7"/>
      <c r="B460" s="7"/>
      <c r="C460" s="8"/>
      <c r="D460" s="8" t="s">
        <v>150</v>
      </c>
      <c r="E460" s="8">
        <v>0</v>
      </c>
      <c r="F460" s="8">
        <v>5</v>
      </c>
    </row>
    <row r="461" spans="1:8">
      <c r="A461" s="7"/>
      <c r="B461" s="7"/>
      <c r="C461" s="8"/>
      <c r="D461" s="8" t="s">
        <v>151</v>
      </c>
      <c r="E461" s="8">
        <v>0</v>
      </c>
      <c r="F461" s="8">
        <v>5</v>
      </c>
    </row>
    <row r="462" spans="1:8">
      <c r="E462">
        <f>SUM(E454:E461)</f>
        <v>15</v>
      </c>
      <c r="F462">
        <f>SUM(F454:F461)</f>
        <v>40</v>
      </c>
    </row>
    <row r="463" spans="1:8" ht="18.75">
      <c r="A463" s="5" t="s">
        <v>319</v>
      </c>
    </row>
    <row r="464" spans="1:8">
      <c r="A464" s="7" t="s">
        <v>235</v>
      </c>
      <c r="B464" s="7" t="s">
        <v>248</v>
      </c>
      <c r="C464" s="8" t="s">
        <v>282</v>
      </c>
      <c r="D464" s="8"/>
      <c r="E464" s="8">
        <v>10</v>
      </c>
      <c r="F464" s="8">
        <v>10</v>
      </c>
    </row>
    <row r="465" spans="1:6">
      <c r="A465" s="7"/>
      <c r="B465" s="8"/>
      <c r="C465" s="8" t="s">
        <v>320</v>
      </c>
      <c r="D465" s="8"/>
      <c r="E465" s="8">
        <v>10</v>
      </c>
      <c r="F465" s="8">
        <v>10</v>
      </c>
    </row>
    <row r="466" spans="1:6">
      <c r="A466" s="8"/>
      <c r="B466" s="7" t="s">
        <v>236</v>
      </c>
      <c r="C466" s="8" t="s">
        <v>126</v>
      </c>
      <c r="D466" s="8"/>
      <c r="E466" s="8">
        <v>5</v>
      </c>
      <c r="F466" s="8">
        <v>5</v>
      </c>
    </row>
    <row r="467" spans="1:6">
      <c r="A467" s="8"/>
      <c r="B467" s="8"/>
      <c r="C467" s="8" t="s">
        <v>321</v>
      </c>
      <c r="D467" s="8"/>
      <c r="E467" s="8">
        <v>5</v>
      </c>
      <c r="F467" s="8">
        <v>5</v>
      </c>
    </row>
    <row r="468" spans="1:6">
      <c r="A468" s="8"/>
      <c r="B468" s="8"/>
      <c r="C468" s="8" t="s">
        <v>109</v>
      </c>
      <c r="D468" s="8"/>
      <c r="E468" s="8">
        <v>5</v>
      </c>
      <c r="F468" s="8">
        <v>5</v>
      </c>
    </row>
    <row r="469" spans="1:6">
      <c r="A469" s="8"/>
      <c r="B469" s="8"/>
      <c r="C469" s="8" t="s">
        <v>322</v>
      </c>
      <c r="D469" s="8"/>
      <c r="E469" s="8">
        <v>5</v>
      </c>
      <c r="F469" s="8">
        <v>5</v>
      </c>
    </row>
    <row r="470" spans="1:6">
      <c r="A470" s="8"/>
      <c r="B470" s="8"/>
      <c r="C470" s="8" t="s">
        <v>323</v>
      </c>
      <c r="D470" s="8"/>
      <c r="E470" s="8">
        <v>5</v>
      </c>
      <c r="F470" s="8">
        <v>5</v>
      </c>
    </row>
    <row r="471" spans="1:6">
      <c r="A471" s="8"/>
      <c r="B471" s="8"/>
      <c r="C471" s="8"/>
      <c r="D471" s="20" t="s">
        <v>206</v>
      </c>
      <c r="E471" s="20">
        <f>-SUM(E468:E470)*0</f>
        <v>0</v>
      </c>
    </row>
    <row r="472" spans="1:6">
      <c r="E472">
        <f>SUM(E464:E471)</f>
        <v>45</v>
      </c>
      <c r="F472">
        <f>SUM(F464:F471)</f>
        <v>45</v>
      </c>
    </row>
    <row r="473" spans="1:6">
      <c r="A473" s="1" t="s">
        <v>328</v>
      </c>
    </row>
    <row r="474" spans="1:6">
      <c r="A474" s="14" t="s">
        <v>329</v>
      </c>
      <c r="B474" s="12" t="s">
        <v>330</v>
      </c>
      <c r="C474" s="12"/>
      <c r="D474" s="12"/>
      <c r="E474" s="12">
        <v>0</v>
      </c>
      <c r="F474" s="12">
        <v>10</v>
      </c>
    </row>
    <row r="475" spans="1:6">
      <c r="A475" s="14" t="s">
        <v>331</v>
      </c>
      <c r="B475" s="12" t="s">
        <v>332</v>
      </c>
      <c r="C475" s="12" t="s">
        <v>46</v>
      </c>
      <c r="D475" s="12"/>
      <c r="E475" s="12">
        <v>0</v>
      </c>
      <c r="F475" s="12">
        <v>10</v>
      </c>
    </row>
    <row r="476" spans="1:6">
      <c r="A476" s="14"/>
      <c r="B476" s="12"/>
      <c r="C476" s="12" t="s">
        <v>333</v>
      </c>
      <c r="D476" s="12"/>
      <c r="E476" s="12">
        <v>0</v>
      </c>
      <c r="F476" s="12">
        <v>10</v>
      </c>
    </row>
    <row r="477" spans="1:6">
      <c r="A477" s="1"/>
      <c r="D477" s="20" t="s">
        <v>206</v>
      </c>
      <c r="E477" s="20">
        <f>-SUM(E469:E476)*0</f>
        <v>0</v>
      </c>
    </row>
    <row r="478" spans="1:6">
      <c r="E478">
        <f>SUM(E474:E477)</f>
        <v>0</v>
      </c>
      <c r="F478">
        <f>SUM(F474:F477)</f>
        <v>30</v>
      </c>
    </row>
    <row r="480" spans="1:6" ht="18.75">
      <c r="A480" s="5" t="s">
        <v>247</v>
      </c>
    </row>
    <row r="481" spans="1:8">
      <c r="A481" s="14" t="s">
        <v>235</v>
      </c>
      <c r="B481" s="12" t="s">
        <v>236</v>
      </c>
      <c r="C481" s="12"/>
      <c r="D481" s="12"/>
      <c r="E481" s="12">
        <v>10</v>
      </c>
      <c r="F481" s="12">
        <v>10</v>
      </c>
    </row>
    <row r="482" spans="1:8">
      <c r="A482" s="14" t="s">
        <v>240</v>
      </c>
      <c r="B482" s="12" t="s">
        <v>103</v>
      </c>
      <c r="C482" s="12"/>
      <c r="D482" s="12"/>
      <c r="E482" s="12">
        <v>5</v>
      </c>
      <c r="F482" s="12">
        <v>5</v>
      </c>
    </row>
    <row r="483" spans="1:8">
      <c r="A483" s="12" t="s">
        <v>384</v>
      </c>
      <c r="B483" s="12" t="s">
        <v>238</v>
      </c>
      <c r="C483" s="12"/>
      <c r="D483" s="12"/>
      <c r="E483" s="12">
        <v>3</v>
      </c>
      <c r="F483" s="12">
        <v>5</v>
      </c>
    </row>
    <row r="484" spans="1:8">
      <c r="A484" s="12"/>
      <c r="B484" s="12" t="s">
        <v>237</v>
      </c>
      <c r="C484" s="12"/>
      <c r="D484" s="12"/>
      <c r="E484" s="12">
        <v>4</v>
      </c>
      <c r="F484" s="12">
        <v>5</v>
      </c>
    </row>
    <row r="485" spans="1:8">
      <c r="A485" s="12"/>
      <c r="B485" s="12" t="s">
        <v>239</v>
      </c>
      <c r="C485" s="12"/>
      <c r="D485" s="12"/>
      <c r="E485" s="12">
        <v>0</v>
      </c>
      <c r="F485" s="12">
        <v>5</v>
      </c>
      <c r="H485" t="s">
        <v>386</v>
      </c>
    </row>
    <row r="486" spans="1:8">
      <c r="A486" s="12"/>
      <c r="B486" s="12" t="s">
        <v>241</v>
      </c>
      <c r="C486" s="12"/>
      <c r="D486" s="12"/>
      <c r="E486" s="12">
        <v>0</v>
      </c>
      <c r="F486" s="12">
        <v>5</v>
      </c>
      <c r="H486" t="s">
        <v>386</v>
      </c>
    </row>
    <row r="487" spans="1:8">
      <c r="A487" s="12"/>
      <c r="B487" s="12" t="s">
        <v>242</v>
      </c>
      <c r="C487" s="12"/>
      <c r="D487" s="12"/>
      <c r="E487" s="12">
        <v>0</v>
      </c>
      <c r="F487" s="12">
        <v>5</v>
      </c>
      <c r="H487" t="s">
        <v>386</v>
      </c>
    </row>
    <row r="488" spans="1:8">
      <c r="A488" s="12"/>
      <c r="B488" s="12" t="s">
        <v>25</v>
      </c>
      <c r="C488" s="12"/>
      <c r="D488" s="12"/>
      <c r="E488" s="12">
        <v>0</v>
      </c>
      <c r="F488" s="12">
        <v>5</v>
      </c>
      <c r="H488" t="s">
        <v>386</v>
      </c>
    </row>
    <row r="489" spans="1:8">
      <c r="A489" s="12"/>
      <c r="B489" s="12" t="s">
        <v>26</v>
      </c>
      <c r="C489" s="12"/>
      <c r="D489" s="12"/>
      <c r="E489" s="12">
        <v>0</v>
      </c>
      <c r="F489" s="12">
        <v>5</v>
      </c>
      <c r="H489" t="s">
        <v>386</v>
      </c>
    </row>
    <row r="490" spans="1:8">
      <c r="A490" s="12"/>
      <c r="B490" s="12" t="s">
        <v>243</v>
      </c>
      <c r="C490" s="12"/>
      <c r="D490" s="12"/>
      <c r="E490" s="12">
        <v>5</v>
      </c>
      <c r="F490" s="12">
        <v>5</v>
      </c>
    </row>
    <row r="491" spans="1:8">
      <c r="A491" s="12"/>
      <c r="B491" s="12" t="s">
        <v>244</v>
      </c>
      <c r="C491" s="12"/>
      <c r="D491" s="12"/>
      <c r="E491" s="12">
        <v>5</v>
      </c>
      <c r="F491" s="12">
        <v>5</v>
      </c>
    </row>
    <row r="492" spans="1:8">
      <c r="A492" s="12"/>
      <c r="B492" s="12"/>
      <c r="C492" s="12"/>
      <c r="D492" s="20" t="s">
        <v>206</v>
      </c>
      <c r="E492" s="20">
        <f>SUM(E481:E491)*0.7</f>
        <v>22.4</v>
      </c>
      <c r="H492" t="s">
        <v>387</v>
      </c>
    </row>
    <row r="493" spans="1:8">
      <c r="E493">
        <f>SUM(E481:E492)</f>
        <v>54.4</v>
      </c>
      <c r="F493">
        <f>SUM(F481:F492)</f>
        <v>60</v>
      </c>
    </row>
    <row r="495" spans="1:8">
      <c r="A495" s="9" t="s">
        <v>235</v>
      </c>
      <c r="B495" s="10" t="s">
        <v>236</v>
      </c>
      <c r="C495" s="10"/>
      <c r="D495" s="10"/>
      <c r="E495" s="10">
        <v>1</v>
      </c>
      <c r="F495" s="10">
        <v>10</v>
      </c>
      <c r="H495" s="18"/>
    </row>
    <row r="496" spans="1:8">
      <c r="A496" s="9" t="s">
        <v>240</v>
      </c>
      <c r="B496" s="10" t="s">
        <v>103</v>
      </c>
      <c r="C496" s="10"/>
      <c r="D496" s="10"/>
      <c r="E496" s="10">
        <v>2</v>
      </c>
      <c r="F496" s="10">
        <v>5</v>
      </c>
      <c r="H496" s="18"/>
    </row>
    <row r="497" spans="1:8">
      <c r="A497" s="10" t="s">
        <v>383</v>
      </c>
      <c r="B497" s="10" t="s">
        <v>238</v>
      </c>
      <c r="C497" s="10"/>
      <c r="D497" s="10"/>
      <c r="E497" s="10">
        <v>2</v>
      </c>
      <c r="F497" s="10">
        <v>5</v>
      </c>
      <c r="H497" s="18" t="s">
        <v>388</v>
      </c>
    </row>
    <row r="498" spans="1:8">
      <c r="A498" s="10"/>
      <c r="B498" s="10" t="s">
        <v>237</v>
      </c>
      <c r="C498" s="10"/>
      <c r="D498" s="10"/>
      <c r="E498" s="10">
        <v>5</v>
      </c>
      <c r="F498" s="10">
        <v>5</v>
      </c>
      <c r="H498" s="18"/>
    </row>
    <row r="499" spans="1:8">
      <c r="A499" s="10"/>
      <c r="B499" s="10" t="s">
        <v>239</v>
      </c>
      <c r="C499" s="10"/>
      <c r="D499" s="10"/>
      <c r="E499" s="10">
        <v>3</v>
      </c>
      <c r="F499" s="10">
        <v>5</v>
      </c>
      <c r="H499" t="s">
        <v>389</v>
      </c>
    </row>
    <row r="500" spans="1:8">
      <c r="A500" s="10"/>
      <c r="B500" s="10" t="s">
        <v>241</v>
      </c>
      <c r="C500" s="10"/>
      <c r="D500" s="10"/>
      <c r="E500" s="10">
        <v>3</v>
      </c>
      <c r="F500" s="10">
        <v>5</v>
      </c>
      <c r="H500" t="s">
        <v>389</v>
      </c>
    </row>
    <row r="501" spans="1:8">
      <c r="A501" s="10"/>
      <c r="B501" s="10" t="s">
        <v>242</v>
      </c>
      <c r="C501" s="10"/>
      <c r="D501" s="10"/>
      <c r="E501" s="10">
        <v>3</v>
      </c>
      <c r="F501" s="10">
        <v>5</v>
      </c>
      <c r="H501" t="s">
        <v>389</v>
      </c>
    </row>
    <row r="502" spans="1:8">
      <c r="A502" s="10"/>
      <c r="B502" s="10" t="s">
        <v>25</v>
      </c>
      <c r="C502" s="10"/>
      <c r="D502" s="10"/>
      <c r="E502" s="10">
        <v>5</v>
      </c>
      <c r="F502" s="10">
        <v>5</v>
      </c>
    </row>
    <row r="503" spans="1:8">
      <c r="A503" s="10"/>
      <c r="B503" s="10" t="s">
        <v>26</v>
      </c>
      <c r="C503" s="10"/>
      <c r="D503" s="10"/>
      <c r="E503" s="10">
        <v>5</v>
      </c>
      <c r="F503" s="10">
        <v>5</v>
      </c>
    </row>
    <row r="504" spans="1:8">
      <c r="A504" s="10"/>
      <c r="B504" s="10" t="s">
        <v>243</v>
      </c>
      <c r="C504" s="10"/>
      <c r="D504" s="10"/>
      <c r="E504" s="10">
        <v>5</v>
      </c>
      <c r="F504" s="10">
        <v>5</v>
      </c>
    </row>
    <row r="505" spans="1:8">
      <c r="A505" s="10"/>
      <c r="B505" s="10" t="s">
        <v>244</v>
      </c>
      <c r="C505" s="10"/>
      <c r="D505" s="10"/>
      <c r="E505" s="10">
        <v>1</v>
      </c>
      <c r="F505" s="10">
        <v>5</v>
      </c>
    </row>
    <row r="506" spans="1:8">
      <c r="A506" s="10"/>
      <c r="B506" s="10"/>
      <c r="C506" s="10"/>
      <c r="D506" s="20" t="s">
        <v>206</v>
      </c>
      <c r="E506" s="20">
        <f>-SUM(E495:E505)*0.3</f>
        <v>-10.5</v>
      </c>
      <c r="H506" t="s">
        <v>390</v>
      </c>
    </row>
    <row r="507" spans="1:8">
      <c r="E507">
        <f>SUM(E495:E506)</f>
        <v>24.5</v>
      </c>
      <c r="F507">
        <f>SUM(F495:F506)</f>
        <v>60</v>
      </c>
    </row>
    <row r="509" spans="1:8">
      <c r="A509" s="13" t="s">
        <v>235</v>
      </c>
      <c r="B509" s="11" t="s">
        <v>236</v>
      </c>
      <c r="C509" s="11"/>
      <c r="D509" s="11"/>
      <c r="E509" s="11">
        <v>8</v>
      </c>
      <c r="F509" s="11">
        <v>10</v>
      </c>
      <c r="H509" t="s">
        <v>381</v>
      </c>
    </row>
    <row r="510" spans="1:8">
      <c r="A510" s="13" t="s">
        <v>240</v>
      </c>
      <c r="B510" s="11" t="s">
        <v>103</v>
      </c>
      <c r="C510" s="11"/>
      <c r="D510" s="11"/>
      <c r="E510" s="11">
        <v>3</v>
      </c>
      <c r="F510" s="11">
        <v>5</v>
      </c>
    </row>
    <row r="511" spans="1:8">
      <c r="A511" s="11" t="s">
        <v>377</v>
      </c>
      <c r="B511" s="11" t="s">
        <v>238</v>
      </c>
      <c r="C511" s="11"/>
      <c r="D511" s="11"/>
      <c r="E511" s="11">
        <v>5</v>
      </c>
      <c r="F511" s="11">
        <v>5</v>
      </c>
    </row>
    <row r="512" spans="1:8">
      <c r="A512" s="11"/>
      <c r="B512" s="11" t="s">
        <v>237</v>
      </c>
      <c r="C512" s="11"/>
      <c r="D512" s="11"/>
      <c r="E512" s="11">
        <v>3</v>
      </c>
      <c r="F512" s="11">
        <v>5</v>
      </c>
      <c r="H512" t="s">
        <v>378</v>
      </c>
    </row>
    <row r="513" spans="1:10">
      <c r="A513" s="11"/>
      <c r="B513" s="11" t="s">
        <v>239</v>
      </c>
      <c r="C513" s="11"/>
      <c r="D513" s="11"/>
      <c r="E513" s="11">
        <v>4</v>
      </c>
      <c r="F513" s="11">
        <v>5</v>
      </c>
      <c r="H513" t="s">
        <v>379</v>
      </c>
    </row>
    <row r="514" spans="1:10">
      <c r="A514" s="11"/>
      <c r="B514" s="11" t="s">
        <v>241</v>
      </c>
      <c r="C514" s="11"/>
      <c r="D514" s="11"/>
      <c r="E514" s="11">
        <v>3</v>
      </c>
      <c r="F514" s="11">
        <v>5</v>
      </c>
      <c r="H514" t="s">
        <v>380</v>
      </c>
    </row>
    <row r="515" spans="1:10">
      <c r="A515" s="11"/>
      <c r="B515" s="11" t="s">
        <v>242</v>
      </c>
      <c r="C515" s="11"/>
      <c r="D515" s="11"/>
      <c r="E515" s="11">
        <v>0</v>
      </c>
      <c r="F515" s="11">
        <v>5</v>
      </c>
    </row>
    <row r="516" spans="1:10">
      <c r="A516" s="11"/>
      <c r="B516" s="11" t="s">
        <v>25</v>
      </c>
      <c r="C516" s="11"/>
      <c r="D516" s="11"/>
      <c r="E516" s="11">
        <v>3</v>
      </c>
      <c r="F516" s="11">
        <v>5</v>
      </c>
      <c r="H516" t="s">
        <v>382</v>
      </c>
    </row>
    <row r="517" spans="1:10">
      <c r="A517" s="11"/>
      <c r="B517" s="11" t="s">
        <v>26</v>
      </c>
      <c r="C517" s="11"/>
      <c r="D517" s="11"/>
      <c r="E517" s="11">
        <v>3</v>
      </c>
      <c r="F517" s="11">
        <v>5</v>
      </c>
    </row>
    <row r="518" spans="1:10">
      <c r="A518" s="11"/>
      <c r="B518" s="11" t="s">
        <v>243</v>
      </c>
      <c r="C518" s="11"/>
      <c r="D518" s="11"/>
      <c r="E518" s="11">
        <v>5</v>
      </c>
      <c r="F518" s="11">
        <v>5</v>
      </c>
    </row>
    <row r="519" spans="1:10">
      <c r="A519" s="11"/>
      <c r="B519" s="11" t="s">
        <v>244</v>
      </c>
      <c r="C519" s="11"/>
      <c r="D519" s="11"/>
      <c r="E519" s="11">
        <v>5</v>
      </c>
      <c r="F519" s="11">
        <v>5</v>
      </c>
    </row>
    <row r="520" spans="1:10">
      <c r="A520" s="11"/>
      <c r="B520" s="11"/>
      <c r="C520" s="11"/>
      <c r="D520" s="20" t="s">
        <v>206</v>
      </c>
      <c r="E520" s="20">
        <f>-SUM(E509:E519)*0</f>
        <v>0</v>
      </c>
      <c r="F520" s="11"/>
    </row>
    <row r="521" spans="1:10">
      <c r="E521">
        <f>SUM(E509:E520)</f>
        <v>42</v>
      </c>
      <c r="F521">
        <f>SUM(F509:F520)</f>
        <v>60</v>
      </c>
    </row>
    <row r="525" spans="1:10">
      <c r="A525" s="7"/>
      <c r="B525" t="s">
        <v>184</v>
      </c>
      <c r="E525">
        <f>E453+E433+E408+E15</f>
        <v>87</v>
      </c>
      <c r="F525">
        <f>F212+F249+F267+F275+F408+F433+F444+F453+F462+F472</f>
        <v>450</v>
      </c>
      <c r="H525" s="18">
        <f>E525/F525</f>
        <v>0.19333333333333333</v>
      </c>
    </row>
    <row r="526" spans="1:10">
      <c r="A526" s="9" t="s">
        <v>373</v>
      </c>
      <c r="B526" t="s">
        <v>185</v>
      </c>
      <c r="E526">
        <f>E77+E31+E32+E110+E149+E175+E372+E197+E205+E240+E287+E421+E507+E322</f>
        <v>-221.3</v>
      </c>
      <c r="F526">
        <f>F77+F31+F32+F110+F149+F175+F372+F197+F205+F227+F240+F287+F421+F507+F322</f>
        <v>1110</v>
      </c>
      <c r="H526" s="18">
        <f>(E526+E525)/(F526+F525)</f>
        <v>-8.6089743589743598E-2</v>
      </c>
      <c r="J526">
        <v>5</v>
      </c>
    </row>
    <row r="527" spans="1:10">
      <c r="A527" s="13" t="s">
        <v>370</v>
      </c>
      <c r="B527" t="s">
        <v>186</v>
      </c>
      <c r="E527">
        <f>E51+E29+E34+E88+E125+E160+E382+E187+E334+E344+E357+E521</f>
        <v>309.5</v>
      </c>
      <c r="F527">
        <f>F51+F29+F34+F88+F125+F160+F382+F187+F220+F334+F344+F357+F521</f>
        <v>685</v>
      </c>
      <c r="H527" s="18">
        <f>(E527+E525)/(F527+F525)</f>
        <v>0.34933920704845817</v>
      </c>
      <c r="J527">
        <v>2.2999999999999998</v>
      </c>
    </row>
    <row r="528" spans="1:10">
      <c r="A528" s="14" t="s">
        <v>371</v>
      </c>
      <c r="B528" t="s">
        <v>187</v>
      </c>
      <c r="E528">
        <f>E68+E30+E33+E99+E137+E174+E392+E313+E361+E493</f>
        <v>475.4</v>
      </c>
      <c r="F528">
        <f>F68+F30+F33+F99+F137+F174+F392+F313+F361+F493+F478</f>
        <v>680</v>
      </c>
      <c r="H528" s="18">
        <f>(E528+E525)/(F528+F525)</f>
        <v>0.49769911504424774</v>
      </c>
      <c r="J528">
        <v>1.3</v>
      </c>
    </row>
    <row r="532" spans="4:7">
      <c r="F532" t="s">
        <v>230</v>
      </c>
      <c r="G532" t="s">
        <v>231</v>
      </c>
    </row>
    <row r="533" spans="4:7">
      <c r="D533" t="s">
        <v>232</v>
      </c>
      <c r="G533" t="s">
        <v>233</v>
      </c>
    </row>
    <row r="534" spans="4:7">
      <c r="F534" s="23">
        <v>0.45</v>
      </c>
      <c r="G534">
        <v>4</v>
      </c>
    </row>
    <row r="535" spans="4:7">
      <c r="F535" s="23">
        <f>F534+(F543-F534)/9</f>
        <v>0.5</v>
      </c>
      <c r="G535">
        <v>3.7</v>
      </c>
    </row>
    <row r="536" spans="4:7">
      <c r="F536" s="23">
        <f>F535+(F543-F534)/9</f>
        <v>0.55000000000000004</v>
      </c>
      <c r="G536">
        <v>3.3</v>
      </c>
    </row>
    <row r="537" spans="4:7">
      <c r="F537" s="23">
        <f>F536+(F543-F534)/9</f>
        <v>0.60000000000000009</v>
      </c>
      <c r="G537">
        <v>3</v>
      </c>
    </row>
    <row r="538" spans="4:7">
      <c r="F538" s="23">
        <f>F537+(F543-F534)/9</f>
        <v>0.65000000000000013</v>
      </c>
      <c r="G538">
        <v>2.7</v>
      </c>
    </row>
    <row r="539" spans="4:7">
      <c r="F539" s="23">
        <f>F538+(F543-F534)/9</f>
        <v>0.70000000000000018</v>
      </c>
      <c r="G539">
        <v>2.2999999999999998</v>
      </c>
    </row>
    <row r="540" spans="4:7">
      <c r="F540" s="23">
        <f>F539+(F543-F534)/9</f>
        <v>0.75000000000000022</v>
      </c>
      <c r="G540">
        <v>2</v>
      </c>
    </row>
    <row r="541" spans="4:7">
      <c r="F541" s="23">
        <f>F540+(F543-F534)/9</f>
        <v>0.80000000000000027</v>
      </c>
      <c r="G541">
        <v>1.7</v>
      </c>
    </row>
    <row r="542" spans="4:7">
      <c r="F542" s="23">
        <f>F541+(F543-F534)/9</f>
        <v>0.85000000000000031</v>
      </c>
      <c r="G542">
        <v>1.3</v>
      </c>
    </row>
    <row r="543" spans="4:7">
      <c r="F543" s="23">
        <v>0.9</v>
      </c>
      <c r="G543">
        <v>1</v>
      </c>
    </row>
    <row r="544" spans="4:7">
      <c r="E544" t="s">
        <v>234</v>
      </c>
    </row>
  </sheetData>
  <mergeCells count="4">
    <mergeCell ref="A6:C6"/>
    <mergeCell ref="G54:G67"/>
    <mergeCell ref="G114:G175"/>
    <mergeCell ref="G190:G205"/>
  </mergeCells>
  <dataValidations disablePrompts="1" count="1">
    <dataValidation allowBlank="1" showInputMessage="1" showErrorMessage="1" promptTitle="Name of the module" prompt="e.g. _x000a_Master Thesis_x000a_Bachelor Thesis _x000a_Mathematics and Analytics_x000a_Projekt 1_x000a_Project T_x000a_Technisches Projekt" sqref="B22" xr:uid="{00000000-0002-0000-0000-000000000000}"/>
  </dataValidations>
  <pageMargins left="0.7" right="0.7" top="0.78740157499999996" bottom="0.78740157499999996"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
  <sheetViews>
    <sheetView workbookViewId="0">
      <selection activeCell="B27" sqref="B27"/>
    </sheetView>
  </sheetViews>
  <sheetFormatPr baseColWidth="10" defaultColWidth="11.5703125" defaultRowHeight="15"/>
  <cols>
    <col min="2" max="2" width="35.85546875" bestFit="1" customWidth="1"/>
    <col min="3" max="3" width="22.85546875" bestFit="1" customWidth="1"/>
    <col min="4" max="4" width="11.42578125" style="19"/>
  </cols>
  <sheetData>
    <row r="1" spans="1:4" ht="26.25">
      <c r="A1" s="30" t="s">
        <v>223</v>
      </c>
      <c r="B1" s="30"/>
      <c r="C1" s="30"/>
      <c r="D1" s="30"/>
    </row>
    <row r="2" spans="1:4">
      <c r="A2" s="1"/>
    </row>
    <row r="4" spans="1:4">
      <c r="B4" t="s">
        <v>207</v>
      </c>
      <c r="D4" s="19">
        <v>-1</v>
      </c>
    </row>
    <row r="5" spans="1:4">
      <c r="B5" t="s">
        <v>38</v>
      </c>
      <c r="D5" s="19">
        <v>-1</v>
      </c>
    </row>
    <row r="6" spans="1:4">
      <c r="B6" t="s">
        <v>209</v>
      </c>
      <c r="D6" s="19">
        <v>-0.5</v>
      </c>
    </row>
    <row r="7" spans="1:4">
      <c r="B7" t="s">
        <v>210</v>
      </c>
      <c r="D7" s="19">
        <v>-0.5</v>
      </c>
    </row>
    <row r="8" spans="1:4">
      <c r="B8" t="s">
        <v>211</v>
      </c>
      <c r="D8" s="19">
        <v>-1</v>
      </c>
    </row>
    <row r="9" spans="1:4">
      <c r="B9" t="s">
        <v>212</v>
      </c>
      <c r="D9" s="19">
        <v>-1</v>
      </c>
    </row>
    <row r="10" spans="1:4">
      <c r="B10" t="s">
        <v>175</v>
      </c>
      <c r="D10" s="19">
        <v>-0.5</v>
      </c>
    </row>
    <row r="11" spans="1:4">
      <c r="B11" t="s">
        <v>208</v>
      </c>
      <c r="D11" s="19">
        <v>-0.5</v>
      </c>
    </row>
    <row r="12" spans="1:4">
      <c r="B12" t="s">
        <v>214</v>
      </c>
      <c r="D12" s="19">
        <v>-0.5</v>
      </c>
    </row>
    <row r="13" spans="1:4">
      <c r="B13" t="s">
        <v>213</v>
      </c>
      <c r="D13" s="19">
        <v>-0.5</v>
      </c>
    </row>
    <row r="14" spans="1:4">
      <c r="B14" t="s">
        <v>215</v>
      </c>
      <c r="D14" s="19">
        <v>-1</v>
      </c>
    </row>
    <row r="15" spans="1:4">
      <c r="B15" t="s">
        <v>216</v>
      </c>
      <c r="D15" s="19">
        <v>-0.3</v>
      </c>
    </row>
    <row r="16" spans="1:4">
      <c r="B16" t="s">
        <v>222</v>
      </c>
      <c r="D16" s="19">
        <v>-1</v>
      </c>
    </row>
    <row r="17" spans="1:4">
      <c r="B17" t="s">
        <v>224</v>
      </c>
      <c r="D17" s="19">
        <v>-0.2</v>
      </c>
    </row>
    <row r="18" spans="1:4">
      <c r="B18" t="s">
        <v>225</v>
      </c>
      <c r="D18" s="19">
        <v>-1</v>
      </c>
    </row>
    <row r="22" spans="1:4">
      <c r="A22" t="s">
        <v>38</v>
      </c>
      <c r="B22" t="s">
        <v>142</v>
      </c>
      <c r="C22" t="s">
        <v>143</v>
      </c>
      <c r="D22" s="19">
        <v>-0.25</v>
      </c>
    </row>
    <row r="23" spans="1:4">
      <c r="C23" t="s">
        <v>144</v>
      </c>
      <c r="D23" s="19">
        <v>-0.25</v>
      </c>
    </row>
    <row r="24" spans="1:4">
      <c r="C24" t="s">
        <v>145</v>
      </c>
      <c r="D24" s="19">
        <v>-0.25</v>
      </c>
    </row>
    <row r="25" spans="1:4">
      <c r="B25" t="s">
        <v>146</v>
      </c>
      <c r="C25" t="s">
        <v>147</v>
      </c>
      <c r="D25" s="19">
        <v>-0.25</v>
      </c>
    </row>
    <row r="26" spans="1:4">
      <c r="C26" t="s">
        <v>148</v>
      </c>
      <c r="D26" s="19">
        <v>-0.25</v>
      </c>
    </row>
    <row r="27" spans="1:4">
      <c r="C27" t="s">
        <v>149</v>
      </c>
      <c r="D27" s="19">
        <v>-0.25</v>
      </c>
    </row>
    <row r="28" spans="1:4">
      <c r="C28" t="s">
        <v>150</v>
      </c>
      <c r="D28" s="19">
        <v>-0.25</v>
      </c>
    </row>
    <row r="30" spans="1:4">
      <c r="B30" t="s">
        <v>152</v>
      </c>
    </row>
    <row r="31" spans="1:4">
      <c r="B31" t="s">
        <v>163</v>
      </c>
      <c r="C31" t="s">
        <v>166</v>
      </c>
      <c r="D31" s="19">
        <v>-0.25</v>
      </c>
    </row>
    <row r="32" spans="1:4">
      <c r="C32" t="s">
        <v>167</v>
      </c>
      <c r="D32" s="19">
        <v>-0.25</v>
      </c>
    </row>
    <row r="33" spans="2:4">
      <c r="C33" t="s">
        <v>149</v>
      </c>
      <c r="D33" s="19">
        <v>-0.25</v>
      </c>
    </row>
    <row r="34" spans="2:4">
      <c r="B34" t="s">
        <v>220</v>
      </c>
      <c r="D34" s="19">
        <v>-1</v>
      </c>
    </row>
    <row r="35" spans="2:4">
      <c r="B35" t="s">
        <v>168</v>
      </c>
      <c r="C35" t="s">
        <v>169</v>
      </c>
      <c r="D35" s="19">
        <v>-1</v>
      </c>
    </row>
    <row r="36" spans="2:4">
      <c r="C36" t="s">
        <v>170</v>
      </c>
      <c r="D36" s="19">
        <v>-1</v>
      </c>
    </row>
    <row r="37" spans="2:4">
      <c r="C37" t="s">
        <v>171</v>
      </c>
      <c r="D37" s="19">
        <v>-1</v>
      </c>
    </row>
  </sheetData>
  <mergeCells count="1">
    <mergeCell ref="A1:D1"/>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Report</vt:lpstr>
      <vt:lpstr>Formalities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Elmar Wings</dc:creator>
  <cp:lastModifiedBy>Elmar Wings</cp:lastModifiedBy>
  <dcterms:created xsi:type="dcterms:W3CDTF">2022-07-20T06:43:31Z</dcterms:created>
  <dcterms:modified xsi:type="dcterms:W3CDTF">2025-02-12T18:36:58Z</dcterms:modified>
</cp:coreProperties>
</file>