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ฐานข้อมูลลูกค้า" sheetId="1" r:id="rId5"/>
    <sheet state="visible" name="VP00566" sheetId="2" r:id="rId6"/>
    <sheet state="visible" name="ชีต5" sheetId="3" r:id="rId7"/>
    <sheet state="visible" name="ค่าเช่า" sheetId="4" r:id="rId8"/>
    <sheet state="hidden" name="ชีต6" sheetId="5" r:id="rId9"/>
    <sheet state="hidden" name="ชีต7" sheetId="6" r:id="rId10"/>
    <sheet state="hidden" name="ค่าน้ำค่าไฟ" sheetId="7" r:id="rId11"/>
    <sheet state="hidden" name="VP00400" sheetId="8" r:id="rId12"/>
    <sheet state="hidden" name="VP00401" sheetId="9" r:id="rId13"/>
    <sheet state="hidden" name="VP00402" sheetId="10" r:id="rId14"/>
    <sheet state="hidden" name="สำเนาของ VP00403" sheetId="11" r:id="rId15"/>
    <sheet state="hidden" name="สำเนาของ สำเนาของ VP00404" sheetId="12" r:id="rId16"/>
    <sheet state="hidden" name="สำเนาของ สำเนาของ สำเนาของ VP00" sheetId="13" r:id="rId17"/>
    <sheet state="hidden" name="VP00406" sheetId="14" r:id="rId18"/>
    <sheet state="hidden" name="VP00407" sheetId="15" r:id="rId19"/>
    <sheet state="hidden" name="VP00408" sheetId="16" r:id="rId20"/>
    <sheet state="hidden" name="VP00409" sheetId="17" r:id="rId21"/>
    <sheet state="hidden" name="VP00410" sheetId="18" r:id="rId22"/>
    <sheet state="hidden" name="VP00411" sheetId="19" r:id="rId23"/>
    <sheet state="hidden" name="VP00412" sheetId="20" r:id="rId24"/>
    <sheet state="hidden" name="VP00413" sheetId="21" r:id="rId25"/>
    <sheet state="hidden" name="VP00414" sheetId="22" r:id="rId26"/>
    <sheet state="hidden" name="VP00415" sheetId="23" r:id="rId27"/>
    <sheet state="hidden" name="VP00416" sheetId="24" r:id="rId28"/>
    <sheet state="hidden" name="VP00417" sheetId="25" r:id="rId29"/>
    <sheet state="hidden" name="VP00418" sheetId="26" r:id="rId30"/>
    <sheet state="hidden" name="VP00419" sheetId="27" r:id="rId31"/>
    <sheet state="hidden" name="VP00420" sheetId="28" r:id="rId32"/>
    <sheet state="hidden" name="VP00421" sheetId="29" r:id="rId33"/>
    <sheet state="hidden" name="VP00422" sheetId="30" r:id="rId34"/>
    <sheet state="hidden" name="VP00423" sheetId="31" r:id="rId35"/>
    <sheet state="hidden" name="VP00424" sheetId="32" r:id="rId36"/>
    <sheet state="hidden" name="VP00425" sheetId="33" r:id="rId37"/>
    <sheet state="hidden" name="สำเนาของ VP00406" sheetId="34" r:id="rId38"/>
    <sheet state="hidden" name="VP00427" sheetId="35" r:id="rId39"/>
    <sheet state="hidden" name="VP00428" sheetId="36" r:id="rId40"/>
    <sheet state="hidden" name="VP00430" sheetId="37" r:id="rId41"/>
    <sheet state="hidden" name="VP00431" sheetId="38" r:id="rId42"/>
    <sheet state="hidden" name="VP00432" sheetId="39" r:id="rId43"/>
    <sheet state="hidden" name="VP00429" sheetId="40" r:id="rId44"/>
    <sheet state="hidden" name="VP00433" sheetId="41" r:id="rId45"/>
    <sheet state="hidden" name="VP00434" sheetId="42" r:id="rId46"/>
    <sheet state="hidden" name="VP00435" sheetId="43" r:id="rId47"/>
    <sheet state="hidden" name="VP00436" sheetId="44" r:id="rId48"/>
    <sheet state="hidden" name="VP00437" sheetId="45" r:id="rId49"/>
    <sheet state="hidden" name="VP00438" sheetId="46" r:id="rId50"/>
    <sheet state="hidden" name="VP00439" sheetId="47" r:id="rId51"/>
    <sheet state="hidden" name="VP00440" sheetId="48" r:id="rId52"/>
    <sheet state="hidden" name="VP00441" sheetId="49" r:id="rId53"/>
    <sheet state="hidden" name="VP00442" sheetId="50" r:id="rId54"/>
    <sheet state="hidden" name="VP00443" sheetId="51" r:id="rId55"/>
    <sheet state="hidden" name="สำเนาของ VP00444" sheetId="52" r:id="rId56"/>
    <sheet state="hidden" name="สำเนาของ VP00445" sheetId="53" r:id="rId57"/>
    <sheet state="hidden" name="VP00446" sheetId="54" r:id="rId58"/>
    <sheet state="hidden" name="VP00447" sheetId="55" r:id="rId59"/>
    <sheet state="hidden" name="ชีต3" sheetId="56" r:id="rId60"/>
    <sheet state="hidden" name="VP00448 " sheetId="57" r:id="rId61"/>
    <sheet state="hidden" name="VP00449" sheetId="58" r:id="rId62"/>
    <sheet state="hidden" name="VP00450" sheetId="59" r:id="rId63"/>
    <sheet state="hidden" name="VP00451" sheetId="60" r:id="rId64"/>
    <sheet state="hidden" name="VP00452" sheetId="61" r:id="rId65"/>
    <sheet state="hidden" name="VP00453" sheetId="62" r:id="rId66"/>
    <sheet state="hidden" name="VP00454" sheetId="63" r:id="rId67"/>
    <sheet state="hidden" name="VP00455" sheetId="64" r:id="rId68"/>
    <sheet state="hidden" name="VP00456" sheetId="65" r:id="rId69"/>
    <sheet state="hidden" name="VP00457" sheetId="66" r:id="rId70"/>
    <sheet state="hidden" name="VP00458" sheetId="67" r:id="rId71"/>
    <sheet state="hidden" name="VP00459" sheetId="68" r:id="rId72"/>
    <sheet state="hidden" name="VP00460" sheetId="69" r:id="rId73"/>
    <sheet state="hidden" name="VP00461" sheetId="70" r:id="rId74"/>
    <sheet state="hidden" name="VP00462" sheetId="71" r:id="rId75"/>
    <sheet state="hidden" name="VP00463" sheetId="72" r:id="rId76"/>
    <sheet state="hidden" name="VP00465" sheetId="73" r:id="rId77"/>
    <sheet state="hidden" name="VP00464" sheetId="74" r:id="rId78"/>
    <sheet state="hidden" name="VP00466" sheetId="75" r:id="rId79"/>
    <sheet state="hidden" name="VP00467" sheetId="76" r:id="rId80"/>
    <sheet state="hidden" name="VP00468" sheetId="77" r:id="rId81"/>
    <sheet state="hidden" name="VP00470" sheetId="78" r:id="rId82"/>
    <sheet state="hidden" name="VP00471" sheetId="79" r:id="rId83"/>
    <sheet state="hidden" name="VP00472" sheetId="80" r:id="rId84"/>
    <sheet state="hidden" name="VP00473" sheetId="81" r:id="rId85"/>
    <sheet state="hidden" name="VP00474" sheetId="82" r:id="rId86"/>
    <sheet state="hidden" name="VP00475" sheetId="83" r:id="rId87"/>
    <sheet state="hidden" name="VP00476" sheetId="84" r:id="rId88"/>
    <sheet state="hidden" name="VP00478" sheetId="85" r:id="rId89"/>
    <sheet state="hidden" name="VP00479" sheetId="86" r:id="rId90"/>
    <sheet state="hidden" name="VP00480" sheetId="87" r:id="rId91"/>
    <sheet state="hidden" name="VP00481" sheetId="88" r:id="rId92"/>
    <sheet state="hidden" name="VP00482" sheetId="89" r:id="rId93"/>
    <sheet state="hidden" name="VP00483" sheetId="90" r:id="rId94"/>
    <sheet state="hidden" name="VP00484" sheetId="91" r:id="rId95"/>
    <sheet state="hidden" name="VP00485" sheetId="92" r:id="rId96"/>
    <sheet state="hidden" name="VP00486" sheetId="93" r:id="rId97"/>
    <sheet state="hidden" name="VP00487" sheetId="94" r:id="rId98"/>
    <sheet state="hidden" name="VP00488" sheetId="95" r:id="rId99"/>
    <sheet state="hidden" name="VP00489" sheetId="96" r:id="rId100"/>
    <sheet state="hidden" name="VP00490" sheetId="97" r:id="rId101"/>
    <sheet state="hidden" name="VP00491" sheetId="98" r:id="rId102"/>
    <sheet state="hidden" name="สำเนาของ VP00491" sheetId="99" r:id="rId103"/>
    <sheet state="hidden" name="VP00494" sheetId="100" r:id="rId104"/>
    <sheet state="hidden" name="VP00495" sheetId="101" r:id="rId105"/>
    <sheet state="hidden" name="VP00496" sheetId="102" r:id="rId106"/>
    <sheet state="hidden" name="VP00497" sheetId="103" r:id="rId107"/>
    <sheet state="hidden" name="VP00498" sheetId="104" r:id="rId108"/>
    <sheet state="hidden" name="VP00499" sheetId="105" r:id="rId109"/>
    <sheet state="hidden" name="VP00500" sheetId="106" r:id="rId110"/>
    <sheet state="hidden" name="สำเนาของ VP00500" sheetId="107" r:id="rId111"/>
    <sheet state="hidden" name="สำเนาของ สำเนาของ VP00500" sheetId="108" r:id="rId112"/>
    <sheet state="hidden" name="ชีต8" sheetId="109" r:id="rId113"/>
    <sheet state="hidden" name="สำเนาของ สำเนาของ สำเนาของ สำเน" sheetId="110" r:id="rId114"/>
    <sheet state="hidden" name="สำเนาของ VP00495" sheetId="111" r:id="rId115"/>
    <sheet state="hidden" name="VP00505" sheetId="112" r:id="rId116"/>
    <sheet state="hidden" name="VP00506" sheetId="113" r:id="rId117"/>
    <sheet state="hidden" name="VP00507" sheetId="114" r:id="rId118"/>
    <sheet state="hidden" name="VP00508" sheetId="115" r:id="rId119"/>
    <sheet state="hidden" name="VP00509" sheetId="116" r:id="rId120"/>
    <sheet state="hidden" name="VP00510" sheetId="117" r:id="rId121"/>
    <sheet state="hidden" name="VP00511" sheetId="118" r:id="rId122"/>
    <sheet state="hidden" name="VP00512" sheetId="119" r:id="rId123"/>
    <sheet state="hidden" name="VP00513" sheetId="120" r:id="rId124"/>
    <sheet state="hidden" name="VP00514" sheetId="121" r:id="rId125"/>
    <sheet state="hidden" name="VP00515" sheetId="122" r:id="rId126"/>
    <sheet state="hidden" name="สำเนาของ VP00515" sheetId="123" r:id="rId127"/>
    <sheet state="hidden" name="สำเนาของ VP00514" sheetId="124" r:id="rId128"/>
    <sheet state="hidden" name="VP00518" sheetId="125" r:id="rId129"/>
    <sheet state="hidden" name="สำเนาของ สำเนาของ VP00515" sheetId="126" r:id="rId130"/>
    <sheet state="hidden" name="ชีต9" sheetId="127" r:id="rId131"/>
    <sheet state="hidden" name="ชีต10" sheetId="128" r:id="rId132"/>
    <sheet state="hidden" name="ชีต11" sheetId="129" r:id="rId133"/>
    <sheet state="hidden" name="VP00553" sheetId="130" r:id="rId134"/>
    <sheet state="hidden" name="VP00554" sheetId="131" r:id="rId135"/>
    <sheet state="hidden" name="VP00555" sheetId="132" r:id="rId136"/>
    <sheet state="hidden" name="VP00558" sheetId="133" r:id="rId137"/>
    <sheet state="hidden" name="VP00557" sheetId="134" r:id="rId138"/>
    <sheet state="hidden" name="VP00556" sheetId="135" r:id="rId139"/>
    <sheet state="hidden" name="สำเนาของ VP00556" sheetId="136" r:id="rId140"/>
    <sheet state="hidden" name="สำเนาของ สำเนาของ VP00556" sheetId="137" r:id="rId141"/>
    <sheet state="hidden" name="ชีต12" sheetId="138" r:id="rId142"/>
    <sheet state="hidden" name="ชีต13" sheetId="139" r:id="rId143"/>
    <sheet state="hidden" name="ชีต14" sheetId="140" r:id="rId144"/>
    <sheet state="hidden" name="VP00562" sheetId="141" r:id="rId145"/>
    <sheet state="hidden" name="VP00563" sheetId="142" r:id="rId146"/>
    <sheet state="hidden" name="VP00564" sheetId="143" r:id="rId147"/>
    <sheet state="hidden" name="สำเนาของ VP00564" sheetId="144" r:id="rId148"/>
    <sheet state="hidden" name="สำเนาของ สำเนาของ VP00564" sheetId="145" r:id="rId149"/>
    <sheet state="hidden" name="VP00567" sheetId="146" r:id="rId150"/>
    <sheet state="hidden" name="VP00568" sheetId="147" r:id="rId151"/>
  </sheets>
  <definedNames>
    <definedName hidden="1" localSheetId="2" name="_xlnm._FilterDatabase">'ชีต5'!$B$1:$B$1001</definedName>
  </definedNames>
  <calcPr/>
</workbook>
</file>

<file path=xl/sharedStrings.xml><?xml version="1.0" encoding="utf-8"?>
<sst xmlns="http://schemas.openxmlformats.org/spreadsheetml/2006/main" count="6148" uniqueCount="531">
  <si>
    <t>ชื่อชีต</t>
  </si>
  <si>
    <t>ชื่อลูกค้า</t>
  </si>
  <si>
    <t>ที่อยู่</t>
  </si>
  <si>
    <t>เลขประจำตัวผู้เสียภาษี</t>
  </si>
  <si>
    <t>ชีต5</t>
  </si>
  <si>
    <t>ค่าเช่า</t>
  </si>
  <si>
    <t>ชีต6</t>
  </si>
  <si>
    <t>ชีต7</t>
  </si>
  <si>
    <t>ค่าน้ำ/ค่าไฟ</t>
  </si>
  <si>
    <t>VP00400</t>
  </si>
  <si>
    <t>VP00401</t>
  </si>
  <si>
    <t>VP00402</t>
  </si>
  <si>
    <t>สำเนาของ VP00403</t>
  </si>
  <si>
    <t>สำเนาของ สำเนาของ VP00404</t>
  </si>
  <si>
    <t>สำเนาของ สำเนาของ สำเนาของ VP00405</t>
  </si>
  <si>
    <t>VP00406</t>
  </si>
  <si>
    <t>VP00407</t>
  </si>
  <si>
    <t>VP00408</t>
  </si>
  <si>
    <t>VP00409</t>
  </si>
  <si>
    <t>VP00410</t>
  </si>
  <si>
    <t>VP00411</t>
  </si>
  <si>
    <t>VP00412</t>
  </si>
  <si>
    <t>VP00413</t>
  </si>
  <si>
    <t>VP00414</t>
  </si>
  <si>
    <t>VP00415</t>
  </si>
  <si>
    <t>VP00416</t>
  </si>
  <si>
    <t>VP00417</t>
  </si>
  <si>
    <t>VP00418</t>
  </si>
  <si>
    <t>VP00419</t>
  </si>
  <si>
    <t>VP00420</t>
  </si>
  <si>
    <t>VP00421</t>
  </si>
  <si>
    <t>VP00422</t>
  </si>
  <si>
    <t>VP00423</t>
  </si>
  <si>
    <t>VP00424</t>
  </si>
  <si>
    <t>VP00425</t>
  </si>
  <si>
    <t>สำเนาของ VP00406</t>
  </si>
  <si>
    <t>VP00427</t>
  </si>
  <si>
    <t>VP00428</t>
  </si>
  <si>
    <t>VP00430</t>
  </si>
  <si>
    <t>VP00431</t>
  </si>
  <si>
    <t>VP00432</t>
  </si>
  <si>
    <t>VP00429</t>
  </si>
  <si>
    <t>VP00433</t>
  </si>
  <si>
    <t>VP00434</t>
  </si>
  <si>
    <t>VP00435</t>
  </si>
  <si>
    <t>VP00436</t>
  </si>
  <si>
    <t>VP00437</t>
  </si>
  <si>
    <t>VP00438</t>
  </si>
  <si>
    <t>VP00439</t>
  </si>
  <si>
    <t>VP00440</t>
  </si>
  <si>
    <t>VP00441</t>
  </si>
  <si>
    <t>VP00442</t>
  </si>
  <si>
    <t>VP00443</t>
  </si>
  <si>
    <t>สำเนาของ VP00444</t>
  </si>
  <si>
    <t>สำเนาของ VP00445</t>
  </si>
  <si>
    <t>VP00446</t>
  </si>
  <si>
    <t>VP00447</t>
  </si>
  <si>
    <t>ชีต3</t>
  </si>
  <si>
    <t xml:space="preserve">VP00448 </t>
  </si>
  <si>
    <t>VP00449</t>
  </si>
  <si>
    <t>VP00450</t>
  </si>
  <si>
    <t>VP00451</t>
  </si>
  <si>
    <t>VP00452</t>
  </si>
  <si>
    <t>VP00453</t>
  </si>
  <si>
    <t>VP00454</t>
  </si>
  <si>
    <t>VP00455</t>
  </si>
  <si>
    <t>VP00456</t>
  </si>
  <si>
    <t>VP00457</t>
  </si>
  <si>
    <t>VP00458</t>
  </si>
  <si>
    <t>VP00459</t>
  </si>
  <si>
    <t>VP00460</t>
  </si>
  <si>
    <t>VP00461</t>
  </si>
  <si>
    <t>VP00462</t>
  </si>
  <si>
    <t>VP00463</t>
  </si>
  <si>
    <t>VP00465</t>
  </si>
  <si>
    <t>VP00464</t>
  </si>
  <si>
    <t>VP00466</t>
  </si>
  <si>
    <t>VP00467</t>
  </si>
  <si>
    <t>VP00468</t>
  </si>
  <si>
    <t>VP00470</t>
  </si>
  <si>
    <t>VP00471</t>
  </si>
  <si>
    <t>VP00472</t>
  </si>
  <si>
    <t>VP00473</t>
  </si>
  <si>
    <t>VP00474</t>
  </si>
  <si>
    <t>VP00475</t>
  </si>
  <si>
    <t>VP00476</t>
  </si>
  <si>
    <t>VP00478</t>
  </si>
  <si>
    <t>VP00479</t>
  </si>
  <si>
    <t>VP00480</t>
  </si>
  <si>
    <t>VP00481</t>
  </si>
  <si>
    <t>VP00482</t>
  </si>
  <si>
    <t>VP00483</t>
  </si>
  <si>
    <t>VP00484</t>
  </si>
  <si>
    <t>VP00485</t>
  </si>
  <si>
    <t>VP00486</t>
  </si>
  <si>
    <t>VP00487</t>
  </si>
  <si>
    <t>VP00488</t>
  </si>
  <si>
    <t>VP00489</t>
  </si>
  <si>
    <t>VP00490</t>
  </si>
  <si>
    <t>VP00491</t>
  </si>
  <si>
    <t>สำเนาของ VP00491</t>
  </si>
  <si>
    <t>VP00494</t>
  </si>
  <si>
    <t>VP00495</t>
  </si>
  <si>
    <t>VP00496</t>
  </si>
  <si>
    <t>VP00497</t>
  </si>
  <si>
    <t>VP00498</t>
  </si>
  <si>
    <t>VP00499</t>
  </si>
  <si>
    <t>VP00500</t>
  </si>
  <si>
    <t>สำเนาของ VP00500</t>
  </si>
  <si>
    <t>สำเนาของ สำเนาของ VP00500</t>
  </si>
  <si>
    <t>สำเนาของ สำเนาของ สำเนาของ VP00500</t>
  </si>
  <si>
    <t>สำเนาของ สำเนาของ สำเนาของ สำเนาของ VP00500</t>
  </si>
  <si>
    <t>สำเนาของ VP00495</t>
  </si>
  <si>
    <t>VP00505</t>
  </si>
  <si>
    <t>VP00506</t>
  </si>
  <si>
    <t>VP00507</t>
  </si>
  <si>
    <t>VP00508</t>
  </si>
  <si>
    <t>VP00509</t>
  </si>
  <si>
    <t>VP00510</t>
  </si>
  <si>
    <t>VP00511</t>
  </si>
  <si>
    <t>VP00512</t>
  </si>
  <si>
    <t>VP00513</t>
  </si>
  <si>
    <t>VP00514</t>
  </si>
  <si>
    <t>VP00515</t>
  </si>
  <si>
    <t>สำเนาของ VP00515</t>
  </si>
  <si>
    <t>สำเนาของ VP00514</t>
  </si>
  <si>
    <t>VP00518</t>
  </si>
  <si>
    <t>สำเนาของ สำเนาของ VP00515</t>
  </si>
  <si>
    <t>สำเนาของ สำเนาของ สำเนาของ VP00515</t>
  </si>
  <si>
    <t>สำเนาของ สำเนาของ สำเนาของ สำเนาของ VP00515</t>
  </si>
  <si>
    <t>สำเนาของ สำเนาของ สำเนาของ สำเนาของ สำเนาของ VP00515</t>
  </si>
  <si>
    <t>VP00553</t>
  </si>
  <si>
    <t>VP00554</t>
  </si>
  <si>
    <t>VP00555</t>
  </si>
  <si>
    <t>VP00558</t>
  </si>
  <si>
    <t>VP00557</t>
  </si>
  <si>
    <t>VP00556</t>
  </si>
  <si>
    <t>สำเนาของ VP00556</t>
  </si>
  <si>
    <t>สำเนาของ สำเนาของ VP00556</t>
  </si>
  <si>
    <t>สำเนาของ สำเนาของ สำเนาของ VP00556</t>
  </si>
  <si>
    <t>สำเนาของ สำเนาของ สำเนาของ สำเนาของ VP00556</t>
  </si>
  <si>
    <t>ข้อมูลบริษัท</t>
  </si>
  <si>
    <t>สำเนาของ สำเนาของ สำเนาของ สำเนาของ สำเนาของ VP00556</t>
  </si>
  <si>
    <t>VP00562</t>
  </si>
  <si>
    <t>VP00563</t>
  </si>
  <si>
    <t>VP00564</t>
  </si>
  <si>
    <t>สำเนาของ VP00564</t>
  </si>
  <si>
    <t>สำเนาของ สำเนาของ VP00564</t>
  </si>
  <si>
    <t>VP00567</t>
  </si>
  <si>
    <t>VP00568</t>
  </si>
  <si>
    <t>บริษัท วิพัฒน์โฮเทล.ดีเวลลอปเมนท์ จำกัด</t>
  </si>
  <si>
    <t>426 หมู่ที่9 ตำบลบึงกาฬ อำเภอเมืองบึงกาฬ จังหวัดบึงกาฬ 38000</t>
  </si>
  <si>
    <t>ใบเสร็จรับเงิน / ใบกำกับภาษี</t>
  </si>
  <si>
    <t xml:space="preserve">โทร 080-625-4859 , 042-492-641  </t>
  </si>
  <si>
    <t>(สำนักงานใหญ่)</t>
  </si>
  <si>
    <t>เลขประจำตัวผู้เสียภาษีอากร   0-3855-59000-07-5</t>
  </si>
  <si>
    <t xml:space="preserve">  ชื่อลูกค้า / Customers:</t>
  </si>
  <si>
    <t>เลขที่ / No.</t>
  </si>
  <si>
    <t>VP00650</t>
  </si>
  <si>
    <t xml:space="preserve">  ที่อยู่ / Address:</t>
  </si>
  <si>
    <t>วันที่ / Date</t>
  </si>
  <si>
    <t>ลำดับที่</t>
  </si>
  <si>
    <t>รายการ</t>
  </si>
  <si>
    <t>จำนวน</t>
  </si>
  <si>
    <t>ราคา/หน่วย</t>
  </si>
  <si>
    <t>จำนวนเงิน</t>
  </si>
  <si>
    <t>Item</t>
  </si>
  <si>
    <t>Description</t>
  </si>
  <si>
    <t>Quantity</t>
  </si>
  <si>
    <t>Unit Price</t>
  </si>
  <si>
    <t>Amount</t>
  </si>
  <si>
    <t>ค่าห้องพัก</t>
  </si>
  <si>
    <t xml:space="preserve">เข้าวันที่ </t>
  </si>
  <si>
    <t xml:space="preserve">ออกวันที่ </t>
  </si>
  <si>
    <t>รายการรับชำระเงิน</t>
  </si>
  <si>
    <t>รวมเงิน</t>
  </si>
  <si>
    <t>TOTAL</t>
  </si>
  <si>
    <t>ภาษีมูลค่าเพิ่ม</t>
  </si>
  <si>
    <t>( VAT 7% )</t>
  </si>
  <si>
    <t>ตัวอักษร</t>
  </si>
  <si>
    <t>ยอดเงินสุทธิ</t>
  </si>
  <si>
    <t xml:space="preserve">   ลงชื่อ ....................................... ผู้ชำระ</t>
  </si>
  <si>
    <t>ลงชื่อ ........................................ ผู้รับ</t>
  </si>
  <si>
    <t xml:space="preserve">              (....................................)</t>
  </si>
  <si>
    <t xml:space="preserve">            (.....................................)</t>
  </si>
  <si>
    <t>เลขที่</t>
  </si>
  <si>
    <t>จำนวนคืน</t>
  </si>
  <si>
    <t>รายการเพิ่มเติม</t>
  </si>
  <si>
    <t>ห้องพัก</t>
  </si>
  <si>
    <t>บริษัท ราชสีมา เอส.ดี.โอ. จำกัด (สาขา 00003)</t>
  </si>
  <si>
    <t>174 หมู่ที่ 14 ตำบลโพนงาม อำเภอหนองหาน              จ.อุดรธานี 41130</t>
  </si>
  <si>
    <t>บริษัทไวท์ไลน์ เอ็กซีคิวชัน จำกัด                          (สำนักงานใหญ่)</t>
  </si>
  <si>
    <t>1550 อาคารธนภูมิ ชั้น8 ถนนเพชรบุรีตัดใหม่ แขวงมักกะสัน เขตราชเทวี กรุงเทพมหานคร 10400</t>
  </si>
  <si>
    <t>บริษัท ศิเทค จำกัด (สำนักงานใหญ่)</t>
  </si>
  <si>
    <t>30 ซอยกรุงเทพกรีฑา 20 แขวงทับช้าง เขตสะพานสูง กรุงเทพฯ 10250</t>
  </si>
  <si>
    <t>VP00403</t>
  </si>
  <si>
    <t>อตัฤทธิ์  สังขพิทักษ</t>
  </si>
  <si>
    <t>VP00404</t>
  </si>
  <si>
    <t>VP00405</t>
  </si>
  <si>
    <t>บริษัท มนต์ทรานสปอร์ต จำกัด                               (สำนักงานใหญ่)</t>
  </si>
  <si>
    <t>9/111 อาคารยูเอ็มทาวเวอร์ ชั้น 11 ถนนรามคำแหง แขวงสวนหลวง เขตสวนหลวง กรุงเทพมหานคร 10250</t>
  </si>
  <si>
    <t>หจก.เอส.ที.สเป็ค S.T.SPEC LTD.,PART</t>
  </si>
  <si>
    <t xml:space="preserve">15 ซอยนาคนิวาส 45 ถนนนาคนิวาส แขวงลาดพร้าว เขตลาดพร้าว กรุงเทพมหานคร 10230        
</t>
  </si>
  <si>
    <t>บริษัท พัฒนาวิชาการ (2535) จำกัด</t>
  </si>
  <si>
    <t>875-877 ซอยอ่อนนุช 10 ถนนอ่อนนุช แขวงสวนหลวง เขตสวนหลวง กรุงเทพมหานคร 10250</t>
  </si>
  <si>
    <t>บริษัท ไอ-เซิร์ฟ จำกัด</t>
  </si>
  <si>
    <t>1213/335 หมู่บ้านศรีวราทาวน์อินทาวน์ ซอย 21 ถนนศรีวรา แขวงพลับพลา เขตวังทองหลาง กรุงเทพมหานคร 10310</t>
  </si>
  <si>
    <t>บริษัท นีออนเวิรคส์ คอมมูนิเคชั่นส์ (ประเทศไทย) จำกัด (สำนักงานใหญ่)</t>
  </si>
  <si>
    <t>10 ซอยนาคนิวาส 47 ถนนนาคนิวาส แขวงลาดพร้าว เขตลาดพร้าว กรุงเทพมหานคร 10230</t>
  </si>
  <si>
    <t>บริษัท ทูเดย์ เฟอร์ทิไลเซอร์ จำกัด</t>
  </si>
  <si>
    <t>36 หมู่ที่ 3 ตำบลบัวลอย อำเภอหนองแค จ.สระบุรี</t>
  </si>
  <si>
    <t>บริษัท โกลเด้น การ์เด้น ริช จำกัด</t>
  </si>
  <si>
    <t>873 หมู่ที่ 2 ตำบลแพรกษาใหม่ อำเภอเมืองสมุทรปราการ จ.สมุทรปราการ 10280</t>
  </si>
  <si>
    <t xml:space="preserve">บริษัท เออร์วิง คอร์ปอเรชั่น จำกัด  (สำนักงานใหญ่) </t>
  </si>
  <si>
    <t>95 ซอยรามอินทรา 117 ถนนรามอินทรา แขวงมีนบุรี เขตมีนบุรี กรุงเทพมหานคร 10510</t>
  </si>
  <si>
    <t xml:space="preserve">บริษัท เอเอสพี จำกัด  (สำนักงานใหญ่) </t>
  </si>
  <si>
    <t>104 หมู่ที่ 4 ตำบลขุนทะเล อำเภอเมืองสุราษฎร์ธานี จ.สุราษฎร์ธานี 84100</t>
  </si>
  <si>
    <t>บริษัท ภัทร ควอลิตี้ ทูลส์ จำกัด</t>
  </si>
  <si>
    <t>4/2 หมู่ที่ 5 ตำบลแหลมบัว อำเภอนครชัยศรี จ.นครปฐม 73120</t>
  </si>
  <si>
    <t xml:space="preserve">บริษัท อุดรเกษมสินทรัพย์ จำกัด   (สำนักงานใหญ่) </t>
  </si>
  <si>
    <t>487/5-10 หมู่ที่ 1 ตำบลหมากแข้ง อำเภอเมืองอุดรธานี จ.อุดรธานี 41000  ถนนนิตโย</t>
  </si>
  <si>
    <t>บริษัท ราชสีมา พี.ดี.ซี. จำกัด (สาขาที่ 00002)</t>
  </si>
  <si>
    <t xml:space="preserve">173 หมู่ที่ 14 ตำบลโพนงาม อำเภอหนองหาน จ.อุดรธานี 41130  </t>
  </si>
  <si>
    <t>VP00426</t>
  </si>
  <si>
    <t>บริษัท แคชแวน แมนเนจเม้นท์ จำกัด   สาขาที่ 00124</t>
  </si>
  <si>
    <t>เลขที่ 458/5 หมู่ที่ 2 ตำบลพระลับ อำเภอเมืองขอนแก่น จ.ขอนเก่น 40000</t>
  </si>
  <si>
    <t>01055 42053 81 4</t>
  </si>
  <si>
    <t>บริษัท ป้อมพลัง จำกัด (สำนักงานใหญ่)</t>
  </si>
  <si>
    <t>6 หมู่ที่ 15 ตำบลศิลา อำเภอเมืองขอนแก่น จ.ขอนแก่น 40000</t>
  </si>
  <si>
    <t xml:space="preserve"> 04055 52000 55 9</t>
  </si>
  <si>
    <t>บริษัท บีบีที ซัพพลาย จำกัด</t>
  </si>
  <si>
    <t>37/6 หมู่ 4 ตำบลท้ายเกาะ อำเภอสามโคก จังหวัดปทุมธานี รหัสไปรษณีย์ 12160</t>
  </si>
  <si>
    <t>บริษัท พัฒน์ธน มารีน แอนด์ ฟู๊ดส์ จำกัด</t>
  </si>
  <si>
    <t xml:space="preserve">98/99 หมู่ที่ 6 ตำบลท่าทราย อำเภอเมืองสมุทรสาคร จ.สมุทรสาคร 74000   (สำนักงานใหญ่) </t>
  </si>
  <si>
    <t>บริษัท พาวเวอร์เท็กซ์ เวิลด์ไวด์ จำกัด</t>
  </si>
  <si>
    <t>61 ซอยร่มเกล้า 44 แขวงคลองสามประเวศ เขตลาดกระบัง กรุงเทพมหานคร 10520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</si>
  <si>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</si>
  <si>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</si>
  <si>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บริษัท เพชรดำฟู้ดส์ จำกัด</t>
  </si>
  <si>
    <t>193 หมู่ที่ 5 ตำบลห้วยโพธิ์ อำเภอเมืองกาฬสินธุ์ จ.กาฬสินธุ์ 46000</t>
  </si>
  <si>
    <t>VP00444</t>
  </si>
  <si>
    <t>บริษัท พีไอเอส อิเล็คทริค 1992 จำกัด</t>
  </si>
  <si>
    <t>329 หมู่ที่ 4 ตำบลท่าไม้ อำเภอกระทุ่มแบน จ.สมุทรสาคร 74110</t>
  </si>
  <si>
    <t>VP00445</t>
  </si>
  <si>
    <t>1213/335 ศรีวรา ทาวน์อินทาวน์ ซอย 21 ถนนศรีวรา แขวงพลับพลา เขตวังทองหลาง กรุงเทพฯ 10310</t>
  </si>
  <si>
    <t>VP00448</t>
  </si>
  <si>
    <t>บริษัท มาราธอน (ประเทศไทย) จำกัด</t>
  </si>
  <si>
    <t>149 ถ.บรมราชชนนี แขวงอรุณอมรินทร์ เขตบางกอกน้อย กรุงเทพมหานคร 10700</t>
  </si>
  <si>
    <t>บริษัท ราชสีมา เอส.ดี.โอ. จำกัด  (สาขาที่
00003)</t>
  </si>
  <si>
    <t>174 หมู่ที่ 14 ตำบลโพนงาม อำเภอหนองหาน จ.อุดรธานี 41130</t>
  </si>
  <si>
    <t>ห้างหุ้นส่วนจำกัด ธาราพลาสติก</t>
  </si>
  <si>
    <t>59/1 หมู่ที่ 3 ตำบลคลองมะเดื่อ อำเภอกระทุ่มแบน    จ.สมุทรสาคร 74110</t>
  </si>
  <si>
    <t xml:space="preserve">บริษัท เอเอสพี จำกัด (สำนักงานใหญ่) </t>
  </si>
  <si>
    <t>บริษัท เอส พี บ้านคาร์แคร์ จำกัด</t>
  </si>
  <si>
    <t>553/8 ถ.มิตรภาพ ต.ในเมือง อ.เมือง จ.นครราชสีมา 30000</t>
  </si>
  <si>
    <t>บริษัท โรกี้รับเบอร์ ออโต้พาร์ท จำกัด</t>
  </si>
  <si>
    <t xml:space="preserve">175-177 ถนนมังกร แขวงป้อมปราบ เขตป้อมปราบศัตรูพ่าย กรุงเทพมหานคร 10100        
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</si>
  <si>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</si>
  <si>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</si>
  <si>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 xml:space="preserve"> 7455 46000 07 8</t>
  </si>
  <si>
    <t>บริษัท นานมี บุ๊คส์ จำกัด</t>
  </si>
  <si>
    <t xml:space="preserve">11 ซอยสุขุมวิท 31 (สวัสดี) ถนนสุขุมวิท แขวงคลองเตยเหนือ เขตวัฒนา กรุงเทพมหานคร 10110
</t>
  </si>
  <si>
    <t>บริษัท แคชแวน แมนเนจเม้นท์ จำกัด (สาขาที่
00124)</t>
  </si>
  <si>
    <t>เลขที่ 458/5 หมู่ที่ 2 ตำบลพระลับ อำเภอเมืองขอนแก่น จ.ขอนแก่น 40000</t>
  </si>
  <si>
    <t>บริษัท ดิสเพลย์ คอร์เนอร์ จำกัด</t>
  </si>
  <si>
    <t>29/15 ซอยเจริญนคร 2 ถนนเจริญนคร แขวงคลองต้นไทร เขตคลองสาน กรุงเทพมหานคร 10600</t>
  </si>
  <si>
    <t>10554702303-4</t>
  </si>
  <si>
    <t>บริษัท ตะละภัฏ ทนายความ และที่ปรึกษาสากล จำกัด</t>
  </si>
  <si>
    <t>56/32 ชั้นที่ 4-5 หมู่ที่ 5 ตำบลบางกร่าง อำเภอเมืองนนทบุรี จ.นนทบุรี 11000</t>
  </si>
  <si>
    <t>บริษัท มนต์ทรานสปอร์ต จำกัด     (สำนักงานใหญ่)</t>
  </si>
  <si>
    <t>บริษัท เอเวอร์ต้า เมดิคอล จำกัด (สำนักงานใหญ่)</t>
  </si>
  <si>
    <t>288 ซอยพึ่งมี 21 ถนนสุขุมวิท แขวงบางจาก เขตพระโขนง กรุงเทพฯ 10260</t>
  </si>
  <si>
    <t>นางน้อมจิต ศรีราช</t>
  </si>
  <si>
    <t>โรงพยาบาลส่งเสริมสุขภาพตำบลบ้านหนองเม็ก ต. โนนหวาย อ. หนองวัวซอ จ. อุดรธานี</t>
  </si>
  <si>
    <t>บริษัท ดิสเพลย์ คอร์นเนอร์ จำกัด</t>
  </si>
  <si>
    <t>29/15 หมู่บ้านเจริญนครวิลล่า ซอย 12 ถนนเจริญนคร แขวงคลองต้นไทร เขตคลองสาน กรุงเทพมหานคร 10600</t>
  </si>
  <si>
    <t>นางชลนิภา  อักษรกลาง</t>
  </si>
  <si>
    <t>โรงพยาบาลส่งเสริมสุขภาพตำบลโพนงาม ม.1 ต. โพนงาม อ. หนองหาน จ. อุดรธานี 41130</t>
  </si>
  <si>
    <t>โรงพยาบาลพระอาจารย์ฝั้น อาจาโร</t>
  </si>
  <si>
    <t>274 หมู่ 10 ถนนศรีสวัสดิ์วิไล ต.พรรณานิคม อ.พรรณานิคม จ.สกลนคร</t>
  </si>
  <si>
    <t>บริษัท แพลน บี มีเดีย จำกัด (มหาชน) สำนักงานใหญ่</t>
  </si>
  <si>
    <t xml:space="preserve">เลขที่ 1700 แพลน บี ทาวเวอร์ ถนนเพชรบุรีตัดใหม่ แขวงมักกะสัน เขตราชเทวี กรุงเทพมหานคร 10400
</t>
  </si>
  <si>
    <t xml:space="preserve">บริษัท น้ำจิ้มคุณนิด จำกัด (สำนักงานใหญ่) 
</t>
  </si>
  <si>
    <t>322,323 หมู่ที่ 4 ตำบลโคกสะอาด อำเภอเมืองอุดรธานี จ.อุดรธานี 41000</t>
  </si>
  <si>
    <t>บริษัท ฟุตนิกส์ จำกัด</t>
  </si>
  <si>
    <t>665 ซอยอ่อนนุช 39 ถนนสุขุมวิท 77 แขวงพัฒนาการ เขตสวนหลวง กรุงเทพมหานคร 10250</t>
  </si>
  <si>
    <t>บริษัท นายฮ้อย เรียลเอสเตท จำกัด</t>
  </si>
  <si>
    <t>53/1 หมู่ที่ 19 ตำบลหนองสะโน อำเภอบุณฑริก จ.อุบลราชธานี 34230</t>
  </si>
  <si>
    <t xml:space="preserve">บริษัท พัฒน์ธน มารีน แอนด์ ฟู๊ดส์ จำกัด                             (สำนักงานใหญ่) 
</t>
  </si>
  <si>
    <t>98/99 หมู่ที่ 6 ตำบลท่าทราย อำเภอเมืองสมุทรสาคร จ.สมุทรสาคร 74000</t>
  </si>
  <si>
    <t xml:space="preserve">บริษัท บูโร เวอริทัส (ประเทศไทย) จำกัด                            (สำนักงานใหญ่) </t>
  </si>
  <si>
    <t>2170 อาคารกรุงเทพ ทาวเวอร์ ชั้น 16 ถนนเพชรบุรีตัดใหม่ แขวงบางกะปิ เขตห้วยขวาง กรุงเทพมหานคร 10310</t>
  </si>
  <si>
    <t>VP00492</t>
  </si>
  <si>
    <t xml:space="preserve">บริษัท เอ็นริช โฟรเซ่น จำกัด                                                                   (สำนักงานใหญ่) </t>
  </si>
  <si>
    <t>39/505 หมู่ที่ 12 แขวงหนองจอก เขตหนองจอก กรุงเทพมหานคร 10530</t>
  </si>
  <si>
    <t>VP00493</t>
  </si>
  <si>
    <t xml:space="preserve">บริษัท มาร์เก็ต คอนเน็กชั่นส์ เอเชีย จำกัด (มหาชน) (สำนักงานใหญ่) 
</t>
  </si>
  <si>
    <t>51/859 ซอยนวลจันทร์ 34 แขวงนวลจันทร์ เขตบึงกุ่ม กรุงเทพมหานคร 10230</t>
  </si>
  <si>
    <t xml:space="preserve">บริษัท ซาบีน่า ฟาร์อีสท์ จำกัด   (สำนักงานใหญ่) 
</t>
  </si>
  <si>
    <t xml:space="preserve">เลขที่ 12 ถนนอรุณอมรินทร์ แขวงอรุณอมรินทร์ เขตบางกอกน้อย กรุงเทพมหานคร 10700        
</t>
  </si>
  <si>
    <t>บริษัท ดี.เอช.เอ.สยามวาลา จำกัด  สำนักงานใหญ่</t>
  </si>
  <si>
    <t xml:space="preserve">202 ถนนสุรวงศ์ แขวงสี่พระยา เขตบางรัก กรุงเทพมหานคร 10500 </t>
  </si>
  <si>
    <t>VP00501</t>
  </si>
  <si>
    <t>VP00502</t>
  </si>
  <si>
    <t xml:space="preserve">บริษัท ไทยดริ้งค์ จำกัด (สำนักงานใหญ่) </t>
  </si>
  <si>
    <t>เลขที่ 14 อาคารแสงโสม ถนนวิภาวดีรังสิต แขวงจอมพล เขตจตุจักร กรุงเทพมหานคร 10900</t>
  </si>
  <si>
    <t>VP00504</t>
  </si>
  <si>
    <t>VP00503</t>
  </si>
  <si>
    <t xml:space="preserve">บริษัท เอ็นริช โฟรเซ่น จำกัด  (สำนักงานใหญ่) </t>
  </si>
  <si>
    <t>บริษัท เรเซอร์การไฟฟ้า (ประเทศไทย) จำกัด</t>
  </si>
  <si>
    <t>137 หมู่ 9 ซอยทรงทอง ถ.เพชรเกษม 91 ต.สวนหลวง อ.กระทุ่มแบน จ.สมุทรสาคร 74110</t>
  </si>
  <si>
    <t xml:space="preserve">บริษัท เอส พี บ้านคาร์แคร์ จำกัด
</t>
  </si>
  <si>
    <t>VP00516</t>
  </si>
  <si>
    <t>VP00517</t>
  </si>
  <si>
    <t>บริษัท มนต์ทรานสปอร์ต จำกัด    (สำนักงานใหญ่)</t>
  </si>
  <si>
    <t>VP00550</t>
  </si>
  <si>
    <t>บริษัท โรงงานผลิตภัณฑ์อาหารไทย จำกัด                (สำนักงานใหญ่)</t>
  </si>
  <si>
    <t>42/1 ถ.เพชรเกษม  ต.อ้อมใหญ่ อ.สามพราน จ.นครปฐม 73160</t>
  </si>
  <si>
    <t>VP00551</t>
  </si>
  <si>
    <t xml:space="preserve">173 หมู่ที่ 14 ต.โพนงาม อ.หนองหาน จ.อุดรธานี 41130  </t>
  </si>
  <si>
    <t>VP00552</t>
  </si>
  <si>
    <t>บริษัท ดี.เอช.เอ.สยามวาลา จำกัด  (สำนักงานใหญ่)</t>
  </si>
  <si>
    <t>202 ถนนสุรวงศ์ แขวงสี่พระยา เขตบางรัก กรุงเทพมหานคร 10500</t>
  </si>
  <si>
    <t xml:space="preserve">บริษัท ชัวร์ ฟิลเตอร์ (ประเทศไทย) จำกัด
</t>
  </si>
  <si>
    <t xml:space="preserve">บริษัท อิเล็คโทรนิก ไลท์ติ้ง จำกัด
</t>
  </si>
  <si>
    <t>155/1 ซอยรามอินทรา 5 แยก 18 แขวงท่าแร้ง เขตบางเขน กรุงเทพมหานคร</t>
  </si>
  <si>
    <t>บริษัท ดี.เอช.เอ. สยามวาลา จำกัด (สำนักงานใหญ่)</t>
  </si>
  <si>
    <t>บริษัท ดั๊กแฮมส์ เอนเนอร์ยี่ จำกัด</t>
  </si>
  <si>
    <t>6/69 ถนนพหลโยธิน แขวงพญาไท เขตพญาไท กรุงเทพมหานคร 10400</t>
  </si>
  <si>
    <t>บริษัท ไพโอเนียร์ เอ็นจิเนียริ่ง อินเตอร์เนชั่นแนล จำกัด   (สำนักงานใหญ่)</t>
  </si>
  <si>
    <t>เลขที่ 44/11 หมู่ที่ 6 ตำบลบางกระทึก อำเภอสามพราน จังหวัดนครปฐม 73210</t>
  </si>
  <si>
    <t>VP00559</t>
  </si>
  <si>
    <t>บริษัท ฟูมาคิลล่า (ประเทศไทย) จำกัด</t>
  </si>
  <si>
    <t xml:space="preserve">323 หมู่ 6 ถ.ราชสีมา - โชคชัย ตำบลหนองระเวียง  อำเภอเมืองนครราชสีมา  จังหวัดนครราชสีมา 30000 </t>
  </si>
  <si>
    <t>VP00560</t>
  </si>
  <si>
    <t xml:space="preserve"> บริษัท เน็กซ์ วิชั่น เทคโนโลยี จำกัด</t>
  </si>
  <si>
    <t>50/1056 หมู่ 2 หมู่บ้านสถาพร ถนนรังสิต-นครนายก ตำบลบึงยี่โถ อำเภอธัญบุรี จังหวัดปทุมธานี 12130</t>
  </si>
  <si>
    <t>VP00561</t>
  </si>
  <si>
    <t>บริษัท ซันโทรี่ เป๊ปซี่โค เบเวอเรจ (ประเทศไทย) จำกัด    (สํานักงานใหญ่)</t>
  </si>
  <si>
    <t>เลขที่ 88 อาคารเดอะ ปาร์ค ชั้น 15 ถนนรัชดาภิเษก แขวงคลองเตย เขตคลองเตย กรุงเทพฯ 10110</t>
  </si>
  <si>
    <t>บริษัท นานมีบุ๊คส์ อินโนเวชั่น จำกัด
(สำนักงานใหญ่)</t>
  </si>
  <si>
    <t>11 ซอยสุขุมวิท 31 (สวัสดี) ถนนสุขุมวิท แขวงคลองเตยเหนือ เขตวัฒนา กรุงเทพฯ 10110</t>
  </si>
  <si>
    <t>VP00565</t>
  </si>
  <si>
    <t xml:space="preserve">บริษัท เคมีเซ็นเตอร์ ๙๙ จำกัด (สำนักงานใหญ่) </t>
  </si>
  <si>
    <t>82 ซอยสาธุประดิษฐ์12 แขวงทุ่งวัดดอน
เขตสาทร กรุงเทพมหานคร 10120</t>
  </si>
  <si>
    <t>VP00566</t>
  </si>
  <si>
    <t>VP00569</t>
  </si>
  <si>
    <t>VP00570</t>
  </si>
  <si>
    <t>VP00571</t>
  </si>
  <si>
    <t>VP00572</t>
  </si>
  <si>
    <t>VP00573</t>
  </si>
  <si>
    <t>VP00574</t>
  </si>
  <si>
    <t>0 7455 46000 07 8</t>
  </si>
  <si>
    <t>VP00575</t>
  </si>
  <si>
    <t xml:space="preserve">บริษัท เฮเทอร์ อิมพอร์ท แอนด์ เอ็กซ์พอร์ท จํากัด สำนักงานใหญ่ </t>
  </si>
  <si>
    <t>919/2 ถนนศรีนครินทร์ แขวงสวนหลวง เขตสวนหลวง
จังหวัดกรุงเทพมหานคร 10250</t>
  </si>
  <si>
    <t>0 1055 61023 91 7</t>
  </si>
  <si>
    <t>VP00576</t>
  </si>
  <si>
    <t>กิจการร่วมค้า ฟิวร์เจอร์ สกาย (สำนักงานใหญ่)</t>
  </si>
  <si>
    <t>554/72, 554/73, 554/74 อาคารสกายไนน์ เซ็นเตอร์ ชั้น 15 ถนนอโศก-ดินแดง แขวงดินแดง เขตดินแดง กทม. 10400</t>
  </si>
  <si>
    <t>VP00577</t>
  </si>
  <si>
    <t>VP00578</t>
  </si>
  <si>
    <t>VP00579</t>
  </si>
  <si>
    <t>0-1055 42053 81 4</t>
  </si>
  <si>
    <t>VP00580</t>
  </si>
  <si>
    <t>VP00581</t>
  </si>
  <si>
    <t>บริษัท บิวตี้ ฮีล ซัพพลายเออร์ จำกัด</t>
  </si>
  <si>
    <t>555/128-129 หมู่ที่ 1 ตำบลแพรกษาใหม่ อำเภอเมืองสมุทรปราการ จ.สมุทรปราการ 10280</t>
  </si>
  <si>
    <t>VP00582</t>
  </si>
  <si>
    <t>VP00583</t>
  </si>
  <si>
    <t>บริษัทราชสีมา พี. ดี. ซี. จำกัด (สาขาที่ 00002)</t>
  </si>
  <si>
    <t>173 หมู่ที่ 14 ตำบลโพนงาม อำเภอหนองหาน จังหวัดอุดรธานี 41130</t>
  </si>
  <si>
    <t>VP00584</t>
  </si>
  <si>
    <t>บริษัท ซันโทรี่ เป๊ปซี่โค เบเวอเรจ (ประเทศไทย) จำกัด (สำนักงานใหญ่)</t>
  </si>
  <si>
    <t>เลขที่ 88 อาคารเดอะ ปาร์ค ชั้น 15 ถนนรัชดาภิเษก แขวงคลองเตย เขตคลองเตย กรุงเทพฯ ประเทศไทย 10110</t>
  </si>
  <si>
    <t>VP00585</t>
  </si>
  <si>
    <t>ค่าไฟฟ้า</t>
  </si>
  <si>
    <t>VP00586</t>
  </si>
  <si>
    <t>B107</t>
  </si>
  <si>
    <t>VP00587</t>
  </si>
  <si>
    <t>เลขที่ 88 อาคารเดอะ ปาร์ค ชั้น 15 ถนนรัชดาภิเษก แขวงคลองเตย เขตคลองเตย กรุงเทพฯ ประเทศไทย 10111</t>
  </si>
  <si>
    <t>B108</t>
  </si>
  <si>
    <t>VP00588</t>
  </si>
  <si>
    <t>B106</t>
  </si>
  <si>
    <t>VP00589</t>
  </si>
  <si>
    <t>N7</t>
  </si>
  <si>
    <t>VP00590</t>
  </si>
  <si>
    <t>VP00591</t>
  </si>
  <si>
    <t>VP00592</t>
  </si>
  <si>
    <t>VP00593</t>
  </si>
  <si>
    <t>B110</t>
  </si>
  <si>
    <t>VP00594</t>
  </si>
  <si>
    <t>VP00595</t>
  </si>
  <si>
    <t>บริษัท ยิเรห์ ร็อทไอร์ออน จำกัด (สำนักงานใหญ่)</t>
  </si>
  <si>
    <t>7/2 ซอยเสรีไทย 64 แขวงมีนบุรี เขตมีนบุรี กรุงเทพฯ 10510</t>
  </si>
  <si>
    <t>A104</t>
  </si>
  <si>
    <t>VP00596</t>
  </si>
  <si>
    <t>A105</t>
  </si>
  <si>
    <t>VP00597</t>
  </si>
  <si>
    <t>บริษัท อิมอินเตอร์กรุ๊ป จำกัด</t>
  </si>
  <si>
    <t>188/149 หมู่ 3 ต.บางพลีใหญ่ อ.บางพลี จ.สมุทรปราการ รหัสไปรษณีย์ 10540</t>
  </si>
  <si>
    <t>A107</t>
  </si>
  <si>
    <t>VP00598</t>
  </si>
  <si>
    <t>B103</t>
  </si>
  <si>
    <t>VP00599</t>
  </si>
  <si>
    <t>ค่าเช่าบ้าน บ้านแฝดหลังที่ 1</t>
  </si>
  <si>
    <t>-</t>
  </si>
  <si>
    <t>VP00600</t>
  </si>
  <si>
    <t>ค่าเช่าบ้าน บ้านแฝดหลังที่ 2</t>
  </si>
  <si>
    <t>VP00601</t>
  </si>
  <si>
    <t>VP00602</t>
  </si>
  <si>
    <t>VP00603</t>
  </si>
  <si>
    <t>บริษัท ทีเจซี คอร์ปอเรชั่น จำกัด   (สำนักงานใหญ่)</t>
  </si>
  <si>
    <t>เลขที่ 311/1 หมู่ 4 ตำบลคำน้ำแซบ อำเภอวารินชำราบ จังหวัดอุบลราชธานี 34190</t>
  </si>
  <si>
    <t>0-3255-63000-20-3</t>
  </si>
  <si>
    <t>N3</t>
  </si>
  <si>
    <t>VP00604</t>
  </si>
  <si>
    <t>บริษัท พูลทรัพย์ คอร์ปอเรชั่น จำกัด                                (สำนักงานใหญ่)</t>
  </si>
  <si>
    <t>155/23 หมู่ที่ 14 ตำบลเกิ้ง อำเภอเมืองมหาสารคาม จังหวัดมหาสารคาม 44000</t>
  </si>
  <si>
    <t>A103</t>
  </si>
  <si>
    <t>VP00605</t>
  </si>
  <si>
    <t>VP00606</t>
  </si>
  <si>
    <t>บริษัท ไทย อิเล็คทริคซิตี้ อินเตอร์เนชั่นแนล จํากัด (สำนักงานใหญ่)</t>
  </si>
  <si>
    <t>88 ถนนรามอินทรา แขวงคันนายาว เขตคันนายาว กรุงเทพฯ 10230</t>
  </si>
  <si>
    <t>VP00607</t>
  </si>
  <si>
    <t>VP00608</t>
  </si>
  <si>
    <t>VP00609</t>
  </si>
  <si>
    <t>เคมีเซ็นเตอร์ ๙๙ จำกัด (สำนักงานใหญ่)</t>
  </si>
  <si>
    <t>82 ซอยสาธุประดิษฐ์12 แขวงทุ่งวัดดอน
เขตสาทร กรุงเทพมหานคร
10120</t>
  </si>
  <si>
    <t>A108</t>
  </si>
  <si>
    <t>VP00610</t>
  </si>
  <si>
    <t>บริษัท มนต์ทรานสปอร์ต จำกัด (สำนักงานใหญ่)</t>
  </si>
  <si>
    <t>B109</t>
  </si>
  <si>
    <t>VP00611</t>
  </si>
  <si>
    <t>VP00612</t>
  </si>
  <si>
    <t>VP00613</t>
  </si>
  <si>
    <t>VP00614</t>
  </si>
  <si>
    <t>VP00615</t>
  </si>
  <si>
    <t>บริษัท สหสากลมาร์เก็ตติ้ง จำกัด (สำนักงานใหญ่)</t>
  </si>
  <si>
    <t>39 ม.7 ถ.เพชรเกษมสายเก่า ต.ท่าราบ อ.เมือง จ.ราชบุรี 70000</t>
  </si>
  <si>
    <t>VP00616</t>
  </si>
  <si>
    <t>ทีมงานกองปราม</t>
  </si>
  <si>
    <t>VP00617</t>
  </si>
  <si>
    <t>บริษัท ริโซ่ (ประเทศไทย) จำกัด (สำนักงานใหญ่)</t>
  </si>
  <si>
    <t>825 อาคารไพโรจน์กิจจา ชั้น 10 ถนนเทพรัตน แขวงบางนาเหนือ เขตบางนา กรุงเทพฯ 10260</t>
  </si>
  <si>
    <t>VP00618</t>
  </si>
  <si>
    <t>บริษัท ราชาชูรส จำกัด</t>
  </si>
  <si>
    <t xml:space="preserve"> อาคาร เค.เอส.แอล. ทาวเวอร์ ชั้น 20 เลขที่ 503 ถ.ศรีอยุธยา แขวงถนนพญาไท เขตราชเทวี กรุงเทพฯ 10400</t>
  </si>
  <si>
    <t>0-1055-09004-68-1</t>
  </si>
  <si>
    <t>VP00619</t>
  </si>
  <si>
    <t>VP00620</t>
  </si>
  <si>
    <t>VP00621</t>
  </si>
  <si>
    <t>VP00622</t>
  </si>
  <si>
    <t>VP00623</t>
  </si>
  <si>
    <t>A101</t>
  </si>
  <si>
    <t>VP00624</t>
  </si>
  <si>
    <t>VP00625</t>
  </si>
  <si>
    <t>A111</t>
  </si>
  <si>
    <t>VP00626</t>
  </si>
  <si>
    <t>บมจ.บิ๊กซี ซูเปอร์เซ็นเตอร์ (สำนักงานใหญ่)</t>
  </si>
  <si>
    <t>88/9 ซอยสมานฉันท์-บาร์โบส แขวงพระโขนง เขตคลองเตย กรุงเทพมหานคร 10110</t>
  </si>
  <si>
    <t>010-753-6000-633</t>
  </si>
  <si>
    <t>VP00627</t>
  </si>
  <si>
    <t>เสริมเตียง</t>
  </si>
  <si>
    <t>VP00628</t>
  </si>
  <si>
    <t>VP00629</t>
  </si>
  <si>
    <t>B203</t>
  </si>
  <si>
    <t>VP00630</t>
  </si>
  <si>
    <t>VP00631</t>
  </si>
  <si>
    <t>203 ถนนสุรวงศ์ แขวงสี่พระยา เขตบางรัก กรุงเทพมหานคร 10500</t>
  </si>
  <si>
    <t>VP00632</t>
  </si>
  <si>
    <t>VP00633</t>
  </si>
  <si>
    <t>VP00634</t>
  </si>
  <si>
    <t>สิทธิ์ แสนอุบล</t>
  </si>
  <si>
    <t>หน่วยบริการตำรวจทางหลวงบึงกาฬ,
ทล222กม136 ตำบลวิศิษฐ์
38000, เมืองบึงกาฬ, บึงกาฬ, ไทย</t>
  </si>
  <si>
    <t>VP00635</t>
  </si>
  <si>
    <t>ศูนย์สุขภาพจิตที่ 8 (สังกัดกรมสุขภาพจิต)</t>
  </si>
  <si>
    <t>หมู่ที่ 1 เลขที่ 389 ถ.มิตรภาพ
ตำบลหนองไผ่ อำเภอเมืองอุดรธานี
จังหวัดอุดรธานี 41330</t>
  </si>
  <si>
    <t>VP00636</t>
  </si>
  <si>
    <t>พรพิมล เถื่อนนาดี</t>
  </si>
  <si>
    <t>113/5 ม.17 ซ.13 ถ.หน้าเมือง ต.ในเมือง อ.เมือง จ.ขอนแก่น 40000</t>
  </si>
  <si>
    <t>VP00637</t>
  </si>
  <si>
    <t>VP00638</t>
  </si>
  <si>
    <t>VP00639</t>
  </si>
  <si>
    <t>VP00640</t>
  </si>
  <si>
    <t>VP00641</t>
  </si>
  <si>
    <t xml:space="preserve"> บ้านแฝดหลังที่ 1</t>
  </si>
  <si>
    <t>VP00642</t>
  </si>
  <si>
    <t>VP00643</t>
  </si>
  <si>
    <t>B104</t>
  </si>
  <si>
    <t>VP00644</t>
  </si>
  <si>
    <t>VP00645</t>
  </si>
  <si>
    <t>VP00646</t>
  </si>
  <si>
    <t>VP00647</t>
  </si>
  <si>
    <t>VP00648</t>
  </si>
  <si>
    <t>บริษัท รวยไร้ขีด จำกัด</t>
  </si>
  <si>
    <t>12/7 ถนนพลับพลาไชย แขวงวัดเทพศิรินทร์ เขตป้อมปราบศัตรูพ่าย กรุงเทพมหานคร 10100</t>
  </si>
  <si>
    <t>VP00649</t>
  </si>
  <si>
    <t xml:space="preserve">ใบเสร็จรับเงิน </t>
  </si>
  <si>
    <t>ทีมงาน กองปราม</t>
  </si>
  <si>
    <t>จำนวนที่พักเกินจากวันที่                                                      (  23-12-2568    ถึง    31-12-2568  )</t>
  </si>
  <si>
    <t>ค่าทำความสะอาด, ค่าซักผ้าม่าน 300 บาท                           (หลังยกเลิกสัญญาเช่า)</t>
  </si>
  <si>
    <t xml:space="preserve">(บ้านแฝด 1 ) ยอดชำระ ค่าน้ำ/ค่าไฟ </t>
  </si>
  <si>
    <t xml:space="preserve">(บ้านแฝด 2 ) ยอดชำระ ค่าน้ำ/ค่าไฟ </t>
  </si>
  <si>
    <t>บ้านแฝด 1</t>
  </si>
  <si>
    <t>บ้านแฝด 2</t>
  </si>
  <si>
    <t>ก่อนเข้า</t>
  </si>
  <si>
    <t>ค่าน้ำ</t>
  </si>
  <si>
    <t>ค่าไฟ</t>
  </si>
  <si>
    <t xml:space="preserve">กำหนดชำระวันที่ </t>
  </si>
  <si>
    <t>เอกสารนี้ถูกแก้ไขโดยสคริปต์</t>
  </si>
  <si>
    <t xml:space="preserve">โทร 080-6254859,042-492641   (สำนักงานใหญ่) </t>
  </si>
  <si>
    <t xml:space="preserve">ค่าห้องพัก </t>
  </si>
  <si>
    <t>นาย นวกานต์ พุ่มรส</t>
  </si>
  <si>
    <t>นาย ปฏิญญา อุทธตรี</t>
  </si>
  <si>
    <t>0135557007660</t>
  </si>
  <si>
    <t xml:space="preserve"> </t>
  </si>
  <si>
    <t>ค่าเช่าห้องพัก</t>
  </si>
  <si>
    <t>ค่าเช่าห้อง</t>
  </si>
  <si>
    <t xml:space="preserve">นางสุมาลินี ชุ่มชื่น </t>
  </si>
  <si>
    <t>ตำแหน่ง พยาบาลวิชาชีพชำนาญการพิเศษ</t>
  </si>
  <si>
    <t>นางวีระนุช หัตถศิลป์</t>
  </si>
  <si>
    <t>ตำแหน่ง เจ้าพนักงานวิทยาศาสตร์การแพทย์ชำนาญงาน</t>
  </si>
  <si>
    <t xml:space="preserve">โทร 080-6254859,042-492641  </t>
  </si>
  <si>
    <t>ค่าห้องพัก รายวัน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</si>
  <si>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</si>
  <si>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ค่าห้องพัก A104</t>
  </si>
  <si>
    <t>ค่าห้องพัก A105</t>
  </si>
  <si>
    <t xml:space="preserve">โทร 080-6254859,042-492641 </t>
  </si>
  <si>
    <t xml:space="preserve">                                                                                                                     </t>
  </si>
  <si>
    <t xml:space="preserve">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</si>
</sst>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-####-#####-##-#"/>
    <numFmt numFmtId="165" formatCode="[$-1000000]0\ 0000\ 00000\ 00\ 0"/>
    <numFmt numFmtId="166" formatCode="d/m/yyyy"/>
    <numFmt numFmtId="167" formatCode="[$฿-41E]#,##0.00"/>
    <numFmt numFmtId="168" formatCode="#,##0.00_ ;[Red]\-\ #,##0.00_ ;"/>
    <numFmt numFmtId="169" formatCode="#,##0_ ;[Red]\-\ #,##0_ ;"/>
    <numFmt numFmtId="170" formatCode="d/m/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ngsana New"/>
    </font>
    <font>
      <b/>
      <sz val="20.0"/>
      <color theme="1"/>
      <name val="Angsana New"/>
    </font>
    <font/>
    <font>
      <b/>
      <sz val="24.0"/>
      <color theme="1"/>
      <name val="Angsana New"/>
    </font>
    <font>
      <sz val="19.0"/>
      <color theme="1"/>
      <name val="Angsana New"/>
    </font>
    <font>
      <sz val="18.0"/>
      <color theme="1"/>
      <name val="Angsana New"/>
    </font>
    <font>
      <b/>
      <sz val="19.0"/>
      <color theme="1"/>
      <name val="Angsana New"/>
    </font>
    <font>
      <sz val="19.0"/>
      <color theme="1"/>
      <name val="Arial"/>
      <scheme val="minor"/>
    </font>
    <font>
      <sz val="19.0"/>
      <color rgb="FF7F7F7F"/>
      <name val="Angsana New"/>
    </font>
    <font>
      <b/>
      <sz val="13.0"/>
      <color theme="1"/>
      <name val="Kanit"/>
    </font>
    <font>
      <sz val="13.0"/>
      <color theme="1"/>
      <name val="Arial"/>
      <scheme val="minor"/>
    </font>
    <font>
      <sz val="12.0"/>
      <color rgb="FF0A0A0A"/>
      <name val="Arial"/>
    </font>
    <font>
      <sz val="16.0"/>
      <color theme="1"/>
      <name val="Angsana New"/>
    </font>
    <font>
      <sz val="11.0"/>
      <color rgb="FF000000"/>
      <name val="'Google Sans Text'"/>
    </font>
    <font>
      <sz val="20.0"/>
      <color rgb="FF7F7F7F"/>
      <name val="Angsana New"/>
    </font>
    <font>
      <b/>
      <sz val="23.0"/>
      <color theme="1"/>
      <name val="Angsana New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96">
    <border/>
    <border>
      <left/>
      <right/>
      <top/>
      <bottom/>
    </border>
    <border>
      <left/>
      <right/>
      <top/>
    </border>
    <border>
      <left/>
      <top/>
    </border>
    <border>
      <right/>
      <top/>
    </border>
    <border>
      <left/>
      <top/>
      <bottom/>
    </border>
    <border>
      <left/>
      <right/>
      <bottom/>
    </border>
    <border>
      <right/>
      <bottom/>
    </border>
    <border>
      <right/>
      <top/>
      <bottom/>
    </border>
    <border>
      <lef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bottom style="dotted">
        <color rgb="FFD9D9D9"/>
      </bottom>
    </border>
    <border>
      <right style="thin">
        <color rgb="FF000000"/>
      </right>
      <bottom style="dotted">
        <color rgb="FFD9D9D9"/>
      </bottom>
    </border>
    <border>
      <right style="thin">
        <color rgb="FF000000"/>
      </right>
    </border>
    <border>
      <left/>
    </border>
    <border>
      <left/>
      <right style="thin">
        <color rgb="FF000000"/>
      </right>
      <top/>
      <bottom/>
    </border>
    <border>
      <left/>
      <bottom style="dotted">
        <color rgb="FFD9D9D9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bottom style="dotted">
        <color rgb="FFD8D8D8"/>
      </bottom>
    </border>
    <border>
      <bottom style="dotted">
        <color rgb="FFD8D8D8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top style="thin">
        <color rgb="FF000000"/>
      </top>
      <bottom style="thin">
        <color rgb="FFF3F3F3"/>
      </bottom>
    </border>
    <border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000000"/>
      </right>
      <top style="thin">
        <color rgb="FFF3F3F3"/>
      </top>
      <bottom style="thin">
        <color rgb="FFF3F3F3"/>
      </bottom>
    </border>
    <border>
      <left style="thin">
        <color rgb="FF000000"/>
      </left>
    </border>
    <border>
      <left/>
      <right/>
      <top style="thin">
        <color rgb="FF000000"/>
      </top>
      <bottom style="dotted">
        <color rgb="FFD8D8D8"/>
      </bottom>
    </border>
    <border>
      <left/>
      <right style="thin">
        <color rgb="FF000000"/>
      </right>
      <top style="thin">
        <color rgb="FF000000"/>
      </top>
      <bottom style="dotted">
        <color rgb="FFD8D8D8"/>
      </bottom>
    </border>
    <border>
      <left/>
      <right/>
      <top style="dotted">
        <color rgb="FFD8D8D8"/>
      </top>
      <bottom style="dotted">
        <color rgb="FFD8D8D8"/>
      </bottom>
    </border>
    <border>
      <left/>
      <right style="thin">
        <color rgb="FF000000"/>
      </right>
      <top style="dotted">
        <color rgb="FFD8D8D8"/>
      </top>
      <bottom style="dotted">
        <color rgb="FFD8D8D8"/>
      </bottom>
    </border>
    <border>
      <left/>
      <top style="dotted">
        <color rgb="FFD8D8D8"/>
      </top>
    </border>
    <border>
      <top style="dotted">
        <color rgb="FFD8D8D8"/>
      </top>
    </border>
    <border>
      <right style="thin">
        <color rgb="FF000000"/>
      </right>
      <top style="dotted">
        <color rgb="FFD8D8D8"/>
      </top>
    </border>
    <border>
      <right style="thin">
        <color rgb="FF000000"/>
      </right>
      <bottom style="dotted">
        <color rgb="FFD8D8D8"/>
      </bottom>
    </border>
    <border>
      <left/>
      <top style="dotted">
        <color rgb="FFD8D8D8"/>
      </top>
      <bottom style="thin">
        <color rgb="FF000000"/>
      </bottom>
    </border>
    <border>
      <right/>
      <top style="dotted">
        <color rgb="FFD8D8D8"/>
      </top>
      <bottom style="thin">
        <color rgb="FF000000"/>
      </bottom>
    </border>
    <border>
      <left/>
      <right/>
      <top style="dotted">
        <color rgb="FFD8D8D8"/>
      </top>
      <bottom style="thin">
        <color rgb="FF000000"/>
      </bottom>
    </border>
    <border>
      <left/>
      <right style="thin">
        <color rgb="FF000000"/>
      </right>
      <top style="dotted">
        <color rgb="FFD8D8D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top style="thin">
        <color rgb="FF000000"/>
      </top>
    </border>
    <border>
      <top style="dotted">
        <color rgb="FFD8D8D8"/>
      </top>
      <bottom style="thin">
        <color rgb="FF000000"/>
      </bottom>
    </border>
    <border>
      <right style="thin">
        <color rgb="FF000000"/>
      </right>
      <top style="dotted">
        <color rgb="FFD8D8D8"/>
      </top>
      <bottom style="thin">
        <color rgb="FF000000"/>
      </bottom>
    </border>
    <border>
      <left/>
      <top style="thin">
        <color rgb="FF000000"/>
      </top>
      <bottom style="dotted">
        <color rgb="FFD8D8D8"/>
      </bottom>
    </border>
    <border>
      <top style="thin">
        <color rgb="FF000000"/>
      </top>
      <bottom style="dotted">
        <color rgb="FFD8D8D8"/>
      </bottom>
    </border>
    <border>
      <right style="thin">
        <color rgb="FF000000"/>
      </right>
      <top style="thin">
        <color rgb="FF000000"/>
      </top>
      <bottom style="dotted">
        <color rgb="FFD8D8D8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bottom style="dotted">
        <color rgb="FFB7B7B7"/>
      </bottom>
    </border>
    <border>
      <right style="thin">
        <color rgb="FF000000"/>
      </right>
      <bottom style="dotted">
        <color rgb="FFB7B7B7"/>
      </bottom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1" numFmtId="167" xfId="0" applyAlignment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2" fillId="2" fontId="2" numFmtId="0" xfId="0" applyAlignment="1" applyBorder="1" applyFont="1">
      <alignment vertical="center"/>
    </xf>
    <xf borderId="2" fillId="2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2" numFmtId="0" xfId="0" applyAlignment="1" applyBorder="1" applyFont="1">
      <alignment vertical="center"/>
    </xf>
    <xf borderId="0" fillId="2" fontId="5" numFmtId="0" xfId="0" applyAlignment="1" applyFont="1">
      <alignment horizontal="center" readingOrder="0" vertical="center"/>
    </xf>
    <xf borderId="4" fillId="2" fontId="2" numFmtId="0" xfId="0" applyBorder="1" applyFont="1"/>
    <xf borderId="6" fillId="2" fontId="2" numFmtId="0" xfId="0" applyAlignment="1" applyBorder="1" applyFont="1">
      <alignment vertical="center"/>
    </xf>
    <xf borderId="6" fillId="2" fontId="2" numFmtId="0" xfId="0" applyBorder="1" applyFont="1"/>
    <xf borderId="7" fillId="2" fontId="2" numFmtId="0" xfId="0" applyBorder="1" applyFont="1"/>
    <xf borderId="8" fillId="2" fontId="2" numFmtId="0" xfId="0" applyBorder="1" applyFont="1"/>
    <xf borderId="1" fillId="2" fontId="6" numFmtId="0" xfId="0" applyAlignment="1" applyBorder="1" applyFont="1">
      <alignment vertical="center"/>
    </xf>
    <xf borderId="9" fillId="2" fontId="7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2" fontId="6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6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horizontal="left" vertical="center"/>
    </xf>
    <xf borderId="10" fillId="2" fontId="6" numFmtId="0" xfId="0" applyAlignment="1" applyBorder="1" applyFont="1">
      <alignment vertical="center"/>
    </xf>
    <xf borderId="11" fillId="2" fontId="6" numFmtId="0" xfId="0" applyAlignment="1" applyBorder="1" applyFont="1">
      <alignment vertical="center"/>
    </xf>
    <xf borderId="12" fillId="2" fontId="6" numFmtId="0" xfId="0" applyAlignment="1" applyBorder="1" applyFont="1">
      <alignment vertical="center"/>
    </xf>
    <xf borderId="13" fillId="3" fontId="6" numFmtId="0" xfId="0" applyAlignment="1" applyBorder="1" applyFill="1" applyFont="1">
      <alignment readingOrder="0" shrinkToFit="0" vertical="top" wrapText="1"/>
    </xf>
    <xf borderId="13" fillId="0" fontId="4" numFmtId="0" xfId="0" applyBorder="1" applyFont="1"/>
    <xf borderId="14" fillId="0" fontId="4" numFmtId="0" xfId="0" applyBorder="1" applyFont="1"/>
    <xf borderId="8" fillId="2" fontId="6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16" fillId="2" fontId="6" numFmtId="0" xfId="0" applyAlignment="1" applyBorder="1" applyFont="1">
      <alignment vertical="center"/>
    </xf>
    <xf borderId="5" fillId="2" fontId="6" numFmtId="0" xfId="0" applyAlignment="1" applyBorder="1" applyFont="1">
      <alignment vertical="center"/>
    </xf>
    <xf borderId="17" fillId="0" fontId="4" numFmtId="0" xfId="0" applyBorder="1" applyFont="1"/>
    <xf borderId="18" fillId="0" fontId="4" numFmtId="0" xfId="0" applyBorder="1" applyFont="1"/>
    <xf borderId="16" fillId="2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readingOrder="0" shrinkToFit="0" vertical="bottom" wrapText="1"/>
    </xf>
    <xf borderId="20" fillId="3" fontId="6" numFmtId="0" xfId="0" applyAlignment="1" applyBorder="1" applyFont="1">
      <alignment readingOrder="0" shrinkToFit="0" vertical="top" wrapText="1"/>
    </xf>
    <xf borderId="19" fillId="0" fontId="4" numFmtId="0" xfId="0" applyBorder="1" applyFont="1"/>
    <xf borderId="21" fillId="2" fontId="8" numFmtId="0" xfId="0" applyAlignment="1" applyBorder="1" applyFont="1">
      <alignment horizontal="left" vertical="center"/>
    </xf>
    <xf borderId="22" fillId="0" fontId="4" numFmtId="0" xfId="0" applyBorder="1" applyFont="1"/>
    <xf borderId="21" fillId="2" fontId="6" numFmtId="166" xfId="0" applyAlignment="1" applyBorder="1" applyFont="1" applyNumberFormat="1">
      <alignment horizontal="left" vertical="center"/>
    </xf>
    <xf borderId="23" fillId="2" fontId="6" numFmtId="0" xfId="0" applyAlignment="1" applyBorder="1" applyFont="1">
      <alignment vertical="center"/>
    </xf>
    <xf borderId="24" fillId="2" fontId="6" numFmtId="0" xfId="0" applyAlignment="1" applyBorder="1" applyFont="1">
      <alignment vertical="center"/>
    </xf>
    <xf borderId="25" fillId="2" fontId="6" numFmtId="164" xfId="0" applyAlignment="1" applyBorder="1" applyFont="1" applyNumberFormat="1">
      <alignment horizontal="left" vertical="center"/>
    </xf>
    <xf borderId="26" fillId="0" fontId="4" numFmtId="0" xfId="0" applyBorder="1" applyFont="1"/>
    <xf borderId="27" fillId="0" fontId="4" numFmtId="0" xfId="0" applyBorder="1" applyFont="1"/>
    <xf borderId="28" fillId="2" fontId="6" numFmtId="0" xfId="0" applyAlignment="1" applyBorder="1" applyFont="1">
      <alignment vertical="center"/>
    </xf>
    <xf borderId="4" fillId="2" fontId="6" numFmtId="0" xfId="0" applyBorder="1" applyFont="1"/>
    <xf borderId="23" fillId="2" fontId="6" numFmtId="0" xfId="0" applyBorder="1" applyFont="1"/>
    <xf borderId="29" fillId="2" fontId="6" numFmtId="0" xfId="0" applyBorder="1" applyFont="1"/>
    <xf borderId="30" fillId="3" fontId="6" numFmtId="0" xfId="0" applyAlignment="1" applyBorder="1" applyFont="1">
      <alignment readingOrder="0" shrinkToFit="0" vertical="top" wrapText="1"/>
    </xf>
    <xf borderId="31" fillId="3" fontId="6" numFmtId="0" xfId="0" applyAlignment="1" applyBorder="1" applyFont="1">
      <alignment readingOrder="0" shrinkToFit="0" vertical="top" wrapText="1"/>
    </xf>
    <xf borderId="0" fillId="0" fontId="9" numFmtId="0" xfId="0" applyFont="1"/>
    <xf borderId="0" fillId="2" fontId="6" numFmtId="0" xfId="0" applyFont="1"/>
    <xf borderId="0" fillId="3" fontId="6" numFmtId="0" xfId="0" applyAlignment="1" applyFont="1">
      <alignment readingOrder="0" shrinkToFit="0" vertical="top" wrapText="1"/>
    </xf>
    <xf borderId="32" fillId="2" fontId="6" numFmtId="0" xfId="0" applyBorder="1" applyFont="1"/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38" fillId="2" fontId="6" numFmtId="0" xfId="0" applyAlignment="1" applyBorder="1" applyFont="1">
      <alignment horizontal="center" vertical="center"/>
    </xf>
    <xf borderId="39" fillId="2" fontId="6" numFmtId="0" xfId="0" applyAlignment="1" applyBorder="1" applyFont="1">
      <alignment horizontal="center" vertical="center"/>
    </xf>
    <xf borderId="40" fillId="2" fontId="6" numFmtId="0" xfId="0" applyAlignment="1" applyBorder="1" applyFont="1">
      <alignment horizontal="center" vertical="center"/>
    </xf>
    <xf borderId="41" fillId="2" fontId="6" numFmtId="0" xfId="0" applyAlignment="1" applyBorder="1" applyFont="1">
      <alignment horizontal="center" vertical="center"/>
    </xf>
    <xf borderId="42" fillId="0" fontId="4" numFmtId="0" xfId="0" applyBorder="1" applyFont="1"/>
    <xf borderId="43" fillId="0" fontId="4" numFmtId="0" xfId="0" applyBorder="1" applyFont="1"/>
    <xf borderId="44" fillId="2" fontId="6" numFmtId="0" xfId="0" applyAlignment="1" applyBorder="1" applyFont="1">
      <alignment horizontal="center" vertical="center"/>
    </xf>
    <xf borderId="45" fillId="2" fontId="6" numFmtId="0" xfId="0" applyAlignment="1" applyBorder="1" applyFont="1">
      <alignment horizontal="center" vertical="center"/>
    </xf>
    <xf borderId="46" fillId="2" fontId="6" numFmtId="0" xfId="0" applyAlignment="1" applyBorder="1" applyFont="1">
      <alignment horizontal="center" vertical="center"/>
    </xf>
    <xf borderId="47" fillId="2" fontId="6" numFmtId="0" xfId="0" applyAlignment="1" applyBorder="1" applyFont="1">
      <alignment horizontal="center" vertical="center"/>
    </xf>
    <xf borderId="48" fillId="3" fontId="6" numFmtId="0" xfId="0" applyAlignment="1" applyBorder="1" applyFont="1">
      <alignment horizontal="center" readingOrder="0" vertical="bottom"/>
    </xf>
    <xf borderId="48" fillId="0" fontId="4" numFmtId="0" xfId="0" applyBorder="1" applyFont="1"/>
    <xf borderId="49" fillId="0" fontId="4" numFmtId="0" xfId="0" applyBorder="1" applyFont="1"/>
    <xf borderId="0" fillId="3" fontId="6" numFmtId="2" xfId="0" applyAlignment="1" applyFont="1" applyNumberFormat="1">
      <alignment horizontal="center" readingOrder="0" vertical="bottom"/>
    </xf>
    <xf borderId="49" fillId="3" fontId="6" numFmtId="168" xfId="0" applyAlignment="1" applyBorder="1" applyFont="1" applyNumberFormat="1">
      <alignment horizontal="center" readingOrder="0" vertical="bottom"/>
    </xf>
    <xf borderId="50" fillId="3" fontId="6" numFmtId="168" xfId="0" applyAlignment="1" applyBorder="1" applyFont="1" applyNumberFormat="1">
      <alignment horizontal="center" vertical="bottom"/>
    </xf>
    <xf borderId="47" fillId="2" fontId="6" numFmtId="0" xfId="0" applyAlignment="1" applyBorder="1" applyFont="1">
      <alignment horizontal="center" readingOrder="0" vertical="center"/>
    </xf>
    <xf borderId="16" fillId="2" fontId="6" numFmtId="0" xfId="0" applyAlignment="1" applyBorder="1" applyFont="1">
      <alignment horizontal="left" vertical="center"/>
    </xf>
    <xf borderId="21" fillId="2" fontId="6" numFmtId="0" xfId="0" applyAlignment="1" applyBorder="1" applyFont="1">
      <alignment horizontal="left" vertical="center"/>
    </xf>
    <xf borderId="16" fillId="2" fontId="6" numFmtId="168" xfId="0" applyAlignment="1" applyBorder="1" applyFont="1" applyNumberFormat="1">
      <alignment horizontal="center" vertical="center"/>
    </xf>
    <xf borderId="21" fillId="2" fontId="6" numFmtId="168" xfId="0" applyAlignment="1" applyBorder="1" applyFont="1" applyNumberFormat="1">
      <alignment horizontal="center" vertical="center"/>
    </xf>
    <xf borderId="1" fillId="2" fontId="6" numFmtId="2" xfId="0" applyAlignment="1" applyBorder="1" applyFont="1" applyNumberFormat="1">
      <alignment horizontal="center" vertical="center"/>
    </xf>
    <xf borderId="47" fillId="2" fontId="6" numFmtId="168" xfId="0" applyAlignment="1" applyBorder="1" applyFont="1" applyNumberFormat="1">
      <alignment vertical="center"/>
    </xf>
    <xf borderId="16" fillId="2" fontId="6" numFmtId="0" xfId="0" applyAlignment="1" applyBorder="1" applyFont="1">
      <alignment horizontal="right" vertical="center"/>
    </xf>
    <xf borderId="5" fillId="2" fontId="6" numFmtId="166" xfId="0" applyAlignment="1" applyBorder="1" applyFont="1" applyNumberFormat="1">
      <alignment horizontal="center" readingOrder="0" vertical="center"/>
    </xf>
    <xf borderId="8" fillId="0" fontId="4" numFmtId="0" xfId="0" applyBorder="1" applyFont="1"/>
    <xf borderId="21" fillId="2" fontId="6" numFmtId="0" xfId="0" applyAlignment="1" applyBorder="1" applyFont="1">
      <alignment vertical="center"/>
    </xf>
    <xf borderId="51" fillId="2" fontId="6" numFmtId="168" xfId="0" applyAlignment="1" applyBorder="1" applyFont="1" applyNumberFormat="1">
      <alignment horizontal="center" vertical="center"/>
    </xf>
    <xf borderId="52" fillId="0" fontId="4" numFmtId="0" xfId="0" applyBorder="1" applyFont="1"/>
    <xf borderId="5" fillId="2" fontId="6" numFmtId="166" xfId="0" applyAlignment="1" applyBorder="1" applyFont="1" applyNumberFormat="1">
      <alignment horizontal="center" vertical="center"/>
    </xf>
    <xf borderId="51" fillId="2" fontId="6" numFmtId="0" xfId="0" applyAlignment="1" applyBorder="1" applyFont="1">
      <alignment horizontal="left" vertical="center"/>
    </xf>
    <xf borderId="53" fillId="0" fontId="4" numFmtId="0" xfId="0" applyBorder="1" applyFont="1"/>
    <xf borderId="54" fillId="2" fontId="6" numFmtId="0" xfId="0" applyAlignment="1" applyBorder="1" applyFont="1">
      <alignment horizontal="left" vertical="center"/>
    </xf>
    <xf borderId="55" fillId="0" fontId="4" numFmtId="0" xfId="0" applyBorder="1" applyFont="1"/>
    <xf borderId="56" fillId="0" fontId="4" numFmtId="0" xfId="0" applyBorder="1" applyFont="1"/>
    <xf borderId="41" fillId="2" fontId="6" numFmtId="0" xfId="0" applyAlignment="1" applyBorder="1" applyFont="1">
      <alignment horizontal="left" vertical="center"/>
    </xf>
    <xf borderId="41" fillId="2" fontId="6" numFmtId="168" xfId="0" applyAlignment="1" applyBorder="1" applyFont="1" applyNumberFormat="1">
      <alignment horizontal="center" vertical="center"/>
    </xf>
    <xf borderId="24" fillId="2" fontId="6" numFmtId="2" xfId="0" applyAlignment="1" applyBorder="1" applyFont="1" applyNumberFormat="1">
      <alignment horizontal="center" vertical="center"/>
    </xf>
    <xf borderId="40" fillId="2" fontId="6" numFmtId="168" xfId="0" applyAlignment="1" applyBorder="1" applyFont="1" applyNumberFormat="1">
      <alignment vertical="center"/>
    </xf>
    <xf borderId="6" fillId="2" fontId="6" numFmtId="0" xfId="0" applyBorder="1" applyFont="1"/>
    <xf borderId="6" fillId="2" fontId="6" numFmtId="0" xfId="0" applyAlignment="1" applyBorder="1" applyFont="1">
      <alignment vertical="center"/>
    </xf>
    <xf borderId="15" fillId="2" fontId="6" numFmtId="0" xfId="0" applyAlignment="1" applyBorder="1" applyFont="1">
      <alignment vertical="center"/>
    </xf>
    <xf borderId="12" fillId="2" fontId="6" numFmtId="0" xfId="0" applyAlignment="1" applyBorder="1" applyFont="1">
      <alignment horizontal="center" vertical="center"/>
    </xf>
    <xf borderId="38" fillId="0" fontId="4" numFmtId="0" xfId="0" applyBorder="1" applyFont="1"/>
    <xf borderId="50" fillId="3" fontId="6" numFmtId="168" xfId="0" applyAlignment="1" applyBorder="1" applyFont="1" applyNumberFormat="1">
      <alignment horizontal="center" vertical="center"/>
    </xf>
    <xf borderId="8" fillId="2" fontId="6" numFmtId="0" xfId="0" applyAlignment="1" applyBorder="1" applyFont="1">
      <alignment horizontal="right" vertical="center"/>
    </xf>
    <xf borderId="57" fillId="2" fontId="6" numFmtId="0" xfId="0" applyAlignment="1" applyBorder="1" applyFont="1">
      <alignment horizontal="center" vertical="center"/>
    </xf>
    <xf borderId="46" fillId="0" fontId="4" numFmtId="0" xfId="0" applyBorder="1" applyFont="1"/>
    <xf borderId="58" fillId="0" fontId="4" numFmtId="0" xfId="0" applyBorder="1" applyFont="1"/>
    <xf borderId="1" fillId="2" fontId="6" numFmtId="0" xfId="0" applyAlignment="1" applyBorder="1" applyFont="1">
      <alignment horizontal="right" vertical="center"/>
    </xf>
    <xf borderId="5" fillId="2" fontId="6" numFmtId="0" xfId="0" applyAlignment="1" applyBorder="1" applyFont="1">
      <alignment horizontal="left" vertical="center"/>
    </xf>
    <xf borderId="16" fillId="2" fontId="10" numFmtId="0" xfId="0" applyAlignment="1" applyBorder="1" applyFont="1">
      <alignment vertical="top"/>
    </xf>
    <xf borderId="5" fillId="4" fontId="6" numFmtId="0" xfId="0" applyAlignment="1" applyBorder="1" applyFill="1" applyFont="1">
      <alignment horizontal="center" shrinkToFit="1" vertical="center" wrapText="0"/>
    </xf>
    <xf borderId="37" fillId="0" fontId="6" numFmtId="0" xfId="0" applyAlignment="1" applyBorder="1" applyFont="1">
      <alignment horizontal="center" vertical="center"/>
    </xf>
    <xf borderId="24" fillId="2" fontId="6" numFmtId="0" xfId="0" applyBorder="1" applyFont="1"/>
    <xf borderId="59" fillId="2" fontId="6" numFmtId="0" xfId="0" applyBorder="1" applyFont="1"/>
    <xf borderId="44" fillId="0" fontId="4" numFmtId="0" xfId="0" applyBorder="1" applyFont="1"/>
    <xf borderId="45" fillId="0" fontId="4" numFmtId="0" xfId="0" applyBorder="1" applyFont="1"/>
    <xf borderId="1" fillId="2" fontId="6" numFmtId="0" xfId="0" applyAlignment="1" applyBorder="1" applyFont="1">
      <alignment readingOrder="0"/>
    </xf>
    <xf borderId="60" fillId="0" fontId="11" numFmtId="0" xfId="0" applyAlignment="1" applyBorder="1" applyFont="1">
      <alignment horizontal="center" readingOrder="0" shrinkToFit="0" vertical="center" wrapText="1"/>
    </xf>
    <xf borderId="60" fillId="0" fontId="11" numFmtId="0" xfId="0" applyAlignment="1" applyBorder="1" applyFont="1">
      <alignment horizontal="center" shrinkToFit="0" vertical="center" wrapText="1"/>
    </xf>
    <xf borderId="60" fillId="0" fontId="11" numFmtId="164" xfId="0" applyAlignment="1" applyBorder="1" applyFont="1" applyNumberFormat="1">
      <alignment horizontal="center" shrinkToFit="0" vertical="center" wrapText="1"/>
    </xf>
    <xf borderId="60" fillId="2" fontId="11" numFmtId="0" xfId="0" applyAlignment="1" applyBorder="1" applyFont="1">
      <alignment horizontal="center" vertical="center"/>
    </xf>
    <xf borderId="60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167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166" xfId="0" applyAlignment="1" applyFont="1" applyNumberFormat="1">
      <alignment horizontal="center" readingOrder="0" shrinkToFit="0" vertical="center" wrapText="1"/>
    </xf>
    <xf borderId="0" fillId="0" fontId="12" numFmtId="167" xfId="0" applyAlignment="1" applyFont="1" applyNumberFormat="1">
      <alignment horizontal="center" readingOrder="0" shrinkToFit="0" vertical="center" wrapText="1"/>
    </xf>
    <xf borderId="0" fillId="0" fontId="12" numFmtId="169" xfId="0" applyAlignment="1" applyFont="1" applyNumberFormat="1">
      <alignment horizontal="center" readingOrder="0" shrinkToFit="0" vertical="center" wrapText="1"/>
    </xf>
    <xf borderId="0" fillId="3" fontId="13" numFmtId="164" xfId="0" applyAlignment="1" applyFont="1" applyNumberFormat="1">
      <alignment horizontal="center" readingOrder="0" vertical="center"/>
    </xf>
    <xf borderId="0" fillId="0" fontId="12" numFmtId="169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2" numFmtId="0" xfId="0" applyFont="1"/>
    <xf borderId="9" fillId="2" fontId="7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readingOrder="0" vertical="center"/>
    </xf>
    <xf borderId="0" fillId="2" fontId="2" numFmtId="0" xfId="0" applyAlignment="1" applyFont="1">
      <alignment horizontal="center" vertical="center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center"/>
    </xf>
    <xf borderId="13" fillId="3" fontId="6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vertical="center"/>
    </xf>
    <xf borderId="10" fillId="2" fontId="2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vertical="center"/>
    </xf>
    <xf borderId="16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6" fillId="2" fontId="2" numFmtId="0" xfId="0" applyAlignment="1" applyBorder="1" applyFont="1">
      <alignment horizontal="center" vertical="center"/>
    </xf>
    <xf borderId="21" fillId="2" fontId="2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16" fillId="2" fontId="2" numFmtId="0" xfId="0" applyAlignment="1" applyBorder="1" applyFont="1">
      <alignment vertical="center"/>
    </xf>
    <xf borderId="0" fillId="3" fontId="2" numFmtId="0" xfId="0" applyAlignment="1" applyFont="1">
      <alignment readingOrder="0" shrinkToFit="0" vertical="top" wrapText="1"/>
    </xf>
    <xf borderId="21" fillId="2" fontId="3" numFmtId="0" xfId="0" applyAlignment="1" applyBorder="1" applyFont="1">
      <alignment horizontal="left" vertical="center"/>
    </xf>
    <xf borderId="0" fillId="2" fontId="3" numFmtId="0" xfId="0" applyAlignment="1" applyFont="1">
      <alignment horizontal="left" vertical="center"/>
    </xf>
    <xf borderId="21" fillId="2" fontId="2" numFmtId="166" xfId="0" applyAlignment="1" applyBorder="1" applyFont="1" applyNumberFormat="1">
      <alignment horizontal="left" readingOrder="0" vertical="center"/>
    </xf>
    <xf borderId="23" fillId="2" fontId="2" numFmtId="0" xfId="0" applyAlignment="1" applyBorder="1" applyFont="1">
      <alignment vertical="center"/>
    </xf>
    <xf borderId="24" fillId="2" fontId="2" numFmtId="0" xfId="0" applyAlignment="1" applyBorder="1" applyFont="1">
      <alignment vertical="center"/>
    </xf>
    <xf borderId="25" fillId="2" fontId="2" numFmtId="0" xfId="0" applyAlignment="1" applyBorder="1" applyFont="1">
      <alignment horizontal="left" vertical="center"/>
    </xf>
    <xf borderId="28" fillId="2" fontId="2" numFmtId="0" xfId="0" applyAlignment="1" applyBorder="1" applyFont="1">
      <alignment vertical="center"/>
    </xf>
    <xf borderId="23" fillId="2" fontId="2" numFmtId="0" xfId="0" applyBorder="1" applyFont="1"/>
    <xf borderId="29" fillId="2" fontId="2" numFmtId="0" xfId="0" applyBorder="1" applyFont="1"/>
    <xf borderId="30" fillId="3" fontId="2" numFmtId="0" xfId="0" applyAlignment="1" applyBorder="1" applyFont="1">
      <alignment readingOrder="0" shrinkToFit="0" vertical="top" wrapText="1"/>
    </xf>
    <xf borderId="31" fillId="3" fontId="2" numFmtId="0" xfId="0" applyAlignment="1" applyBorder="1" applyFont="1">
      <alignment readingOrder="0" shrinkToFit="0" vertical="top" wrapText="1"/>
    </xf>
    <xf borderId="32" fillId="2" fontId="2" numFmtId="0" xfId="0" applyBorder="1" applyFont="1"/>
    <xf borderId="33" fillId="2" fontId="2" numFmtId="0" xfId="0" applyAlignment="1" applyBorder="1" applyFont="1">
      <alignment horizontal="center" vertical="center"/>
    </xf>
    <xf borderId="34" fillId="2" fontId="2" numFmtId="0" xfId="0" applyAlignment="1" applyBorder="1" applyFont="1">
      <alignment horizontal="center" vertical="center"/>
    </xf>
    <xf borderId="37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38" fillId="2" fontId="2" numFmtId="0" xfId="0" applyAlignment="1" applyBorder="1" applyFont="1">
      <alignment horizontal="center" vertical="center"/>
    </xf>
    <xf borderId="39" fillId="2" fontId="2" numFmtId="0" xfId="0" applyAlignment="1" applyBorder="1" applyFont="1">
      <alignment horizontal="center" vertical="center"/>
    </xf>
    <xf borderId="40" fillId="2" fontId="2" numFmtId="0" xfId="0" applyAlignment="1" applyBorder="1" applyFont="1">
      <alignment horizontal="center" vertical="center"/>
    </xf>
    <xf borderId="54" fillId="2" fontId="2" numFmtId="0" xfId="0" applyAlignment="1" applyBorder="1" applyFont="1">
      <alignment horizontal="center" vertical="center"/>
    </xf>
    <xf borderId="44" fillId="2" fontId="2" numFmtId="0" xfId="0" applyAlignment="1" applyBorder="1" applyFont="1">
      <alignment horizontal="center" vertical="center"/>
    </xf>
    <xf borderId="45" fillId="2" fontId="2" numFmtId="0" xfId="0" applyAlignment="1" applyBorder="1" applyFont="1">
      <alignment horizontal="center" vertical="center"/>
    </xf>
    <xf borderId="46" fillId="2" fontId="2" numFmtId="0" xfId="0" applyAlignment="1" applyBorder="1" applyFont="1">
      <alignment horizontal="center" vertical="center"/>
    </xf>
    <xf borderId="51" fillId="2" fontId="6" numFmtId="0" xfId="0" applyAlignment="1" applyBorder="1" applyFont="1">
      <alignment horizontal="center" vertical="center"/>
    </xf>
    <xf borderId="61" fillId="3" fontId="6" numFmtId="0" xfId="0" applyAlignment="1" applyBorder="1" applyFont="1">
      <alignment horizontal="center" readingOrder="0" shrinkToFit="0" vertical="bottom" wrapText="1"/>
    </xf>
    <xf borderId="62" fillId="0" fontId="4" numFmtId="0" xfId="0" applyBorder="1" applyFont="1"/>
    <xf borderId="63" fillId="0" fontId="4" numFmtId="0" xfId="0" applyBorder="1" applyFont="1"/>
    <xf borderId="0" fillId="3" fontId="3" numFmtId="169" xfId="0" applyAlignment="1" applyFont="1" applyNumberFormat="1">
      <alignment horizontal="center" readingOrder="0" vertical="center"/>
    </xf>
    <xf borderId="19" fillId="3" fontId="2" numFmtId="169" xfId="0" applyAlignment="1" applyBorder="1" applyFont="1" applyNumberFormat="1">
      <alignment horizontal="center" readingOrder="0" vertical="center"/>
    </xf>
    <xf borderId="0" fillId="3" fontId="3" numFmtId="1" xfId="0" applyAlignment="1" applyFont="1" applyNumberFormat="1">
      <alignment horizontal="center" readingOrder="0" vertical="center"/>
    </xf>
    <xf borderId="50" fillId="3" fontId="3" numFmtId="169" xfId="0" applyAlignment="1" applyBorder="1" applyFont="1" applyNumberFormat="1">
      <alignment horizontal="center" vertical="center"/>
    </xf>
    <xf borderId="0" fillId="3" fontId="2" numFmtId="168" xfId="0" applyAlignment="1" applyFont="1" applyNumberFormat="1">
      <alignment horizontal="right" vertical="bottom"/>
    </xf>
    <xf borderId="51" fillId="2" fontId="6" numFmtId="0" xfId="0" applyAlignment="1" applyBorder="1" applyFont="1">
      <alignment horizontal="center" readingOrder="0" vertical="center"/>
    </xf>
    <xf borderId="64" fillId="3" fontId="6" numFmtId="0" xfId="0" applyAlignment="1" applyBorder="1" applyFont="1">
      <alignment horizontal="center" readingOrder="0" shrinkToFit="0" vertical="bottom" wrapText="1"/>
    </xf>
    <xf borderId="65" fillId="0" fontId="4" numFmtId="0" xfId="0" applyBorder="1" applyFont="1"/>
    <xf borderId="66" fillId="0" fontId="4" numFmtId="0" xfId="0" applyBorder="1" applyFont="1"/>
    <xf borderId="51" fillId="2" fontId="2" numFmtId="0" xfId="0" applyAlignment="1" applyBorder="1" applyFont="1">
      <alignment horizontal="center" readingOrder="0" vertical="center"/>
    </xf>
    <xf borderId="64" fillId="0" fontId="6" numFmtId="0" xfId="0" applyAlignment="1" applyBorder="1" applyFont="1">
      <alignment horizontal="center" readingOrder="0"/>
    </xf>
    <xf borderId="0" fillId="2" fontId="3" numFmtId="169" xfId="0" applyAlignment="1" applyFont="1" applyNumberFormat="1">
      <alignment horizontal="center" readingOrder="0" vertical="center"/>
    </xf>
    <xf borderId="19" fillId="2" fontId="2" numFmtId="169" xfId="0" applyAlignment="1" applyBorder="1" applyFont="1" applyNumberFormat="1">
      <alignment horizontal="center" vertical="center"/>
    </xf>
    <xf borderId="8" fillId="2" fontId="3" numFmtId="1" xfId="0" applyAlignment="1" applyBorder="1" applyFont="1" applyNumberFormat="1">
      <alignment horizontal="center" readingOrder="0" vertical="center"/>
    </xf>
    <xf borderId="0" fillId="2" fontId="2" numFmtId="168" xfId="0" applyAlignment="1" applyFont="1" applyNumberFormat="1">
      <alignment vertical="center"/>
    </xf>
    <xf borderId="19" fillId="2" fontId="2" numFmtId="169" xfId="0" applyAlignment="1" applyBorder="1" applyFont="1" applyNumberFormat="1">
      <alignment horizontal="center" readingOrder="0" vertical="center"/>
    </xf>
    <xf borderId="47" fillId="2" fontId="2" numFmtId="0" xfId="0" applyAlignment="1" applyBorder="1" applyFont="1">
      <alignment horizontal="center" vertical="center"/>
    </xf>
    <xf borderId="0" fillId="0" fontId="14" numFmtId="0" xfId="0" applyAlignment="1" applyFont="1">
      <alignment horizontal="right"/>
    </xf>
    <xf borderId="0" fillId="0" fontId="14" numFmtId="0" xfId="0" applyFont="1"/>
    <xf borderId="0" fillId="0" fontId="14" numFmtId="166" xfId="0" applyAlignment="1" applyFont="1" applyNumberFormat="1">
      <alignment horizontal="left" readingOrder="0"/>
    </xf>
    <xf borderId="0" fillId="0" fontId="15" numFmtId="0" xfId="0" applyAlignment="1" applyFont="1">
      <alignment horizontal="left" readingOrder="0" vertical="center"/>
    </xf>
    <xf borderId="67" fillId="2" fontId="2" numFmtId="168" xfId="0" applyAlignment="1" applyBorder="1" applyFont="1" applyNumberFormat="1">
      <alignment horizontal="center" vertical="center"/>
    </xf>
    <xf borderId="8" fillId="2" fontId="2" numFmtId="2" xfId="0" applyAlignment="1" applyBorder="1" applyFont="1" applyNumberFormat="1">
      <alignment horizontal="center" vertical="center"/>
    </xf>
    <xf borderId="47" fillId="2" fontId="3" numFmtId="168" xfId="0" applyAlignment="1" applyBorder="1" applyFont="1" applyNumberFormat="1">
      <alignment vertical="center"/>
    </xf>
    <xf borderId="0" fillId="0" fontId="15" numFmtId="0" xfId="0" applyAlignment="1" applyFont="1">
      <alignment readingOrder="0" vertical="center"/>
    </xf>
    <xf borderId="53" fillId="2" fontId="2" numFmtId="0" xfId="0" applyAlignment="1" applyBorder="1" applyFont="1">
      <alignment horizontal="left" vertical="center"/>
    </xf>
    <xf borderId="0" fillId="0" fontId="15" numFmtId="0" xfId="0" applyAlignment="1" applyFont="1">
      <alignment readingOrder="0"/>
    </xf>
    <xf borderId="55" fillId="2" fontId="2" numFmtId="0" xfId="0" applyAlignment="1" applyBorder="1" applyFont="1">
      <alignment horizontal="left" vertical="center"/>
    </xf>
    <xf borderId="47" fillId="2" fontId="2" numFmtId="168" xfId="0" applyAlignment="1" applyBorder="1" applyFont="1" applyNumberFormat="1">
      <alignment vertical="center"/>
    </xf>
    <xf borderId="44" fillId="2" fontId="2" numFmtId="168" xfId="0" applyAlignment="1" applyBorder="1" applyFont="1" applyNumberFormat="1">
      <alignment horizontal="center" vertical="center"/>
    </xf>
    <xf borderId="46" fillId="2" fontId="2" numFmtId="2" xfId="0" applyAlignment="1" applyBorder="1" applyFont="1" applyNumberFormat="1">
      <alignment horizontal="center" vertical="center"/>
    </xf>
    <xf borderId="40" fillId="2" fontId="2" numFmtId="168" xfId="0" applyAlignment="1" applyBorder="1" applyFont="1" applyNumberFormat="1">
      <alignment vertical="center"/>
    </xf>
    <xf borderId="10" fillId="2" fontId="14" numFmtId="0" xfId="0" applyAlignment="1" applyBorder="1" applyFont="1">
      <alignment vertical="center"/>
    </xf>
    <xf borderId="15" fillId="2" fontId="14" numFmtId="0" xfId="0" applyAlignment="1" applyBorder="1" applyFont="1">
      <alignment vertical="center"/>
    </xf>
    <xf borderId="9" fillId="2" fontId="2" numFmtId="0" xfId="0" applyAlignment="1" applyBorder="1" applyFont="1">
      <alignment horizontal="center" vertical="center"/>
    </xf>
    <xf borderId="50" fillId="3" fontId="2" numFmtId="168" xfId="0" applyAlignment="1" applyBorder="1" applyFont="1" applyNumberFormat="1">
      <alignment horizontal="right" vertical="bottom"/>
    </xf>
    <xf borderId="8" fillId="2" fontId="2" numFmtId="0" xfId="0" applyAlignment="1" applyBorder="1" applyFont="1">
      <alignment horizontal="right" vertical="center"/>
    </xf>
    <xf borderId="21" fillId="2" fontId="2" numFmtId="0" xfId="0" applyAlignment="1" applyBorder="1" applyFont="1">
      <alignment horizontal="left" vertical="center"/>
    </xf>
    <xf borderId="57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right" vertical="center"/>
    </xf>
    <xf borderId="21" fillId="2" fontId="2" numFmtId="0" xfId="0" applyAlignment="1" applyBorder="1" applyFont="1">
      <alignment vertical="center"/>
    </xf>
    <xf borderId="1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right" vertical="center"/>
    </xf>
    <xf borderId="29" fillId="2" fontId="2" numFmtId="166" xfId="0" applyAlignment="1" applyBorder="1" applyFont="1" applyNumberFormat="1">
      <alignment horizontal="left" vertical="center"/>
    </xf>
    <xf borderId="3" fillId="2" fontId="2" numFmtId="0" xfId="0" applyAlignment="1" applyBorder="1" applyFont="1">
      <alignment horizontal="center" vertical="center"/>
    </xf>
    <xf borderId="16" fillId="2" fontId="16" numFmtId="0" xfId="0" applyAlignment="1" applyBorder="1" applyFont="1">
      <alignment vertical="top"/>
    </xf>
    <xf borderId="12" fillId="4" fontId="2" numFmtId="0" xfId="0" applyAlignment="1" applyBorder="1" applyFont="1">
      <alignment horizontal="center" shrinkToFit="1" vertical="center" wrapText="0"/>
    </xf>
    <xf borderId="37" fillId="0" fontId="2" numFmtId="0" xfId="0" applyAlignment="1" applyBorder="1" applyFont="1">
      <alignment horizontal="center" vertical="center"/>
    </xf>
    <xf borderId="19" fillId="3" fontId="17" numFmtId="169" xfId="0" applyAlignment="1" applyBorder="1" applyFont="1" applyNumberFormat="1">
      <alignment horizontal="center" vertical="center"/>
    </xf>
    <xf borderId="24" fillId="2" fontId="2" numFmtId="0" xfId="0" applyBorder="1" applyFont="1"/>
    <xf borderId="57" fillId="2" fontId="2" numFmtId="0" xfId="0" applyBorder="1" applyFont="1"/>
    <xf borderId="0" fillId="0" fontId="1" numFmtId="170" xfId="0" applyAlignment="1" applyFont="1" applyNumberFormat="1">
      <alignment readingOrder="0"/>
    </xf>
    <xf borderId="0" fillId="0" fontId="1" numFmtId="0" xfId="0" applyAlignment="1" applyFont="1">
      <alignment readingOrder="0"/>
    </xf>
    <xf borderId="10" fillId="2" fontId="2" numFmtId="0" xfId="0" applyAlignment="1" applyBorder="1" applyFont="1">
      <alignment vertical="center"/>
    </xf>
    <xf borderId="11" fillId="2" fontId="2" numFmtId="0" xfId="0" applyAlignment="1" applyBorder="1" applyFont="1">
      <alignment vertical="center"/>
    </xf>
    <xf borderId="13" fillId="3" fontId="2" numFmtId="0" xfId="0" applyAlignment="1" applyBorder="1" applyFont="1">
      <alignment readingOrder="0" shrinkToFit="0" vertical="top" wrapText="1"/>
    </xf>
    <xf borderId="21" fillId="2" fontId="3" numFmtId="0" xfId="0" applyAlignment="1" applyBorder="1" applyFont="1">
      <alignment horizontal="left" readingOrder="0" vertical="center"/>
    </xf>
    <xf borderId="20" fillId="3" fontId="2" numFmtId="0" xfId="0" applyAlignment="1" applyBorder="1" applyFont="1">
      <alignment readingOrder="0" shrinkToFit="0" vertical="top" wrapText="1"/>
    </xf>
    <xf borderId="21" fillId="2" fontId="2" numFmtId="166" xfId="0" applyAlignment="1" applyBorder="1" applyFont="1" applyNumberFormat="1">
      <alignment horizontal="left" vertical="center"/>
    </xf>
    <xf borderId="41" fillId="2" fontId="2" numFmtId="0" xfId="0" applyAlignment="1" applyBorder="1" applyFont="1">
      <alignment horizontal="center" vertical="center"/>
    </xf>
    <xf borderId="48" fillId="3" fontId="2" numFmtId="0" xfId="0" applyAlignment="1" applyBorder="1" applyFont="1">
      <alignment horizontal="center" readingOrder="0" vertical="bottom"/>
    </xf>
    <xf borderId="48" fillId="3" fontId="2" numFmtId="169" xfId="0" applyAlignment="1" applyBorder="1" applyFont="1" applyNumberFormat="1">
      <alignment horizontal="center" readingOrder="0" vertical="bottom"/>
    </xf>
    <xf borderId="49" fillId="3" fontId="2" numFmtId="168" xfId="0" applyAlignment="1" applyBorder="1" applyFont="1" applyNumberFormat="1">
      <alignment horizontal="center" readingOrder="0" vertical="bottom"/>
    </xf>
    <xf borderId="0" fillId="3" fontId="2" numFmtId="2" xfId="0" applyAlignment="1" applyFont="1" applyNumberFormat="1">
      <alignment horizontal="center" readingOrder="0" vertical="bottom"/>
    </xf>
    <xf borderId="47" fillId="2" fontId="2" numFmtId="0" xfId="0" applyAlignment="1" applyBorder="1" applyFont="1">
      <alignment horizontal="center" readingOrder="0" vertical="center"/>
    </xf>
    <xf borderId="16" fillId="2" fontId="2" numFmtId="0" xfId="0" applyAlignment="1" applyBorder="1" applyFont="1">
      <alignment horizontal="left" vertical="center"/>
    </xf>
    <xf borderId="16" fillId="2" fontId="2" numFmtId="168" xfId="0" applyAlignment="1" applyBorder="1" applyFont="1" applyNumberFormat="1">
      <alignment horizontal="center" vertical="center"/>
    </xf>
    <xf borderId="21" fillId="2" fontId="2" numFmtId="168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right" vertical="center"/>
    </xf>
    <xf borderId="5" fillId="2" fontId="2" numFmtId="166" xfId="0" applyAlignment="1" applyBorder="1" applyFont="1" applyNumberFormat="1">
      <alignment horizontal="center" readingOrder="0" vertical="center"/>
    </xf>
    <xf borderId="51" fillId="2" fontId="2" numFmtId="168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right" readingOrder="0" vertical="center"/>
    </xf>
    <xf borderId="51" fillId="2" fontId="2" numFmtId="0" xfId="0" applyAlignment="1" applyBorder="1" applyFont="1">
      <alignment horizontal="left" vertical="center"/>
    </xf>
    <xf borderId="54" fillId="2" fontId="2" numFmtId="0" xfId="0" applyAlignment="1" applyBorder="1" applyFont="1">
      <alignment horizontal="left" vertical="center"/>
    </xf>
    <xf borderId="41" fillId="2" fontId="2" numFmtId="0" xfId="0" applyAlignment="1" applyBorder="1" applyFont="1">
      <alignment horizontal="left" vertical="center"/>
    </xf>
    <xf borderId="41" fillId="2" fontId="2" numFmtId="168" xfId="0" applyAlignment="1" applyBorder="1" applyFont="1" applyNumberFormat="1">
      <alignment horizontal="center" vertical="center"/>
    </xf>
    <xf borderId="24" fillId="2" fontId="2" numFmtId="2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left" vertical="center"/>
    </xf>
    <xf borderId="5" fillId="4" fontId="2" numFmtId="0" xfId="0" applyAlignment="1" applyBorder="1" applyFont="1">
      <alignment horizontal="center" shrinkToFit="1" vertical="center" wrapText="0"/>
    </xf>
    <xf borderId="59" fillId="2" fontId="2" numFmtId="0" xfId="0" applyBorder="1" applyFont="1"/>
    <xf borderId="5" fillId="3" fontId="2" numFmtId="0" xfId="0" applyAlignment="1" applyBorder="1" applyFont="1">
      <alignment vertical="center"/>
    </xf>
    <xf borderId="68" fillId="2" fontId="2" numFmtId="0" xfId="0" applyAlignment="1" applyBorder="1" applyFont="1">
      <alignment vertical="center"/>
    </xf>
    <xf borderId="69" fillId="2" fontId="2" numFmtId="0" xfId="0" applyAlignment="1" applyBorder="1" applyFont="1">
      <alignment vertical="center"/>
    </xf>
    <xf borderId="70" fillId="2" fontId="2" numFmtId="0" xfId="0" applyBorder="1" applyFont="1"/>
    <xf borderId="70" fillId="2" fontId="2" numFmtId="0" xfId="0" applyAlignment="1" applyBorder="1" applyFont="1">
      <alignment vertical="center"/>
    </xf>
    <xf borderId="71" fillId="2" fontId="2" numFmtId="0" xfId="0" applyAlignment="1" applyBorder="1" applyFont="1">
      <alignment vertical="center"/>
    </xf>
    <xf borderId="72" fillId="2" fontId="2" numFmtId="0" xfId="0" applyAlignment="1" applyBorder="1" applyFont="1">
      <alignment horizontal="left" shrinkToFit="0" vertical="center" wrapText="1"/>
    </xf>
    <xf borderId="73" fillId="0" fontId="4" numFmtId="0" xfId="0" applyBorder="1" applyFont="1"/>
    <xf borderId="74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75" fillId="0" fontId="4" numFmtId="0" xfId="0" applyBorder="1" applyFont="1"/>
    <xf borderId="76" fillId="2" fontId="2" numFmtId="165" xfId="0" applyAlignment="1" applyBorder="1" applyFont="1" applyNumberFormat="1">
      <alignment horizontal="center" vertical="center"/>
    </xf>
    <xf borderId="77" fillId="0" fontId="4" numFmtId="0" xfId="0" applyBorder="1" applyFont="1"/>
    <xf borderId="78" fillId="2" fontId="2" numFmtId="0" xfId="0" applyAlignment="1" applyBorder="1" applyFont="1">
      <alignment vertical="center"/>
    </xf>
    <xf borderId="79" fillId="2" fontId="2" numFmtId="0" xfId="0" applyAlignment="1" applyBorder="1" applyFont="1">
      <alignment vertical="center"/>
    </xf>
    <xf borderId="15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23" fillId="2" fontId="2" numFmtId="0" xfId="0" applyAlignment="1" applyBorder="1" applyFont="1">
      <alignment horizontal="center" vertical="center"/>
    </xf>
    <xf borderId="59" fillId="2" fontId="2" numFmtId="0" xfId="0" applyAlignment="1" applyBorder="1" applyFont="1">
      <alignment horizontal="center" vertical="center"/>
    </xf>
    <xf borderId="24" fillId="2" fontId="2" numFmtId="0" xfId="0" applyAlignment="1" applyBorder="1" applyFont="1">
      <alignment horizontal="center" vertical="center"/>
    </xf>
    <xf borderId="51" fillId="2" fontId="2" numFmtId="168" xfId="0" applyAlignment="1" applyBorder="1" applyFont="1" applyNumberFormat="1">
      <alignment horizontal="center" readingOrder="0" vertical="center"/>
    </xf>
    <xf borderId="47" fillId="2" fontId="2" numFmtId="168" xfId="0" applyAlignment="1" applyBorder="1" applyFont="1" applyNumberFormat="1">
      <alignment horizontal="center" vertical="center"/>
    </xf>
    <xf borderId="5" fillId="2" fontId="2" numFmtId="166" xfId="0" applyAlignment="1" applyBorder="1" applyFont="1" applyNumberFormat="1">
      <alignment horizontal="center" vertical="center"/>
    </xf>
    <xf borderId="80" fillId="2" fontId="2" numFmtId="168" xfId="0" applyAlignment="1" applyBorder="1" applyFont="1" applyNumberFormat="1">
      <alignment vertical="center"/>
    </xf>
    <xf borderId="81" fillId="2" fontId="2" numFmtId="168" xfId="0" applyAlignment="1" applyBorder="1" applyFont="1" applyNumberFormat="1">
      <alignment vertical="center"/>
    </xf>
    <xf borderId="82" fillId="3" fontId="2" numFmtId="0" xfId="0" applyAlignment="1" applyBorder="1" applyFont="1">
      <alignment horizontal="left" readingOrder="0" shrinkToFit="0" vertical="top" wrapText="1"/>
    </xf>
    <xf borderId="72" fillId="3" fontId="2" numFmtId="0" xfId="0" applyAlignment="1" applyBorder="1" applyFont="1">
      <alignment horizontal="left" shrinkToFit="0" vertical="top" wrapText="1"/>
    </xf>
    <xf borderId="76" fillId="3" fontId="2" numFmtId="165" xfId="0" applyAlignment="1" applyBorder="1" applyFont="1" applyNumberFormat="1">
      <alignment horizontal="left" vertical="top"/>
    </xf>
    <xf borderId="83" fillId="0" fontId="4" numFmtId="0" xfId="0" applyBorder="1" applyFont="1"/>
    <xf borderId="84" fillId="0" fontId="4" numFmtId="0" xfId="0" applyBorder="1" applyFont="1"/>
    <xf borderId="82" fillId="3" fontId="2" numFmtId="0" xfId="0" applyAlignment="1" applyBorder="1" applyFont="1">
      <alignment horizontal="left" vertical="top"/>
    </xf>
    <xf borderId="82" fillId="3" fontId="2" numFmtId="0" xfId="0" applyAlignment="1" applyBorder="1" applyFont="1">
      <alignment horizontal="left" readingOrder="0" vertical="top"/>
    </xf>
    <xf borderId="1" fillId="2" fontId="2" numFmtId="2" xfId="0" applyAlignment="1" applyBorder="1" applyFont="1" applyNumberFormat="1">
      <alignment horizontal="center" readingOrder="0" vertical="center"/>
    </xf>
    <xf borderId="76" fillId="3" fontId="2" numFmtId="165" xfId="0" applyAlignment="1" applyBorder="1" applyFont="1" applyNumberFormat="1">
      <alignment horizontal="left" shrinkToFit="0" vertical="top" wrapText="1"/>
    </xf>
    <xf borderId="48" fillId="3" fontId="2" numFmtId="0" xfId="0" applyAlignment="1" applyBorder="1" applyFont="1">
      <alignment horizontal="center" vertical="bottom"/>
    </xf>
    <xf borderId="48" fillId="3" fontId="2" numFmtId="168" xfId="0" applyAlignment="1" applyBorder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85" fillId="3" fontId="2" numFmtId="0" xfId="0" applyAlignment="1" applyBorder="1" applyFont="1">
      <alignment readingOrder="0"/>
    </xf>
    <xf borderId="86" fillId="0" fontId="4" numFmtId="0" xfId="0" applyBorder="1" applyFont="1"/>
    <xf borderId="87" fillId="0" fontId="4" numFmtId="0" xfId="0" applyBorder="1" applyFont="1"/>
    <xf borderId="70" fillId="3" fontId="18" numFmtId="0" xfId="0" applyAlignment="1" applyBorder="1" applyFont="1">
      <alignment vertical="bottom"/>
    </xf>
    <xf borderId="31" fillId="3" fontId="2" numFmtId="0" xfId="0" applyAlignment="1" applyBorder="1" applyFont="1">
      <alignment horizontal="left" readingOrder="0" shrinkToFit="0" vertical="top" wrapText="1"/>
    </xf>
    <xf borderId="75" fillId="3" fontId="2" numFmtId="0" xfId="0" applyAlignment="1" applyBorder="1" applyFont="1">
      <alignment horizontal="left" readingOrder="0" shrinkToFit="0" vertical="top" wrapText="1"/>
    </xf>
    <xf borderId="72" fillId="3" fontId="2" numFmtId="0" xfId="0" applyAlignment="1" applyBorder="1" applyFont="1">
      <alignment readingOrder="0" shrinkToFit="0" vertical="center" wrapText="1"/>
    </xf>
    <xf borderId="76" fillId="3" fontId="12" numFmtId="165" xfId="0" applyAlignment="1" applyBorder="1" applyFont="1" applyNumberFormat="1">
      <alignment horizontal="left" readingOrder="0"/>
    </xf>
    <xf borderId="85" fillId="3" fontId="2" numFmtId="0" xfId="0" applyAlignment="1" applyBorder="1" applyFont="1">
      <alignment readingOrder="0" vertical="center"/>
    </xf>
    <xf borderId="76" fillId="3" fontId="12" numFmtId="165" xfId="0" applyAlignment="1" applyBorder="1" applyFont="1" applyNumberFormat="1">
      <alignment horizontal="left" readingOrder="0" vertical="center"/>
    </xf>
    <xf borderId="82" fillId="3" fontId="2" numFmtId="0" xfId="0" applyAlignment="1" applyBorder="1" applyFont="1">
      <alignment readingOrder="0" shrinkToFit="0" vertical="center" wrapText="1"/>
    </xf>
    <xf borderId="48" fillId="3" fontId="2" numFmtId="168" xfId="0" applyAlignment="1" applyBorder="1" applyFont="1" applyNumberFormat="1">
      <alignment horizontal="center" readingOrder="0" vertical="bottom"/>
    </xf>
    <xf borderId="83" fillId="3" fontId="12" numFmtId="165" xfId="0" applyAlignment="1" applyBorder="1" applyFont="1" applyNumberFormat="1">
      <alignment horizontal="left" readingOrder="0" vertical="center"/>
    </xf>
    <xf borderId="84" fillId="3" fontId="12" numFmtId="165" xfId="0" applyAlignment="1" applyBorder="1" applyFont="1" applyNumberFormat="1">
      <alignment horizontal="left" readingOrder="0" vertical="center"/>
    </xf>
    <xf borderId="20" fillId="3" fontId="2" numFmtId="0" xfId="0" applyAlignment="1" applyBorder="1" applyFont="1">
      <alignment horizontal="left" readingOrder="0" shrinkToFit="0" vertical="top" wrapText="1"/>
    </xf>
    <xf borderId="72" fillId="3" fontId="2" numFmtId="0" xfId="0" applyAlignment="1" applyBorder="1" applyFont="1">
      <alignment horizontal="left" readingOrder="0" shrinkToFit="0" vertical="top" wrapText="1"/>
    </xf>
    <xf borderId="76" fillId="3" fontId="2" numFmtId="165" xfId="0" applyAlignment="1" applyBorder="1" applyFont="1" applyNumberFormat="1">
      <alignment horizontal="left" readingOrder="0" shrinkToFit="0" vertical="top" wrapText="1"/>
    </xf>
    <xf borderId="88" fillId="3" fontId="2" numFmtId="0" xfId="0" applyAlignment="1" applyBorder="1" applyFont="1">
      <alignment horizontal="left" readingOrder="0" shrinkToFit="0" vertical="center" wrapText="1"/>
    </xf>
    <xf borderId="32" fillId="0" fontId="4" numFmtId="0" xfId="0" applyBorder="1" applyFont="1"/>
    <xf borderId="14" fillId="3" fontId="2" numFmtId="0" xfId="0" applyAlignment="1" applyBorder="1" applyFont="1">
      <alignment readingOrder="0" shrinkToFit="0" vertical="center" wrapText="1"/>
    </xf>
    <xf borderId="30" fillId="3" fontId="2" numFmtId="0" xfId="0" applyAlignment="1" applyBorder="1" applyFont="1">
      <alignment readingOrder="0" shrinkToFit="0" vertical="center" wrapText="1"/>
    </xf>
    <xf borderId="31" fillId="3" fontId="2" numFmtId="0" xfId="0" applyAlignment="1" applyBorder="1" applyFont="1">
      <alignment readingOrder="0" shrinkToFit="0" vertical="center" wrapText="1"/>
    </xf>
    <xf borderId="32" fillId="3" fontId="2" numFmtId="0" xfId="0" applyAlignment="1" applyBorder="1" applyFont="1">
      <alignment readingOrder="0" shrinkToFit="0" vertical="center" wrapText="1"/>
    </xf>
    <xf borderId="58" fillId="2" fontId="2" numFmtId="0" xfId="0" applyAlignment="1" applyBorder="1" applyFont="1">
      <alignment horizontal="center" vertical="center"/>
    </xf>
    <xf borderId="36" fillId="2" fontId="2" numFmtId="0" xfId="0" applyAlignment="1" applyBorder="1" applyFont="1">
      <alignment horizontal="center" vertical="center"/>
    </xf>
    <xf borderId="89" fillId="2" fontId="2" numFmtId="0" xfId="0" applyAlignment="1" applyBorder="1" applyFont="1">
      <alignment horizontal="center" vertical="center"/>
    </xf>
    <xf borderId="76" fillId="3" fontId="12" numFmtId="49" xfId="0" applyAlignment="1" applyBorder="1" applyFont="1" applyNumberFormat="1">
      <alignment horizontal="left" readingOrder="0" vertical="center"/>
    </xf>
    <xf borderId="2" fillId="2" fontId="2" numFmtId="0" xfId="0" applyAlignment="1" applyBorder="1" applyFont="1">
      <alignment readingOrder="0"/>
    </xf>
    <xf borderId="84" fillId="3" fontId="12" numFmtId="0" xfId="0" applyAlignment="1" applyBorder="1" applyFont="1">
      <alignment horizontal="left" vertical="center"/>
    </xf>
    <xf borderId="3" fillId="2" fontId="2" numFmtId="166" xfId="0" applyAlignment="1" applyBorder="1" applyFont="1" applyNumberFormat="1">
      <alignment horizontal="center" readingOrder="0" vertical="center"/>
    </xf>
    <xf borderId="9" fillId="0" fontId="4" numFmtId="0" xfId="0" applyBorder="1" applyFont="1"/>
    <xf borderId="3" fillId="2" fontId="2" numFmtId="0" xfId="0" applyAlignment="1" applyBorder="1" applyFont="1">
      <alignment horizontal="left" readingOrder="0" shrinkToFit="0" vertical="center" wrapText="1"/>
    </xf>
    <xf borderId="82" fillId="3" fontId="2" numFmtId="0" xfId="0" applyAlignment="1" applyBorder="1" applyFont="1">
      <alignment shrinkToFit="0" vertical="center" wrapText="1"/>
    </xf>
    <xf borderId="20" fillId="2" fontId="2" numFmtId="166" xfId="0" applyAlignment="1" applyBorder="1" applyFont="1" applyNumberFormat="1">
      <alignment horizontal="left" shrinkToFit="0" vertical="center" wrapText="1"/>
    </xf>
    <xf borderId="26" fillId="3" fontId="12" numFmtId="165" xfId="0" applyAlignment="1" applyBorder="1" applyFont="1" applyNumberFormat="1">
      <alignment horizontal="left" vertical="center"/>
    </xf>
    <xf borderId="3" fillId="2" fontId="2" numFmtId="0" xfId="0" applyAlignment="1" applyBorder="1" applyFont="1">
      <alignment horizontal="left" shrinkToFit="0" vertical="center" wrapText="1"/>
    </xf>
    <xf borderId="83" fillId="3" fontId="12" numFmtId="165" xfId="0" applyAlignment="1" applyBorder="1" applyFont="1" applyNumberFormat="1">
      <alignment horizontal="left" vertical="center"/>
    </xf>
    <xf borderId="72" fillId="3" fontId="2" numFmtId="0" xfId="0" applyAlignment="1" applyBorder="1" applyFont="1">
      <alignment readingOrder="0" shrinkToFit="0" vertical="top" wrapText="1"/>
    </xf>
    <xf borderId="82" fillId="3" fontId="7" numFmtId="167" xfId="0" applyAlignment="1" applyBorder="1" applyFont="1" applyNumberFormat="1">
      <alignment horizontal="left" readingOrder="0" shrinkToFit="0" vertical="top" wrapText="1"/>
    </xf>
    <xf borderId="72" fillId="3" fontId="7" numFmtId="0" xfId="0" applyAlignment="1" applyBorder="1" applyFont="1">
      <alignment horizontal="left" shrinkToFit="0" textRotation="0" vertical="top" wrapText="1"/>
    </xf>
    <xf borderId="76" fillId="3" fontId="7" numFmtId="165" xfId="0" applyAlignment="1" applyBorder="1" applyFont="1" applyNumberFormat="1">
      <alignment horizontal="left" shrinkToFit="0" vertical="top" wrapText="1"/>
    </xf>
    <xf borderId="82" fillId="3" fontId="2" numFmtId="0" xfId="0" applyAlignment="1" applyBorder="1" applyFont="1">
      <alignment readingOrder="0" shrinkToFit="0" vertical="top" wrapText="1"/>
    </xf>
    <xf borderId="72" fillId="3" fontId="2" numFmtId="0" xfId="0" applyAlignment="1" applyBorder="1" applyFont="1">
      <alignment horizontal="left" readingOrder="0" shrinkToFit="0" vertical="center" wrapText="1"/>
    </xf>
    <xf borderId="16" fillId="2" fontId="2" numFmtId="2" xfId="0" applyAlignment="1" applyBorder="1" applyFont="1" applyNumberFormat="1">
      <alignment horizontal="center" vertical="center"/>
    </xf>
    <xf borderId="0" fillId="3" fontId="2" numFmtId="0" xfId="0" applyAlignment="1" applyFont="1">
      <alignment horizontal="center" readingOrder="0" shrinkToFit="0" vertical="bottom" wrapText="1"/>
    </xf>
    <xf borderId="48" fillId="3" fontId="2" numFmtId="0" xfId="0" applyAlignment="1" applyBorder="1" applyFont="1">
      <alignment horizontal="center" readingOrder="0" shrinkToFit="0" vertical="bottom" wrapText="1"/>
    </xf>
    <xf borderId="90" fillId="0" fontId="4" numFmtId="0" xfId="0" applyBorder="1" applyFont="1"/>
    <xf borderId="91" fillId="0" fontId="4" numFmtId="0" xfId="0" applyBorder="1" applyFont="1"/>
    <xf borderId="25" fillId="3" fontId="2" numFmtId="0" xfId="0" applyAlignment="1" applyBorder="1" applyFont="1">
      <alignment horizontal="left" readingOrder="0" shrinkToFit="0" vertical="center" wrapText="1"/>
    </xf>
    <xf borderId="19" fillId="3" fontId="2" numFmtId="0" xfId="0" applyAlignment="1" applyBorder="1" applyFont="1">
      <alignment readingOrder="0" shrinkToFit="0" vertical="center" wrapText="1"/>
    </xf>
    <xf borderId="5" fillId="2" fontId="2" numFmtId="0" xfId="0" applyBorder="1" applyFont="1"/>
    <xf borderId="13" fillId="3" fontId="2" numFmtId="0" xfId="0" applyAlignment="1" applyBorder="1" applyFont="1">
      <alignment readingOrder="0" shrinkToFit="0" vertical="center" wrapText="1"/>
    </xf>
    <xf borderId="92" fillId="3" fontId="2" numFmtId="0" xfId="0" applyAlignment="1" applyBorder="1" applyFont="1">
      <alignment readingOrder="0" shrinkToFit="0" vertical="center" wrapText="1"/>
    </xf>
    <xf borderId="92" fillId="0" fontId="4" numFmtId="0" xfId="0" applyBorder="1" applyFont="1"/>
    <xf borderId="93" fillId="0" fontId="4" numFmtId="0" xfId="0" applyBorder="1" applyFont="1"/>
    <xf borderId="94" fillId="0" fontId="4" numFmtId="0" xfId="0" applyBorder="1" applyFont="1"/>
    <xf borderId="95" fillId="0" fontId="4" numFmtId="0" xfId="0" applyBorder="1" applyFont="1"/>
    <xf borderId="25" fillId="3" fontId="2" numFmtId="0" xfId="0" applyAlignment="1" applyBorder="1" applyFont="1">
      <alignment horizontal="left" readingOrder="0" shrinkToFit="0" vertical="top" wrapText="1"/>
    </xf>
    <xf borderId="72" fillId="3" fontId="2" numFmtId="0" xfId="0" applyAlignment="1" applyBorder="1" applyFont="1">
      <alignment horizontal="left" shrinkToFit="0" vertical="bottom" wrapText="1"/>
    </xf>
    <xf borderId="82" fillId="3" fontId="2" numFmtId="0" xfId="0" applyAlignment="1" applyBorder="1" applyFont="1">
      <alignment horizontal="left" shrinkToFit="0" vertical="top" wrapText="1"/>
    </xf>
    <xf borderId="72" fillId="3" fontId="2" numFmtId="0" xfId="0" applyAlignment="1" applyBorder="1" applyFont="1">
      <alignment shrinkToFit="0" vertical="center" wrapText="1"/>
    </xf>
    <xf borderId="76" fillId="3" fontId="12" numFmtId="165" xfId="0" applyAlignment="1" applyBorder="1" applyFont="1" applyNumberFormat="1">
      <alignment horizontal="left" vertical="center"/>
    </xf>
    <xf borderId="72" fillId="3" fontId="7" numFmtId="0" xfId="0" applyAlignment="1" applyBorder="1" applyFont="1">
      <alignment horizontal="left" readingOrder="0" shrinkToFit="0" textRotation="0" vertical="top" wrapText="1"/>
    </xf>
    <xf borderId="76" fillId="3" fontId="7" numFmtId="165" xfId="0" applyAlignment="1" applyBorder="1" applyFont="1" applyNumberFormat="1">
      <alignment horizontal="left" readingOrder="0" shrinkToFit="0" vertical="top" wrapText="1"/>
    </xf>
    <xf borderId="50" fillId="3" fontId="2" numFmtId="168" xfId="0" applyAlignment="1" applyBorder="1" applyFont="1" applyNumberFormat="1">
      <alignment horizontal="right" readingOrder="0" vertical="bottom"/>
    </xf>
    <xf borderId="82" fillId="3" fontId="2" numFmtId="0" xfId="0" applyAlignment="1" applyBorder="1" applyFont="1">
      <alignment shrinkToFit="0" vertical="top" wrapText="1"/>
    </xf>
    <xf borderId="72" fillId="3" fontId="2" numFmtId="0" xfId="0" applyAlignment="1" applyBorder="1" applyFont="1">
      <alignment shrinkToFit="0" vertical="top" wrapText="1"/>
    </xf>
    <xf borderId="82" fillId="3" fontId="2" numFmtId="0" xfId="0" applyAlignment="1" applyBorder="1" applyFont="1">
      <alignment shrinkToFit="0" vertical="top" wrapText="1"/>
    </xf>
    <xf borderId="0" fillId="3" fontId="2" numFmtId="0" xfId="0" applyAlignment="1" applyFont="1">
      <alignment shrinkToFit="0" vertical="top" wrapText="1"/>
    </xf>
    <xf borderId="25" fillId="3" fontId="2" numFmtId="165" xfId="0" applyAlignment="1" applyBorder="1" applyFont="1" applyNumberFormat="1">
      <alignment horizontal="left" shrinkToFit="0" vertical="center" wrapText="1"/>
    </xf>
    <xf borderId="19" fillId="3" fontId="2" numFmtId="0" xfId="0" applyAlignment="1" applyBorder="1" applyFont="1">
      <alignment shrinkToFit="0" vertical="center" wrapText="1"/>
    </xf>
    <xf borderId="25" fillId="3" fontId="2" numFmtId="165" xfId="0" applyAlignment="1" applyBorder="1" applyFont="1" applyNumberFormat="1">
      <alignment horizontal="left" readingOrder="0" shrinkToFit="0" vertical="center" wrapText="1"/>
    </xf>
    <xf borderId="43" fillId="2" fontId="2" numFmtId="0" xfId="0" applyAlignment="1" applyBorder="1" applyFont="1">
      <alignment horizontal="center" vertical="center"/>
    </xf>
    <xf borderId="19" fillId="3" fontId="2" numFmtId="0" xfId="0" applyAlignment="1" applyBorder="1" applyFont="1">
      <alignment shrinkToFit="0" vertical="center" wrapText="1"/>
    </xf>
    <xf borderId="0" fillId="3" fontId="2" numFmtId="0" xfId="0" applyAlignment="1" applyFont="1">
      <alignment horizontal="left" readingOrder="0" shrinkToFit="0" vertical="top" wrapText="1"/>
    </xf>
    <xf borderId="25" fillId="3" fontId="2" numFmtId="164" xfId="0" applyAlignment="1" applyBorder="1" applyFont="1" applyNumberFormat="1">
      <alignment horizontal="left" readingOrder="0" shrinkToFit="0" vertical="center" wrapText="1"/>
    </xf>
    <xf borderId="47" fillId="2" fontId="2" numFmtId="168" xfId="0" applyAlignment="1" applyBorder="1" applyFont="1" applyNumberFormat="1">
      <alignment readingOrder="0" vertical="center"/>
    </xf>
    <xf borderId="25" fillId="3" fontId="2" numFmtId="164" xfId="0" applyAlignment="1" applyBorder="1" applyFont="1" applyNumberFormat="1">
      <alignment horizontal="left" readingOrder="0" shrinkToFit="0" vertical="center" wrapText="0"/>
    </xf>
    <xf borderId="25" fillId="3" fontId="2" numFmtId="165" xfId="0" applyAlignment="1" applyBorder="1" applyFont="1" applyNumberFormat="1">
      <alignment horizontal="left" shrinkToFit="0" vertical="center" wrapText="0"/>
    </xf>
    <xf borderId="25" fillId="3" fontId="2" numFmtId="165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51" Type="http://schemas.openxmlformats.org/officeDocument/2006/relationships/worksheet" Target="worksheets/sheet14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Relationship Id="rId3" Type="http://schemas.openxmlformats.org/officeDocument/2006/relationships/image" Target="../media/image6.jpg"/><Relationship Id="rId4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Relationship Id="rId3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704850</xdr:colOff>
      <xdr:row>37</xdr:row>
      <xdr:rowOff>219075</xdr:rowOff>
    </xdr:from>
    <xdr:ext cx="1038225" cy="409575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37</xdr:row>
      <xdr:rowOff>180975</xdr:rowOff>
    </xdr:from>
    <xdr:ext cx="1038225" cy="409575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6</xdr:row>
      <xdr:rowOff>104775</xdr:rowOff>
    </xdr:from>
    <xdr:ext cx="3181350" cy="2333625"/>
    <xdr:pic>
      <xdr:nvPicPr>
        <xdr:cNvPr id="0" name="image8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</xdr:row>
      <xdr:rowOff>38100</xdr:rowOff>
    </xdr:from>
    <xdr:ext cx="2943225" cy="3914775"/>
    <xdr:pic>
      <xdr:nvPicPr>
        <xdr:cNvPr id="0" name="image9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28</xdr:row>
      <xdr:rowOff>133350</xdr:rowOff>
    </xdr:from>
    <xdr:ext cx="2895600" cy="3533775"/>
    <xdr:pic>
      <xdr:nvPicPr>
        <xdr:cNvPr id="0" name="image6.jp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28</xdr:row>
      <xdr:rowOff>133350</xdr:rowOff>
    </xdr:from>
    <xdr:ext cx="2895600" cy="3533775"/>
    <xdr:pic>
      <xdr:nvPicPr>
        <xdr:cNvPr id="0" name="image3.jp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5</xdr:row>
      <xdr:rowOff>85725</xdr:rowOff>
    </xdr:from>
    <xdr:ext cx="3152775" cy="3543300"/>
    <xdr:pic>
      <xdr:nvPicPr>
        <xdr:cNvPr id="0" name="image4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723900</xdr:colOff>
      <xdr:row>5</xdr:row>
      <xdr:rowOff>85725</xdr:rowOff>
    </xdr:from>
    <xdr:ext cx="3152775" cy="3543300"/>
    <xdr:pic>
      <xdr:nvPicPr>
        <xdr:cNvPr id="0" name="image5.jp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29</xdr:row>
      <xdr:rowOff>171450</xdr:rowOff>
    </xdr:from>
    <xdr:ext cx="2924175" cy="3895725"/>
    <xdr:pic>
      <xdr:nvPicPr>
        <xdr:cNvPr id="0" name="image7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30</xdr:row>
      <xdr:rowOff>114300</xdr:rowOff>
    </xdr:from>
    <xdr:ext cx="3352800" cy="2524125"/>
    <xdr:pic>
      <xdr:nvPicPr>
        <xdr:cNvPr id="0" name="image10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51.13"/>
    <col customWidth="1" min="3" max="3" width="40.13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tr">
        <f>LISTSHEETS("ฐานข้อมูลลูกค้า")</f>
        <v>VP00566</v>
      </c>
      <c r="B2" s="2" t="str">
        <f t="shared" ref="B2:B138" si="1">INDIRECT("'"&amp;A2&amp;"'!D8")</f>
        <v>บริษัท ธนวรรธน์การค้า จำกัด</v>
      </c>
      <c r="C2" s="2" t="str">
        <f t="shared" ref="C2:C138" si="2">INDIRECT("'"&amp;A2&amp;"'!D10")</f>
        <v>45/6 ถนนอัษฎาธร ตำบลศรีภูมิ อำเภอเมืองเชียงใหม่ จ.เชียงใหม่ 50200</v>
      </c>
      <c r="D2" s="3">
        <f t="shared" ref="D2:D138" si="3">INDIRECT("'"&amp;A2&amp;"'!D12")</f>
        <v>505554001624</v>
      </c>
      <c r="E2" s="2" t="str">
        <f t="shared" ref="E2:E138" si="4">INDIRECT("'"&amp;A2&amp;"'!J9")</f>
        <v>VP00650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3">
        <f t="shared" si="1"/>
        <v>105539030507</v>
      </c>
      <c r="C3" s="3">
        <f t="shared" si="2"/>
        <v>105535069883</v>
      </c>
      <c r="D3" s="3">
        <f t="shared" si="3"/>
        <v>105549083701</v>
      </c>
      <c r="E3" s="2" t="str">
        <f t="shared" si="4"/>
        <v/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5</v>
      </c>
      <c r="B4" s="2" t="str">
        <f t="shared" si="1"/>
        <v>ทีมงาน กองปราม</v>
      </c>
      <c r="C4" s="2" t="str">
        <f t="shared" si="2"/>
        <v/>
      </c>
      <c r="D4" s="2" t="str">
        <f t="shared" si="3"/>
        <v/>
      </c>
      <c r="E4" s="2" t="str">
        <f t="shared" si="4"/>
        <v>VP00641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2" t="str">
        <f t="shared" si="1"/>
        <v/>
      </c>
      <c r="C5" s="2" t="str">
        <f t="shared" si="2"/>
        <v/>
      </c>
      <c r="D5" s="2" t="str">
        <f t="shared" si="3"/>
        <v/>
      </c>
      <c r="E5" s="2" t="str">
        <f t="shared" si="4"/>
        <v/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</v>
      </c>
      <c r="B6" s="2" t="str">
        <f t="shared" si="1"/>
        <v/>
      </c>
      <c r="C6" s="2" t="str">
        <f t="shared" si="2"/>
        <v/>
      </c>
      <c r="D6" s="2" t="str">
        <f t="shared" si="3"/>
        <v/>
      </c>
      <c r="E6" s="2" t="str">
        <f t="shared" si="4"/>
        <v/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2" t="str">
        <f t="shared" si="1"/>
        <v/>
      </c>
      <c r="C7" s="2" t="str">
        <f t="shared" si="2"/>
        <v/>
      </c>
      <c r="D7" s="2" t="str">
        <f t="shared" si="3"/>
        <v/>
      </c>
      <c r="E7" s="2" t="str">
        <f t="shared" si="4"/>
        <v>VP00596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tr">
        <f t="shared" si="1"/>
        <v>บริษัท ราชสีมา เอส.ดี.โอ. จำกัด (สาขา 00003)</v>
      </c>
      <c r="C8" s="2" t="str">
        <f t="shared" si="2"/>
        <v>174 หมู่ที่ 14 ตำบลโพนงาม อำเภอหนองหาน              จ.อุดรธานี 41130</v>
      </c>
      <c r="D8" s="4">
        <f t="shared" si="3"/>
        <v>105541013185</v>
      </c>
      <c r="E8" s="2" t="str">
        <f t="shared" si="4"/>
        <v>VP00400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</v>
      </c>
      <c r="B9" s="2" t="str">
        <f t="shared" si="1"/>
        <v>บริษัทไวท์ไลน์ เอ็กซีคิวชัน จำกัด                          (สำนักงานใหญ่)</v>
      </c>
      <c r="C9" s="2" t="str">
        <f t="shared" si="2"/>
        <v>1550 อาคารธนภูมิ ชั้น8 ถนนเพชรบุรีตัดใหม่ แขวงมักกะสัน เขตราชเทวี กรุงเทพมหานคร 10400</v>
      </c>
      <c r="D9" s="4">
        <f t="shared" si="3"/>
        <v>105562018810</v>
      </c>
      <c r="E9" s="2" t="str">
        <f t="shared" si="4"/>
        <v>VP00401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11</v>
      </c>
      <c r="B10" s="2" t="str">
        <f t="shared" si="1"/>
        <v>บริษัท ศิเทค จำกัด (สำนักงานใหญ่)</v>
      </c>
      <c r="C10" s="2" t="str">
        <f t="shared" si="2"/>
        <v>30 ซอยกรุงเทพกรีฑา 20 แขวงทับช้าง เขตสะพานสูง กรุงเทพฯ 10250</v>
      </c>
      <c r="D10" s="4">
        <f t="shared" si="3"/>
        <v>105533129722</v>
      </c>
      <c r="E10" s="2" t="str">
        <f t="shared" si="4"/>
        <v>VP00402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12</v>
      </c>
      <c r="B11" s="2" t="str">
        <f t="shared" si="1"/>
        <v>อตัฤทธิ์  สังขพิทักษ</v>
      </c>
      <c r="C11" s="2" t="str">
        <f t="shared" si="2"/>
        <v/>
      </c>
      <c r="D11" s="4" t="str">
        <f t="shared" si="3"/>
        <v/>
      </c>
      <c r="E11" s="2" t="str">
        <f t="shared" si="4"/>
        <v>VP00403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13</v>
      </c>
      <c r="B12" s="2" t="str">
        <f t="shared" si="1"/>
        <v>อตัฤทธิ์  สังขพิทักษ</v>
      </c>
      <c r="C12" s="2" t="str">
        <f t="shared" si="2"/>
        <v/>
      </c>
      <c r="D12" s="4" t="str">
        <f t="shared" si="3"/>
        <v/>
      </c>
      <c r="E12" s="2" t="str">
        <f t="shared" si="4"/>
        <v>VP00404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</v>
      </c>
      <c r="B13" s="2" t="str">
        <f t="shared" si="1"/>
        <v>อตัฤทธิ์  สังขพิทักษ</v>
      </c>
      <c r="C13" s="2" t="str">
        <f t="shared" si="2"/>
        <v/>
      </c>
      <c r="D13" s="4" t="str">
        <f t="shared" si="3"/>
        <v/>
      </c>
      <c r="E13" s="2" t="str">
        <f t="shared" si="4"/>
        <v>VP00405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15</v>
      </c>
      <c r="B14" s="2" t="str">
        <f t="shared" si="1"/>
        <v>บริษัท มนต์ทรานสปอร์ต จำกัด                               (สำนักงานใหญ่)</v>
      </c>
      <c r="C14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14" s="4">
        <f t="shared" si="3"/>
        <v>105539030507</v>
      </c>
      <c r="E14" s="2" t="str">
        <f t="shared" si="4"/>
        <v>VP00406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16</v>
      </c>
      <c r="B15" s="2" t="str">
        <f t="shared" si="1"/>
        <v>หจก.เอส.ที.สเป็ค S.T.SPEC LTD.,PART</v>
      </c>
      <c r="C15" s="2" t="str">
        <f t="shared" si="2"/>
        <v>15 ซอยนาคนิวาส 45 ถนนนาคนิวาส แขวงลาดพร้าว เขตลาดพร้าว กรุงเทพมหานคร 10230        
</v>
      </c>
      <c r="D15" s="4">
        <f t="shared" si="3"/>
        <v>103531012478</v>
      </c>
      <c r="E15" s="2" t="str">
        <f t="shared" si="4"/>
        <v>VP00407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</v>
      </c>
      <c r="B16" s="2" t="str">
        <f t="shared" si="1"/>
        <v>บริษัท พัฒนาวิชาการ (2535) จำกัด</v>
      </c>
      <c r="C16" s="2" t="str">
        <f t="shared" si="2"/>
        <v>875-877 ซอยอ่อนนุช 10 ถนนอ่อนนุช แขวงสวนหลวง เขตสวนหลวง กรุงเทพมหานคร 10250</v>
      </c>
      <c r="D16" s="4">
        <f t="shared" si="3"/>
        <v>105535069883</v>
      </c>
      <c r="E16" s="2" t="str">
        <f t="shared" si="4"/>
        <v>VP00408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18</v>
      </c>
      <c r="B17" s="2" t="str">
        <f t="shared" si="1"/>
        <v>บริษัท ไอ-เซิร์ฟ จำกัด</v>
      </c>
      <c r="C17" s="2" t="str">
        <f t="shared" si="2"/>
        <v>1213/335 หมู่บ้านศรีวราทาวน์อินทาวน์ ซอย 21 ถนนศรีวรา แขวงพลับพลา เขตวังทองหลาง กรุงเทพมหานคร 10310</v>
      </c>
      <c r="D17" s="4">
        <f t="shared" si="3"/>
        <v>105543108809</v>
      </c>
      <c r="E17" s="2" t="str">
        <f t="shared" si="4"/>
        <v>VP00409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19</v>
      </c>
      <c r="B18" s="2" t="str">
        <f t="shared" si="1"/>
        <v>บริษัท นีออนเวิรคส์ คอมมูนิเคชั่นส์ (ประเทศไทย) จำกัด (สำนักงานใหญ่)</v>
      </c>
      <c r="C18" s="2" t="str">
        <f t="shared" si="2"/>
        <v>10 ซอยนาคนิวาส 47 ถนนนาคนิวาส แขวงลาดพร้าว เขตลาดพร้าว กรุงเทพมหานคร 10230</v>
      </c>
      <c r="D18" s="4">
        <f t="shared" si="3"/>
        <v>105549083701</v>
      </c>
      <c r="E18" s="2" t="str">
        <f t="shared" si="4"/>
        <v>VP00410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20</v>
      </c>
      <c r="B19" s="2" t="str">
        <f t="shared" si="1"/>
        <v>บริษัท นีออนเวิรคส์ คอมมูนิเคชั่นส์ (ประเทศไทย) จำกัด (สำนักงานใหญ่)</v>
      </c>
      <c r="C19" s="2" t="str">
        <f t="shared" si="2"/>
        <v>10 ซอยนาคนิวาส 47 ถนนนาคนิวาส แขวงลาดพร้าว เขตลาดพร้าว กรุงเทพมหานคร 10230</v>
      </c>
      <c r="D19" s="4">
        <f t="shared" si="3"/>
        <v>105549083701</v>
      </c>
      <c r="E19" s="2" t="str">
        <f t="shared" si="4"/>
        <v>VP00411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21</v>
      </c>
      <c r="B20" s="2" t="str">
        <f t="shared" si="1"/>
        <v>บริษัท ทูเดย์ เฟอร์ทิไลเซอร์ จำกัด</v>
      </c>
      <c r="C20" s="2" t="str">
        <f t="shared" si="2"/>
        <v>36 หมู่ที่ 3 ตำบลบัวลอย อำเภอหนองแค จ.สระบุรี</v>
      </c>
      <c r="D20" s="4">
        <f t="shared" si="3"/>
        <v>105547071462</v>
      </c>
      <c r="E20" s="2" t="str">
        <f t="shared" si="4"/>
        <v>VP00412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22</v>
      </c>
      <c r="B21" s="2" t="str">
        <f t="shared" si="1"/>
        <v>บริษัท โกลเด้น การ์เด้น ริช จำกัด</v>
      </c>
      <c r="C21" s="2" t="str">
        <f t="shared" si="2"/>
        <v>873 หมู่ที่ 2 ตำบลแพรกษาใหม่ อำเภอเมืองสมุทรปราการ จ.สมุทรปราการ 10280</v>
      </c>
      <c r="D21" s="4">
        <f t="shared" si="3"/>
        <v>225563001162</v>
      </c>
      <c r="E21" s="2" t="str">
        <f t="shared" si="4"/>
        <v>VP00413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23</v>
      </c>
      <c r="B22" s="2" t="str">
        <f t="shared" si="1"/>
        <v>บริษัท นีออนเวิรคส์ คอมมูนิเคชั่นส์ (ประเทศไทย) จำกัด (สำนักงานใหญ่)</v>
      </c>
      <c r="C22" s="2" t="str">
        <f t="shared" si="2"/>
        <v>10 ซอยนาคนิวาส 47 ถนนนาคนิวาส แขวงลาดพร้าว เขตลาดพร้าว กรุงเทพมหานคร 10230</v>
      </c>
      <c r="D22" s="4">
        <f t="shared" si="3"/>
        <v>105549083701</v>
      </c>
      <c r="E22" s="2" t="str">
        <f t="shared" si="4"/>
        <v>VP00414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24</v>
      </c>
      <c r="B23" s="2" t="str">
        <f t="shared" si="1"/>
        <v>บริษัท เออร์วิง คอร์ปอเรชั่น จำกัด  (สำนักงานใหญ่) </v>
      </c>
      <c r="C23" s="2" t="str">
        <f t="shared" si="2"/>
        <v>95 ซอยรามอินทรา 117 ถนนรามอินทรา แขวงมีนบุรี เขตมีนบุรี กรุงเทพมหานคร 10510</v>
      </c>
      <c r="D23" s="4">
        <f t="shared" si="3"/>
        <v>105534119941</v>
      </c>
      <c r="E23" s="2" t="str">
        <f t="shared" si="4"/>
        <v>VP00415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25</v>
      </c>
      <c r="B24" s="2" t="str">
        <f t="shared" si="1"/>
        <v>บริษัท เอเอสพี จำกัด  (สำนักงานใหญ่) </v>
      </c>
      <c r="C24" s="2" t="str">
        <f t="shared" si="2"/>
        <v>104 หมู่ที่ 4 ตำบลขุนทะเล อำเภอเมืองสุราษฎร์ธานี จ.สุราษฎร์ธานี 84100</v>
      </c>
      <c r="D24" s="4">
        <f t="shared" si="3"/>
        <v>845560001077</v>
      </c>
      <c r="E24" s="2" t="str">
        <f t="shared" si="4"/>
        <v>VP00416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26</v>
      </c>
      <c r="B25" s="2" t="str">
        <f t="shared" si="1"/>
        <v>บริษัท ภัทร ควอลิตี้ ทูลส์ จำกัด</v>
      </c>
      <c r="C25" s="2" t="str">
        <f t="shared" si="2"/>
        <v>4/2 หมู่ที่ 5 ตำบลแหลมบัว อำเภอนครชัยศรี จ.นครปฐม 73120</v>
      </c>
      <c r="D25" s="4">
        <f t="shared" si="3"/>
        <v>735560001337</v>
      </c>
      <c r="E25" s="2" t="str">
        <f t="shared" si="4"/>
        <v>VP00416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27</v>
      </c>
      <c r="B26" s="2" t="str">
        <f t="shared" si="1"/>
        <v>บริษัท อุดรเกษมสินทรัพย์ จำกัด   (สำนักงานใหญ่) </v>
      </c>
      <c r="C26" s="2" t="str">
        <f t="shared" si="2"/>
        <v>487/5-10 หมู่ที่ 1 ตำบลหมากแข้ง อำเภอเมืองอุดรธานี จ.อุดรธานี 41000  ถนนนิตโย</v>
      </c>
      <c r="D26" s="4">
        <f t="shared" si="3"/>
        <v>415555000231</v>
      </c>
      <c r="E26" s="2" t="str">
        <f t="shared" si="4"/>
        <v>VP00418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28</v>
      </c>
      <c r="B27" s="2" t="str">
        <f t="shared" si="1"/>
        <v>บริษัท อุดรเกษมสินทรัพย์ จำกัด   (สำนักงานใหญ่) </v>
      </c>
      <c r="C27" s="2" t="str">
        <f t="shared" si="2"/>
        <v>487/5-10 หมู่ที่ 1 ตำบลหมากแข้ง อำเภอเมืองอุดรธานี จ.อุดรธานี 41000  ถนนนิตโย</v>
      </c>
      <c r="D27" s="4">
        <f t="shared" si="3"/>
        <v>415555000231</v>
      </c>
      <c r="E27" s="2" t="str">
        <f t="shared" si="4"/>
        <v>VP00419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29</v>
      </c>
      <c r="B28" s="2" t="str">
        <f t="shared" si="1"/>
        <v>บริษัท ทูเดย์ เฟอร์ทิไลเซอร์ จำกัด</v>
      </c>
      <c r="C28" s="2" t="str">
        <f t="shared" si="2"/>
        <v>36 หมู่ที่ 3 ตำบลบัวลอย อำเภอหนองแค จ.สระบุรี</v>
      </c>
      <c r="D28" s="4">
        <f t="shared" si="3"/>
        <v>105547071462</v>
      </c>
      <c r="E28" s="2" t="str">
        <f t="shared" si="4"/>
        <v>VP00420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30</v>
      </c>
      <c r="B29" s="2" t="str">
        <f t="shared" si="1"/>
        <v>บริษัท ราชสีมา พี.ดี.ซี. จำกัด (สาขาที่ 00002)</v>
      </c>
      <c r="C29" s="2" t="str">
        <f t="shared" si="2"/>
        <v>173 หมู่ที่ 14 ตำบลโพนงาม อำเภอหนองหาน จ.อุดรธานี 41130  </v>
      </c>
      <c r="D29" s="4">
        <f t="shared" si="3"/>
        <v>305548001857</v>
      </c>
      <c r="E29" s="2" t="str">
        <f t="shared" si="4"/>
        <v>VP00421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31</v>
      </c>
      <c r="B30" s="2" t="str">
        <f t="shared" si="1"/>
        <v>#REF!</v>
      </c>
      <c r="C30" s="2" t="str">
        <f t="shared" si="2"/>
        <v>#REF!</v>
      </c>
      <c r="D30" s="4" t="str">
        <f t="shared" si="3"/>
        <v>#REF!</v>
      </c>
      <c r="E30" s="2" t="str">
        <f t="shared" si="4"/>
        <v>VP00422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32</v>
      </c>
      <c r="B31" s="2" t="str">
        <f t="shared" si="1"/>
        <v>#REF!</v>
      </c>
      <c r="C31" s="2" t="str">
        <f t="shared" si="2"/>
        <v>#REF!</v>
      </c>
      <c r="D31" s="4" t="str">
        <f t="shared" si="3"/>
        <v>#REF!</v>
      </c>
      <c r="E31" s="2" t="str">
        <f t="shared" si="4"/>
        <v>VP00423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33</v>
      </c>
      <c r="B32" s="2" t="str">
        <f t="shared" si="1"/>
        <v>#REF!</v>
      </c>
      <c r="C32" s="2" t="str">
        <f t="shared" si="2"/>
        <v>#REF!</v>
      </c>
      <c r="D32" s="4" t="str">
        <f t="shared" si="3"/>
        <v>#REF!</v>
      </c>
      <c r="E32" s="2" t="str">
        <f t="shared" si="4"/>
        <v>VP00424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34</v>
      </c>
      <c r="B33" s="2" t="str">
        <f t="shared" si="1"/>
        <v>#REF!</v>
      </c>
      <c r="C33" s="2" t="str">
        <f t="shared" si="2"/>
        <v>#REF!</v>
      </c>
      <c r="D33" s="4" t="str">
        <f t="shared" si="3"/>
        <v>#REF!</v>
      </c>
      <c r="E33" s="2" t="str">
        <f t="shared" si="4"/>
        <v>VP00425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35</v>
      </c>
      <c r="B34" s="2" t="str">
        <f t="shared" si="1"/>
        <v>บริษัท มนต์ทรานสปอร์ต จำกัด                               (สำนักงานใหญ่)</v>
      </c>
      <c r="C34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34" s="4">
        <f t="shared" si="3"/>
        <v>105539030507</v>
      </c>
      <c r="E34" s="2" t="str">
        <f t="shared" si="4"/>
        <v>VP00426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36</v>
      </c>
      <c r="B35" s="2" t="str">
        <f t="shared" si="1"/>
        <v>บริษัท แคชแวน แมนเนจเม้นท์ จำกัด   สาขาที่ 00124</v>
      </c>
      <c r="C35" s="2" t="str">
        <f t="shared" si="2"/>
        <v>เลขที่ 458/5 หมู่ที่ 2 ตำบลพระลับ อำเภอเมืองขอนแก่น จ.ขอนเก่น 40000</v>
      </c>
      <c r="D35" s="4">
        <f t="shared" si="3"/>
        <v>105558037724</v>
      </c>
      <c r="E35" s="2" t="str">
        <f t="shared" si="4"/>
        <v>VP00427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37</v>
      </c>
      <c r="B36" s="2" t="str">
        <f t="shared" si="1"/>
        <v>บริษัท เออร์วิง คอร์ปอเรชั่น จำกัด  (สำนักงานใหญ่) </v>
      </c>
      <c r="C36" s="2" t="str">
        <f t="shared" si="2"/>
        <v>95 ซอยรามอินทรา 117 ถนนรามอินทรา แขวงมีนบุรี เขตมีนบุรี กรุงเทพมหานคร 10510</v>
      </c>
      <c r="D36" s="4">
        <f t="shared" si="3"/>
        <v>105534119941</v>
      </c>
      <c r="E36" s="2" t="str">
        <f t="shared" si="4"/>
        <v>VP00428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38</v>
      </c>
      <c r="B37" s="2" t="str">
        <f t="shared" si="1"/>
        <v>#REF!</v>
      </c>
      <c r="C37" s="2" t="str">
        <f t="shared" si="2"/>
        <v>#REF!</v>
      </c>
      <c r="D37" s="2" t="str">
        <f t="shared" si="3"/>
        <v>01055 42053 81 4</v>
      </c>
      <c r="E37" s="2" t="str">
        <f t="shared" si="4"/>
        <v>VP00430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39</v>
      </c>
      <c r="B38" s="2" t="str">
        <f t="shared" si="1"/>
        <v>บริษัท ป้อมพลัง จำกัด (สำนักงานใหญ่)</v>
      </c>
      <c r="C38" s="2" t="str">
        <f t="shared" si="2"/>
        <v>6 หมู่ที่ 15 ตำบลศิลา อำเภอเมืองขอนแก่น จ.ขอนแก่น 40000</v>
      </c>
      <c r="D38" s="5" t="str">
        <f t="shared" si="3"/>
        <v> 04055 52000 55 9</v>
      </c>
      <c r="E38" s="2" t="str">
        <f t="shared" si="4"/>
        <v>VP00431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40</v>
      </c>
      <c r="B39" s="2" t="str">
        <f t="shared" si="1"/>
        <v>บริษัท ป้อมพลัง จำกัด (สำนักงานใหญ่)</v>
      </c>
      <c r="C39" s="2" t="str">
        <f t="shared" si="2"/>
        <v>6 หมู่ที่ 15 ตำบลศิลา อำเภอเมืองขอนแก่น จ.ขอนแก่น 40000</v>
      </c>
      <c r="D39" s="5" t="str">
        <f t="shared" si="3"/>
        <v> 04055 52000 55 9</v>
      </c>
      <c r="E39" s="2" t="str">
        <f t="shared" si="4"/>
        <v>VP00432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41</v>
      </c>
      <c r="B40" s="2" t="str">
        <f t="shared" si="1"/>
        <v>บริษัท บีบีที ซัพพลาย จำกัด</v>
      </c>
      <c r="C40" s="2" t="str">
        <f t="shared" si="2"/>
        <v>37/6 หมู่ 4 ตำบลท้ายเกาะ อำเภอสามโคก จังหวัดปทุมธานี รหัสไปรษณีย์ 12160</v>
      </c>
      <c r="D40" s="4">
        <f t="shared" si="3"/>
        <v>135564000284</v>
      </c>
      <c r="E40" s="2" t="str">
        <f t="shared" si="4"/>
        <v>VP00429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42</v>
      </c>
      <c r="B41" s="2" t="str">
        <f t="shared" si="1"/>
        <v>บริษัท ป้อมพลัง จำกัด (สำนักงานใหญ่)</v>
      </c>
      <c r="C41" s="2" t="str">
        <f t="shared" si="2"/>
        <v>6 หมู่ที่ 15 ตำบลศิลา อำเภอเมืองขอนแก่น จ.ขอนแก่น 40000</v>
      </c>
      <c r="D41" s="5" t="str">
        <f t="shared" si="3"/>
        <v> 04055 52000 55 9</v>
      </c>
      <c r="E41" s="2" t="str">
        <f t="shared" si="4"/>
        <v>VP00433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43</v>
      </c>
      <c r="B42" s="2" t="str">
        <f t="shared" si="1"/>
        <v>บริษัท มนต์ทรานสปอร์ต จำกัด                               (สำนักงานใหญ่)</v>
      </c>
      <c r="C42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42" s="4">
        <f t="shared" si="3"/>
        <v>105539030507</v>
      </c>
      <c r="E42" s="2" t="str">
        <f t="shared" si="4"/>
        <v/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44</v>
      </c>
      <c r="B43" s="2" t="str">
        <f t="shared" si="1"/>
        <v>บริษัท มนต์ทรานสปอร์ต จำกัด                               (สำนักงานใหญ่)</v>
      </c>
      <c r="C43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43" s="4">
        <f t="shared" si="3"/>
        <v>105539030507</v>
      </c>
      <c r="E43" s="2" t="str">
        <f t="shared" si="4"/>
        <v>VP00435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45</v>
      </c>
      <c r="B44" s="2" t="str">
        <f t="shared" si="1"/>
        <v>บริษัท พัฒน์ธน มารีน แอนด์ ฟู๊ดส์ จำกัด</v>
      </c>
      <c r="C44" s="2" t="str">
        <f t="shared" si="2"/>
        <v>98/99 หมู่ที่ 6 ตำบลท่าทราย อำเภอเมืองสมุทรสาคร จ.สมุทรสาคร 74000   (สำนักงานใหญ่) </v>
      </c>
      <c r="D44" s="5" t="str">
        <f t="shared" si="3"/>
        <v>0135557007660</v>
      </c>
      <c r="E44" s="2" t="str">
        <f t="shared" si="4"/>
        <v>VP00436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46</v>
      </c>
      <c r="B45" s="2" t="str">
        <f t="shared" si="1"/>
        <v>หจก.เอส.ที.สเป็ค S.T.SPEC LTD.,PART</v>
      </c>
      <c r="C45" s="2" t="str">
        <f t="shared" si="2"/>
        <v>15 ซอยนาคนิวาส 45 ถนนนาคนิวาส แขวงลาดพร้าว เขตลาดพร้าว กรุงเทพมหานคร 10230        
</v>
      </c>
      <c r="D45" s="4">
        <f t="shared" si="3"/>
        <v>103531012478</v>
      </c>
      <c r="E45" s="2" t="str">
        <f t="shared" si="4"/>
        <v>VP00437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47</v>
      </c>
      <c r="B46" s="2" t="str">
        <f t="shared" si="1"/>
        <v>บริษัท พาวเวอร์เท็กซ์ เวิลด์ไวด์ จำกัด</v>
      </c>
      <c r="C46" s="2" t="str">
        <f t="shared" si="2"/>
        <v>61 ซอยร่มเกล้า 44 แขวงคลองสามประเวศ เขตลาดกระบัง กรุงเทพมหานคร 10520</v>
      </c>
      <c r="D46" s="4">
        <f t="shared" si="3"/>
        <v>105550064781</v>
      </c>
      <c r="E46" s="2" t="str">
        <f t="shared" si="4"/>
        <v>VP00438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48</v>
      </c>
      <c r="B47" s="2" t="str">
        <f t="shared" si="1"/>
        <v>บริษัท ธนวรรธน์การค้า จำกัด</v>
      </c>
      <c r="C47" s="2" t="str">
        <f t="shared" si="2"/>
        <v>45/6 ถนนอัษฎาธร ตำบลศรีภูมิ อำเภอเมืองเชียงใหม่ จ.เชียงใหม่ 50200</v>
      </c>
      <c r="D47" s="4">
        <f t="shared" si="3"/>
        <v>505554001624</v>
      </c>
      <c r="E47" s="2" t="str">
        <f t="shared" si="4"/>
        <v>VP00439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49</v>
      </c>
      <c r="B48" s="2" t="str">
        <f t="shared" si="1"/>
        <v>บริษัท มนต์ทรานสปอร์ต จำกัด                               (สำนักงานใหญ่)</v>
      </c>
      <c r="C48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48" s="4">
        <f t="shared" si="3"/>
        <v>105539030507</v>
      </c>
      <c r="E48" s="2" t="str">
        <f t="shared" si="4"/>
        <v>VP00440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50</v>
      </c>
      <c r="B49" s="2" t="str">
        <f t="shared" si="1"/>
        <v>บริษัท ทูเดย์ เฟอร์ทิไลเซอร์ จำกัด</v>
      </c>
      <c r="C49" s="2" t="str">
        <f t="shared" si="2"/>
        <v>36 หมู่ที่ 3 ตำบลบัวลอย อำเภอหนองแค จ.สระบุรี</v>
      </c>
      <c r="D49" s="4">
        <f t="shared" si="3"/>
        <v>105547071462</v>
      </c>
      <c r="E49" s="2" t="str">
        <f t="shared" si="4"/>
        <v>VP00441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51</v>
      </c>
      <c r="B50" s="2" t="str">
        <f t="shared" si="1"/>
        <v>บริษัท ธนวรรธน์การค้า จำกัด</v>
      </c>
      <c r="C50" s="2" t="str">
        <f t="shared" si="2"/>
        <v>45/6 ถนนอัษฎาธร ตำบลศรีภูมิ อำเภอเมืองเชียงใหม่ จ.เชียงใหม่ 50200</v>
      </c>
      <c r="D50" s="4">
        <f t="shared" si="3"/>
        <v>505554001624</v>
      </c>
      <c r="E50" s="2" t="str">
        <f t="shared" si="4"/>
        <v>VP00442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52</v>
      </c>
      <c r="B51" s="2" t="str">
        <f t="shared" si="1"/>
        <v>บริษัท เพชรดำฟู้ดส์ จำกัด</v>
      </c>
      <c r="C51" s="2" t="str">
        <f t="shared" si="2"/>
        <v>193 หมู่ที่ 5 ตำบลห้วยโพธิ์ อำเภอเมืองกาฬสินธุ์ จ.กาฬสินธุ์ 46000</v>
      </c>
      <c r="D51" s="4">
        <f t="shared" si="3"/>
        <v>465559000015</v>
      </c>
      <c r="E51" s="2" t="str">
        <f t="shared" si="4"/>
        <v>VP00443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53</v>
      </c>
      <c r="B52" s="2" t="str">
        <f t="shared" si="1"/>
        <v>บริษัท พีไอเอส อิเล็คทริค 1992 จำกัด</v>
      </c>
      <c r="C52" s="2" t="str">
        <f t="shared" si="2"/>
        <v>329 หมู่ที่ 4 ตำบลท่าไม้ อำเภอกระทุ่มแบน จ.สมุทรสาคร 74110</v>
      </c>
      <c r="D52" s="4">
        <f t="shared" si="3"/>
        <v>745565004318</v>
      </c>
      <c r="E52" s="2" t="str">
        <f t="shared" si="4"/>
        <v>VP00444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54</v>
      </c>
      <c r="B53" s="2" t="str">
        <f t="shared" si="1"/>
        <v>บริษัท ทูเดย์ เฟอร์ทิไลเซอร์ จำกัด</v>
      </c>
      <c r="C53" s="2" t="str">
        <f t="shared" si="2"/>
        <v>36 หมู่ที่ 3 ตำบลบัวลอย อำเภอหนองแค จ.สระบุรี</v>
      </c>
      <c r="D53" s="4">
        <f t="shared" si="3"/>
        <v>105547071462</v>
      </c>
      <c r="E53" s="2" t="str">
        <f t="shared" si="4"/>
        <v>VP00445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55</v>
      </c>
      <c r="B54" s="2" t="str">
        <f t="shared" si="1"/>
        <v>#REF!</v>
      </c>
      <c r="C54" s="2" t="str">
        <f t="shared" si="2"/>
        <v>#REF!</v>
      </c>
      <c r="D54" s="4" t="str">
        <f t="shared" si="3"/>
        <v>#REF!</v>
      </c>
      <c r="E54" s="2" t="str">
        <f t="shared" si="4"/>
        <v>VP00446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56</v>
      </c>
      <c r="B55" s="2" t="str">
        <f t="shared" si="1"/>
        <v>บริษัท ไอ-เซิร์ฟ จำกัด</v>
      </c>
      <c r="C55" s="2" t="str">
        <f t="shared" si="2"/>
        <v>1213/335 ศรีวรา ทาวน์อินทาวน์ ซอย 21 ถนนศรีวรา แขวงพลับพลา เขตวังทองหลาง กรุงเทพฯ 10310</v>
      </c>
      <c r="D55" s="4">
        <f t="shared" si="3"/>
        <v>105543108809</v>
      </c>
      <c r="E55" s="2" t="str">
        <f t="shared" si="4"/>
        <v>VP00447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57</v>
      </c>
      <c r="B56" s="2" t="str">
        <f t="shared" si="1"/>
        <v/>
      </c>
      <c r="C56" s="2" t="str">
        <f t="shared" si="2"/>
        <v/>
      </c>
      <c r="D56" s="2" t="str">
        <f t="shared" si="3"/>
        <v/>
      </c>
      <c r="E56" s="2" t="str">
        <f t="shared" si="4"/>
        <v/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58</v>
      </c>
      <c r="B57" s="2" t="str">
        <f t="shared" si="1"/>
        <v>บริษัท มาราธอน (ประเทศไทย) จำกัด</v>
      </c>
      <c r="C57" s="2" t="str">
        <f t="shared" si="2"/>
        <v>149 ถ.บรมราชชนนี แขวงอรุณอมรินทร์ เขตบางกอกน้อย กรุงเทพมหานคร 10700</v>
      </c>
      <c r="D57" s="4">
        <f t="shared" si="3"/>
        <v>105527021583</v>
      </c>
      <c r="E57" s="2" t="str">
        <f t="shared" si="4"/>
        <v>VP00448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59</v>
      </c>
      <c r="B58" s="2" t="str">
        <f t="shared" si="1"/>
        <v>บริษัท ราชสีมา เอส.ดี.โอ. จำกัด  (สาขาที่
00003)</v>
      </c>
      <c r="C58" s="2" t="str">
        <f t="shared" si="2"/>
        <v>174 หมู่ที่ 14 ตำบลโพนงาม อำเภอหนองหาน จ.อุดรธานี 41130</v>
      </c>
      <c r="D58" s="4">
        <f t="shared" si="3"/>
        <v>105541013185</v>
      </c>
      <c r="E58" s="2" t="str">
        <f t="shared" si="4"/>
        <v>VP00449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60</v>
      </c>
      <c r="B59" s="2" t="str">
        <f t="shared" si="1"/>
        <v>ห้างหุ้นส่วนจำกัด ธาราพลาสติก</v>
      </c>
      <c r="C59" s="2" t="str">
        <f t="shared" si="2"/>
        <v>59/1 หมู่ที่ 3 ตำบลคลองมะเดื่อ อำเภอกระทุ่มแบน    จ.สมุทรสาคร 74110</v>
      </c>
      <c r="D59" s="4">
        <f t="shared" si="3"/>
        <v>743546000858</v>
      </c>
      <c r="E59" s="2" t="str">
        <f t="shared" si="4"/>
        <v>VP00450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61</v>
      </c>
      <c r="B60" s="2" t="str">
        <f t="shared" si="1"/>
        <v>บริษัท เอเอสพี จำกัด (สำนักงานใหญ่) </v>
      </c>
      <c r="C60" s="2" t="str">
        <f t="shared" si="2"/>
        <v>104 หมู่ที่ 4 ตำบลขุนทะเล อำเภอเมืองสุราษฎร์ธานี จ.สุราษฎร์ธานี 84100</v>
      </c>
      <c r="D60" s="4">
        <f t="shared" si="3"/>
        <v>845560001077</v>
      </c>
      <c r="E60" s="2" t="str">
        <f t="shared" si="4"/>
        <v>VP00451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62</v>
      </c>
      <c r="B61" s="2" t="str">
        <f t="shared" si="1"/>
        <v>บริษัท นีออนเวิรคส์ คอมมูนิเคชั่นส์ (ประเทศไทย) จำกัด (สำนักงานใหญ่)</v>
      </c>
      <c r="C61" s="2" t="str">
        <f t="shared" si="2"/>
        <v>10 ซอยนาคนิวาส 47 ถนนนาคนิวาส แขวงลาดพร้าว เขตลาดพร้าว กรุงเทพมหานคร 10230</v>
      </c>
      <c r="D61" s="4">
        <f t="shared" si="3"/>
        <v>105549083701</v>
      </c>
      <c r="E61" s="2" t="str">
        <f t="shared" si="4"/>
        <v>VP00452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63</v>
      </c>
      <c r="B62" s="2" t="str">
        <f t="shared" si="1"/>
        <v>ห้างหุ้นส่วนจำกัด ธาราพลาสติก</v>
      </c>
      <c r="C62" s="2" t="str">
        <f t="shared" si="2"/>
        <v>59/1 หมู่ที่ 3 ตำบลคลองมะเดื่อ อำเภอกระทุ่มแบน    จ.สมุทรสาคร 74110</v>
      </c>
      <c r="D62" s="4">
        <f t="shared" si="3"/>
        <v>743546000858</v>
      </c>
      <c r="E62" s="2" t="str">
        <f t="shared" si="4"/>
        <v>VP00453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64</v>
      </c>
      <c r="B63" s="2" t="str">
        <f t="shared" si="1"/>
        <v>บริษัท เอส พี บ้านคาร์แคร์ จำกัด</v>
      </c>
      <c r="C63" s="6" t="str">
        <f t="shared" si="2"/>
        <v>553/8 ถ.มิตรภาพ ต.ในเมือง อ.เมือง จ.นครราชสีมา 30000</v>
      </c>
      <c r="D63" s="4">
        <f t="shared" si="3"/>
        <v>305538001196</v>
      </c>
      <c r="E63" s="2" t="str">
        <f t="shared" si="4"/>
        <v>VP00454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65</v>
      </c>
      <c r="B64" s="2" t="str">
        <f t="shared" si="1"/>
        <v>บริษัท ภัทร ควอลิตี้ ทูลส์ จำกัด</v>
      </c>
      <c r="C64" s="2" t="str">
        <f t="shared" si="2"/>
        <v>4/2 หมู่ที่ 5 ตำบลแหลมบัว อำเภอนครชัยศรี จ.นครปฐม 73120</v>
      </c>
      <c r="D64" s="4">
        <f t="shared" si="3"/>
        <v>735560001337</v>
      </c>
      <c r="E64" s="2" t="str">
        <f t="shared" si="4"/>
        <v>VP00455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66</v>
      </c>
      <c r="B65" s="2" t="str">
        <f t="shared" si="1"/>
        <v>บริษัท โรกี้รับเบอร์ ออโต้พาร์ท จำกัด</v>
      </c>
      <c r="C65" s="2" t="str">
        <f t="shared" si="2"/>
        <v>175-177 ถนนมังกร แขวงป้อมปราบ เขตป้อมปราบศัตรูพ่าย กรุงเทพมหานคร 10100        
</v>
      </c>
      <c r="D65" s="4">
        <f t="shared" si="3"/>
        <v>105546081375</v>
      </c>
      <c r="E65" s="2" t="str">
        <f t="shared" si="4"/>
        <v>VP00454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67</v>
      </c>
      <c r="B66" s="2" t="str">
        <f t="shared" si="1"/>
        <v>บริษัท ชัวร์ ฟิลเตอร์ (ประเทศไทย) จำกัด</v>
      </c>
      <c r="C66" s="6" t="str">
        <f t="shared" si="2"/>
        <v>30/160 หมู่ที่ 1 ถนนเจษฏาวิถี ตำบลโคกขาม อำเภอเมืองสมุทรสาคร จ.สมุทรสาคร 74000</v>
      </c>
      <c r="D66" s="4" t="str">
        <f t="shared" si="3"/>
        <v> 7455 46000 07 8</v>
      </c>
      <c r="E66" s="2" t="str">
        <f t="shared" si="4"/>
        <v>VP00457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68</v>
      </c>
      <c r="B67" s="2" t="str">
        <f t="shared" si="1"/>
        <v>บริษัท ศิเทค จำกัด (สำนักงานใหญ่)</v>
      </c>
      <c r="C67" s="2" t="str">
        <f t="shared" si="2"/>
        <v>30 ซอยกรุงเทพกรีฑา 20 แขวงทับช้าง เขตสะพานสูง กรุงเทพฯ 10250</v>
      </c>
      <c r="D67" s="4">
        <f t="shared" si="3"/>
        <v>105533129722</v>
      </c>
      <c r="E67" s="2" t="str">
        <f t="shared" si="4"/>
        <v>VP00458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69</v>
      </c>
      <c r="B68" s="2" t="str">
        <f t="shared" si="1"/>
        <v>บริษัท ราชสีมา พี.ดี.ซี. จำกัด (สาขาที่ 00002)</v>
      </c>
      <c r="C68" s="2" t="str">
        <f t="shared" si="2"/>
        <v>173 หมู่ที่ 14 ตำบลโพนงาม อำเภอหนองหาน จ.อุดรธานี 41130  </v>
      </c>
      <c r="D68" s="4">
        <f t="shared" si="3"/>
        <v>305548001857</v>
      </c>
      <c r="E68" s="2" t="str">
        <f t="shared" si="4"/>
        <v>VP00459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70</v>
      </c>
      <c r="B69" s="2" t="str">
        <f t="shared" si="1"/>
        <v>บริษัท นานมี บุ๊คส์ จำกัด</v>
      </c>
      <c r="C69" s="2" t="str">
        <f t="shared" si="2"/>
        <v>11 ซอยสุขุมวิท 31 (สวัสดี) ถนนสุขุมวิท แขวงคลองเตยเหนือ เขตวัฒนา กรุงเทพมหานคร 10110
</v>
      </c>
      <c r="D69" s="4">
        <f t="shared" si="3"/>
        <v>105535110603</v>
      </c>
      <c r="E69" s="2" t="str">
        <f t="shared" si="4"/>
        <v>VP00460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71</v>
      </c>
      <c r="B70" s="2" t="str">
        <f t="shared" si="1"/>
        <v>บริษัท นีออนเวิรคส์ คอมมูนิเคชั่นส์ (ประเทศไทย) จำกัด (สำนักงานใหญ่)</v>
      </c>
      <c r="C70" s="2" t="str">
        <f t="shared" si="2"/>
        <v>10 ซอยนาคนิวาส 47 ถนนนาคนิวาส แขวงลาดพร้าว เขตลาดพร้าว กรุงเทพมหานคร 10230</v>
      </c>
      <c r="D70" s="4">
        <f t="shared" si="3"/>
        <v>105549083701</v>
      </c>
      <c r="E70" s="2" t="str">
        <f t="shared" si="4"/>
        <v>VP00461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72</v>
      </c>
      <c r="B71" s="2" t="str">
        <f t="shared" si="1"/>
        <v>บริษัท แคชแวน แมนเนจเม้นท์ จำกัด (สาขาที่
00124)</v>
      </c>
      <c r="C71" s="2" t="str">
        <f t="shared" si="2"/>
        <v>เลขที่ 458/5 หมู่ที่ 2 ตำบลพระลับ อำเภอเมืองขอนแก่น จ.ขอนแก่น 40000</v>
      </c>
      <c r="D71" s="4">
        <f t="shared" si="3"/>
        <v>105558037724</v>
      </c>
      <c r="E71" s="2" t="str">
        <f t="shared" si="4"/>
        <v>VP00462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73</v>
      </c>
      <c r="B72" s="2" t="str">
        <f t="shared" si="1"/>
        <v>บริษัท นีออนเวิรคส์ คอมมูนิเคชั่นส์ (ประเทศไทย) จำกัด (สำนักงานใหญ่)</v>
      </c>
      <c r="C72" s="2" t="str">
        <f t="shared" si="2"/>
        <v>10 ซอยนาคนิวาส 47 ถนนนาคนิวาส แขวงลาดพร้าว เขตลาดพร้าว กรุงเทพมหานคร 10230</v>
      </c>
      <c r="D72" s="4">
        <f t="shared" si="3"/>
        <v>105549083701</v>
      </c>
      <c r="E72" s="2" t="str">
        <f t="shared" si="4"/>
        <v>VP00463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74</v>
      </c>
      <c r="B73" s="2" t="str">
        <f t="shared" si="1"/>
        <v>บริษัท ดิสเพลย์ คอร์เนอร์ จำกัด</v>
      </c>
      <c r="C73" s="2" t="str">
        <f t="shared" si="2"/>
        <v>29/15 ซอยเจริญนคร 2 ถนนเจริญนคร แขวงคลองต้นไทร เขตคลองสาน กรุงเทพมหานคร 10600</v>
      </c>
      <c r="D73" s="4" t="str">
        <f t="shared" si="3"/>
        <v>10554702303-4</v>
      </c>
      <c r="E73" s="2" t="str">
        <f t="shared" si="4"/>
        <v>VP00465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75</v>
      </c>
      <c r="B74" s="2" t="str">
        <f t="shared" si="1"/>
        <v>บริษัท ตะละภัฏ ทนายความ และที่ปรึกษาสากล จำกัด</v>
      </c>
      <c r="C74" s="2" t="str">
        <f t="shared" si="2"/>
        <v>56/32 ชั้นที่ 4-5 หมู่ที่ 5 ตำบลบางกร่าง อำเภอเมืองนนทบุรี จ.นนทบุรี 11000</v>
      </c>
      <c r="D74" s="4">
        <f t="shared" si="3"/>
        <v>105547015082</v>
      </c>
      <c r="E74" s="2" t="str">
        <f t="shared" si="4"/>
        <v>VP00464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76</v>
      </c>
      <c r="B75" s="7" t="str">
        <f t="shared" si="1"/>
        <v>บริษัท มนต์ทรานสปอร์ต จำกัด     (สำนักงานใหญ่)</v>
      </c>
      <c r="C75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75" s="4">
        <f t="shared" si="3"/>
        <v>105539030507</v>
      </c>
      <c r="E75" s="2" t="str">
        <f t="shared" si="4"/>
        <v>VP00466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77</v>
      </c>
      <c r="B76" s="2" t="str">
        <f t="shared" si="1"/>
        <v>บริษัท เอเวอร์ต้า เมดิคอล จำกัด (สำนักงานใหญ่)</v>
      </c>
      <c r="C76" s="2" t="str">
        <f t="shared" si="2"/>
        <v>288 ซอยพึ่งมี 21 ถนนสุขุมวิท แขวงบางจาก เขตพระโขนง กรุงเทพฯ 10260</v>
      </c>
      <c r="D76" s="4">
        <f t="shared" si="3"/>
        <v>505554002728</v>
      </c>
      <c r="E76" s="2" t="str">
        <f t="shared" si="4"/>
        <v>VP00467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78</v>
      </c>
      <c r="B77" s="2" t="str">
        <f t="shared" si="1"/>
        <v>นางน้อมจิต ศรีราช</v>
      </c>
      <c r="C77" s="2" t="str">
        <f t="shared" si="2"/>
        <v>โรงพยาบาลส่งเสริมสุขภาพตำบลบ้านหนองเม็ก ต. โนนหวาย อ. หนองวัวซอ จ. อุดรธานี</v>
      </c>
      <c r="D77" s="4">
        <f t="shared" si="3"/>
        <v>994000816561</v>
      </c>
      <c r="E77" s="2" t="str">
        <f t="shared" si="4"/>
        <v>VP00468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79</v>
      </c>
      <c r="B78" s="2" t="str">
        <f t="shared" si="1"/>
        <v>บริษัท ดิสเพลย์ คอร์นเนอร์ จำกัด</v>
      </c>
      <c r="C78" s="2" t="str">
        <f t="shared" si="2"/>
        <v>29/15 หมู่บ้านเจริญนครวิลล่า ซอย 12 ถนนเจริญนคร แขวงคลองต้นไทร เขตคลองสาน กรุงเทพมหานคร 10600</v>
      </c>
      <c r="D78" s="4">
        <f t="shared" si="3"/>
        <v>105547023034</v>
      </c>
      <c r="E78" s="2" t="str">
        <f t="shared" si="4"/>
        <v>VP00467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80</v>
      </c>
      <c r="B79" s="2" t="str">
        <f t="shared" si="1"/>
        <v>นางชลนิภา  อักษรกลาง</v>
      </c>
      <c r="C79" s="2" t="str">
        <f t="shared" si="2"/>
        <v>โรงพยาบาลส่งเสริมสุขภาพตำบลโพนงาม ม.1 ต. โพนงาม อ. หนองหาน จ. อุดรธานี 41130</v>
      </c>
      <c r="D79" s="4">
        <f t="shared" si="3"/>
        <v>994000088094</v>
      </c>
      <c r="E79" s="2" t="str">
        <f t="shared" si="4"/>
        <v>VP00471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81</v>
      </c>
      <c r="B80" s="2" t="str">
        <f t="shared" si="1"/>
        <v>โรงพยาบาลพระอาจารย์ฝั้น อาจาโร</v>
      </c>
      <c r="C80" s="2" t="str">
        <f t="shared" si="2"/>
        <v>274 หมู่ 10 ถนนศรีสวัสดิ์วิไล ต.พรรณานิคม อ.พรรณานิคม จ.สกลนคร</v>
      </c>
      <c r="D80" s="4">
        <f t="shared" si="3"/>
        <v>994000382791</v>
      </c>
      <c r="E80" s="2" t="str">
        <f t="shared" si="4"/>
        <v>VP00472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82</v>
      </c>
      <c r="B81" s="2" t="str">
        <f t="shared" si="1"/>
        <v>โรงพยาบาลพระอาจารย์ฝั้น อาจาโร</v>
      </c>
      <c r="C81" s="2" t="str">
        <f t="shared" si="2"/>
        <v>274 หมู่ 10 ถนนศรีสวัสดิ์วิไล ต.พรรณานิคม อ.พรรณานิคม จ.สกลนคร</v>
      </c>
      <c r="D81" s="4">
        <f t="shared" si="3"/>
        <v>994000382791</v>
      </c>
      <c r="E81" s="2" t="str">
        <f t="shared" si="4"/>
        <v>VP00473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83</v>
      </c>
      <c r="B82" s="2" t="str">
        <f t="shared" si="1"/>
        <v/>
      </c>
      <c r="C82" s="2" t="str">
        <f t="shared" si="2"/>
        <v/>
      </c>
      <c r="D82" s="4" t="str">
        <f t="shared" si="3"/>
        <v/>
      </c>
      <c r="E82" s="2" t="str">
        <f t="shared" si="4"/>
        <v>VP00474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84</v>
      </c>
      <c r="B83" s="2" t="str">
        <f t="shared" si="1"/>
        <v>#REF!</v>
      </c>
      <c r="C83" s="2" t="str">
        <f t="shared" si="2"/>
        <v>#REF!</v>
      </c>
      <c r="D83" s="2" t="str">
        <f t="shared" si="3"/>
        <v>01055 42053 81 4</v>
      </c>
      <c r="E83" s="2" t="str">
        <f t="shared" si="4"/>
        <v>VP00475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85</v>
      </c>
      <c r="B84" s="2" t="str">
        <f t="shared" si="1"/>
        <v>บริษัท ดิสเพลย์ คอร์นเนอร์ จำกัด</v>
      </c>
      <c r="C84" s="2" t="str">
        <f t="shared" si="2"/>
        <v>29/15 หมู่บ้านเจริญนครวิลล่า ซอย 12 ถนนเจริญนคร แขวงคลองต้นไทร เขตคลองสาน กรุงเทพมหานคร 10600</v>
      </c>
      <c r="D84" s="4">
        <f t="shared" si="3"/>
        <v>105547023034</v>
      </c>
      <c r="E84" s="2" t="str">
        <f t="shared" si="4"/>
        <v>VP00478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86</v>
      </c>
      <c r="B85" s="2" t="str">
        <f t="shared" si="1"/>
        <v>บริษัท แพลน บี มีเดีย จำกัด (มหาชน) สำนักงานใหญ่</v>
      </c>
      <c r="C85" s="2" t="str">
        <f t="shared" si="2"/>
        <v>เลขที่ 1700 แพลน บี ทาวเวอร์ ถนนเพชรบุรีตัดใหม่ แขวงมักกะสัน เขตราชเทวี กรุงเทพมหานคร 10400
</v>
      </c>
      <c r="D85" s="2">
        <f t="shared" si="3"/>
        <v>107556000507</v>
      </c>
      <c r="E85" s="2" t="str">
        <f t="shared" si="4"/>
        <v>VP00478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87</v>
      </c>
      <c r="B86" s="2" t="str">
        <f t="shared" si="1"/>
        <v>#REF!</v>
      </c>
      <c r="C86" s="2" t="str">
        <f t="shared" si="2"/>
        <v>#REF!</v>
      </c>
      <c r="D86" s="4" t="str">
        <f t="shared" si="3"/>
        <v>#REF!</v>
      </c>
      <c r="E86" s="2" t="str">
        <f t="shared" si="4"/>
        <v>VP00479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88</v>
      </c>
      <c r="B87" s="2" t="str">
        <f t="shared" si="1"/>
        <v>บริษัท อุดรเกษมสินทรัพย์ จำกัด   (สำนักงานใหญ่) </v>
      </c>
      <c r="C87" s="2" t="str">
        <f t="shared" si="2"/>
        <v>487/5-10 หมู่ที่ 1 ตำบลหมากแข้ง อำเภอเมืองอุดรธานี จ.อุดรธานี 41000  ถนนนิตโย</v>
      </c>
      <c r="D87" s="4">
        <f t="shared" si="3"/>
        <v>415555000231</v>
      </c>
      <c r="E87" s="2" t="str">
        <f t="shared" si="4"/>
        <v>VP00480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89</v>
      </c>
      <c r="B88" s="2" t="str">
        <f t="shared" si="1"/>
        <v>หจก.เอส.ที.สเป็ค S.T.SPEC LTD.,PART</v>
      </c>
      <c r="C88" s="2" t="str">
        <f t="shared" si="2"/>
        <v>15 ซอยนาคนิวาส 45 ถนนนาคนิวาส แขวงลาดพร้าว เขตลาดพร้าว กรุงเทพมหานคร 10230        
</v>
      </c>
      <c r="D88" s="4">
        <f t="shared" si="3"/>
        <v>103531012478</v>
      </c>
      <c r="E88" s="2" t="str">
        <f t="shared" si="4"/>
        <v>VP00481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90</v>
      </c>
      <c r="B89" s="2" t="str">
        <f t="shared" si="1"/>
        <v>บริษัท มนต์ทรานสปอร์ต จำกัด                               (สำนักงานใหญ่)</v>
      </c>
      <c r="C89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89" s="4">
        <f t="shared" si="3"/>
        <v>105539030507</v>
      </c>
      <c r="E89" s="2" t="str">
        <f t="shared" si="4"/>
        <v>VP00482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91</v>
      </c>
      <c r="B90" s="2" t="str">
        <f t="shared" si="1"/>
        <v>บริษัท เออร์วิง คอร์ปอเรชั่น จำกัด  (สำนักงานใหญ่) </v>
      </c>
      <c r="C90" s="2" t="str">
        <f t="shared" si="2"/>
        <v>95 ซอยรามอินทรา 117 ถนนรามอินทรา แขวงมีนบุรี เขตมีนบุรี กรุงเทพมหานคร 10510</v>
      </c>
      <c r="D90" s="4">
        <f t="shared" si="3"/>
        <v>105534119941</v>
      </c>
      <c r="E90" s="2" t="str">
        <f t="shared" si="4"/>
        <v>VP00483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92</v>
      </c>
      <c r="B91" s="2" t="str">
        <f t="shared" si="1"/>
        <v>บริษัท น้ำจิ้มคุณนิด จำกัด (สำนักงานใหญ่) 
</v>
      </c>
      <c r="C91" s="2" t="str">
        <f t="shared" si="2"/>
        <v>322,323 หมู่ที่ 4 ตำบลโคกสะอาด อำเภอเมืองอุดรธานี จ.อุดรธานี 41000</v>
      </c>
      <c r="D91" s="4">
        <f t="shared" si="3"/>
        <v>415550000357</v>
      </c>
      <c r="E91" s="2" t="str">
        <f t="shared" si="4"/>
        <v>VP00484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93</v>
      </c>
      <c r="B92" s="2" t="str">
        <f t="shared" si="1"/>
        <v>บริษัท ฟุตนิกส์ จำกัด</v>
      </c>
      <c r="C92" s="2" t="str">
        <f t="shared" si="2"/>
        <v>665 ซอยอ่อนนุช 39 ถนนสุขุมวิท 77 แขวงพัฒนาการ เขตสวนหลวง กรุงเทพมหานคร 10250</v>
      </c>
      <c r="D92" s="4">
        <f t="shared" si="3"/>
        <v>105553018608</v>
      </c>
      <c r="E92" s="2" t="str">
        <f t="shared" si="4"/>
        <v>VP00485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94</v>
      </c>
      <c r="B93" s="2" t="str">
        <f t="shared" si="1"/>
        <v>บริษัท นายฮ้อย เรียลเอสเตท จำกัด</v>
      </c>
      <c r="C93" s="2" t="str">
        <f t="shared" si="2"/>
        <v>53/1 หมู่ที่ 19 ตำบลหนองสะโน อำเภอบุณฑริก จ.อุบลราชธานี 34230</v>
      </c>
      <c r="D93" s="4">
        <f t="shared" si="3"/>
        <v>345566000450</v>
      </c>
      <c r="E93" s="2" t="str">
        <f t="shared" si="4"/>
        <v>VP00486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95</v>
      </c>
      <c r="B94" s="2" t="str">
        <f t="shared" si="1"/>
        <v>บริษัท พัฒน์ธน มารีน แอนด์ ฟู๊ดส์ จำกัด                             (สำนักงานใหญ่) 
</v>
      </c>
      <c r="C94" s="2" t="str">
        <f t="shared" si="2"/>
        <v>98/99 หมู่ที่ 6 ตำบลท่าทราย อำเภอเมืองสมุทรสาคร จ.สมุทรสาคร 74000</v>
      </c>
      <c r="D94" s="4">
        <f t="shared" si="3"/>
        <v>135557007660</v>
      </c>
      <c r="E94" s="2" t="str">
        <f t="shared" si="4"/>
        <v>VP00487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96</v>
      </c>
      <c r="B95" s="2" t="str">
        <f t="shared" si="1"/>
        <v>บริษัท บูโร เวอริทัส (ประเทศไทย) จำกัด                            (สำนักงานใหญ่) </v>
      </c>
      <c r="C95" s="2" t="str">
        <f t="shared" si="2"/>
        <v>2170 อาคารกรุงเทพ ทาวเวอร์ ชั้น 16 ถนนเพชรบุรีตัดใหม่ แขวงบางกะปิ เขตห้วยขวาง กรุงเทพมหานคร 10310</v>
      </c>
      <c r="D95" s="4">
        <f t="shared" si="3"/>
        <v>105532057418</v>
      </c>
      <c r="E95" s="2" t="str">
        <f t="shared" si="4"/>
        <v>VP00488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97</v>
      </c>
      <c r="B96" s="2" t="str">
        <f t="shared" si="1"/>
        <v>บริษัท ทูเดย์ เฟอร์ทิไลเซอร์ จำกัด</v>
      </c>
      <c r="C96" s="2" t="str">
        <f t="shared" si="2"/>
        <v>36 หมู่ที่ 3 ตำบลบัวลอย อำเภอหนองแค จ.สระบุรี</v>
      </c>
      <c r="D96" s="4">
        <f t="shared" si="3"/>
        <v>105547071462</v>
      </c>
      <c r="E96" s="2" t="str">
        <f t="shared" si="4"/>
        <v>VP00489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98</v>
      </c>
      <c r="B97" s="2" t="str">
        <f t="shared" si="1"/>
        <v>บริษัท เพชรดำฟู้ดส์ จำกัด</v>
      </c>
      <c r="C97" s="2" t="str">
        <f t="shared" si="2"/>
        <v>193 หมู่ที่ 5 ตำบลห้วยโพธิ์ อำเภอเมืองกาฬสินธุ์ จ.กาฬสินธุ์ 46000</v>
      </c>
      <c r="D97" s="4">
        <f t="shared" si="3"/>
        <v>465559000015</v>
      </c>
      <c r="E97" s="2" t="str">
        <f t="shared" si="4"/>
        <v>VP00490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99</v>
      </c>
      <c r="B98" s="2" t="str">
        <f t="shared" si="1"/>
        <v>บริษัท เอ็นริช โฟรเซ่น จำกัด                                                                   (สำนักงานใหญ่) </v>
      </c>
      <c r="C98" s="2" t="str">
        <f t="shared" si="2"/>
        <v>39/505 หมู่ที่ 12 แขวงหนองจอก เขตหนองจอก กรุงเทพมหานคร 10530</v>
      </c>
      <c r="D98" s="4">
        <f t="shared" si="3"/>
        <v>105565185407</v>
      </c>
      <c r="E98" s="2" t="str">
        <f t="shared" si="4"/>
        <v>VP00492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100</v>
      </c>
      <c r="B99" s="2" t="str">
        <f t="shared" si="1"/>
        <v>บริษัท เอ็นริช โฟรเซ่น จำกัด                                                                   (สำนักงานใหญ่) </v>
      </c>
      <c r="C99" s="2" t="str">
        <f t="shared" si="2"/>
        <v>39/505 หมู่ที่ 12 แขวงหนองจอก เขตหนองจอก กรุงเทพมหานคร 10530</v>
      </c>
      <c r="D99" s="4">
        <f t="shared" si="3"/>
        <v>105565185407</v>
      </c>
      <c r="E99" s="2" t="str">
        <f t="shared" si="4"/>
        <v>VP00493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101</v>
      </c>
      <c r="B100" s="2" t="str">
        <f t="shared" si="1"/>
        <v>บริษัท อุดรเกษมสินทรัพย์ จำกัด   (สำนักงานใหญ่) </v>
      </c>
      <c r="C100" s="2" t="str">
        <f t="shared" si="2"/>
        <v>487/5-10 หมู่ที่ 1 ตำบลหมากแข้ง อำเภอเมืองอุดรธานี จ.อุดรธานี 41000  ถนนนิตโย</v>
      </c>
      <c r="D100" s="4">
        <f t="shared" si="3"/>
        <v>415555000231</v>
      </c>
      <c r="E100" s="2" t="str">
        <f t="shared" si="4"/>
        <v>VP00494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102</v>
      </c>
      <c r="B101" s="2" t="str">
        <f t="shared" si="1"/>
        <v>บริษัท มาร์เก็ต คอนเน็กชั่นส์ เอเชีย จำกัด (มหาชน) (สำนักงานใหญ่) 
</v>
      </c>
      <c r="C101" s="2" t="str">
        <f t="shared" si="2"/>
        <v>51/859 ซอยนวลจันทร์ 34 แขวงนวลจันทร์ เขตบึงกุ่ม กรุงเทพมหานคร 10230</v>
      </c>
      <c r="D101" s="4">
        <f t="shared" si="3"/>
        <v>107566000160</v>
      </c>
      <c r="E101" s="2" t="str">
        <f t="shared" si="4"/>
        <v>VP00495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103</v>
      </c>
      <c r="B102" s="2" t="str">
        <f t="shared" si="1"/>
        <v>บริษัท ซาบีน่า ฟาร์อีสท์ จำกัด   (สำนักงานใหญ่) 
</v>
      </c>
      <c r="C102" s="2" t="str">
        <f t="shared" si="2"/>
        <v>เลขที่ 12 ถนนอรุณอมรินทร์ แขวงอรุณอมรินทร์ เขตบางกอกน้อย กรุงเทพมหานคร 10700        
</v>
      </c>
      <c r="D102" s="4">
        <f t="shared" si="3"/>
        <v>105520000262</v>
      </c>
      <c r="E102" s="2" t="str">
        <f t="shared" si="4"/>
        <v>VP00496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104</v>
      </c>
      <c r="B103" s="2" t="str">
        <f t="shared" si="1"/>
        <v>บริษัท ดี.เอช.เอ.สยามวาลา จำกัด  สำนักงานใหญ่</v>
      </c>
      <c r="C103" s="2" t="str">
        <f t="shared" si="2"/>
        <v>202 ถนนสุรวงศ์ แขวงสี่พระยา เขตบางรัก กรุงเทพมหานคร 10500 </v>
      </c>
      <c r="D103" s="4">
        <f t="shared" si="3"/>
        <v>105485000257</v>
      </c>
      <c r="E103" s="2" t="str">
        <f t="shared" si="4"/>
        <v>VP00497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105</v>
      </c>
      <c r="B104" s="2" t="str">
        <f t="shared" si="1"/>
        <v>บริษัท ดี.เอช.เอ.สยามวาลา จำกัด  สำนักงานใหญ่</v>
      </c>
      <c r="C104" s="2" t="str">
        <f t="shared" si="2"/>
        <v>202 ถนนสุรวงศ์ แขวงสี่พระยา เขตบางรัก กรุงเทพมหานคร 10500 </v>
      </c>
      <c r="D104" s="4">
        <f t="shared" si="3"/>
        <v>105485000257</v>
      </c>
      <c r="E104" s="2" t="str">
        <f t="shared" si="4"/>
        <v>VP00498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106</v>
      </c>
      <c r="B105" s="2" t="str">
        <f t="shared" si="1"/>
        <v>บริษัท ราชสีมา เอส.ดี.โอ. จำกัด (สาขา 00003)</v>
      </c>
      <c r="C105" s="2" t="str">
        <f t="shared" si="2"/>
        <v>174 หมู่ที่ 14 ตำบลโพนงาม อำเภอหนองหาน              จ.อุดรธานี 41130</v>
      </c>
      <c r="D105" s="4">
        <f t="shared" si="3"/>
        <v>105541013185</v>
      </c>
      <c r="E105" s="2" t="str">
        <f t="shared" si="4"/>
        <v>VP00499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107</v>
      </c>
      <c r="B106" s="2" t="str">
        <f t="shared" si="1"/>
        <v>บริษัท พีไอเอส อิเล็คทริค 1992 จำกัด</v>
      </c>
      <c r="C106" s="2" t="str">
        <f t="shared" si="2"/>
        <v>329 หมู่ที่ 4 ตำบลท่าไม้ อำเภอกระทุ่มแบน จ.สมุทรสาคร 74110</v>
      </c>
      <c r="D106" s="4">
        <f t="shared" si="3"/>
        <v>745565004318</v>
      </c>
      <c r="E106" s="2" t="str">
        <f t="shared" si="4"/>
        <v>VP00500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108</v>
      </c>
      <c r="B107" s="2" t="str">
        <f t="shared" si="1"/>
        <v>บริษัท ราชสีมา พี.ดี.ซี. จำกัด (สาขาที่ 00002)</v>
      </c>
      <c r="C107" s="2" t="str">
        <f t="shared" si="2"/>
        <v>173 หมู่ที่ 14 ตำบลโพนงาม อำเภอหนองหาน จ.อุดรธานี 41130  </v>
      </c>
      <c r="D107" s="4">
        <f t="shared" si="3"/>
        <v>305548001857</v>
      </c>
      <c r="E107" s="2" t="str">
        <f t="shared" si="4"/>
        <v>VP00501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109</v>
      </c>
      <c r="B108" s="2" t="str">
        <f t="shared" si="1"/>
        <v>บริษัท ไทยดริ้งค์ จำกัด (สำนักงานใหญ่) </v>
      </c>
      <c r="C108" s="2" t="str">
        <f t="shared" si="2"/>
        <v>เลขที่ 14 อาคารแสงโสม ถนนวิภาวดีรังสิต แขวงจอมพล เขตจตุจักร กรุงเทพมหานคร 10900</v>
      </c>
      <c r="D108" s="4">
        <f t="shared" si="3"/>
        <v>105551076252</v>
      </c>
      <c r="E108" s="2" t="str">
        <f t="shared" si="4"/>
        <v>VP00502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110</v>
      </c>
      <c r="B109" s="2" t="str">
        <f t="shared" si="1"/>
        <v>บริษัท ไทยดริ้งค์ จำกัด (สำนักงานใหญ่) </v>
      </c>
      <c r="C109" s="2" t="str">
        <f t="shared" si="2"/>
        <v>เลขที่ 14 อาคารแสงโสม ถนนวิภาวดีรังสิต แขวงจอมพล เขตจตุจักร กรุงเทพมหานคร 10900</v>
      </c>
      <c r="D109" s="4">
        <f t="shared" si="3"/>
        <v>105551076252</v>
      </c>
      <c r="E109" s="2" t="str">
        <f t="shared" si="4"/>
        <v>VP00504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111</v>
      </c>
      <c r="B110" s="2" t="str">
        <f t="shared" si="1"/>
        <v>บริษัท ภัทร ควอลิตี้ ทูลส์ จำกัด</v>
      </c>
      <c r="C110" s="2" t="str">
        <f t="shared" si="2"/>
        <v>4/2 หมู่ที่ 5 ตำบลแหลมบัว อำเภอนครชัยศรี จ.นครปฐม 73120</v>
      </c>
      <c r="D110" s="4">
        <f t="shared" si="3"/>
        <v>735560001337</v>
      </c>
      <c r="E110" s="2" t="str">
        <f t="shared" si="4"/>
        <v>VP00504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112</v>
      </c>
      <c r="B111" s="2" t="str">
        <f t="shared" si="1"/>
        <v>บริษัท มาร์เก็ต คอนเน็กชั่นส์ เอเชีย จำกัด (มหาชน) (สำนักงานใหญ่) 
</v>
      </c>
      <c r="C111" s="2" t="str">
        <f t="shared" si="2"/>
        <v>51/859 ซอยนวลจันทร์ 34 แขวงนวลจันทร์ เขตบึงกุ่ม กรุงเทพมหานคร 10230</v>
      </c>
      <c r="D111" s="4">
        <f t="shared" si="3"/>
        <v>107566000160</v>
      </c>
      <c r="E111" s="2" t="str">
        <f t="shared" si="4"/>
        <v>VP00503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113</v>
      </c>
      <c r="B112" s="2" t="str">
        <f t="shared" si="1"/>
        <v>บริษัท ไอ-เซิร์ฟ จำกัด</v>
      </c>
      <c r="C112" s="2" t="str">
        <f t="shared" si="2"/>
        <v>1213/335 ศรีวรา ทาวน์อินทาวน์ ซอย 21 ถนนศรีวรา แขวงพลับพลา เขตวังทองหลาง กรุงเทพฯ 10310</v>
      </c>
      <c r="D112" s="4">
        <f t="shared" si="3"/>
        <v>105543108809</v>
      </c>
      <c r="E112" s="2" t="str">
        <f t="shared" si="4"/>
        <v>VP00505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114</v>
      </c>
      <c r="B113" s="2" t="str">
        <f t="shared" si="1"/>
        <v>บริษัท ชัวร์ ฟิลเตอร์ (ประเทศไทย) จำกัด</v>
      </c>
      <c r="C113" s="2" t="str">
        <f t="shared" si="2"/>
        <v>30/160 หมู่ที่ 1 ถนนเจษฏาวิถี ตำบลโคกขาม อำเภอเมืองสมุทรสาคร จ.สมุทรสาคร 74000</v>
      </c>
      <c r="D113" s="4" t="str">
        <f t="shared" si="3"/>
        <v> 7455 46000 07 8</v>
      </c>
      <c r="E113" s="2" t="str">
        <f t="shared" si="4"/>
        <v>VP00506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115</v>
      </c>
      <c r="B114" s="7" t="str">
        <f t="shared" si="1"/>
        <v>บริษัท มนต์ทรานสปอร์ต จำกัด     (สำนักงานใหญ่)</v>
      </c>
      <c r="C114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114" s="4">
        <f t="shared" si="3"/>
        <v>105539030507</v>
      </c>
      <c r="E114" s="2" t="str">
        <f t="shared" si="4"/>
        <v>VP00507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116</v>
      </c>
      <c r="B115" s="7" t="str">
        <f t="shared" si="1"/>
        <v>บริษัท เอ็นริช โฟรเซ่น จำกัด  (สำนักงานใหญ่) </v>
      </c>
      <c r="C115" s="2" t="str">
        <f t="shared" si="2"/>
        <v>39/505 หมู่ที่ 12 แขวงหนองจอก เขตหนองจอก กรุงเทพมหานคร 10530</v>
      </c>
      <c r="D115" s="4">
        <f t="shared" si="3"/>
        <v>105565185407</v>
      </c>
      <c r="E115" s="2" t="str">
        <f t="shared" si="4"/>
        <v>VP00508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117</v>
      </c>
      <c r="B116" s="2" t="str">
        <f t="shared" si="1"/>
        <v>บริษัท แคชแวน แมนเนจเม้นท์ จำกัด (สาขาที่
00124)</v>
      </c>
      <c r="C116" s="2" t="str">
        <f t="shared" si="2"/>
        <v>เลขที่ 458/5 หมู่ที่ 2 ตำบลพระลับ อำเภอเมืองขอนแก่น จ.ขอนแก่น 40000</v>
      </c>
      <c r="D116" s="4">
        <f t="shared" si="3"/>
        <v>105558037724</v>
      </c>
      <c r="E116" s="2" t="str">
        <f t="shared" si="4"/>
        <v>VP00509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118</v>
      </c>
      <c r="B117" s="2" t="str">
        <f t="shared" si="1"/>
        <v>บริษัท ตะละภัฏ ทนายความ และที่ปรึกษาสากล จำกัด</v>
      </c>
      <c r="C117" s="2" t="str">
        <f t="shared" si="2"/>
        <v>56/32 ชั้นที่ 4-5 หมู่ที่ 5 ตำบลบางกร่าง อำเภอเมืองนนทบุรี จ.นนทบุรี 11000</v>
      </c>
      <c r="D117" s="4">
        <f t="shared" si="3"/>
        <v>105547015082</v>
      </c>
      <c r="E117" s="2" t="str">
        <f t="shared" si="4"/>
        <v>VP00510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119</v>
      </c>
      <c r="B118" s="2" t="str">
        <f t="shared" si="1"/>
        <v>บริษัท เรเซอร์การไฟฟ้า (ประเทศไทย) จำกัด</v>
      </c>
      <c r="C118" s="2" t="str">
        <f t="shared" si="2"/>
        <v>137 หมู่ 9 ซอยทรงทอง ถ.เพชรเกษม 91 ต.สวนหลวง อ.กระทุ่มแบน จ.สมุทรสาคร 74110</v>
      </c>
      <c r="D118" s="4">
        <f t="shared" si="3"/>
        <v>745527000017</v>
      </c>
      <c r="E118" s="2" t="str">
        <f t="shared" si="4"/>
        <v>VP00511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120</v>
      </c>
      <c r="B119" s="2" t="str">
        <f t="shared" si="1"/>
        <v>บริษัท เอส พี บ้านคาร์แคร์ จำกัด
</v>
      </c>
      <c r="C119" s="2" t="str">
        <f t="shared" si="2"/>
        <v>553/8 ถ.มิตรภาพ ต.ในเมือง อ.เมือง จ.นครราชสีมา 30000</v>
      </c>
      <c r="D119" s="4">
        <f t="shared" si="3"/>
        <v>305538001196</v>
      </c>
      <c r="E119" s="2" t="str">
        <f t="shared" si="4"/>
        <v>VP00512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121</v>
      </c>
      <c r="B120" s="2" t="str">
        <f t="shared" si="1"/>
        <v>บริษัท ศิเทค จำกัด (สำนักงานใหญ่)</v>
      </c>
      <c r="C120" s="2" t="str">
        <f t="shared" si="2"/>
        <v>30 ซอยกรุงเทพกรีฑา 20 แขวงทับช้าง เขตสะพานสูง กรุงเทพฯ 10250</v>
      </c>
      <c r="D120" s="4">
        <f t="shared" si="3"/>
        <v>105533129722</v>
      </c>
      <c r="E120" s="2" t="str">
        <f t="shared" si="4"/>
        <v>VP00513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122</v>
      </c>
      <c r="B121" s="7" t="str">
        <f t="shared" si="1"/>
        <v>บริษัท มนต์ทรานสปอร์ต จำกัด     (สำนักงานใหญ่)</v>
      </c>
      <c r="C121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121" s="4">
        <f t="shared" si="3"/>
        <v>105539030507</v>
      </c>
      <c r="E121" s="2" t="str">
        <f t="shared" si="4"/>
        <v>VP00514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123</v>
      </c>
      <c r="B122" s="2" t="str">
        <f t="shared" si="1"/>
        <v>#REF!</v>
      </c>
      <c r="C122" s="2" t="str">
        <f t="shared" si="2"/>
        <v>#REF!</v>
      </c>
      <c r="D122" s="2" t="str">
        <f t="shared" si="3"/>
        <v>01055 42053 81 4</v>
      </c>
      <c r="E122" s="2" t="str">
        <f t="shared" si="4"/>
        <v>VP00515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124</v>
      </c>
      <c r="B123" s="2" t="str">
        <f t="shared" si="1"/>
        <v>บริษัท ราชสีมา เอส.ดี.โอ. จำกัด (สาขา 00003)</v>
      </c>
      <c r="C123" s="2" t="str">
        <f t="shared" si="2"/>
        <v>174 หมู่ที่ 14 ตำบลโพนงาม อำเภอหนองหาน              จ.อุดรธานี 41130</v>
      </c>
      <c r="D123" s="4">
        <f t="shared" si="3"/>
        <v>105541013185</v>
      </c>
      <c r="E123" s="2" t="str">
        <f t="shared" si="4"/>
        <v>VP00516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125</v>
      </c>
      <c r="B124" s="7" t="str">
        <f t="shared" si="1"/>
        <v>บริษัท มนต์ทรานสปอร์ต จำกัด     (สำนักงานใหญ่)</v>
      </c>
      <c r="C124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124" s="4">
        <f t="shared" si="3"/>
        <v>105539030507</v>
      </c>
      <c r="E124" s="2" t="str">
        <f t="shared" si="4"/>
        <v>VP00517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126</v>
      </c>
      <c r="B125" s="7" t="str">
        <f t="shared" si="1"/>
        <v>บริษัท มนต์ทรานสปอร์ต จำกัด    (สำนักงานใหญ่)</v>
      </c>
      <c r="C125" s="2" t="str">
        <f t="shared" si="2"/>
        <v>9/111 อาคารยูเอ็มทาวเวอร์ ชั้น 11 ถนนรามคำแหง แขวงสวนหลวง เขตสวนหลวง กรุงเทพมหานคร 10250</v>
      </c>
      <c r="D125" s="4">
        <f t="shared" si="3"/>
        <v>105539030507</v>
      </c>
      <c r="E125" s="2" t="str">
        <f t="shared" si="4"/>
        <v>VP00518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127</v>
      </c>
      <c r="B126" s="2" t="str">
        <f t="shared" si="1"/>
        <v>บริษัท โรงงานผลิตภัณฑ์อาหารไทย จำกัด                (สำนักงานใหญ่)</v>
      </c>
      <c r="C126" s="2" t="str">
        <f t="shared" si="2"/>
        <v>42/1 ถ.เพชรเกษม  ต.อ้อมใหญ่ อ.สามพราน จ.นครปฐม 73160</v>
      </c>
      <c r="D126" s="4">
        <f t="shared" si="3"/>
        <v>105515002287</v>
      </c>
      <c r="E126" s="2" t="str">
        <f t="shared" si="4"/>
        <v>VP00550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128</v>
      </c>
      <c r="B127" s="2" t="str">
        <f t="shared" si="1"/>
        <v>บริษัท โรงงานผลิตภัณฑ์อาหารไทย จำกัด                (สำนักงานใหญ่)</v>
      </c>
      <c r="C127" s="2" t="str">
        <f t="shared" si="2"/>
        <v>42/1 ถ.เพชรเกษม  ต.อ้อมใหญ่ อ.สามพราน จ.นครปฐม 73160</v>
      </c>
      <c r="D127" s="4">
        <f t="shared" si="3"/>
        <v>105515002287</v>
      </c>
      <c r="E127" s="2" t="str">
        <f t="shared" si="4"/>
        <v>VP00550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129</v>
      </c>
      <c r="B128" s="2" t="str">
        <f t="shared" si="1"/>
        <v>บริษัท ราชสีมา พี.ดี.ซี. จำกัด (สาขาที่ 00002)</v>
      </c>
      <c r="C128" s="2" t="str">
        <f t="shared" si="2"/>
        <v>173 หมู่ที่ 14 ต.โพนงาม อ.หนองหาน จ.อุดรธานี 41130  </v>
      </c>
      <c r="D128" s="4">
        <f t="shared" si="3"/>
        <v>305548001857</v>
      </c>
      <c r="E128" s="2" t="str">
        <f t="shared" si="4"/>
        <v>VP00551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130</v>
      </c>
      <c r="B129" s="2" t="str">
        <f t="shared" si="1"/>
        <v>บริษัท ดี.เอช.เอ.สยามวาลา จำกัด  (สำนักงานใหญ่)</v>
      </c>
      <c r="C129" s="2" t="str">
        <f t="shared" si="2"/>
        <v>202 ถนนสุรวงศ์ แขวงสี่พระยา เขตบางรัก กรุงเทพมหานคร 10500</v>
      </c>
      <c r="D129" s="4">
        <f t="shared" si="3"/>
        <v>105485000257</v>
      </c>
      <c r="E129" s="2" t="str">
        <f t="shared" si="4"/>
        <v>VP00552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131</v>
      </c>
      <c r="B130" s="2" t="str">
        <f t="shared" si="1"/>
        <v>บริษัท แพลน บี มีเดีย จำกัด (มหาชน) สำนักงานใหญ่</v>
      </c>
      <c r="C130" s="2" t="str">
        <f t="shared" si="2"/>
        <v>เลขที่ 1700 แพลน บี ทาวเวอร์ ถนนเพชรบุรีตัดใหม่ แขวงมักกะสัน เขตราชเทวี กรุงเทพมหานคร 10400
</v>
      </c>
      <c r="D130" s="8">
        <f t="shared" si="3"/>
        <v>107556000507</v>
      </c>
      <c r="E130" s="2" t="str">
        <f t="shared" si="4"/>
        <v>VP00553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132</v>
      </c>
      <c r="B131" s="2" t="str">
        <f t="shared" si="1"/>
        <v>บริษัท ชัวร์ ฟิลเตอร์ (ประเทศไทย) จำกัด
</v>
      </c>
      <c r="C131" s="2" t="str">
        <f t="shared" si="2"/>
        <v>30/160 หมู่ที่ 1 ถนนเจษฏาวิถี ตำบลโคกขาม อำเภอเมืองสมุทรสาคร จ.สมุทรสาคร 74000</v>
      </c>
      <c r="D131" s="8">
        <f t="shared" si="3"/>
        <v>745546000078</v>
      </c>
      <c r="E131" s="2" t="str">
        <f t="shared" si="4"/>
        <v>VP00554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133</v>
      </c>
      <c r="B132" s="2" t="str">
        <f t="shared" si="1"/>
        <v>บริษัท อิเล็คโทรนิก ไลท์ติ้ง จำกัด
</v>
      </c>
      <c r="C132" s="2" t="str">
        <f t="shared" si="2"/>
        <v>155/1 ซอยรามอินทรา 5 แยก 18 แขวงท่าแร้ง เขตบางเขน กรุงเทพมหานคร</v>
      </c>
      <c r="D132" s="8">
        <f t="shared" si="3"/>
        <v>105549067284</v>
      </c>
      <c r="E132" s="2" t="str">
        <f t="shared" si="4"/>
        <v>VP00555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134</v>
      </c>
      <c r="B133" s="2" t="str">
        <f t="shared" si="1"/>
        <v>บริษัท ดี.เอช.เอ. สยามวาลา จำกัด (สำนักงานใหญ่)</v>
      </c>
      <c r="C133" s="2" t="str">
        <f t="shared" si="2"/>
        <v>202 ถนนสุรวงศ์ แขวงสี่พระยา เขตบางรัก กรุงเทพมหานคร 10500</v>
      </c>
      <c r="D133" s="8">
        <f t="shared" si="3"/>
        <v>105485000257</v>
      </c>
      <c r="E133" s="2" t="str">
        <f t="shared" si="4"/>
        <v>VP00558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135</v>
      </c>
      <c r="B134" s="2" t="str">
        <f t="shared" si="1"/>
        <v>บริษัท ดั๊กแฮมส์ เอนเนอร์ยี่ จำกัด</v>
      </c>
      <c r="C134" s="2" t="str">
        <f t="shared" si="2"/>
        <v>6/69 ถนนพหลโยธิน แขวงพญาไท เขตพญาไท กรุงเทพมหานคร 10400</v>
      </c>
      <c r="D134" s="8">
        <f t="shared" si="3"/>
        <v>105564053663</v>
      </c>
      <c r="E134" s="2" t="str">
        <f t="shared" si="4"/>
        <v>VP00557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136</v>
      </c>
      <c r="B135" s="2" t="str">
        <f t="shared" si="1"/>
        <v>บริษัท ไพโอเนียร์ เอ็นจิเนียริ่ง อินเตอร์เนชั่นแนล จำกัด   (สำนักงานใหญ่)</v>
      </c>
      <c r="C135" s="2" t="str">
        <f t="shared" si="2"/>
        <v>เลขที่ 44/11 หมู่ที่ 6 ตำบลบางกระทึก อำเภอสามพราน จังหวัดนครปฐม 73210</v>
      </c>
      <c r="D135" s="8">
        <f t="shared" si="3"/>
        <v>735546002275</v>
      </c>
      <c r="E135" s="2" t="str">
        <f t="shared" si="4"/>
        <v>VP00556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137</v>
      </c>
      <c r="B136" s="2" t="str">
        <f t="shared" si="1"/>
        <v>บริษัท แพลน บี มีเดีย จำกัด (มหาชน) สำนักงานใหญ่</v>
      </c>
      <c r="C136" s="2" t="str">
        <f t="shared" si="2"/>
        <v>เลขที่ 1700 แพลน บี ทาวเวอร์ ถนนเพชรบุรีตัดใหม่ แขวงมักกะสัน เขตราชเทวี กรุงเทพมหานคร 10400
</v>
      </c>
      <c r="D136" s="8">
        <f t="shared" si="3"/>
        <v>107556000507</v>
      </c>
      <c r="E136" s="2" t="str">
        <f t="shared" si="4"/>
        <v>VP00557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138</v>
      </c>
      <c r="B137" s="2" t="str">
        <f t="shared" si="1"/>
        <v>บริษัท แพลน บี มีเดีย จำกัด (มหาชน) สำนักงานใหญ่</v>
      </c>
      <c r="C137" s="2" t="str">
        <f t="shared" si="2"/>
        <v>เลขที่ 1700 แพลน บี ทาวเวอร์ ถนนเพชรบุรีตัดใหม่ แขวงมักกะสัน เขตราชเทวี กรุงเทพมหานคร 10400
</v>
      </c>
      <c r="D137" s="8">
        <f t="shared" si="3"/>
        <v>107556000507</v>
      </c>
      <c r="E137" s="2" t="str">
        <f t="shared" si="4"/>
        <v>VP00558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139</v>
      </c>
      <c r="B138" s="2" t="str">
        <f t="shared" si="1"/>
        <v>บริษัท ฟูมาคิลล่า (ประเทศไทย) จำกัด</v>
      </c>
      <c r="C138" s="2" t="str">
        <f t="shared" si="2"/>
        <v>323 หมู่ 6 ถ.ราชสีมา - โชคชัย ตำบลหนองระเวียง  อำเภอเมืองนครราชสีมา  จังหวัดนครราชสีมา 30000 </v>
      </c>
      <c r="D138" s="2" t="str">
        <f t="shared" si="3"/>
        <v>01055 42053 81 4</v>
      </c>
      <c r="E138" s="2" t="str">
        <f t="shared" si="4"/>
        <v>VP00559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 t="s">
        <v>140</v>
      </c>
      <c r="B139" s="2" t="s">
        <v>141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142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143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144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145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146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147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148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149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22" t="s">
        <v>151</v>
      </c>
      <c r="B4" s="22"/>
      <c r="C4" s="22"/>
      <c r="D4" s="22"/>
      <c r="E4" s="22"/>
      <c r="F4" s="22"/>
      <c r="G4" s="10"/>
      <c r="H4" s="10"/>
      <c r="I4" s="23" t="s">
        <v>152</v>
      </c>
      <c r="J4" s="24"/>
    </row>
    <row r="5" ht="29.25" customHeight="1">
      <c r="A5" s="25" t="s">
        <v>153</v>
      </c>
      <c r="B5" s="22"/>
      <c r="C5" s="22"/>
      <c r="D5" s="22"/>
      <c r="E5" s="25" t="s">
        <v>154</v>
      </c>
      <c r="F5" s="22"/>
      <c r="G5" s="10"/>
      <c r="H5" s="10"/>
      <c r="I5" s="26"/>
      <c r="J5" s="26"/>
    </row>
    <row r="6" ht="26.25" customHeight="1">
      <c r="A6" s="27" t="s">
        <v>155</v>
      </c>
      <c r="B6" s="28"/>
      <c r="C6" s="28"/>
      <c r="D6" s="28"/>
      <c r="E6" s="28"/>
      <c r="F6" s="28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31" t="s">
        <v>156</v>
      </c>
      <c r="B8" s="32"/>
      <c r="C8" s="33"/>
      <c r="D8" s="34" t="str">
        <f>VLOOKUP(J9,'ชีต5'!A:D,2,FALSE)</f>
        <v>บริษัท ธนวรรธน์การค้า จำกัด</v>
      </c>
      <c r="E8" s="35"/>
      <c r="F8" s="35"/>
      <c r="G8" s="36"/>
      <c r="H8" s="37"/>
      <c r="I8" s="38"/>
      <c r="J8" s="39"/>
    </row>
    <row r="9" ht="26.25" customHeight="1">
      <c r="A9" s="40"/>
      <c r="B9" s="22"/>
      <c r="C9" s="41"/>
      <c r="D9" s="42"/>
      <c r="E9" s="42"/>
      <c r="F9" s="42"/>
      <c r="G9" s="43"/>
      <c r="H9" s="37"/>
      <c r="I9" s="44" t="s">
        <v>157</v>
      </c>
      <c r="J9" s="45" t="s">
        <v>158</v>
      </c>
    </row>
    <row r="10" ht="38.25" customHeight="1">
      <c r="A10" s="40" t="s">
        <v>159</v>
      </c>
      <c r="B10" s="22"/>
      <c r="C10" s="41"/>
      <c r="D10" s="46" t="str">
        <f>VLOOKUP(J9,'ชีต5'!A:D,3,FALSE)</f>
        <v>45/6 ถนนอัษฎาธร ตำบลศรีภูมิ อำเภอเมืองเชียงใหม่ จ.เชียงใหม่ 50200</v>
      </c>
      <c r="G10" s="47"/>
      <c r="H10" s="37"/>
      <c r="I10" s="44"/>
      <c r="J10" s="48"/>
    </row>
    <row r="11" ht="33.75" customHeight="1">
      <c r="A11" s="40"/>
      <c r="B11" s="22"/>
      <c r="C11" s="41"/>
      <c r="D11" s="49"/>
      <c r="E11" s="42"/>
      <c r="F11" s="42"/>
      <c r="G11" s="43"/>
      <c r="H11" s="37"/>
      <c r="I11" s="44" t="s">
        <v>160</v>
      </c>
      <c r="J11" s="50">
        <f>C20</f>
        <v>244364</v>
      </c>
    </row>
    <row r="12" ht="33.0" customHeight="1">
      <c r="A12" s="51" t="s">
        <v>3</v>
      </c>
      <c r="B12" s="52"/>
      <c r="C12" s="52"/>
      <c r="D12" s="53">
        <f> VLOOKUP(J9,'ชีต5'!A:D,4,FALSE)</f>
        <v>505554001624</v>
      </c>
      <c r="E12" s="54"/>
      <c r="F12" s="55"/>
      <c r="G12" s="56"/>
      <c r="H12" s="57"/>
      <c r="I12" s="58"/>
      <c r="J12" s="59"/>
    </row>
    <row r="13" ht="10.5" customHeight="1">
      <c r="A13" s="22"/>
      <c r="B13" s="22"/>
      <c r="C13" s="22"/>
      <c r="D13" s="60"/>
      <c r="E13" s="61"/>
      <c r="F13" s="61"/>
      <c r="G13" s="62"/>
      <c r="H13" s="63"/>
      <c r="I13" s="64"/>
      <c r="J13" s="65"/>
    </row>
    <row r="14" ht="29.25" customHeight="1">
      <c r="A14" s="66" t="s">
        <v>161</v>
      </c>
      <c r="B14" s="67" t="s">
        <v>162</v>
      </c>
      <c r="C14" s="68"/>
      <c r="D14" s="68"/>
      <c r="E14" s="68"/>
      <c r="F14" s="69"/>
      <c r="G14" s="70" t="s">
        <v>163</v>
      </c>
      <c r="H14" s="71"/>
      <c r="I14" s="72" t="s">
        <v>164</v>
      </c>
      <c r="J14" s="73" t="s">
        <v>165</v>
      </c>
    </row>
    <row r="15">
      <c r="A15" s="74" t="s">
        <v>166</v>
      </c>
      <c r="B15" s="75" t="s">
        <v>167</v>
      </c>
      <c r="C15" s="76"/>
      <c r="D15" s="76"/>
      <c r="E15" s="76"/>
      <c r="F15" s="77"/>
      <c r="G15" s="78" t="s">
        <v>168</v>
      </c>
      <c r="H15" s="79"/>
      <c r="I15" s="80" t="s">
        <v>169</v>
      </c>
      <c r="J15" s="74" t="s">
        <v>170</v>
      </c>
    </row>
    <row r="16">
      <c r="A16" s="81">
        <v>1.0</v>
      </c>
      <c r="B16" s="82" t="s">
        <v>171</v>
      </c>
      <c r="C16" s="83"/>
      <c r="D16" s="83"/>
      <c r="E16" s="83"/>
      <c r="F16" s="84"/>
      <c r="G16" s="85">
        <f>VLOOKUP(J9,'ชีต5'!A1:K40,7,FALSE)</f>
        <v>1</v>
      </c>
      <c r="H16" s="86"/>
      <c r="I16" s="85">
        <f>VLOOKUP(J9,'ชีต5'!A:J,8,FALSE)</f>
        <v>400</v>
      </c>
      <c r="J16" s="87">
        <f>I16*G16</f>
        <v>400</v>
      </c>
    </row>
    <row r="17">
      <c r="A17" s="88"/>
      <c r="B17" s="82"/>
      <c r="C17" s="83"/>
      <c r="D17" s="83"/>
      <c r="E17" s="83"/>
      <c r="F17" s="84"/>
      <c r="G17" s="85"/>
      <c r="H17" s="86"/>
      <c r="I17" s="85"/>
      <c r="J17" s="87"/>
    </row>
    <row r="18" ht="22.5" customHeight="1">
      <c r="A18" s="81"/>
      <c r="B18" s="89"/>
      <c r="C18" s="27"/>
      <c r="D18" s="27"/>
      <c r="E18" s="27"/>
      <c r="F18" s="90"/>
      <c r="G18" s="91"/>
      <c r="H18" s="92"/>
      <c r="I18" s="93"/>
      <c r="J18" s="94"/>
    </row>
    <row r="19">
      <c r="A19" s="81"/>
      <c r="B19" s="95" t="s">
        <v>172</v>
      </c>
      <c r="C19" s="96">
        <f>VLOOKUP(J9,'ชีต5'!A:J,5,FALSE)</f>
        <v>244363</v>
      </c>
      <c r="D19" s="97"/>
      <c r="E19" s="22"/>
      <c r="F19" s="98"/>
      <c r="G19" s="99"/>
      <c r="H19" s="100"/>
      <c r="I19" s="93"/>
      <c r="J19" s="94">
        <f t="shared" ref="J19:J28" si="1">ROUND(G19*I19,2)</f>
        <v>0</v>
      </c>
    </row>
    <row r="20">
      <c r="A20" s="81"/>
      <c r="B20" s="95" t="s">
        <v>173</v>
      </c>
      <c r="C20" s="101">
        <f>C19+G16</f>
        <v>244364</v>
      </c>
      <c r="D20" s="97"/>
      <c r="E20" s="22"/>
      <c r="F20" s="98"/>
      <c r="G20" s="99"/>
      <c r="H20" s="100"/>
      <c r="I20" s="93"/>
      <c r="J20" s="94">
        <f t="shared" si="1"/>
        <v>0</v>
      </c>
    </row>
    <row r="21" ht="22.5" customHeight="1">
      <c r="A21" s="81"/>
      <c r="B21" s="102"/>
      <c r="C21" s="103"/>
      <c r="D21" s="103"/>
      <c r="E21" s="103"/>
      <c r="F21" s="100"/>
      <c r="G21" s="99"/>
      <c r="H21" s="100"/>
      <c r="I21" s="93"/>
      <c r="J21" s="94">
        <f t="shared" si="1"/>
        <v>0</v>
      </c>
    </row>
    <row r="22" ht="22.5" customHeight="1">
      <c r="A22" s="81"/>
      <c r="B22" s="104"/>
      <c r="C22" s="105"/>
      <c r="D22" s="105"/>
      <c r="E22" s="105"/>
      <c r="F22" s="106"/>
      <c r="G22" s="99"/>
      <c r="H22" s="100"/>
      <c r="I22" s="93"/>
      <c r="J22" s="94">
        <f t="shared" si="1"/>
        <v>0</v>
      </c>
    </row>
    <row r="23" ht="21.75" customHeight="1">
      <c r="A23" s="81"/>
      <c r="B23" s="104"/>
      <c r="C23" s="105"/>
      <c r="D23" s="105"/>
      <c r="E23" s="105"/>
      <c r="F23" s="106"/>
      <c r="G23" s="99"/>
      <c r="H23" s="100"/>
      <c r="I23" s="93"/>
      <c r="J23" s="94">
        <f t="shared" si="1"/>
        <v>0</v>
      </c>
    </row>
    <row r="24" ht="23.25" customHeight="1">
      <c r="A24" s="81"/>
      <c r="B24" s="104"/>
      <c r="C24" s="105"/>
      <c r="D24" s="105"/>
      <c r="E24" s="105"/>
      <c r="F24" s="106"/>
      <c r="G24" s="99"/>
      <c r="H24" s="100"/>
      <c r="I24" s="93"/>
      <c r="J24" s="94">
        <f t="shared" si="1"/>
        <v>0</v>
      </c>
    </row>
    <row r="25" ht="23.25" customHeight="1">
      <c r="A25" s="81"/>
      <c r="B25" s="104"/>
      <c r="C25" s="105"/>
      <c r="D25" s="105"/>
      <c r="E25" s="105"/>
      <c r="F25" s="106"/>
      <c r="G25" s="99"/>
      <c r="H25" s="100"/>
      <c r="I25" s="93"/>
      <c r="J25" s="94">
        <f t="shared" si="1"/>
        <v>0</v>
      </c>
    </row>
    <row r="26" ht="18.75" customHeight="1">
      <c r="A26" s="81"/>
      <c r="B26" s="104"/>
      <c r="C26" s="105"/>
      <c r="D26" s="105"/>
      <c r="E26" s="105"/>
      <c r="F26" s="106"/>
      <c r="G26" s="99"/>
      <c r="H26" s="100"/>
      <c r="I26" s="93"/>
      <c r="J26" s="94">
        <f t="shared" si="1"/>
        <v>0</v>
      </c>
    </row>
    <row r="27" ht="22.5" customHeight="1">
      <c r="A27" s="81"/>
      <c r="B27" s="104"/>
      <c r="C27" s="105"/>
      <c r="D27" s="105"/>
      <c r="E27" s="105"/>
      <c r="F27" s="106"/>
      <c r="G27" s="99"/>
      <c r="H27" s="100"/>
      <c r="I27" s="93"/>
      <c r="J27" s="94">
        <f t="shared" si="1"/>
        <v>0</v>
      </c>
    </row>
    <row r="28" ht="22.5" customHeight="1">
      <c r="A28" s="74"/>
      <c r="B28" s="107"/>
      <c r="C28" s="76"/>
      <c r="D28" s="76"/>
      <c r="E28" s="76"/>
      <c r="F28" s="77"/>
      <c r="G28" s="108"/>
      <c r="H28" s="77"/>
      <c r="I28" s="109"/>
      <c r="J28" s="110">
        <f t="shared" si="1"/>
        <v>0</v>
      </c>
    </row>
    <row r="29">
      <c r="A29" s="31" t="s">
        <v>174</v>
      </c>
      <c r="B29" s="33"/>
      <c r="C29" s="111"/>
      <c r="D29" s="112"/>
      <c r="E29" s="62"/>
      <c r="F29" s="113"/>
      <c r="G29" s="114" t="s">
        <v>175</v>
      </c>
      <c r="H29" s="68"/>
      <c r="I29" s="115"/>
      <c r="J29" s="116">
        <f>SUM(J16:J28)*100/107</f>
        <v>373.8317757</v>
      </c>
    </row>
    <row r="30" ht="29.25" customHeight="1">
      <c r="A30" s="40"/>
      <c r="B30" s="41"/>
      <c r="C30" s="111"/>
      <c r="D30" s="112"/>
      <c r="E30" s="117"/>
      <c r="F30" s="90"/>
      <c r="G30" s="118" t="s">
        <v>176</v>
      </c>
      <c r="H30" s="76"/>
      <c r="I30" s="119"/>
      <c r="J30" s="120"/>
    </row>
    <row r="31">
      <c r="A31" s="40"/>
      <c r="B31" s="22"/>
      <c r="C31" s="111"/>
      <c r="D31" s="112"/>
      <c r="E31" s="121"/>
      <c r="F31" s="98"/>
      <c r="G31" s="114" t="s">
        <v>177</v>
      </c>
      <c r="H31" s="68"/>
      <c r="I31" s="115"/>
      <c r="J31" s="116">
        <f>ROUND(J29*7%,2)</f>
        <v>26.17</v>
      </c>
    </row>
    <row r="32">
      <c r="A32" s="40"/>
      <c r="B32" s="22"/>
      <c r="C32" s="122"/>
      <c r="D32" s="97"/>
      <c r="E32" s="121"/>
      <c r="F32" s="50"/>
      <c r="G32" s="118" t="s">
        <v>178</v>
      </c>
      <c r="H32" s="76"/>
      <c r="I32" s="119"/>
      <c r="J32" s="120"/>
    </row>
    <row r="33">
      <c r="A33" s="123" t="s">
        <v>179</v>
      </c>
      <c r="B33" s="124" t="str">
        <f>CONCATENATE("( ",BAHTTEXT(J33)," )")</f>
        <v>( สี่ร้อยบาทถ้วน )</v>
      </c>
      <c r="C33" s="103"/>
      <c r="D33" s="103"/>
      <c r="E33" s="103"/>
      <c r="F33" s="100"/>
      <c r="G33" s="125" t="s">
        <v>180</v>
      </c>
      <c r="H33" s="35"/>
      <c r="I33" s="36"/>
      <c r="J33" s="116">
        <f>J29+J31</f>
        <v>400.0017757</v>
      </c>
    </row>
    <row r="34" ht="29.25" customHeight="1">
      <c r="A34" s="58"/>
      <c r="B34" s="126"/>
      <c r="C34" s="126"/>
      <c r="D34" s="126"/>
      <c r="E34" s="126"/>
      <c r="F34" s="127"/>
      <c r="G34" s="128"/>
      <c r="H34" s="54"/>
      <c r="I34" s="129"/>
      <c r="J34" s="120"/>
    </row>
    <row r="35" ht="6.75" customHeight="1">
      <c r="A35" s="22"/>
      <c r="B35" s="28"/>
      <c r="C35" s="28"/>
      <c r="D35" s="28"/>
      <c r="E35" s="28"/>
      <c r="F35" s="28"/>
      <c r="G35" s="28"/>
      <c r="H35" s="28"/>
      <c r="I35" s="28"/>
      <c r="J35" s="111"/>
    </row>
    <row r="36" ht="29.25" customHeight="1">
      <c r="A36" s="22"/>
      <c r="B36" s="28"/>
      <c r="C36" s="28"/>
      <c r="D36" s="28"/>
      <c r="E36" s="28"/>
      <c r="F36" s="28"/>
      <c r="G36" s="28"/>
      <c r="H36" s="28"/>
      <c r="I36" s="28"/>
      <c r="J36" s="28"/>
    </row>
    <row r="37" ht="29.25" customHeight="1">
      <c r="A37" s="22"/>
      <c r="B37" s="28"/>
      <c r="C37" s="28"/>
      <c r="D37" s="28"/>
      <c r="E37" s="28"/>
      <c r="F37" s="28"/>
      <c r="G37" s="130"/>
      <c r="H37" s="28"/>
      <c r="I37" s="28"/>
      <c r="J37" s="28"/>
    </row>
    <row r="38" ht="29.25" customHeight="1">
      <c r="A38" s="22"/>
      <c r="B38" s="28"/>
      <c r="C38" s="28"/>
      <c r="D38" s="28"/>
      <c r="E38" s="28"/>
      <c r="F38" s="28"/>
      <c r="G38" s="28"/>
      <c r="H38" s="28"/>
      <c r="I38" s="28"/>
      <c r="J38" s="28"/>
    </row>
    <row r="39" ht="29.25" customHeight="1">
      <c r="A39" s="28" t="s">
        <v>181</v>
      </c>
      <c r="B39" s="28"/>
      <c r="C39" s="28"/>
      <c r="D39" s="28"/>
      <c r="E39" s="28"/>
      <c r="F39" s="28"/>
      <c r="G39" s="28" t="s">
        <v>182</v>
      </c>
      <c r="H39" s="28"/>
      <c r="I39" s="28"/>
      <c r="J39" s="28"/>
    </row>
    <row r="40" ht="29.25" customHeight="1">
      <c r="A40" s="28" t="s">
        <v>183</v>
      </c>
      <c r="B40" s="28"/>
      <c r="C40" s="28"/>
      <c r="D40" s="28"/>
      <c r="E40" s="28"/>
      <c r="F40" s="28"/>
      <c r="G40" s="28" t="s">
        <v>184</v>
      </c>
      <c r="H40" s="28"/>
      <c r="I40" s="28"/>
      <c r="J40" s="28"/>
    </row>
  </sheetData>
  <mergeCells count="40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B17:F17"/>
    <mergeCell ref="C19:D19"/>
    <mergeCell ref="G19:H19"/>
    <mergeCell ref="C20:D20"/>
    <mergeCell ref="G20:H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dataValidations>
    <dataValidation type="list" allowBlank="1" showDropDown="1" showErrorMessage="1" sqref="J9">
      <formula1>'ชีต5'!$A$2:$A40</formula1>
    </dataValidation>
  </dataValidations>
  <printOptions horizontalCentered="1"/>
  <pageMargins bottom="0.25" footer="0.0" header="0.0" left="0.28" right="0.25" top="0.2967206586941722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88"/>
    <col customWidth="1" min="2" max="2" width="33.25"/>
    <col customWidth="1" min="3" max="3" width="41.63"/>
    <col customWidth="1" min="4" max="4" width="21.0"/>
    <col customWidth="1" min="5" max="6" width="11.88"/>
    <col customWidth="1" min="7" max="7" width="9.88"/>
    <col customWidth="1" min="8" max="8" width="11.75"/>
    <col customWidth="1" min="9" max="9" width="10.5"/>
    <col customWidth="1" min="10" max="10" width="15.0"/>
    <col customWidth="1" min="11" max="11" width="7.88"/>
    <col customWidth="1" min="12" max="27" width="21.0"/>
  </cols>
  <sheetData>
    <row r="1">
      <c r="A1" s="131" t="s">
        <v>185</v>
      </c>
      <c r="B1" s="132" t="s">
        <v>1</v>
      </c>
      <c r="C1" s="132" t="s">
        <v>2</v>
      </c>
      <c r="D1" s="133" t="s">
        <v>3</v>
      </c>
      <c r="E1" s="134" t="s">
        <v>172</v>
      </c>
      <c r="F1" s="134" t="s">
        <v>173</v>
      </c>
      <c r="G1" s="131" t="s">
        <v>186</v>
      </c>
      <c r="H1" s="135" t="s">
        <v>164</v>
      </c>
      <c r="I1" s="136" t="s">
        <v>165</v>
      </c>
      <c r="J1" s="136" t="s">
        <v>187</v>
      </c>
      <c r="K1" s="136" t="s">
        <v>188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</row>
    <row r="2">
      <c r="A2" s="138" t="s">
        <v>9</v>
      </c>
      <c r="B2" s="138" t="s">
        <v>189</v>
      </c>
      <c r="C2" s="138" t="s">
        <v>190</v>
      </c>
      <c r="D2" s="139">
        <v>1.05541013185E11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38" t="s">
        <v>10</v>
      </c>
      <c r="B3" s="138" t="s">
        <v>191</v>
      </c>
      <c r="C3" s="138" t="s">
        <v>192</v>
      </c>
      <c r="D3" s="139">
        <v>1.0556201881E11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38" t="s">
        <v>11</v>
      </c>
      <c r="B4" s="138" t="s">
        <v>193</v>
      </c>
      <c r="C4" s="138" t="s">
        <v>194</v>
      </c>
      <c r="D4" s="139">
        <v>1.05533129722E11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38" t="s">
        <v>195</v>
      </c>
      <c r="B5" s="138" t="s">
        <v>196</v>
      </c>
      <c r="C5" s="138"/>
      <c r="D5" s="139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 t="s">
        <v>197</v>
      </c>
      <c r="B6" s="138" t="s">
        <v>196</v>
      </c>
      <c r="C6" s="138"/>
      <c r="D6" s="139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 t="s">
        <v>198</v>
      </c>
      <c r="B7" s="138" t="s">
        <v>196</v>
      </c>
      <c r="C7" s="138"/>
      <c r="D7" s="139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 t="s">
        <v>15</v>
      </c>
      <c r="B8" s="138" t="s">
        <v>199</v>
      </c>
      <c r="C8" s="138" t="s">
        <v>200</v>
      </c>
      <c r="D8" s="139">
        <v>1.05539030507E11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38" t="s">
        <v>16</v>
      </c>
      <c r="B9" s="138" t="s">
        <v>201</v>
      </c>
      <c r="C9" s="138" t="s">
        <v>202</v>
      </c>
      <c r="D9" s="139">
        <v>1.03531012478E11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38" t="s">
        <v>17</v>
      </c>
      <c r="B10" s="138" t="s">
        <v>203</v>
      </c>
      <c r="C10" s="138" t="s">
        <v>204</v>
      </c>
      <c r="D10" s="139">
        <v>1.05535069883E11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 t="s">
        <v>18</v>
      </c>
      <c r="B11" s="138" t="s">
        <v>205</v>
      </c>
      <c r="C11" s="138" t="s">
        <v>206</v>
      </c>
      <c r="D11" s="139">
        <v>1.05543108809E11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>
      <c r="A12" s="138" t="s">
        <v>19</v>
      </c>
      <c r="B12" s="138" t="s">
        <v>207</v>
      </c>
      <c r="C12" s="138" t="s">
        <v>208</v>
      </c>
      <c r="D12" s="139">
        <v>1.05549083701E11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</row>
    <row r="13">
      <c r="A13" s="138" t="s">
        <v>20</v>
      </c>
      <c r="B13" s="138" t="s">
        <v>207</v>
      </c>
      <c r="C13" s="138" t="s">
        <v>208</v>
      </c>
      <c r="D13" s="139">
        <v>1.05549083701E11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138" t="s">
        <v>21</v>
      </c>
      <c r="B14" s="138" t="s">
        <v>209</v>
      </c>
      <c r="C14" s="138" t="s">
        <v>210</v>
      </c>
      <c r="D14" s="139">
        <v>1.05547071462E11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138" t="s">
        <v>22</v>
      </c>
      <c r="B15" s="138" t="s">
        <v>211</v>
      </c>
      <c r="C15" s="138" t="s">
        <v>212</v>
      </c>
      <c r="D15" s="139">
        <v>2.25563001162E11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138" t="s">
        <v>23</v>
      </c>
      <c r="B16" s="138" t="s">
        <v>207</v>
      </c>
      <c r="C16" s="138" t="s">
        <v>208</v>
      </c>
      <c r="D16" s="139">
        <v>1.05549083701E11</v>
      </c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 t="s">
        <v>24</v>
      </c>
      <c r="B17" s="138" t="s">
        <v>213</v>
      </c>
      <c r="C17" s="138" t="s">
        <v>214</v>
      </c>
      <c r="D17" s="139">
        <v>1.05534119941E11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 t="s">
        <v>25</v>
      </c>
      <c r="B18" s="138" t="s">
        <v>215</v>
      </c>
      <c r="C18" s="138" t="s">
        <v>216</v>
      </c>
      <c r="D18" s="139">
        <v>8.45560001077E11</v>
      </c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 t="s">
        <v>25</v>
      </c>
      <c r="B19" s="138" t="s">
        <v>217</v>
      </c>
      <c r="C19" s="138" t="s">
        <v>218</v>
      </c>
      <c r="D19" s="139">
        <v>7.35560001337E11</v>
      </c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 t="s">
        <v>27</v>
      </c>
      <c r="B20" s="138" t="s">
        <v>219</v>
      </c>
      <c r="C20" s="138" t="s">
        <v>220</v>
      </c>
      <c r="D20" s="139">
        <v>4.15555000231E11</v>
      </c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 t="s">
        <v>28</v>
      </c>
      <c r="B21" s="138" t="s">
        <v>219</v>
      </c>
      <c r="C21" s="138" t="s">
        <v>220</v>
      </c>
      <c r="D21" s="139">
        <v>4.15555000231E11</v>
      </c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>
      <c r="A22" s="138" t="s">
        <v>29</v>
      </c>
      <c r="B22" s="138" t="s">
        <v>209</v>
      </c>
      <c r="C22" s="138" t="s">
        <v>210</v>
      </c>
      <c r="D22" s="139">
        <v>1.05547071462E11</v>
      </c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>
      <c r="A23" s="138" t="s">
        <v>30</v>
      </c>
      <c r="B23" s="138" t="s">
        <v>221</v>
      </c>
      <c r="C23" s="138" t="s">
        <v>222</v>
      </c>
      <c r="D23" s="139">
        <v>3.05548001857E11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>
      <c r="A24" s="138" t="s">
        <v>31</v>
      </c>
      <c r="B24" s="138" t="e">
        <v>#REF!</v>
      </c>
      <c r="C24" s="138" t="e">
        <v>#REF!</v>
      </c>
      <c r="D24" s="139" t="e">
        <v>#REF!</v>
      </c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>
      <c r="A25" s="138" t="s">
        <v>32</v>
      </c>
      <c r="B25" s="138" t="e">
        <v>#REF!</v>
      </c>
      <c r="C25" s="138" t="e">
        <v>#REF!</v>
      </c>
      <c r="D25" s="139" t="e">
        <v>#REF!</v>
      </c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>
      <c r="A26" s="138" t="s">
        <v>33</v>
      </c>
      <c r="B26" s="138" t="e">
        <v>#REF!</v>
      </c>
      <c r="C26" s="138" t="e">
        <v>#REF!</v>
      </c>
      <c r="D26" s="139" t="e">
        <v>#REF!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>
      <c r="A27" s="138" t="s">
        <v>34</v>
      </c>
      <c r="B27" s="138" t="e">
        <v>#REF!</v>
      </c>
      <c r="C27" s="138" t="e">
        <v>#REF!</v>
      </c>
      <c r="D27" s="139" t="e">
        <v>#REF!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>
      <c r="A28" s="138" t="s">
        <v>223</v>
      </c>
      <c r="B28" s="138" t="s">
        <v>199</v>
      </c>
      <c r="C28" s="138" t="s">
        <v>200</v>
      </c>
      <c r="D28" s="139">
        <v>1.05539030507E11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>
      <c r="A29" s="138" t="s">
        <v>36</v>
      </c>
      <c r="B29" s="138" t="s">
        <v>224</v>
      </c>
      <c r="C29" s="138" t="s">
        <v>225</v>
      </c>
      <c r="D29" s="139">
        <v>1.05558037724E11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>
      <c r="A30" s="138" t="s">
        <v>37</v>
      </c>
      <c r="B30" s="138" t="s">
        <v>213</v>
      </c>
      <c r="C30" s="138" t="s">
        <v>214</v>
      </c>
      <c r="D30" s="139">
        <v>1.05534119941E11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>
      <c r="A31" s="138" t="s">
        <v>38</v>
      </c>
      <c r="B31" s="138" t="e">
        <v>#REF!</v>
      </c>
      <c r="C31" s="138" t="e">
        <v>#REF!</v>
      </c>
      <c r="D31" s="139" t="s">
        <v>226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 t="s">
        <v>39</v>
      </c>
      <c r="B32" s="138" t="s">
        <v>227</v>
      </c>
      <c r="C32" s="138" t="s">
        <v>228</v>
      </c>
      <c r="D32" s="139" t="s">
        <v>229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 t="s">
        <v>40</v>
      </c>
      <c r="B33" s="138" t="s">
        <v>227</v>
      </c>
      <c r="C33" s="138" t="s">
        <v>228</v>
      </c>
      <c r="D33" s="139" t="s">
        <v>229</v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38" t="s">
        <v>41</v>
      </c>
      <c r="B34" s="138" t="s">
        <v>230</v>
      </c>
      <c r="C34" s="138" t="s">
        <v>231</v>
      </c>
      <c r="D34" s="139">
        <v>1.35564000284E11</v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>
      <c r="A35" s="138" t="s">
        <v>42</v>
      </c>
      <c r="B35" s="138" t="s">
        <v>227</v>
      </c>
      <c r="C35" s="138" t="s">
        <v>228</v>
      </c>
      <c r="D35" s="139" t="s">
        <v>229</v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>
      <c r="A36" s="138" t="s">
        <v>223</v>
      </c>
      <c r="B36" s="138" t="s">
        <v>199</v>
      </c>
      <c r="C36" s="138" t="s">
        <v>200</v>
      </c>
      <c r="D36" s="139">
        <v>1.05539030507E11</v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>
      <c r="A37" s="138" t="s">
        <v>44</v>
      </c>
      <c r="B37" s="138" t="s">
        <v>199</v>
      </c>
      <c r="C37" s="138" t="s">
        <v>200</v>
      </c>
      <c r="D37" s="139">
        <v>1.05539030507E11</v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>
      <c r="A38" s="138" t="s">
        <v>45</v>
      </c>
      <c r="B38" s="138" t="s">
        <v>232</v>
      </c>
      <c r="C38" s="138" t="s">
        <v>233</v>
      </c>
      <c r="D38" s="139">
        <v>1.3555700766E11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>
      <c r="A39" s="138" t="s">
        <v>46</v>
      </c>
      <c r="B39" s="138" t="s">
        <v>201</v>
      </c>
      <c r="C39" s="138" t="s">
        <v>202</v>
      </c>
      <c r="D39" s="139">
        <v>1.03531012478E11</v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>
      <c r="A40" s="138" t="s">
        <v>47</v>
      </c>
      <c r="B40" s="138" t="s">
        <v>234</v>
      </c>
      <c r="C40" s="138" t="s">
        <v>235</v>
      </c>
      <c r="D40" s="139">
        <v>1.05550064781E11</v>
      </c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>
      <c r="A41" s="138" t="s">
        <v>48</v>
      </c>
      <c r="B41" s="138" t="s">
        <v>236</v>
      </c>
      <c r="C41" s="138" t="s">
        <v>237</v>
      </c>
      <c r="D41" s="139">
        <v>5.05554001624E11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>
      <c r="A42" s="138" t="s">
        <v>49</v>
      </c>
      <c r="B42" s="138" t="s">
        <v>199</v>
      </c>
      <c r="C42" s="138" t="s">
        <v>200</v>
      </c>
      <c r="D42" s="139">
        <v>1.05539030507E11</v>
      </c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>
      <c r="A43" s="138" t="s">
        <v>50</v>
      </c>
      <c r="B43" s="138" t="s">
        <v>209</v>
      </c>
      <c r="C43" s="138" t="s">
        <v>210</v>
      </c>
      <c r="D43" s="139">
        <v>1.05547071462E11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>
      <c r="A44" s="138" t="s">
        <v>51</v>
      </c>
      <c r="B44" s="138" t="s">
        <v>236</v>
      </c>
      <c r="C44" s="138" t="s">
        <v>237</v>
      </c>
      <c r="D44" s="139">
        <v>5.05554001624E11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>
      <c r="A45" s="138" t="s">
        <v>52</v>
      </c>
      <c r="B45" s="138" t="s">
        <v>238</v>
      </c>
      <c r="C45" s="138" t="s">
        <v>239</v>
      </c>
      <c r="D45" s="139">
        <v>4.65559000015E11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>
      <c r="A46" s="138" t="s">
        <v>240</v>
      </c>
      <c r="B46" s="138" t="s">
        <v>241</v>
      </c>
      <c r="C46" s="138" t="s">
        <v>242</v>
      </c>
      <c r="D46" s="139">
        <v>7.45565004318E11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>
      <c r="A47" s="138" t="s">
        <v>243</v>
      </c>
      <c r="B47" s="138" t="s">
        <v>209</v>
      </c>
      <c r="C47" s="138" t="s">
        <v>210</v>
      </c>
      <c r="D47" s="139">
        <v>1.05547071462E11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>
      <c r="A48" s="138" t="s">
        <v>55</v>
      </c>
      <c r="B48" s="138" t="e">
        <v>#REF!</v>
      </c>
      <c r="C48" s="138" t="e">
        <v>#REF!</v>
      </c>
      <c r="D48" s="139" t="e">
        <v>#REF!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>
      <c r="A49" s="138" t="s">
        <v>56</v>
      </c>
      <c r="B49" s="138" t="s">
        <v>205</v>
      </c>
      <c r="C49" s="138" t="s">
        <v>244</v>
      </c>
      <c r="D49" s="139">
        <v>1.05543108809E11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>
      <c r="A50" s="138"/>
      <c r="B50" s="138"/>
      <c r="C50" s="138"/>
      <c r="D50" s="139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>
      <c r="A51" s="138" t="s">
        <v>245</v>
      </c>
      <c r="B51" s="138" t="s">
        <v>246</v>
      </c>
      <c r="C51" s="138" t="s">
        <v>247</v>
      </c>
      <c r="D51" s="139">
        <v>1.05527021583E11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>
      <c r="A52" s="138" t="s">
        <v>59</v>
      </c>
      <c r="B52" s="138" t="s">
        <v>248</v>
      </c>
      <c r="C52" s="138" t="s">
        <v>249</v>
      </c>
      <c r="D52" s="139">
        <v>1.05541013185E11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>
      <c r="A53" s="138" t="s">
        <v>60</v>
      </c>
      <c r="B53" s="138" t="s">
        <v>250</v>
      </c>
      <c r="C53" s="138" t="s">
        <v>251</v>
      </c>
      <c r="D53" s="139">
        <v>7.43546000858E11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>
      <c r="A54" s="138" t="s">
        <v>61</v>
      </c>
      <c r="B54" s="138" t="s">
        <v>252</v>
      </c>
      <c r="C54" s="138" t="s">
        <v>216</v>
      </c>
      <c r="D54" s="139">
        <v>8.45560001077E11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>
      <c r="A55" s="138" t="s">
        <v>62</v>
      </c>
      <c r="B55" s="138" t="s">
        <v>207</v>
      </c>
      <c r="C55" s="138" t="s">
        <v>208</v>
      </c>
      <c r="D55" s="139">
        <v>1.05549083701E11</v>
      </c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>
      <c r="A56" s="138" t="s">
        <v>63</v>
      </c>
      <c r="B56" s="138" t="s">
        <v>250</v>
      </c>
      <c r="C56" s="138" t="s">
        <v>251</v>
      </c>
      <c r="D56" s="139">
        <v>7.43546000858E11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 t="s">
        <v>64</v>
      </c>
      <c r="B57" s="138" t="s">
        <v>253</v>
      </c>
      <c r="C57" s="140" t="s">
        <v>254</v>
      </c>
      <c r="D57" s="139">
        <v>3.05538001196E11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 t="s">
        <v>65</v>
      </c>
      <c r="B58" s="138" t="s">
        <v>217</v>
      </c>
      <c r="C58" s="138" t="s">
        <v>218</v>
      </c>
      <c r="D58" s="139">
        <v>7.35560001337E11</v>
      </c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 t="s">
        <v>64</v>
      </c>
      <c r="B59" s="138" t="s">
        <v>255</v>
      </c>
      <c r="C59" s="138" t="s">
        <v>256</v>
      </c>
      <c r="D59" s="139">
        <v>1.05546081375E11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 t="s">
        <v>67</v>
      </c>
      <c r="B60" s="138" t="s">
        <v>257</v>
      </c>
      <c r="C60" s="140" t="s">
        <v>258</v>
      </c>
      <c r="D60" s="139" t="s">
        <v>259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 t="s">
        <v>68</v>
      </c>
      <c r="B61" s="138" t="s">
        <v>193</v>
      </c>
      <c r="C61" s="138" t="s">
        <v>194</v>
      </c>
      <c r="D61" s="139">
        <v>1.05533129722E11</v>
      </c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 t="s">
        <v>69</v>
      </c>
      <c r="B62" s="138" t="s">
        <v>221</v>
      </c>
      <c r="C62" s="138" t="s">
        <v>222</v>
      </c>
      <c r="D62" s="139">
        <v>3.05548001857E11</v>
      </c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 t="s">
        <v>70</v>
      </c>
      <c r="B63" s="138" t="s">
        <v>260</v>
      </c>
      <c r="C63" s="138" t="s">
        <v>261</v>
      </c>
      <c r="D63" s="139">
        <v>1.05535110603E11</v>
      </c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 t="s">
        <v>71</v>
      </c>
      <c r="B64" s="138" t="s">
        <v>207</v>
      </c>
      <c r="C64" s="138" t="s">
        <v>208</v>
      </c>
      <c r="D64" s="139">
        <v>1.05549083701E11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 t="s">
        <v>72</v>
      </c>
      <c r="B65" s="138" t="s">
        <v>262</v>
      </c>
      <c r="C65" s="138" t="s">
        <v>263</v>
      </c>
      <c r="D65" s="139">
        <v>1.05558037724E11</v>
      </c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 t="s">
        <v>73</v>
      </c>
      <c r="B66" s="138" t="s">
        <v>207</v>
      </c>
      <c r="C66" s="138" t="s">
        <v>208</v>
      </c>
      <c r="D66" s="139">
        <v>1.05549083701E11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 t="s">
        <v>74</v>
      </c>
      <c r="B67" s="138" t="s">
        <v>264</v>
      </c>
      <c r="C67" s="138" t="s">
        <v>265</v>
      </c>
      <c r="D67" s="139" t="s">
        <v>266</v>
      </c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 t="s">
        <v>75</v>
      </c>
      <c r="B68" s="138" t="s">
        <v>267</v>
      </c>
      <c r="C68" s="138" t="s">
        <v>268</v>
      </c>
      <c r="D68" s="139">
        <v>1.05547015082E11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 t="s">
        <v>76</v>
      </c>
      <c r="B69" s="141" t="s">
        <v>269</v>
      </c>
      <c r="C69" s="138" t="s">
        <v>200</v>
      </c>
      <c r="D69" s="139">
        <v>1.05539030507E11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 t="s">
        <v>77</v>
      </c>
      <c r="B70" s="138" t="s">
        <v>270</v>
      </c>
      <c r="C70" s="138" t="s">
        <v>271</v>
      </c>
      <c r="D70" s="139">
        <v>5.05554002728E11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 t="s">
        <v>78</v>
      </c>
      <c r="B71" s="138" t="s">
        <v>272</v>
      </c>
      <c r="C71" s="138" t="s">
        <v>273</v>
      </c>
      <c r="D71" s="139">
        <v>9.94000816561E11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 t="s">
        <v>77</v>
      </c>
      <c r="B72" s="138" t="s">
        <v>274</v>
      </c>
      <c r="C72" s="138" t="s">
        <v>275</v>
      </c>
      <c r="D72" s="139">
        <v>1.05547023034E11</v>
      </c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 t="s">
        <v>80</v>
      </c>
      <c r="B73" s="138" t="s">
        <v>276</v>
      </c>
      <c r="C73" s="138" t="s">
        <v>277</v>
      </c>
      <c r="D73" s="139">
        <v>9.94000088094E11</v>
      </c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 t="s">
        <v>81</v>
      </c>
      <c r="B74" s="138" t="s">
        <v>278</v>
      </c>
      <c r="C74" s="138" t="s">
        <v>279</v>
      </c>
      <c r="D74" s="139">
        <v>9.94000382791E11</v>
      </c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 t="s">
        <v>82</v>
      </c>
      <c r="B75" s="138" t="s">
        <v>278</v>
      </c>
      <c r="C75" s="138" t="s">
        <v>279</v>
      </c>
      <c r="D75" s="139">
        <v>9.94000382791E11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 t="s">
        <v>83</v>
      </c>
      <c r="B76" s="138"/>
      <c r="C76" s="138"/>
      <c r="D76" s="139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 t="s">
        <v>84</v>
      </c>
      <c r="B77" s="138" t="e">
        <v>#REF!</v>
      </c>
      <c r="C77" s="138" t="e">
        <v>#REF!</v>
      </c>
      <c r="D77" s="139" t="s">
        <v>226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 t="s">
        <v>86</v>
      </c>
      <c r="B78" s="138" t="s">
        <v>274</v>
      </c>
      <c r="C78" s="138" t="s">
        <v>275</v>
      </c>
      <c r="D78" s="139">
        <v>1.05547023034E11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 t="s">
        <v>86</v>
      </c>
      <c r="B79" s="138" t="s">
        <v>280</v>
      </c>
      <c r="C79" s="138" t="s">
        <v>281</v>
      </c>
      <c r="D79" s="139">
        <v>1.07556000507E11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 t="s">
        <v>87</v>
      </c>
      <c r="B80" s="138" t="e">
        <v>#REF!</v>
      </c>
      <c r="C80" s="138" t="e">
        <v>#REF!</v>
      </c>
      <c r="D80" s="139" t="e">
        <v>#REF!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 t="s">
        <v>88</v>
      </c>
      <c r="B81" s="138" t="s">
        <v>219</v>
      </c>
      <c r="C81" s="138" t="s">
        <v>220</v>
      </c>
      <c r="D81" s="139">
        <v>4.15555000231E11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 t="s">
        <v>89</v>
      </c>
      <c r="B82" s="138" t="s">
        <v>201</v>
      </c>
      <c r="C82" s="138" t="s">
        <v>202</v>
      </c>
      <c r="D82" s="139">
        <v>1.03531012478E11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 t="s">
        <v>90</v>
      </c>
      <c r="B83" s="138" t="s">
        <v>199</v>
      </c>
      <c r="C83" s="138" t="s">
        <v>200</v>
      </c>
      <c r="D83" s="139">
        <v>1.05539030507E11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 t="s">
        <v>91</v>
      </c>
      <c r="B84" s="138" t="s">
        <v>213</v>
      </c>
      <c r="C84" s="138" t="s">
        <v>214</v>
      </c>
      <c r="D84" s="139">
        <v>1.05534119941E11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 t="s">
        <v>92</v>
      </c>
      <c r="B85" s="138" t="s">
        <v>282</v>
      </c>
      <c r="C85" s="138" t="s">
        <v>283</v>
      </c>
      <c r="D85" s="139">
        <v>4.15550000357E11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 t="s">
        <v>93</v>
      </c>
      <c r="B86" s="138" t="s">
        <v>284</v>
      </c>
      <c r="C86" s="138" t="s">
        <v>285</v>
      </c>
      <c r="D86" s="139">
        <v>1.05553018608E11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 t="s">
        <v>94</v>
      </c>
      <c r="B87" s="138" t="s">
        <v>286</v>
      </c>
      <c r="C87" s="138" t="s">
        <v>287</v>
      </c>
      <c r="D87" s="139">
        <v>3.4556600045E11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 t="s">
        <v>95</v>
      </c>
      <c r="B88" s="138" t="s">
        <v>288</v>
      </c>
      <c r="C88" s="138" t="s">
        <v>289</v>
      </c>
      <c r="D88" s="139">
        <v>1.3555700766E11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 t="s">
        <v>96</v>
      </c>
      <c r="B89" s="138" t="s">
        <v>290</v>
      </c>
      <c r="C89" s="138" t="s">
        <v>291</v>
      </c>
      <c r="D89" s="139">
        <v>1.05532057418E11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 t="s">
        <v>97</v>
      </c>
      <c r="B90" s="138" t="s">
        <v>209</v>
      </c>
      <c r="C90" s="138" t="s">
        <v>210</v>
      </c>
      <c r="D90" s="139">
        <v>1.05547071462E11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 t="s">
        <v>98</v>
      </c>
      <c r="B91" s="138" t="s">
        <v>238</v>
      </c>
      <c r="C91" s="138" t="s">
        <v>239</v>
      </c>
      <c r="D91" s="139">
        <v>4.65559000015E11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 t="s">
        <v>292</v>
      </c>
      <c r="B92" s="138" t="s">
        <v>293</v>
      </c>
      <c r="C92" s="138" t="s">
        <v>294</v>
      </c>
      <c r="D92" s="139">
        <v>1.05565185407E11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 t="s">
        <v>295</v>
      </c>
      <c r="B93" s="138" t="s">
        <v>293</v>
      </c>
      <c r="C93" s="138" t="s">
        <v>294</v>
      </c>
      <c r="D93" s="139">
        <v>1.05565185407E11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 t="s">
        <v>101</v>
      </c>
      <c r="B94" s="138" t="s">
        <v>219</v>
      </c>
      <c r="C94" s="138" t="s">
        <v>220</v>
      </c>
      <c r="D94" s="139">
        <v>4.15555000231E11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 t="s">
        <v>102</v>
      </c>
      <c r="B95" s="138" t="s">
        <v>296</v>
      </c>
      <c r="C95" s="138" t="s">
        <v>297</v>
      </c>
      <c r="D95" s="139">
        <v>1.0756600016E11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 t="s">
        <v>103</v>
      </c>
      <c r="B96" s="138" t="s">
        <v>298</v>
      </c>
      <c r="C96" s="138" t="s">
        <v>299</v>
      </c>
      <c r="D96" s="139">
        <v>1.05520000262E11</v>
      </c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 t="s">
        <v>104</v>
      </c>
      <c r="B97" s="138" t="s">
        <v>300</v>
      </c>
      <c r="C97" s="138" t="s">
        <v>301</v>
      </c>
      <c r="D97" s="139">
        <v>1.05485000257E11</v>
      </c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 t="s">
        <v>105</v>
      </c>
      <c r="B98" s="138" t="s">
        <v>300</v>
      </c>
      <c r="C98" s="138" t="s">
        <v>301</v>
      </c>
      <c r="D98" s="139">
        <v>1.05485000257E11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 t="s">
        <v>106</v>
      </c>
      <c r="B99" s="138" t="s">
        <v>189</v>
      </c>
      <c r="C99" s="138" t="s">
        <v>190</v>
      </c>
      <c r="D99" s="139">
        <v>1.05541013185E11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 t="s">
        <v>107</v>
      </c>
      <c r="B100" s="138" t="s">
        <v>241</v>
      </c>
      <c r="C100" s="138" t="s">
        <v>242</v>
      </c>
      <c r="D100" s="139">
        <v>7.45565004318E11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 t="s">
        <v>302</v>
      </c>
      <c r="B101" s="138" t="s">
        <v>221</v>
      </c>
      <c r="C101" s="138" t="s">
        <v>222</v>
      </c>
      <c r="D101" s="139">
        <v>3.05548001857E11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 t="s">
        <v>303</v>
      </c>
      <c r="B102" s="138" t="s">
        <v>304</v>
      </c>
      <c r="C102" s="138" t="s">
        <v>305</v>
      </c>
      <c r="D102" s="139">
        <v>1.05551076252E11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 t="s">
        <v>306</v>
      </c>
      <c r="B103" s="138" t="s">
        <v>304</v>
      </c>
      <c r="C103" s="138" t="s">
        <v>305</v>
      </c>
      <c r="D103" s="139">
        <v>1.05551076252E11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 t="s">
        <v>306</v>
      </c>
      <c r="B104" s="138" t="s">
        <v>217</v>
      </c>
      <c r="C104" s="138" t="s">
        <v>218</v>
      </c>
      <c r="D104" s="139">
        <v>7.35560001337E11</v>
      </c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 t="s">
        <v>307</v>
      </c>
      <c r="B105" s="138" t="s">
        <v>296</v>
      </c>
      <c r="C105" s="138" t="s">
        <v>297</v>
      </c>
      <c r="D105" s="139">
        <v>1.0756600016E11</v>
      </c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 t="s">
        <v>113</v>
      </c>
      <c r="B106" s="138" t="s">
        <v>205</v>
      </c>
      <c r="C106" s="138" t="s">
        <v>244</v>
      </c>
      <c r="D106" s="139">
        <v>1.05543108809E11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 t="s">
        <v>114</v>
      </c>
      <c r="B107" s="138" t="s">
        <v>257</v>
      </c>
      <c r="C107" s="138" t="s">
        <v>258</v>
      </c>
      <c r="D107" s="139" t="s">
        <v>259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 t="s">
        <v>115</v>
      </c>
      <c r="B108" s="141" t="s">
        <v>269</v>
      </c>
      <c r="C108" s="138" t="s">
        <v>200</v>
      </c>
      <c r="D108" s="139">
        <v>1.05539030507E11</v>
      </c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 t="s">
        <v>116</v>
      </c>
      <c r="B109" s="141" t="s">
        <v>308</v>
      </c>
      <c r="C109" s="138" t="s">
        <v>294</v>
      </c>
      <c r="D109" s="139">
        <v>1.05565185407E11</v>
      </c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 t="s">
        <v>117</v>
      </c>
      <c r="B110" s="138" t="s">
        <v>262</v>
      </c>
      <c r="C110" s="138" t="s">
        <v>263</v>
      </c>
      <c r="D110" s="139">
        <v>1.05558037724E11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 t="s">
        <v>118</v>
      </c>
      <c r="B111" s="138" t="s">
        <v>267</v>
      </c>
      <c r="C111" s="138" t="s">
        <v>268</v>
      </c>
      <c r="D111" s="139">
        <v>1.05547015082E11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 t="s">
        <v>119</v>
      </c>
      <c r="B112" s="138" t="s">
        <v>309</v>
      </c>
      <c r="C112" s="138" t="s">
        <v>310</v>
      </c>
      <c r="D112" s="139">
        <v>7.45527000017E11</v>
      </c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 t="s">
        <v>120</v>
      </c>
      <c r="B113" s="138" t="s">
        <v>311</v>
      </c>
      <c r="C113" s="138" t="s">
        <v>254</v>
      </c>
      <c r="D113" s="139">
        <v>3.05538001196E11</v>
      </c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 t="s">
        <v>121</v>
      </c>
      <c r="B114" s="138" t="s">
        <v>193</v>
      </c>
      <c r="C114" s="138" t="s">
        <v>194</v>
      </c>
      <c r="D114" s="139">
        <v>1.05533129722E11</v>
      </c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 t="s">
        <v>122</v>
      </c>
      <c r="B115" s="141" t="s">
        <v>269</v>
      </c>
      <c r="C115" s="138" t="s">
        <v>200</v>
      </c>
      <c r="D115" s="139">
        <v>1.05539030507E11</v>
      </c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 t="s">
        <v>123</v>
      </c>
      <c r="B116" s="138" t="e">
        <v>#REF!</v>
      </c>
      <c r="C116" s="138" t="e">
        <v>#REF!</v>
      </c>
      <c r="D116" s="139" t="s">
        <v>226</v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 t="s">
        <v>312</v>
      </c>
      <c r="B117" s="138" t="s">
        <v>189</v>
      </c>
      <c r="C117" s="138" t="s">
        <v>190</v>
      </c>
      <c r="D117" s="139">
        <v>1.05541013185E11</v>
      </c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 t="s">
        <v>313</v>
      </c>
      <c r="B118" s="141" t="s">
        <v>269</v>
      </c>
      <c r="C118" s="138" t="s">
        <v>200</v>
      </c>
      <c r="D118" s="139">
        <v>1.05539030507E11</v>
      </c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 t="s">
        <v>126</v>
      </c>
      <c r="B119" s="141" t="s">
        <v>314</v>
      </c>
      <c r="C119" s="138" t="s">
        <v>200</v>
      </c>
      <c r="D119" s="139">
        <v>1.05539030507E11</v>
      </c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 t="s">
        <v>315</v>
      </c>
      <c r="B120" s="138" t="s">
        <v>316</v>
      </c>
      <c r="C120" s="138" t="s">
        <v>317</v>
      </c>
      <c r="D120" s="139">
        <v>1.05515002287E11</v>
      </c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 t="s">
        <v>315</v>
      </c>
      <c r="B121" s="138" t="s">
        <v>316</v>
      </c>
      <c r="C121" s="138" t="s">
        <v>317</v>
      </c>
      <c r="D121" s="139">
        <v>1.05515002287E11</v>
      </c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 t="s">
        <v>318</v>
      </c>
      <c r="B122" s="138" t="s">
        <v>221</v>
      </c>
      <c r="C122" s="138" t="s">
        <v>319</v>
      </c>
      <c r="D122" s="139">
        <v>3.05548001857E11</v>
      </c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 t="s">
        <v>320</v>
      </c>
      <c r="B123" s="138" t="s">
        <v>321</v>
      </c>
      <c r="C123" s="138" t="s">
        <v>322</v>
      </c>
      <c r="D123" s="139">
        <v>1.05485000257E11</v>
      </c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 t="s">
        <v>131</v>
      </c>
      <c r="B124" s="138" t="s">
        <v>280</v>
      </c>
      <c r="C124" s="138" t="s">
        <v>281</v>
      </c>
      <c r="D124" s="139">
        <v>1.07556000507E11</v>
      </c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 t="s">
        <v>132</v>
      </c>
      <c r="B125" s="138" t="s">
        <v>323</v>
      </c>
      <c r="C125" s="138" t="s">
        <v>258</v>
      </c>
      <c r="D125" s="139">
        <v>7.45546000078E11</v>
      </c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 t="s">
        <v>133</v>
      </c>
      <c r="B126" s="138" t="s">
        <v>324</v>
      </c>
      <c r="C126" s="138" t="s">
        <v>325</v>
      </c>
      <c r="D126" s="139">
        <v>1.05549067284E11</v>
      </c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 t="s">
        <v>134</v>
      </c>
      <c r="B127" s="138" t="s">
        <v>326</v>
      </c>
      <c r="C127" s="138" t="s">
        <v>322</v>
      </c>
      <c r="D127" s="139">
        <v>1.05485000257E11</v>
      </c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 t="s">
        <v>135</v>
      </c>
      <c r="B128" s="138" t="s">
        <v>327</v>
      </c>
      <c r="C128" s="138" t="s">
        <v>328</v>
      </c>
      <c r="D128" s="139">
        <v>1.05564053663E11</v>
      </c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 t="s">
        <v>136</v>
      </c>
      <c r="B129" s="138" t="s">
        <v>329</v>
      </c>
      <c r="C129" s="138" t="s">
        <v>330</v>
      </c>
      <c r="D129" s="139">
        <v>7.35546002275E11</v>
      </c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 t="s">
        <v>135</v>
      </c>
      <c r="B130" s="138" t="s">
        <v>280</v>
      </c>
      <c r="C130" s="138" t="s">
        <v>281</v>
      </c>
      <c r="D130" s="139">
        <v>1.07556000507E11</v>
      </c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 t="s">
        <v>134</v>
      </c>
      <c r="B131" s="138" t="s">
        <v>280</v>
      </c>
      <c r="C131" s="138" t="s">
        <v>281</v>
      </c>
      <c r="D131" s="139">
        <v>1.07556000507E11</v>
      </c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 t="s">
        <v>331</v>
      </c>
      <c r="B132" s="138" t="s">
        <v>332</v>
      </c>
      <c r="C132" s="138" t="s">
        <v>333</v>
      </c>
      <c r="D132" s="139" t="s">
        <v>226</v>
      </c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 t="s">
        <v>334</v>
      </c>
      <c r="B133" s="138" t="s">
        <v>335</v>
      </c>
      <c r="C133" s="138" t="s">
        <v>336</v>
      </c>
      <c r="D133" s="139">
        <v>1.05551072745E11</v>
      </c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 t="s">
        <v>337</v>
      </c>
      <c r="B134" s="138" t="s">
        <v>338</v>
      </c>
      <c r="C134" s="138" t="s">
        <v>339</v>
      </c>
      <c r="D134" s="139">
        <v>1.05546139004E11</v>
      </c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 t="s">
        <v>143</v>
      </c>
      <c r="B135" s="138" t="s">
        <v>193</v>
      </c>
      <c r="C135" s="138" t="s">
        <v>194</v>
      </c>
      <c r="D135" s="139">
        <v>1.05533129722E11</v>
      </c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 t="s">
        <v>144</v>
      </c>
      <c r="B136" s="138" t="s">
        <v>219</v>
      </c>
      <c r="C136" s="138" t="s">
        <v>220</v>
      </c>
      <c r="D136" s="139">
        <v>4.15555000231E11</v>
      </c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 t="s">
        <v>145</v>
      </c>
      <c r="B137" s="138" t="s">
        <v>340</v>
      </c>
      <c r="C137" s="138" t="s">
        <v>341</v>
      </c>
      <c r="D137" s="139">
        <v>1.05553080494E11</v>
      </c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 t="s">
        <v>342</v>
      </c>
      <c r="B138" s="138" t="s">
        <v>343</v>
      </c>
      <c r="C138" s="138" t="s">
        <v>344</v>
      </c>
      <c r="D138" s="139">
        <v>1.05552076345E11</v>
      </c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 t="s">
        <v>345</v>
      </c>
      <c r="B139" s="138" t="s">
        <v>201</v>
      </c>
      <c r="C139" s="138" t="s">
        <v>202</v>
      </c>
      <c r="D139" s="139">
        <v>1.03531012478E11</v>
      </c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 t="s">
        <v>148</v>
      </c>
      <c r="B140" s="138" t="s">
        <v>290</v>
      </c>
      <c r="C140" s="138" t="s">
        <v>291</v>
      </c>
      <c r="D140" s="139">
        <v>1.05532057418E11</v>
      </c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 t="s">
        <v>149</v>
      </c>
      <c r="B141" s="141" t="s">
        <v>269</v>
      </c>
      <c r="C141" s="138" t="s">
        <v>200</v>
      </c>
      <c r="D141" s="139">
        <v>1.05539030507E11</v>
      </c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 t="s">
        <v>346</v>
      </c>
      <c r="B142" s="142" t="s">
        <v>211</v>
      </c>
      <c r="C142" s="142" t="s">
        <v>212</v>
      </c>
      <c r="D142" s="143">
        <v>2.25563001162E11</v>
      </c>
      <c r="E142" s="144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 t="s">
        <v>347</v>
      </c>
      <c r="B143" s="138" t="s">
        <v>238</v>
      </c>
      <c r="C143" s="138" t="s">
        <v>239</v>
      </c>
      <c r="D143" s="139">
        <v>4.65559000015E11</v>
      </c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 t="s">
        <v>348</v>
      </c>
      <c r="B144" s="138" t="s">
        <v>332</v>
      </c>
      <c r="C144" s="138" t="s">
        <v>333</v>
      </c>
      <c r="D144" s="139" t="s">
        <v>226</v>
      </c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 t="s">
        <v>349</v>
      </c>
      <c r="B145" s="138" t="s">
        <v>209</v>
      </c>
      <c r="C145" s="138" t="s">
        <v>210</v>
      </c>
      <c r="D145" s="139">
        <v>1.05547071462E11</v>
      </c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 t="s">
        <v>350</v>
      </c>
      <c r="B146" s="138" t="s">
        <v>189</v>
      </c>
      <c r="C146" s="138" t="s">
        <v>190</v>
      </c>
      <c r="D146" s="139">
        <v>1.05541013185E11</v>
      </c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 t="s">
        <v>351</v>
      </c>
      <c r="B147" s="138" t="s">
        <v>257</v>
      </c>
      <c r="C147" s="140" t="s">
        <v>258</v>
      </c>
      <c r="D147" s="143" t="s">
        <v>352</v>
      </c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 t="s">
        <v>353</v>
      </c>
      <c r="B148" s="142" t="s">
        <v>354</v>
      </c>
      <c r="C148" s="142" t="s">
        <v>355</v>
      </c>
      <c r="D148" s="143" t="s">
        <v>356</v>
      </c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 t="s">
        <v>357</v>
      </c>
      <c r="B149" s="142" t="s">
        <v>358</v>
      </c>
      <c r="C149" s="142" t="s">
        <v>359</v>
      </c>
      <c r="D149" s="143">
        <v>9.93000490592E11</v>
      </c>
      <c r="E149" s="145">
        <v>244305.0</v>
      </c>
      <c r="F149" s="145">
        <v>244306.0</v>
      </c>
      <c r="G149" s="142"/>
      <c r="H149" s="142">
        <v>500.0</v>
      </c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 t="s">
        <v>360</v>
      </c>
      <c r="B150" s="142" t="s">
        <v>358</v>
      </c>
      <c r="C150" s="142" t="s">
        <v>359</v>
      </c>
      <c r="D150" s="143">
        <v>9.93000490592E11</v>
      </c>
      <c r="E150" s="145">
        <v>244305.0</v>
      </c>
      <c r="F150" s="145">
        <v>244306.0</v>
      </c>
      <c r="G150" s="138"/>
      <c r="H150" s="142">
        <v>500.0</v>
      </c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 t="s">
        <v>361</v>
      </c>
      <c r="B151" s="138" t="s">
        <v>280</v>
      </c>
      <c r="C151" s="138" t="s">
        <v>281</v>
      </c>
      <c r="D151" s="139">
        <v>1.07556000507E11</v>
      </c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42" t="s">
        <v>362</v>
      </c>
      <c r="B152" s="138" t="s">
        <v>332</v>
      </c>
      <c r="C152" s="138" t="s">
        <v>333</v>
      </c>
      <c r="D152" s="143" t="s">
        <v>363</v>
      </c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42" t="s">
        <v>364</v>
      </c>
      <c r="B153" s="138" t="s">
        <v>300</v>
      </c>
      <c r="C153" s="138" t="s">
        <v>301</v>
      </c>
      <c r="D153" s="139">
        <v>1.05485000257E11</v>
      </c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42" t="s">
        <v>365</v>
      </c>
      <c r="B154" s="142" t="s">
        <v>366</v>
      </c>
      <c r="C154" s="142" t="s">
        <v>367</v>
      </c>
      <c r="D154" s="143">
        <v>1.15561031901E11</v>
      </c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42" t="s">
        <v>368</v>
      </c>
      <c r="B155" s="142" t="s">
        <v>366</v>
      </c>
      <c r="C155" s="142" t="s">
        <v>367</v>
      </c>
      <c r="D155" s="143">
        <v>1.15561031901E11</v>
      </c>
      <c r="E155" s="142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42" t="s">
        <v>369</v>
      </c>
      <c r="B156" s="142" t="s">
        <v>370</v>
      </c>
      <c r="C156" s="142" t="s">
        <v>371</v>
      </c>
      <c r="D156" s="143">
        <v>3.05548001857E11</v>
      </c>
      <c r="E156" s="145">
        <v>244307.0</v>
      </c>
      <c r="F156" s="145">
        <v>244308.0</v>
      </c>
      <c r="G156" s="142"/>
      <c r="H156" s="142">
        <v>500.0</v>
      </c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42" t="s">
        <v>372</v>
      </c>
      <c r="B157" s="142" t="s">
        <v>373</v>
      </c>
      <c r="C157" s="142" t="s">
        <v>374</v>
      </c>
      <c r="D157" s="143">
        <v>1.05546139004E11</v>
      </c>
      <c r="E157" s="145">
        <v>244307.0</v>
      </c>
      <c r="F157" s="145">
        <v>244309.0</v>
      </c>
      <c r="G157" s="142"/>
      <c r="H157" s="142">
        <v>500.0</v>
      </c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42" t="s">
        <v>375</v>
      </c>
      <c r="B158" s="141" t="s">
        <v>269</v>
      </c>
      <c r="C158" s="138" t="s">
        <v>200</v>
      </c>
      <c r="D158" s="139">
        <v>1.05539030507E11</v>
      </c>
      <c r="E158" s="145">
        <v>244307.0</v>
      </c>
      <c r="F158" s="145">
        <v>244308.0</v>
      </c>
      <c r="G158" s="142"/>
      <c r="H158" s="142">
        <v>500.0</v>
      </c>
      <c r="I158" s="142">
        <v>300.0</v>
      </c>
      <c r="J158" s="142" t="s">
        <v>376</v>
      </c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42" t="s">
        <v>377</v>
      </c>
      <c r="B159" s="142" t="s">
        <v>373</v>
      </c>
      <c r="C159" s="142" t="s">
        <v>374</v>
      </c>
      <c r="D159" s="143">
        <v>1.05546139004E11</v>
      </c>
      <c r="E159" s="145">
        <v>244308.0</v>
      </c>
      <c r="F159" s="145">
        <v>244309.0</v>
      </c>
      <c r="G159" s="142"/>
      <c r="H159" s="142">
        <v>400.0</v>
      </c>
      <c r="I159" s="138"/>
      <c r="J159" s="138"/>
      <c r="K159" s="142" t="s">
        <v>378</v>
      </c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42" t="s">
        <v>379</v>
      </c>
      <c r="B160" s="142" t="s">
        <v>373</v>
      </c>
      <c r="C160" s="142" t="s">
        <v>380</v>
      </c>
      <c r="D160" s="143">
        <v>1.05546139004E11</v>
      </c>
      <c r="E160" s="145">
        <v>244308.0</v>
      </c>
      <c r="F160" s="145">
        <v>244309.0</v>
      </c>
      <c r="G160" s="142"/>
      <c r="H160" s="142">
        <v>400.0</v>
      </c>
      <c r="I160" s="138"/>
      <c r="J160" s="138"/>
      <c r="K160" s="142" t="s">
        <v>381</v>
      </c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42" t="s">
        <v>382</v>
      </c>
      <c r="B161" s="138" t="s">
        <v>300</v>
      </c>
      <c r="C161" s="138" t="s">
        <v>301</v>
      </c>
      <c r="D161" s="139">
        <v>1.05485000257E11</v>
      </c>
      <c r="E161" s="145">
        <v>244308.0</v>
      </c>
      <c r="F161" s="145">
        <v>244309.0</v>
      </c>
      <c r="G161" s="142"/>
      <c r="H161" s="142">
        <v>400.0</v>
      </c>
      <c r="I161" s="138"/>
      <c r="J161" s="138"/>
      <c r="K161" s="142" t="s">
        <v>383</v>
      </c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42" t="s">
        <v>384</v>
      </c>
      <c r="B162" s="142" t="s">
        <v>373</v>
      </c>
      <c r="C162" s="142" t="s">
        <v>374</v>
      </c>
      <c r="D162" s="143">
        <v>1.05546139004E11</v>
      </c>
      <c r="E162" s="145">
        <v>244308.0</v>
      </c>
      <c r="F162" s="145">
        <v>244309.0</v>
      </c>
      <c r="G162" s="142"/>
      <c r="H162" s="142">
        <v>500.0</v>
      </c>
      <c r="I162" s="138"/>
      <c r="J162" s="138"/>
      <c r="K162" s="142" t="s">
        <v>385</v>
      </c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42" t="s">
        <v>386</v>
      </c>
      <c r="B163" s="142" t="s">
        <v>373</v>
      </c>
      <c r="C163" s="142" t="s">
        <v>380</v>
      </c>
      <c r="D163" s="143">
        <v>1.05546139004E11</v>
      </c>
      <c r="E163" s="145">
        <v>244309.0</v>
      </c>
      <c r="F163" s="145">
        <v>244310.0</v>
      </c>
      <c r="G163" s="142"/>
      <c r="H163" s="142">
        <v>500.0</v>
      </c>
      <c r="I163" s="138"/>
      <c r="J163" s="138"/>
      <c r="K163" s="142" t="s">
        <v>385</v>
      </c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42" t="s">
        <v>387</v>
      </c>
      <c r="B164" s="138" t="s">
        <v>300</v>
      </c>
      <c r="C164" s="138" t="s">
        <v>301</v>
      </c>
      <c r="D164" s="139">
        <v>1.05485000257E11</v>
      </c>
      <c r="E164" s="145">
        <v>244309.0</v>
      </c>
      <c r="F164" s="145">
        <v>244310.0</v>
      </c>
      <c r="G164" s="142"/>
      <c r="H164" s="142">
        <v>400.0</v>
      </c>
      <c r="I164" s="138"/>
      <c r="J164" s="138"/>
      <c r="K164" s="142" t="s">
        <v>383</v>
      </c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42" t="s">
        <v>388</v>
      </c>
      <c r="B165" s="142" t="s">
        <v>373</v>
      </c>
      <c r="C165" s="142" t="s">
        <v>380</v>
      </c>
      <c r="D165" s="143">
        <v>1.05546139004E11</v>
      </c>
      <c r="E165" s="145">
        <v>244310.0</v>
      </c>
      <c r="F165" s="145">
        <v>244311.0</v>
      </c>
      <c r="G165" s="142"/>
      <c r="H165" s="142">
        <v>500.0</v>
      </c>
      <c r="I165" s="138"/>
      <c r="J165" s="138"/>
      <c r="K165" s="142" t="s">
        <v>385</v>
      </c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42" t="s">
        <v>389</v>
      </c>
      <c r="B166" s="138" t="s">
        <v>253</v>
      </c>
      <c r="C166" s="140" t="s">
        <v>254</v>
      </c>
      <c r="D166" s="139">
        <v>3.05538001196E11</v>
      </c>
      <c r="E166" s="145">
        <v>244310.0</v>
      </c>
      <c r="F166" s="145">
        <v>244312.0</v>
      </c>
      <c r="G166" s="142"/>
      <c r="H166" s="142">
        <v>800.0</v>
      </c>
      <c r="I166" s="138"/>
      <c r="J166" s="138"/>
      <c r="K166" s="142" t="s">
        <v>390</v>
      </c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42" t="s">
        <v>391</v>
      </c>
      <c r="B167" s="138" t="s">
        <v>217</v>
      </c>
      <c r="C167" s="138" t="s">
        <v>218</v>
      </c>
      <c r="D167" s="139">
        <v>7.35560001337E11</v>
      </c>
      <c r="E167" s="145">
        <v>244312.0</v>
      </c>
      <c r="F167" s="145">
        <v>244314.0</v>
      </c>
      <c r="G167" s="142"/>
      <c r="H167" s="142">
        <v>800.0</v>
      </c>
      <c r="I167" s="138"/>
      <c r="J167" s="138"/>
      <c r="K167" s="142" t="s">
        <v>378</v>
      </c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42" t="s">
        <v>392</v>
      </c>
      <c r="B168" s="142" t="s">
        <v>393</v>
      </c>
      <c r="C168" s="142" t="s">
        <v>394</v>
      </c>
      <c r="D168" s="143">
        <v>1.05557077587E11</v>
      </c>
      <c r="E168" s="145">
        <v>244314.0</v>
      </c>
      <c r="F168" s="145">
        <v>244316.0</v>
      </c>
      <c r="G168" s="142"/>
      <c r="H168" s="142">
        <v>800.0</v>
      </c>
      <c r="I168" s="138"/>
      <c r="J168" s="138"/>
      <c r="K168" s="142" t="s">
        <v>395</v>
      </c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42" t="s">
        <v>396</v>
      </c>
      <c r="B169" s="142" t="s">
        <v>393</v>
      </c>
      <c r="C169" s="142" t="s">
        <v>394</v>
      </c>
      <c r="D169" s="143">
        <v>1.05557077587E11</v>
      </c>
      <c r="E169" s="145">
        <v>244314.0</v>
      </c>
      <c r="F169" s="145">
        <v>244316.0</v>
      </c>
      <c r="G169" s="142"/>
      <c r="H169" s="142">
        <v>800.0</v>
      </c>
      <c r="I169" s="138"/>
      <c r="J169" s="138"/>
      <c r="K169" s="142" t="s">
        <v>397</v>
      </c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42" t="s">
        <v>398</v>
      </c>
      <c r="B170" s="142" t="s">
        <v>399</v>
      </c>
      <c r="C170" s="142" t="s">
        <v>400</v>
      </c>
      <c r="D170" s="143">
        <v>3.45552000304E11</v>
      </c>
      <c r="E170" s="145">
        <v>244314.0</v>
      </c>
      <c r="F170" s="145">
        <v>244315.0</v>
      </c>
      <c r="G170" s="142"/>
      <c r="H170" s="142">
        <v>500.0</v>
      </c>
      <c r="I170" s="138"/>
      <c r="J170" s="138"/>
      <c r="K170" s="142" t="s">
        <v>401</v>
      </c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42" t="s">
        <v>402</v>
      </c>
      <c r="B171" s="141" t="s">
        <v>269</v>
      </c>
      <c r="C171" s="138" t="s">
        <v>200</v>
      </c>
      <c r="D171" s="139">
        <v>1.05539030507E11</v>
      </c>
      <c r="E171" s="145">
        <v>244315.0</v>
      </c>
      <c r="F171" s="145">
        <v>244316.0</v>
      </c>
      <c r="G171" s="142"/>
      <c r="H171" s="142">
        <v>500.0</v>
      </c>
      <c r="I171" s="142">
        <v>300.0</v>
      </c>
      <c r="J171" s="142" t="s">
        <v>376</v>
      </c>
      <c r="K171" s="142" t="s">
        <v>403</v>
      </c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42" t="s">
        <v>404</v>
      </c>
      <c r="B172" s="142" t="s">
        <v>405</v>
      </c>
      <c r="C172" s="142" t="s">
        <v>406</v>
      </c>
      <c r="D172" s="143" t="s">
        <v>406</v>
      </c>
      <c r="E172" s="138"/>
      <c r="F172" s="138"/>
      <c r="G172" s="142"/>
      <c r="H172" s="142">
        <v>7000.0</v>
      </c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42" t="s">
        <v>407</v>
      </c>
      <c r="B173" s="142" t="s">
        <v>408</v>
      </c>
      <c r="C173" s="142" t="s">
        <v>406</v>
      </c>
      <c r="D173" s="143" t="s">
        <v>406</v>
      </c>
      <c r="E173" s="138"/>
      <c r="F173" s="138"/>
      <c r="G173" s="142"/>
      <c r="H173" s="142">
        <v>7000.0</v>
      </c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42" t="s">
        <v>409</v>
      </c>
      <c r="B174" s="142" t="s">
        <v>405</v>
      </c>
      <c r="C174" s="142" t="s">
        <v>406</v>
      </c>
      <c r="D174" s="143" t="s">
        <v>406</v>
      </c>
      <c r="E174" s="138"/>
      <c r="F174" s="138"/>
      <c r="G174" s="142"/>
      <c r="H174" s="142">
        <v>7000.0</v>
      </c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42" t="s">
        <v>410</v>
      </c>
      <c r="B175" s="142" t="s">
        <v>408</v>
      </c>
      <c r="C175" s="142" t="s">
        <v>406</v>
      </c>
      <c r="D175" s="143" t="s">
        <v>406</v>
      </c>
      <c r="E175" s="138"/>
      <c r="F175" s="138"/>
      <c r="G175" s="142"/>
      <c r="H175" s="142">
        <v>7000.0</v>
      </c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42" t="s">
        <v>411</v>
      </c>
      <c r="B176" s="142" t="s">
        <v>412</v>
      </c>
      <c r="C176" s="142" t="s">
        <v>413</v>
      </c>
      <c r="D176" s="143" t="s">
        <v>414</v>
      </c>
      <c r="E176" s="145">
        <v>244316.0</v>
      </c>
      <c r="F176" s="145">
        <v>244317.0</v>
      </c>
      <c r="G176" s="142"/>
      <c r="H176" s="142">
        <v>500.0</v>
      </c>
      <c r="I176" s="138"/>
      <c r="J176" s="138"/>
      <c r="K176" s="142" t="s">
        <v>415</v>
      </c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42" t="s">
        <v>416</v>
      </c>
      <c r="B177" s="142" t="s">
        <v>417</v>
      </c>
      <c r="C177" s="142" t="s">
        <v>418</v>
      </c>
      <c r="D177" s="143">
        <v>4.4555800016E11</v>
      </c>
      <c r="E177" s="145">
        <v>244316.0</v>
      </c>
      <c r="F177" s="145">
        <v>244317.0</v>
      </c>
      <c r="G177" s="142"/>
      <c r="H177" s="142">
        <v>400.0</v>
      </c>
      <c r="I177" s="138"/>
      <c r="J177" s="138"/>
      <c r="K177" s="142" t="s">
        <v>419</v>
      </c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42" t="s">
        <v>420</v>
      </c>
      <c r="B178" s="142" t="s">
        <v>373</v>
      </c>
      <c r="C178" s="142" t="s">
        <v>380</v>
      </c>
      <c r="D178" s="143">
        <v>1.05546139004E11</v>
      </c>
      <c r="E178" s="145">
        <v>244315.0</v>
      </c>
      <c r="F178" s="145">
        <v>244318.0</v>
      </c>
      <c r="G178" s="142"/>
      <c r="H178" s="142">
        <v>500.0</v>
      </c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42" t="s">
        <v>421</v>
      </c>
      <c r="B179" s="142" t="s">
        <v>422</v>
      </c>
      <c r="C179" s="142" t="s">
        <v>423</v>
      </c>
      <c r="D179" s="143">
        <v>1.05546003994E11</v>
      </c>
      <c r="E179" s="145">
        <v>244318.0</v>
      </c>
      <c r="F179" s="145">
        <v>244319.0</v>
      </c>
      <c r="G179" s="142"/>
      <c r="H179" s="142">
        <v>400.0</v>
      </c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42" t="s">
        <v>424</v>
      </c>
      <c r="B180" s="138" t="s">
        <v>189</v>
      </c>
      <c r="C180" s="138" t="s">
        <v>190</v>
      </c>
      <c r="D180" s="139">
        <v>1.05541013185E11</v>
      </c>
      <c r="E180" s="145">
        <v>244320.0</v>
      </c>
      <c r="F180" s="145">
        <v>244322.0</v>
      </c>
      <c r="G180" s="142">
        <f>F180-E180</f>
        <v>2</v>
      </c>
      <c r="H180" s="142">
        <v>400.0</v>
      </c>
      <c r="I180" s="138">
        <f>H180*G180</f>
        <v>800</v>
      </c>
      <c r="J180" s="138"/>
      <c r="K180" s="142" t="s">
        <v>419</v>
      </c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42" t="s">
        <v>425</v>
      </c>
      <c r="B181" s="138" t="s">
        <v>201</v>
      </c>
      <c r="C181" s="138" t="s">
        <v>202</v>
      </c>
      <c r="D181" s="139">
        <v>1.03531012478E11</v>
      </c>
      <c r="E181" s="145">
        <v>244328.0</v>
      </c>
      <c r="F181" s="145">
        <v>244329.0</v>
      </c>
      <c r="G181" s="142">
        <v>1.0</v>
      </c>
      <c r="H181" s="142">
        <v>400.0</v>
      </c>
      <c r="I181" s="142">
        <v>400.0</v>
      </c>
      <c r="J181" s="138"/>
      <c r="K181" s="142" t="s">
        <v>383</v>
      </c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42" t="s">
        <v>426</v>
      </c>
      <c r="B182" s="142" t="s">
        <v>427</v>
      </c>
      <c r="C182" s="142" t="s">
        <v>428</v>
      </c>
      <c r="D182" s="143">
        <v>1.05552076345E11</v>
      </c>
      <c r="E182" s="145">
        <v>244328.0</v>
      </c>
      <c r="F182" s="145">
        <v>244329.0</v>
      </c>
      <c r="G182" s="142">
        <v>1.0</v>
      </c>
      <c r="H182" s="142">
        <v>500.0</v>
      </c>
      <c r="I182" s="142">
        <v>500.0</v>
      </c>
      <c r="J182" s="138"/>
      <c r="K182" s="142" t="s">
        <v>429</v>
      </c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42" t="s">
        <v>430</v>
      </c>
      <c r="B183" s="146" t="s">
        <v>431</v>
      </c>
      <c r="C183" s="138" t="s">
        <v>200</v>
      </c>
      <c r="D183" s="139">
        <v>1.05539030507E11</v>
      </c>
      <c r="E183" s="145">
        <v>244330.0</v>
      </c>
      <c r="F183" s="145">
        <v>244331.0</v>
      </c>
      <c r="G183" s="142">
        <v>1.0</v>
      </c>
      <c r="H183" s="142">
        <v>500.0</v>
      </c>
      <c r="I183" s="142">
        <v>300.0</v>
      </c>
      <c r="J183" s="142" t="s">
        <v>376</v>
      </c>
      <c r="K183" s="142" t="s">
        <v>432</v>
      </c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42" t="s">
        <v>433</v>
      </c>
      <c r="B184" s="138" t="s">
        <v>207</v>
      </c>
      <c r="C184" s="138" t="s">
        <v>208</v>
      </c>
      <c r="D184" s="139">
        <v>1.05549083701E11</v>
      </c>
      <c r="E184" s="145">
        <v>244330.0</v>
      </c>
      <c r="F184" s="145">
        <v>244331.0</v>
      </c>
      <c r="G184" s="142">
        <v>1.0</v>
      </c>
      <c r="H184" s="142">
        <v>400.0</v>
      </c>
      <c r="I184" s="138"/>
      <c r="J184" s="138"/>
      <c r="K184" s="142" t="s">
        <v>383</v>
      </c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42" t="s">
        <v>434</v>
      </c>
      <c r="B185" s="138" t="s">
        <v>213</v>
      </c>
      <c r="C185" s="138" t="s">
        <v>214</v>
      </c>
      <c r="D185" s="139">
        <v>1.05534119941E11</v>
      </c>
      <c r="E185" s="145">
        <v>244330.0</v>
      </c>
      <c r="F185" s="145">
        <v>244331.0</v>
      </c>
      <c r="G185" s="142">
        <v>1.0</v>
      </c>
      <c r="H185" s="142">
        <v>450.0</v>
      </c>
      <c r="I185" s="138"/>
      <c r="J185" s="138"/>
      <c r="K185" s="142" t="s">
        <v>397</v>
      </c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42" t="s">
        <v>435</v>
      </c>
      <c r="B186" s="138" t="s">
        <v>219</v>
      </c>
      <c r="C186" s="138" t="s">
        <v>220</v>
      </c>
      <c r="D186" s="139">
        <v>4.15555000231E11</v>
      </c>
      <c r="E186" s="145">
        <v>244330.0</v>
      </c>
      <c r="F186" s="145">
        <v>244332.0</v>
      </c>
      <c r="G186" s="142">
        <v>3.0</v>
      </c>
      <c r="H186" s="142">
        <v>400.0</v>
      </c>
      <c r="I186" s="138"/>
      <c r="J186" s="138"/>
      <c r="K186" s="142" t="s">
        <v>395</v>
      </c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42" t="s">
        <v>436</v>
      </c>
      <c r="B187" s="138" t="s">
        <v>238</v>
      </c>
      <c r="C187" s="138" t="s">
        <v>239</v>
      </c>
      <c r="D187" s="139">
        <v>4.65559000015E11</v>
      </c>
      <c r="E187" s="145">
        <v>244331.0</v>
      </c>
      <c r="F187" s="145">
        <v>244332.0</v>
      </c>
      <c r="G187" s="142">
        <v>1.0</v>
      </c>
      <c r="H187" s="142">
        <v>400.0</v>
      </c>
      <c r="I187" s="138"/>
      <c r="J187" s="138"/>
      <c r="K187" s="142" t="s">
        <v>378</v>
      </c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42" t="s">
        <v>437</v>
      </c>
      <c r="B188" s="142" t="s">
        <v>438</v>
      </c>
      <c r="C188" s="142" t="s">
        <v>439</v>
      </c>
      <c r="D188" s="143">
        <v>7.05540000521E11</v>
      </c>
      <c r="E188" s="145">
        <v>244331.0</v>
      </c>
      <c r="F188" s="145">
        <v>244332.0</v>
      </c>
      <c r="G188" s="142">
        <v>1.0</v>
      </c>
      <c r="H188" s="142">
        <v>400.0</v>
      </c>
      <c r="I188" s="138"/>
      <c r="J188" s="138"/>
      <c r="K188" s="142" t="s">
        <v>383</v>
      </c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42" t="s">
        <v>440</v>
      </c>
      <c r="B189" s="142" t="s">
        <v>441</v>
      </c>
      <c r="C189" s="138"/>
      <c r="D189" s="139"/>
      <c r="E189" s="145">
        <v>244334.0</v>
      </c>
      <c r="F189" s="145">
        <v>244335.0</v>
      </c>
      <c r="G189" s="142">
        <v>1.0</v>
      </c>
      <c r="H189" s="147">
        <v>5500.0</v>
      </c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42" t="s">
        <v>442</v>
      </c>
      <c r="B190" s="142" t="s">
        <v>443</v>
      </c>
      <c r="C190" s="142" t="s">
        <v>444</v>
      </c>
      <c r="D190" s="148">
        <v>1.05537139145E11</v>
      </c>
      <c r="E190" s="145">
        <v>244335.0</v>
      </c>
      <c r="F190" s="145">
        <v>244336.0</v>
      </c>
      <c r="G190" s="142">
        <v>1.0</v>
      </c>
      <c r="H190" s="142">
        <v>400.0</v>
      </c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42" t="s">
        <v>445</v>
      </c>
      <c r="B191" s="142" t="s">
        <v>446</v>
      </c>
      <c r="C191" s="142" t="s">
        <v>447</v>
      </c>
      <c r="D191" s="143" t="s">
        <v>448</v>
      </c>
      <c r="E191" s="145">
        <v>244335.0</v>
      </c>
      <c r="F191" s="145">
        <v>244336.0</v>
      </c>
      <c r="G191" s="142">
        <v>1.0</v>
      </c>
      <c r="H191" s="142">
        <v>400.0</v>
      </c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42" t="s">
        <v>449</v>
      </c>
      <c r="B192" s="142" t="s">
        <v>441</v>
      </c>
      <c r="C192" s="138"/>
      <c r="D192" s="139"/>
      <c r="E192" s="145">
        <v>244335.0</v>
      </c>
      <c r="F192" s="145">
        <v>244336.0</v>
      </c>
      <c r="G192" s="142">
        <v>1.0</v>
      </c>
      <c r="H192" s="149">
        <v>5500.0</v>
      </c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42" t="s">
        <v>450</v>
      </c>
      <c r="B193" s="138" t="s">
        <v>230</v>
      </c>
      <c r="C193" s="138" t="s">
        <v>231</v>
      </c>
      <c r="D193" s="139">
        <v>1.35564000284E11</v>
      </c>
      <c r="E193" s="145">
        <v>244336.0</v>
      </c>
      <c r="F193" s="145">
        <v>244337.0</v>
      </c>
      <c r="G193" s="142">
        <v>1.0</v>
      </c>
      <c r="H193" s="142">
        <v>500.0</v>
      </c>
      <c r="I193" s="138"/>
      <c r="J193" s="138"/>
      <c r="K193" s="142" t="s">
        <v>385</v>
      </c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42" t="s">
        <v>451</v>
      </c>
      <c r="B194" s="142" t="s">
        <v>441</v>
      </c>
      <c r="C194" s="138"/>
      <c r="D194" s="139"/>
      <c r="E194" s="145">
        <v>244336.0</v>
      </c>
      <c r="F194" s="145">
        <v>244337.0</v>
      </c>
      <c r="G194" s="142">
        <v>1.0</v>
      </c>
      <c r="H194" s="149">
        <v>5500.0</v>
      </c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42" t="s">
        <v>452</v>
      </c>
      <c r="B195" s="138" t="s">
        <v>209</v>
      </c>
      <c r="C195" s="138" t="s">
        <v>210</v>
      </c>
      <c r="D195" s="139">
        <v>1.05547071462E11</v>
      </c>
      <c r="E195" s="145">
        <v>244335.0</v>
      </c>
      <c r="F195" s="145">
        <v>244338.0</v>
      </c>
      <c r="G195" s="138">
        <f>F195-E195</f>
        <v>3</v>
      </c>
      <c r="H195" s="142">
        <v>400.0</v>
      </c>
      <c r="I195" s="138"/>
      <c r="J195" s="138"/>
      <c r="K195" s="142" t="s">
        <v>378</v>
      </c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42" t="s">
        <v>453</v>
      </c>
      <c r="B196" s="138" t="s">
        <v>253</v>
      </c>
      <c r="C196" s="140" t="s">
        <v>254</v>
      </c>
      <c r="D196" s="139">
        <v>3.05538001196E11</v>
      </c>
      <c r="E196" s="145">
        <v>244337.0</v>
      </c>
      <c r="F196" s="145">
        <v>244338.0</v>
      </c>
      <c r="G196" s="142">
        <v>1.0</v>
      </c>
      <c r="H196" s="142">
        <v>400.0</v>
      </c>
      <c r="I196" s="138"/>
      <c r="J196" s="138"/>
      <c r="K196" s="142" t="s">
        <v>454</v>
      </c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42" t="s">
        <v>455</v>
      </c>
      <c r="B197" s="138" t="s">
        <v>257</v>
      </c>
      <c r="C197" s="140" t="s">
        <v>258</v>
      </c>
      <c r="D197" s="143" t="s">
        <v>352</v>
      </c>
      <c r="E197" s="145">
        <v>244337.0</v>
      </c>
      <c r="F197" s="145">
        <v>244338.0</v>
      </c>
      <c r="G197" s="142">
        <v>1.0</v>
      </c>
      <c r="H197" s="142">
        <v>400.0</v>
      </c>
      <c r="I197" s="138"/>
      <c r="J197" s="138"/>
      <c r="K197" s="142" t="s">
        <v>419</v>
      </c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42" t="s">
        <v>456</v>
      </c>
      <c r="B198" s="138" t="s">
        <v>193</v>
      </c>
      <c r="C198" s="138" t="s">
        <v>194</v>
      </c>
      <c r="D198" s="139">
        <v>1.05533129722E11</v>
      </c>
      <c r="E198" s="145">
        <v>244335.0</v>
      </c>
      <c r="F198" s="145">
        <v>244338.0</v>
      </c>
      <c r="G198" s="138">
        <f>F198-E198</f>
        <v>3</v>
      </c>
      <c r="H198" s="142">
        <v>400.0</v>
      </c>
      <c r="I198" s="138"/>
      <c r="J198" s="138"/>
      <c r="K198" s="142" t="s">
        <v>457</v>
      </c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42" t="s">
        <v>458</v>
      </c>
      <c r="B199" s="142" t="s">
        <v>459</v>
      </c>
      <c r="C199" s="142" t="s">
        <v>460</v>
      </c>
      <c r="D199" s="143" t="s">
        <v>461</v>
      </c>
      <c r="E199" s="145">
        <v>244337.0</v>
      </c>
      <c r="F199" s="145">
        <v>244338.0</v>
      </c>
      <c r="G199" s="142">
        <v>1.0</v>
      </c>
      <c r="H199" s="142">
        <v>400.0</v>
      </c>
      <c r="I199" s="138"/>
      <c r="J199" s="138"/>
      <c r="K199" s="142" t="s">
        <v>395</v>
      </c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42" t="s">
        <v>462</v>
      </c>
      <c r="B200" s="142" t="s">
        <v>459</v>
      </c>
      <c r="C200" s="142" t="s">
        <v>460</v>
      </c>
      <c r="D200" s="143" t="s">
        <v>461</v>
      </c>
      <c r="E200" s="145">
        <v>244337.0</v>
      </c>
      <c r="F200" s="145">
        <v>244338.0</v>
      </c>
      <c r="G200" s="142">
        <v>1.0</v>
      </c>
      <c r="H200" s="142">
        <v>400.0</v>
      </c>
      <c r="I200" s="142">
        <v>100.0</v>
      </c>
      <c r="J200" s="142" t="s">
        <v>463</v>
      </c>
      <c r="K200" s="142" t="s">
        <v>397</v>
      </c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42" t="s">
        <v>464</v>
      </c>
      <c r="B201" s="142" t="s">
        <v>441</v>
      </c>
      <c r="C201" s="138"/>
      <c r="D201" s="139"/>
      <c r="E201" s="145">
        <v>244337.0</v>
      </c>
      <c r="F201" s="145">
        <v>244338.0</v>
      </c>
      <c r="G201" s="142">
        <v>1.0</v>
      </c>
      <c r="H201" s="147">
        <v>7500.0</v>
      </c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42" t="s">
        <v>465</v>
      </c>
      <c r="B202" s="142" t="s">
        <v>211</v>
      </c>
      <c r="C202" s="142" t="s">
        <v>212</v>
      </c>
      <c r="D202" s="143">
        <v>2.25563001162E11</v>
      </c>
      <c r="E202" s="145">
        <v>244337.0</v>
      </c>
      <c r="F202" s="145">
        <v>244338.0</v>
      </c>
      <c r="G202" s="142">
        <v>1.0</v>
      </c>
      <c r="H202" s="142">
        <v>400.0</v>
      </c>
      <c r="I202" s="138"/>
      <c r="J202" s="138"/>
      <c r="K202" s="142" t="s">
        <v>466</v>
      </c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42" t="s">
        <v>467</v>
      </c>
      <c r="B203" s="138" t="s">
        <v>300</v>
      </c>
      <c r="C203" s="138" t="s">
        <v>301</v>
      </c>
      <c r="D203" s="139">
        <v>1.05485000257E11</v>
      </c>
      <c r="E203" s="145">
        <v>244337.0</v>
      </c>
      <c r="F203" s="145">
        <v>244338.0</v>
      </c>
      <c r="G203" s="142">
        <v>1.0</v>
      </c>
      <c r="H203" s="142">
        <v>400.0</v>
      </c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42" t="s">
        <v>468</v>
      </c>
      <c r="B204" s="138" t="s">
        <v>300</v>
      </c>
      <c r="C204" s="138" t="s">
        <v>469</v>
      </c>
      <c r="D204" s="139">
        <v>1.05485000257E11</v>
      </c>
      <c r="E204" s="145">
        <v>244337.0</v>
      </c>
      <c r="F204" s="145">
        <v>244340.0</v>
      </c>
      <c r="G204" s="142">
        <f>F204-E204</f>
        <v>3</v>
      </c>
      <c r="H204" s="142">
        <v>400.0</v>
      </c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42" t="s">
        <v>470</v>
      </c>
      <c r="B205" s="142" t="s">
        <v>441</v>
      </c>
      <c r="C205" s="138"/>
      <c r="D205" s="139"/>
      <c r="E205" s="145">
        <v>244338.0</v>
      </c>
      <c r="F205" s="145">
        <v>244339.0</v>
      </c>
      <c r="G205" s="142">
        <v>1.0</v>
      </c>
      <c r="H205" s="142">
        <v>4000.0</v>
      </c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42" t="s">
        <v>471</v>
      </c>
      <c r="B206" s="138"/>
      <c r="C206" s="138"/>
      <c r="D206" s="139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42" t="s">
        <v>472</v>
      </c>
      <c r="B207" s="142" t="s">
        <v>473</v>
      </c>
      <c r="C207" s="142" t="s">
        <v>474</v>
      </c>
      <c r="D207" s="139"/>
      <c r="E207" s="145">
        <v>244342.0</v>
      </c>
      <c r="F207" s="145">
        <v>244343.0</v>
      </c>
      <c r="G207" s="142">
        <v>1.0</v>
      </c>
      <c r="H207" s="142">
        <v>1900.0</v>
      </c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42" t="s">
        <v>475</v>
      </c>
      <c r="B208" s="142" t="s">
        <v>476</v>
      </c>
      <c r="C208" s="142" t="s">
        <v>477</v>
      </c>
      <c r="D208" s="143">
        <v>9.9400039148E11</v>
      </c>
      <c r="E208" s="145">
        <v>244342.0</v>
      </c>
      <c r="F208" s="145">
        <v>244343.0</v>
      </c>
      <c r="G208" s="142">
        <v>1.0</v>
      </c>
      <c r="H208" s="142">
        <v>600.0</v>
      </c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42" t="s">
        <v>478</v>
      </c>
      <c r="B209" s="142" t="s">
        <v>479</v>
      </c>
      <c r="C209" s="142" t="s">
        <v>480</v>
      </c>
      <c r="D209" s="143">
        <v>1.409900653739E12</v>
      </c>
      <c r="E209" s="145">
        <v>244341.0</v>
      </c>
      <c r="F209" s="145">
        <v>244343.0</v>
      </c>
      <c r="G209" s="142">
        <v>2.0</v>
      </c>
      <c r="H209" s="142">
        <v>1000.0</v>
      </c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42" t="s">
        <v>481</v>
      </c>
      <c r="B210" s="138" t="s">
        <v>332</v>
      </c>
      <c r="C210" s="138" t="s">
        <v>333</v>
      </c>
      <c r="D210" s="143" t="s">
        <v>363</v>
      </c>
      <c r="E210" s="145">
        <v>244343.0</v>
      </c>
      <c r="F210" s="145">
        <v>244345.0</v>
      </c>
      <c r="G210" s="142">
        <v>2.0</v>
      </c>
      <c r="H210" s="142">
        <v>500.0</v>
      </c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42" t="s">
        <v>482</v>
      </c>
      <c r="B211" s="138" t="s">
        <v>338</v>
      </c>
      <c r="C211" s="138" t="s">
        <v>339</v>
      </c>
      <c r="D211" s="139">
        <v>1.05546139004E11</v>
      </c>
      <c r="E211" s="145">
        <v>244344.0</v>
      </c>
      <c r="F211" s="145">
        <v>244345.0</v>
      </c>
      <c r="G211" s="142">
        <v>1.0</v>
      </c>
      <c r="H211" s="142">
        <v>900.0</v>
      </c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42" t="s">
        <v>483</v>
      </c>
      <c r="B212" s="138" t="s">
        <v>213</v>
      </c>
      <c r="C212" s="138" t="s">
        <v>214</v>
      </c>
      <c r="D212" s="139">
        <v>1.05534119941E11</v>
      </c>
      <c r="E212" s="145">
        <v>244344.0</v>
      </c>
      <c r="F212" s="145">
        <v>244345.0</v>
      </c>
      <c r="G212" s="142">
        <v>1.0</v>
      </c>
      <c r="H212" s="142">
        <v>450.0</v>
      </c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42" t="s">
        <v>484</v>
      </c>
      <c r="B213" s="142" t="s">
        <v>417</v>
      </c>
      <c r="C213" s="142" t="s">
        <v>418</v>
      </c>
      <c r="D213" s="143">
        <v>4.4555800016E11</v>
      </c>
      <c r="E213" s="145">
        <v>244347.0</v>
      </c>
      <c r="F213" s="145">
        <v>244348.0</v>
      </c>
      <c r="G213" s="142">
        <v>1.0</v>
      </c>
      <c r="H213" s="142">
        <v>400.0</v>
      </c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42" t="s">
        <v>485</v>
      </c>
      <c r="B214" s="142" t="s">
        <v>486</v>
      </c>
      <c r="C214" s="138"/>
      <c r="D214" s="139"/>
      <c r="E214" s="145">
        <v>244341.0</v>
      </c>
      <c r="F214" s="145">
        <v>244349.0</v>
      </c>
      <c r="G214" s="138">
        <f>F214-E214</f>
        <v>8</v>
      </c>
      <c r="H214" s="142">
        <v>233.0</v>
      </c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42" t="s">
        <v>487</v>
      </c>
      <c r="B215" s="138" t="s">
        <v>189</v>
      </c>
      <c r="C215" s="138" t="s">
        <v>190</v>
      </c>
      <c r="D215" s="139">
        <v>1.05541013185E11</v>
      </c>
      <c r="E215" s="145">
        <v>244355.0</v>
      </c>
      <c r="F215" s="145">
        <v>244326.0</v>
      </c>
      <c r="G215" s="142">
        <v>2.0</v>
      </c>
      <c r="H215" s="142">
        <v>400.0</v>
      </c>
      <c r="I215" s="138">
        <v>800.0</v>
      </c>
      <c r="J215" s="138"/>
      <c r="K215" s="142" t="s">
        <v>395</v>
      </c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42" t="s">
        <v>488</v>
      </c>
      <c r="B216" s="146" t="s">
        <v>431</v>
      </c>
      <c r="C216" s="138" t="s">
        <v>200</v>
      </c>
      <c r="D216" s="139">
        <v>1.05539030507E11</v>
      </c>
      <c r="E216" s="145">
        <v>244357.0</v>
      </c>
      <c r="F216" s="145">
        <v>244358.0</v>
      </c>
      <c r="G216" s="142">
        <v>1.0</v>
      </c>
      <c r="H216" s="142">
        <v>500.0</v>
      </c>
      <c r="I216" s="142">
        <v>300.0</v>
      </c>
      <c r="J216" s="142" t="s">
        <v>376</v>
      </c>
      <c r="K216" s="142" t="s">
        <v>489</v>
      </c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42" t="s">
        <v>490</v>
      </c>
      <c r="B217" s="138" t="s">
        <v>201</v>
      </c>
      <c r="C217" s="138" t="s">
        <v>202</v>
      </c>
      <c r="D217" s="139">
        <v>1.03531012478E11</v>
      </c>
      <c r="E217" s="145">
        <v>244358.0</v>
      </c>
      <c r="F217" s="145">
        <v>244328.0</v>
      </c>
      <c r="G217" s="142">
        <v>1.0</v>
      </c>
      <c r="H217" s="142">
        <v>400.0</v>
      </c>
      <c r="I217" s="142"/>
      <c r="J217" s="138"/>
      <c r="K217" s="142" t="s">
        <v>383</v>
      </c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42" t="s">
        <v>491</v>
      </c>
      <c r="B218" s="142" t="s">
        <v>446</v>
      </c>
      <c r="C218" s="142" t="s">
        <v>447</v>
      </c>
      <c r="D218" s="143" t="s">
        <v>448</v>
      </c>
      <c r="E218" s="145">
        <v>244359.0</v>
      </c>
      <c r="F218" s="145">
        <v>244360.0</v>
      </c>
      <c r="G218" s="142">
        <v>1.0</v>
      </c>
      <c r="H218" s="142">
        <v>400.0</v>
      </c>
      <c r="I218" s="138"/>
      <c r="J218" s="138"/>
      <c r="K218" s="142" t="s">
        <v>383</v>
      </c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42" t="s">
        <v>492</v>
      </c>
      <c r="B219" s="138" t="s">
        <v>219</v>
      </c>
      <c r="C219" s="138" t="s">
        <v>220</v>
      </c>
      <c r="D219" s="139">
        <v>4.15555000231E11</v>
      </c>
      <c r="E219" s="145">
        <v>244359.0</v>
      </c>
      <c r="F219" s="145">
        <v>244360.0</v>
      </c>
      <c r="G219" s="142">
        <v>1.0</v>
      </c>
      <c r="H219" s="142">
        <v>400.0</v>
      </c>
      <c r="I219" s="138"/>
      <c r="J219" s="138"/>
      <c r="K219" s="142" t="s">
        <v>397</v>
      </c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42" t="s">
        <v>493</v>
      </c>
      <c r="B220" s="138" t="s">
        <v>221</v>
      </c>
      <c r="C220" s="138" t="s">
        <v>222</v>
      </c>
      <c r="D220" s="139">
        <v>3.05548001857E11</v>
      </c>
      <c r="E220" s="145">
        <v>244362.0</v>
      </c>
      <c r="F220" s="145">
        <v>244363.0</v>
      </c>
      <c r="G220" s="142">
        <v>1.0</v>
      </c>
      <c r="H220" s="142">
        <v>500.0</v>
      </c>
      <c r="I220" s="138"/>
      <c r="J220" s="138"/>
      <c r="K220" s="142" t="s">
        <v>415</v>
      </c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42" t="s">
        <v>494</v>
      </c>
      <c r="B221" s="142" t="s">
        <v>495</v>
      </c>
      <c r="C221" s="142" t="s">
        <v>496</v>
      </c>
      <c r="D221" s="143">
        <v>1.05567014464E11</v>
      </c>
      <c r="E221" s="145">
        <v>244363.0</v>
      </c>
      <c r="F221" s="145">
        <v>244364.0</v>
      </c>
      <c r="G221" s="142">
        <v>1.0</v>
      </c>
      <c r="H221" s="142">
        <v>400.0</v>
      </c>
      <c r="I221" s="138"/>
      <c r="J221" s="138"/>
      <c r="K221" s="142" t="s">
        <v>378</v>
      </c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42" t="s">
        <v>497</v>
      </c>
      <c r="B222" s="138" t="s">
        <v>230</v>
      </c>
      <c r="C222" s="138" t="s">
        <v>231</v>
      </c>
      <c r="D222" s="139">
        <v>1.35564000284E11</v>
      </c>
      <c r="E222" s="145">
        <v>244363.0</v>
      </c>
      <c r="F222" s="145">
        <v>244364.0</v>
      </c>
      <c r="G222" s="142">
        <v>1.0</v>
      </c>
      <c r="H222" s="142">
        <v>500.0</v>
      </c>
      <c r="I222" s="138"/>
      <c r="J222" s="138"/>
      <c r="K222" s="142" t="s">
        <v>385</v>
      </c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42" t="s">
        <v>158</v>
      </c>
      <c r="B223" s="138" t="s">
        <v>236</v>
      </c>
      <c r="C223" s="138" t="s">
        <v>237</v>
      </c>
      <c r="D223" s="139">
        <v>5.05554001624E11</v>
      </c>
      <c r="E223" s="145">
        <v>244363.0</v>
      </c>
      <c r="F223" s="145">
        <v>244364.0</v>
      </c>
      <c r="G223" s="142">
        <v>1.0</v>
      </c>
      <c r="H223" s="142">
        <v>400.0</v>
      </c>
      <c r="I223" s="138"/>
      <c r="J223" s="138"/>
      <c r="K223" s="142" t="s">
        <v>432</v>
      </c>
      <c r="L223" s="142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9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9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9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9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9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9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9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9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9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9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9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9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9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9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9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9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9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9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9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9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9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9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9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9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9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9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9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9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9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9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9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9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9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9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9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9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9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9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9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9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9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9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9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9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9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9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9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9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9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9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9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9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9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9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9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9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9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9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9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9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9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9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9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9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9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9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9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9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9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9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9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9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9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9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9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9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9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9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9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9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9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9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9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9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9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9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9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9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9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9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9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9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9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9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9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9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9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9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9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9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9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9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9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9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9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9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9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9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9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9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9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9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9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9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9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9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9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9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9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9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9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9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9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9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9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9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9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9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9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9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9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9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9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9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9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9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9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9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9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9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9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9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9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9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9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9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9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9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9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9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9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9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9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9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9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9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9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9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9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9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9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9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9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9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9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9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9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9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9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9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9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9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9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9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9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9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9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9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9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9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9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9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9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9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9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9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9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9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9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9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9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9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9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9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9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9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9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9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9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9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9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9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9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9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9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9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9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9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9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9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9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9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9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9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9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9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9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9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9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9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9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9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9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9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9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9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9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9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9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9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9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9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9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9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9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9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9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9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9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9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9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9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9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9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9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9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9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9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9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9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9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9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9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9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9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9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9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9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9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9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9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9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9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9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9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9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9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9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9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9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9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9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9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9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9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9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9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9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9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9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9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9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9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9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9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9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9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9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9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9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9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9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9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9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9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9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9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9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9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9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9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9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9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9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9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9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9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9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9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9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9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9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9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9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9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9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9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9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9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9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9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9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9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9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9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9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9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9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9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9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9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9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9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9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9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9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9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9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9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9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9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9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9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9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9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9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9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9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9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9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9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9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9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9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9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9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9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9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9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9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9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9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9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9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9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9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9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9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9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9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9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9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9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9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9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9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9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9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9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9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9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9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9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9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9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9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9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9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9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9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9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9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9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9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9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9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9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9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9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9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9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9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9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9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9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9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9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9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9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9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9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9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9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9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9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9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9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9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9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9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9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9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9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9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9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9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9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9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9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9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9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9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9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9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9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9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9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9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9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9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9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9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9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9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9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9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9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9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9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9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9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9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9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9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9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9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9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9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9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9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9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9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9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9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9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9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9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9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9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9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9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9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9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9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9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9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9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9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9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9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9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9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9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9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9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9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9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9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9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9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9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9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9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9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9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9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9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9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9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9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9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9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9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9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9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9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9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9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9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9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9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9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9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9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9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9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9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9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9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9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9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9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9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9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9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9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9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9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9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9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9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9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9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9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9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9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9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9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9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9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9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9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9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9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9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9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9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9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9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9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9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9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9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9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9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9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9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9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9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9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9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9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9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9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9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9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9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9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9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9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9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9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9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9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9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9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9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9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9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9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9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9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9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9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9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9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9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9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9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9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9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9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9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9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9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9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9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9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9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9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9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9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9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9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9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9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9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9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9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9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9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9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9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9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9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9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9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9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9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9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9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9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9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9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9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9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9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9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9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9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9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9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9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9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9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9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9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9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9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9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9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9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9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9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9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9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9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9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9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9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9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9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9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9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9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9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9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9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9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9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9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9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9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9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9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9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9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9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9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9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9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9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9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9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9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9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9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9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9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9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9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9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9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9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9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9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9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9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9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9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9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9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9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9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9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9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9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9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9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9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9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9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9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9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9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9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9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9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9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9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9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9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9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9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9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9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9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9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9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9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9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9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9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9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9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9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9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9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9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9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9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9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9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9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9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9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9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9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9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9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9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9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9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9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9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9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9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9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9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9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9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9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9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9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9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9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9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9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9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9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9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9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9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9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9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9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9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9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9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9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9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9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9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9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9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9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9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9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autoFilter ref="$B$1:$B$10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3.13"/>
    <col customWidth="1" min="3" max="3" width="2.75"/>
    <col customWidth="1" min="4" max="4" width="9.63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  <col customWidth="1" hidden="1" min="11" max="11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  <c r="K1" s="150"/>
    </row>
    <row r="2" ht="30.75" customHeight="1">
      <c r="B2" s="15"/>
      <c r="C2" s="16" t="s">
        <v>150</v>
      </c>
      <c r="H2" s="16"/>
      <c r="I2" s="16"/>
      <c r="J2" s="17"/>
      <c r="K2" s="151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  <c r="K3" s="15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152" t="s">
        <v>498</v>
      </c>
      <c r="J4" s="24"/>
      <c r="K4" s="153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  <c r="K5" s="155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  <c r="K6" s="151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  <c r="K7" s="151"/>
    </row>
    <row r="8" ht="29.25" customHeight="1">
      <c r="A8" s="156" t="s">
        <v>156</v>
      </c>
      <c r="B8" s="157"/>
      <c r="C8" s="158"/>
      <c r="D8" s="159" t="s">
        <v>499</v>
      </c>
      <c r="E8" s="35"/>
      <c r="F8" s="35"/>
      <c r="G8" s="36"/>
      <c r="H8" s="160"/>
      <c r="I8" s="161"/>
      <c r="J8" s="162"/>
      <c r="K8" s="163"/>
    </row>
    <row r="9" ht="26.25" customHeight="1">
      <c r="A9" s="164"/>
      <c r="B9" s="165"/>
      <c r="C9" s="15"/>
      <c r="G9" s="47"/>
      <c r="H9" s="160"/>
      <c r="I9" s="166" t="s">
        <v>157</v>
      </c>
      <c r="J9" s="167" t="s">
        <v>485</v>
      </c>
      <c r="K9" s="168"/>
    </row>
    <row r="10" ht="38.25" customHeight="1">
      <c r="A10" s="169" t="s">
        <v>159</v>
      </c>
      <c r="B10" s="10"/>
      <c r="C10" s="15"/>
      <c r="D10" s="170"/>
      <c r="G10" s="47"/>
      <c r="H10" s="160"/>
      <c r="I10" s="166"/>
      <c r="J10" s="171"/>
      <c r="K10" s="172"/>
    </row>
    <row r="11" ht="33.75" customHeight="1">
      <c r="A11" s="169"/>
      <c r="B11" s="10"/>
      <c r="C11" s="15"/>
      <c r="G11" s="47"/>
      <c r="H11" s="160"/>
      <c r="I11" s="166" t="s">
        <v>160</v>
      </c>
      <c r="J11" s="173">
        <v>243986.0</v>
      </c>
    </row>
    <row r="12" ht="33.0" customHeight="1">
      <c r="A12" s="174" t="s">
        <v>3</v>
      </c>
      <c r="B12" s="175"/>
      <c r="C12" s="175"/>
      <c r="D12" s="176"/>
      <c r="E12" s="54"/>
      <c r="F12" s="55"/>
      <c r="G12" s="177"/>
      <c r="H12" s="17"/>
      <c r="I12" s="178"/>
      <c r="J12" s="179"/>
      <c r="K12" s="151"/>
    </row>
    <row r="13" ht="10.5" customHeight="1">
      <c r="A13" s="10"/>
      <c r="B13" s="10"/>
      <c r="C13" s="10"/>
      <c r="D13" s="180"/>
      <c r="E13" s="181"/>
      <c r="F13" s="181"/>
      <c r="H13" s="151"/>
      <c r="I13" s="170"/>
      <c r="J13" s="182"/>
      <c r="K13" s="151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186"/>
      <c r="I14" s="187" t="s">
        <v>164</v>
      </c>
      <c r="J14" s="188" t="s">
        <v>165</v>
      </c>
      <c r="K14" s="155"/>
    </row>
    <row r="15">
      <c r="A15" s="189" t="s">
        <v>166</v>
      </c>
      <c r="B15" s="190" t="s">
        <v>167</v>
      </c>
      <c r="C15" s="105"/>
      <c r="D15" s="105"/>
      <c r="E15" s="105"/>
      <c r="F15" s="106"/>
      <c r="G15" s="191" t="s">
        <v>168</v>
      </c>
      <c r="H15" s="192"/>
      <c r="I15" s="193" t="s">
        <v>169</v>
      </c>
      <c r="J15" s="189" t="s">
        <v>170</v>
      </c>
      <c r="K15" s="155"/>
    </row>
    <row r="16">
      <c r="A16" s="194">
        <v>1.0</v>
      </c>
      <c r="B16" s="195" t="s">
        <v>500</v>
      </c>
      <c r="C16" s="196"/>
      <c r="D16" s="196"/>
      <c r="E16" s="196"/>
      <c r="F16" s="197"/>
      <c r="G16" s="198">
        <v>8.0</v>
      </c>
      <c r="H16" s="199"/>
      <c r="I16" s="200">
        <v>233.0</v>
      </c>
      <c r="J16" s="201">
        <f t="shared" ref="J16:J19" si="1">I16*G16</f>
        <v>1864</v>
      </c>
      <c r="K16" s="202"/>
    </row>
    <row r="17">
      <c r="A17" s="203">
        <v>2.0</v>
      </c>
      <c r="B17" s="204" t="s">
        <v>501</v>
      </c>
      <c r="C17" s="205"/>
      <c r="D17" s="205"/>
      <c r="E17" s="205"/>
      <c r="F17" s="206"/>
      <c r="G17" s="198">
        <v>2.0</v>
      </c>
      <c r="H17" s="199"/>
      <c r="I17" s="200">
        <v>300.0</v>
      </c>
      <c r="J17" s="201">
        <f t="shared" si="1"/>
        <v>600</v>
      </c>
      <c r="K17" s="202"/>
    </row>
    <row r="18">
      <c r="A18" s="207">
        <v>3.0</v>
      </c>
      <c r="B18" s="208" t="s">
        <v>502</v>
      </c>
      <c r="C18" s="205"/>
      <c r="D18" s="205"/>
      <c r="E18" s="205"/>
      <c r="F18" s="206"/>
      <c r="G18" s="209">
        <v>1.0</v>
      </c>
      <c r="H18" s="210"/>
      <c r="I18" s="211">
        <v>2270.0</v>
      </c>
      <c r="J18" s="201">
        <f t="shared" si="1"/>
        <v>2270</v>
      </c>
      <c r="K18" s="212"/>
    </row>
    <row r="19">
      <c r="A19" s="207">
        <v>4.0</v>
      </c>
      <c r="B19" s="208" t="s">
        <v>503</v>
      </c>
      <c r="C19" s="205"/>
      <c r="D19" s="205"/>
      <c r="E19" s="205"/>
      <c r="F19" s="206"/>
      <c r="G19" s="209">
        <v>1.0</v>
      </c>
      <c r="H19" s="213"/>
      <c r="I19" s="211">
        <v>1543.0</v>
      </c>
      <c r="J19" s="201">
        <f t="shared" si="1"/>
        <v>1543</v>
      </c>
      <c r="K19" s="212"/>
    </row>
    <row r="20" ht="19.5" customHeight="1">
      <c r="A20" s="214"/>
      <c r="B20" s="215"/>
      <c r="C20" s="216"/>
      <c r="D20" s="217"/>
      <c r="E20" s="218"/>
      <c r="F20" s="218"/>
      <c r="G20" s="219"/>
      <c r="H20" s="47"/>
      <c r="I20" s="220"/>
      <c r="J20" s="221">
        <f t="shared" ref="J20:J28" si="2">ROUND(G20*I20,2)</f>
        <v>0</v>
      </c>
      <c r="K20" s="212"/>
    </row>
    <row r="21" ht="22.5" customHeight="1">
      <c r="A21" s="214"/>
      <c r="B21" s="222"/>
      <c r="C21" s="223"/>
      <c r="D21" s="223"/>
      <c r="E21" s="223"/>
      <c r="F21" s="223"/>
      <c r="G21" s="219"/>
      <c r="H21" s="47"/>
      <c r="I21" s="220"/>
      <c r="J21" s="221">
        <f t="shared" si="2"/>
        <v>0</v>
      </c>
      <c r="K21" s="212"/>
    </row>
    <row r="22" ht="22.5" customHeight="1">
      <c r="A22" s="214"/>
      <c r="B22" s="224"/>
      <c r="C22" s="225"/>
      <c r="D22" s="225"/>
      <c r="E22" s="225"/>
      <c r="F22" s="225"/>
      <c r="G22" s="219"/>
      <c r="H22" s="47"/>
      <c r="I22" s="220"/>
      <c r="J22" s="221">
        <f t="shared" si="2"/>
        <v>0</v>
      </c>
      <c r="K22" s="212"/>
    </row>
    <row r="23" ht="21.75" customHeight="1">
      <c r="A23" s="214"/>
      <c r="C23" s="225"/>
      <c r="D23" s="225"/>
      <c r="E23" s="225"/>
      <c r="F23" s="225"/>
      <c r="G23" s="219"/>
      <c r="H23" s="47"/>
      <c r="I23" s="220"/>
      <c r="J23" s="221">
        <f t="shared" si="2"/>
        <v>0</v>
      </c>
      <c r="K23" s="212"/>
    </row>
    <row r="24" ht="23.25" customHeight="1">
      <c r="A24" s="214"/>
      <c r="C24" s="225"/>
      <c r="D24" s="225"/>
      <c r="E24" s="225"/>
      <c r="F24" s="225"/>
      <c r="G24" s="219"/>
      <c r="H24" s="47"/>
      <c r="I24" s="220"/>
      <c r="J24" s="221">
        <f t="shared" si="2"/>
        <v>0</v>
      </c>
      <c r="K24" s="212"/>
    </row>
    <row r="25" ht="23.25" customHeight="1">
      <c r="A25" s="214"/>
      <c r="C25" s="225"/>
      <c r="D25" s="225"/>
      <c r="E25" s="225"/>
      <c r="F25" s="225"/>
      <c r="G25" s="219"/>
      <c r="H25" s="47"/>
      <c r="I25" s="220"/>
      <c r="J25" s="221">
        <f t="shared" si="2"/>
        <v>0</v>
      </c>
      <c r="K25" s="212"/>
    </row>
    <row r="26" ht="18.75" customHeight="1">
      <c r="A26" s="214"/>
      <c r="C26" s="225"/>
      <c r="D26" s="225"/>
      <c r="E26" s="225"/>
      <c r="F26" s="225"/>
      <c r="G26" s="219"/>
      <c r="H26" s="47"/>
      <c r="I26" s="220"/>
      <c r="J26" s="221">
        <f t="shared" si="2"/>
        <v>0</v>
      </c>
      <c r="K26" s="212"/>
    </row>
    <row r="27" ht="22.5" customHeight="1">
      <c r="A27" s="214"/>
      <c r="C27" s="225"/>
      <c r="D27" s="225"/>
      <c r="E27" s="225"/>
      <c r="F27" s="225"/>
      <c r="G27" s="219"/>
      <c r="H27" s="47"/>
      <c r="I27" s="220"/>
      <c r="J27" s="226">
        <f t="shared" si="2"/>
        <v>0</v>
      </c>
      <c r="K27" s="212"/>
    </row>
    <row r="28" ht="22.5" customHeight="1">
      <c r="A28" s="189"/>
      <c r="C28" s="225"/>
      <c r="D28" s="225"/>
      <c r="E28" s="225"/>
      <c r="F28" s="225"/>
      <c r="G28" s="227"/>
      <c r="H28" s="129"/>
      <c r="I28" s="228"/>
      <c r="J28" s="229">
        <f t="shared" si="2"/>
        <v>0</v>
      </c>
      <c r="K28" s="212"/>
    </row>
    <row r="29" hidden="1">
      <c r="A29" s="230" t="s">
        <v>174</v>
      </c>
      <c r="B29" s="158"/>
      <c r="C29" s="19"/>
      <c r="D29" s="18"/>
      <c r="F29" s="231"/>
      <c r="G29" s="232" t="s">
        <v>175</v>
      </c>
      <c r="H29" s="83"/>
      <c r="I29" s="24"/>
      <c r="J29" s="233">
        <f>SUM(J16:J28)*100/107</f>
        <v>5866.35514</v>
      </c>
      <c r="K29" s="202"/>
    </row>
    <row r="30" ht="29.25" hidden="1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  <c r="K30" s="202"/>
    </row>
    <row r="31" hidden="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410.64</v>
      </c>
      <c r="K31" s="202"/>
    </row>
    <row r="32" hidden="1">
      <c r="A32" s="169"/>
      <c r="B32" s="11"/>
      <c r="C32" s="240"/>
      <c r="D32" s="14"/>
      <c r="E32" s="241"/>
      <c r="F32" s="242"/>
      <c r="G32" s="243" t="s">
        <v>178</v>
      </c>
      <c r="H32" s="105"/>
      <c r="I32" s="14"/>
      <c r="J32" s="120"/>
      <c r="K32" s="202"/>
    </row>
    <row r="33">
      <c r="A33" s="244" t="s">
        <v>179</v>
      </c>
      <c r="B33" s="245" t="str">
        <f>CONCATENATE("( ",BAHTTEXT(J33)," )")</f>
        <v>( หกพันสองร้อยเจ็ดสิบเจ็ดบาทถ้วน )</v>
      </c>
      <c r="C33" s="68"/>
      <c r="D33" s="68"/>
      <c r="E33" s="68"/>
      <c r="F33" s="69"/>
      <c r="G33" s="246" t="s">
        <v>180</v>
      </c>
      <c r="H33" s="35"/>
      <c r="I33" s="36"/>
      <c r="J33" s="247">
        <f>J29+J31</f>
        <v>6276.99514</v>
      </c>
      <c r="K33" s="202"/>
    </row>
    <row r="34" ht="29.25" customHeight="1">
      <c r="A34" s="178"/>
      <c r="B34" s="248"/>
      <c r="C34" s="248"/>
      <c r="D34" s="248"/>
      <c r="E34" s="248"/>
      <c r="F34" s="249"/>
      <c r="G34" s="128"/>
      <c r="H34" s="54"/>
      <c r="I34" s="129"/>
      <c r="J34" s="129"/>
      <c r="K34" s="202"/>
    </row>
    <row r="35" ht="6.75" customHeight="1">
      <c r="A35" s="10"/>
      <c r="B35" s="29"/>
      <c r="C35" s="29"/>
      <c r="D35" s="29"/>
      <c r="E35" s="29"/>
      <c r="F35" s="29"/>
      <c r="G35" s="19"/>
      <c r="H35" s="19"/>
      <c r="I35" s="19"/>
      <c r="J35" s="19"/>
      <c r="K35" s="151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  <c r="K36" s="151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  <c r="K37" s="151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  <c r="K38" s="151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  <c r="K39" s="151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  <c r="K40" s="151"/>
    </row>
  </sheetData>
  <mergeCells count="31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B17:F17"/>
    <mergeCell ref="B18:F18"/>
    <mergeCell ref="B19:F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32:I32"/>
    <mergeCell ref="G33:I34"/>
    <mergeCell ref="J33:J34"/>
    <mergeCell ref="G29:I29"/>
    <mergeCell ref="J29:J30"/>
    <mergeCell ref="G30:I30"/>
    <mergeCell ref="G31:I31"/>
    <mergeCell ref="J31:J32"/>
    <mergeCell ref="C32:D32"/>
    <mergeCell ref="B33:F33"/>
  </mergeCells>
  <printOptions horizontalCentered="1"/>
  <pageMargins bottom="0.25" footer="0.0" header="0.0" left="0.28" right="0.25" top="0.2967206586941722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3">
      <c r="E3" s="250">
        <v>25169.0</v>
      </c>
    </row>
    <row r="5">
      <c r="C5" s="251" t="s">
        <v>504</v>
      </c>
    </row>
    <row r="28">
      <c r="C28" s="251" t="s">
        <v>505</v>
      </c>
    </row>
  </sheetData>
  <printOptions horizontalCentered="1"/>
  <pageMargins bottom="0.25" footer="0.0" header="0.0" left="0.28" right="0.25" top="0.2967206586941722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4">
      <c r="D4" s="251" t="s">
        <v>504</v>
      </c>
    </row>
    <row r="5">
      <c r="C5" s="251" t="s">
        <v>506</v>
      </c>
      <c r="D5" s="250">
        <v>25134.0</v>
      </c>
    </row>
    <row r="26">
      <c r="D26" s="251" t="s">
        <v>505</v>
      </c>
    </row>
    <row r="27">
      <c r="C27" s="251" t="s">
        <v>506</v>
      </c>
      <c r="D27" s="250">
        <v>25143.0</v>
      </c>
    </row>
  </sheetData>
  <printOptions horizontalCentered="1"/>
  <pageMargins bottom="0.25" footer="0.0" header="0.0" left="0.28" right="0.0" top="0.2967206586941722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158"/>
      <c r="D8" s="254"/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5"/>
      <c r="D9" s="42"/>
      <c r="E9" s="42"/>
      <c r="F9" s="42"/>
      <c r="G9" s="43"/>
      <c r="H9" s="160"/>
      <c r="I9" s="166" t="s">
        <v>157</v>
      </c>
      <c r="J9" s="255" t="s">
        <v>396</v>
      </c>
    </row>
    <row r="10" ht="38.25" customHeight="1">
      <c r="A10" s="169" t="s">
        <v>159</v>
      </c>
      <c r="B10" s="10"/>
      <c r="C10" s="15"/>
      <c r="D10" s="256"/>
      <c r="G10" s="47"/>
      <c r="H10" s="160"/>
      <c r="I10" s="166"/>
      <c r="J10" s="171"/>
    </row>
    <row r="11" ht="33.75" customHeight="1">
      <c r="A11" s="169"/>
      <c r="B11" s="10"/>
      <c r="C11" s="15"/>
      <c r="D11" s="49"/>
      <c r="E11" s="42"/>
      <c r="F11" s="42"/>
      <c r="G11" s="43"/>
      <c r="H11" s="160"/>
      <c r="I11" s="166" t="s">
        <v>160</v>
      </c>
      <c r="J11" s="257">
        <f>E20</f>
        <v>244311</v>
      </c>
    </row>
    <row r="12" ht="33.0" customHeight="1">
      <c r="A12" s="174" t="s">
        <v>3</v>
      </c>
      <c r="B12" s="175"/>
      <c r="C12" s="175"/>
      <c r="D12" s="176"/>
      <c r="E12" s="54"/>
      <c r="F12" s="55"/>
      <c r="G12" s="177"/>
      <c r="H12" s="17"/>
      <c r="I12" s="178"/>
      <c r="J12" s="179"/>
    </row>
    <row r="13" ht="10.5" customHeight="1">
      <c r="A13" s="10"/>
      <c r="B13" s="10"/>
      <c r="C13" s="10"/>
      <c r="D13" s="180"/>
      <c r="E13" s="181"/>
      <c r="F13" s="181"/>
      <c r="H13" s="151"/>
      <c r="I13" s="170"/>
      <c r="J13" s="182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186"/>
      <c r="I14" s="187" t="s">
        <v>164</v>
      </c>
      <c r="J14" s="188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192"/>
      <c r="I15" s="193" t="s">
        <v>169</v>
      </c>
      <c r="J15" s="189" t="s">
        <v>170</v>
      </c>
    </row>
    <row r="16">
      <c r="A16" s="214">
        <v>1.0</v>
      </c>
      <c r="B16" s="259" t="s">
        <v>507</v>
      </c>
      <c r="C16" s="83"/>
      <c r="D16" s="83"/>
      <c r="E16" s="83"/>
      <c r="F16" s="84"/>
      <c r="G16" s="260">
        <v>1.0</v>
      </c>
      <c r="H16" s="261"/>
      <c r="I16" s="262">
        <v>7000.0</v>
      </c>
      <c r="J16" s="233">
        <f t="shared" ref="J16:J17" si="1">I16</f>
        <v>7000</v>
      </c>
    </row>
    <row r="17" ht="22.5" customHeight="1">
      <c r="A17" s="263">
        <v>2.0</v>
      </c>
      <c r="B17" s="259" t="s">
        <v>508</v>
      </c>
      <c r="C17" s="83"/>
      <c r="D17" s="83"/>
      <c r="E17" s="83"/>
      <c r="F17" s="84"/>
      <c r="G17" s="260"/>
      <c r="H17" s="261"/>
      <c r="I17" s="262" t="str">
        <f>VLOOKUP(J9,'ชีต5'!A:J,9)</f>
        <v/>
      </c>
      <c r="J17" s="233" t="str">
        <f t="shared" si="1"/>
        <v/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D19" s="268" t="s">
        <v>172</v>
      </c>
      <c r="E19" s="269">
        <v>244280.0</v>
      </c>
      <c r="F19" s="97"/>
      <c r="G19" s="270"/>
      <c r="H19" s="100"/>
      <c r="I19" s="267"/>
      <c r="J19" s="226">
        <f t="shared" ref="J19:J28" si="2">ROUND(G19*I19,2)</f>
        <v>0</v>
      </c>
    </row>
    <row r="20">
      <c r="A20" s="214"/>
      <c r="D20" s="271" t="s">
        <v>509</v>
      </c>
      <c r="E20" s="269">
        <v>244311.0</v>
      </c>
      <c r="F20" s="97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6542.056075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457.94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เจ็ดพันบาทถ้วน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6999.996075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0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B17:F17"/>
    <mergeCell ref="E19:F19"/>
    <mergeCell ref="G19:H19"/>
    <mergeCell ref="E20:F20"/>
    <mergeCell ref="G20:H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2967206586941722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510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280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281" t="s">
        <v>189</v>
      </c>
      <c r="E8" s="281"/>
      <c r="F8" s="281"/>
      <c r="G8" s="282"/>
      <c r="H8" s="160"/>
      <c r="I8" s="161"/>
      <c r="J8" s="162"/>
    </row>
    <row r="9" ht="29.25" customHeight="1">
      <c r="A9" s="169"/>
      <c r="B9" s="10"/>
      <c r="C9" s="10"/>
      <c r="D9" s="283"/>
      <c r="E9" s="284"/>
      <c r="F9" s="284"/>
      <c r="G9" s="285"/>
      <c r="H9" s="160"/>
      <c r="I9" s="166" t="s">
        <v>157</v>
      </c>
      <c r="J9" s="255" t="s">
        <v>9</v>
      </c>
    </row>
    <row r="10" ht="29.25" customHeight="1">
      <c r="A10" s="169" t="s">
        <v>159</v>
      </c>
      <c r="B10" s="10"/>
      <c r="C10" s="10"/>
      <c r="D10" s="286" t="s">
        <v>190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244175</v>
      </c>
    </row>
    <row r="12" ht="29.25" customHeight="1">
      <c r="A12" s="174" t="s">
        <v>3</v>
      </c>
      <c r="B12" s="175"/>
      <c r="C12" s="175"/>
      <c r="D12" s="292">
        <v>1.05541013185E11</v>
      </c>
      <c r="E12" s="293"/>
      <c r="F12" s="294"/>
      <c r="G12" s="295"/>
      <c r="H12" s="29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2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3.0</v>
      </c>
      <c r="H16" s="100"/>
      <c r="I16" s="267">
        <v>400.0</v>
      </c>
      <c r="J16" s="302">
        <f>I16*G16</f>
        <v>1200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244172.0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244175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1">
    <mergeCell ref="I1:J1"/>
    <mergeCell ref="C2:G2"/>
    <mergeCell ref="I4:J4"/>
    <mergeCell ref="D10:G11"/>
    <mergeCell ref="D12:E12"/>
    <mergeCell ref="B14:F14"/>
    <mergeCell ref="B15:F15"/>
    <mergeCell ref="B16:F16"/>
    <mergeCell ref="G16:H16"/>
    <mergeCell ref="B17:F17"/>
    <mergeCell ref="G17:H17"/>
    <mergeCell ref="C19:D19"/>
    <mergeCell ref="G19:H19"/>
    <mergeCell ref="G20:H20"/>
    <mergeCell ref="C20:D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G27:H27"/>
    <mergeCell ref="G31:I31"/>
    <mergeCell ref="C32:D32"/>
    <mergeCell ref="G32:I32"/>
    <mergeCell ref="B33:F33"/>
    <mergeCell ref="G33:I34"/>
    <mergeCell ref="J33:J34"/>
    <mergeCell ref="B27:F27"/>
    <mergeCell ref="B28:F28"/>
    <mergeCell ref="G28:H28"/>
    <mergeCell ref="G29:I29"/>
    <mergeCell ref="J29:J30"/>
    <mergeCell ref="G30:I30"/>
    <mergeCell ref="J31:J32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191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</v>
      </c>
    </row>
    <row r="10" ht="29.25" customHeight="1">
      <c r="A10" s="169" t="s">
        <v>159</v>
      </c>
      <c r="B10" s="10"/>
      <c r="C10" s="10"/>
      <c r="D10" s="307" t="s">
        <v>192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244175</v>
      </c>
    </row>
    <row r="12" ht="29.25" customHeight="1">
      <c r="A12" s="174" t="s">
        <v>3</v>
      </c>
      <c r="B12" s="175"/>
      <c r="C12" s="175"/>
      <c r="D12" s="308">
        <v>1.0556201881E11</v>
      </c>
      <c r="E12" s="309"/>
      <c r="F12" s="309"/>
      <c r="G12" s="310"/>
      <c r="H12" s="29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2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1.0</v>
      </c>
      <c r="H16" s="100"/>
      <c r="I16" s="267">
        <v>400.0</v>
      </c>
      <c r="J16" s="302">
        <f>I16*G16</f>
        <v>400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244174.0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244175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1" t="s">
        <v>193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</v>
      </c>
    </row>
    <row r="10" ht="29.25" customHeight="1">
      <c r="A10" s="169" t="s">
        <v>159</v>
      </c>
      <c r="B10" s="10"/>
      <c r="C10" s="10"/>
      <c r="D10" s="307" t="s">
        <v>194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244176</v>
      </c>
    </row>
    <row r="12" ht="29.25" customHeight="1">
      <c r="A12" s="174" t="s">
        <v>3</v>
      </c>
      <c r="B12" s="175"/>
      <c r="C12" s="175"/>
      <c r="D12" s="308">
        <v>1.05533129722E11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4.0</v>
      </c>
      <c r="H16" s="100"/>
      <c r="I16" s="267">
        <v>400.0</v>
      </c>
      <c r="J16" s="302">
        <f>I16*G16</f>
        <v>1600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244172.0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244176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1495.327103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104.67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หนึ่งพันหกร้อยบาทถ้วน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1599.997103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2" t="s">
        <v>196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195</v>
      </c>
    </row>
    <row r="10" ht="29.25" customHeight="1">
      <c r="A10" s="169" t="s">
        <v>159</v>
      </c>
      <c r="B10" s="10"/>
      <c r="C10" s="10"/>
      <c r="D10" s="307"/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244177</v>
      </c>
    </row>
    <row r="12" ht="29.25" customHeight="1">
      <c r="A12" s="174" t="s">
        <v>3</v>
      </c>
      <c r="B12" s="175"/>
      <c r="C12" s="175"/>
      <c r="D12" s="308"/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1.0</v>
      </c>
      <c r="H16" s="100"/>
      <c r="I16" s="313">
        <v>500.0</v>
      </c>
      <c r="J16" s="302">
        <f>I16*G16</f>
        <v>500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244176.0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244177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2" t="s">
        <v>196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197</v>
      </c>
    </row>
    <row r="10" ht="29.25" customHeight="1">
      <c r="A10" s="169" t="s">
        <v>159</v>
      </c>
      <c r="B10" s="10"/>
      <c r="C10" s="10"/>
      <c r="D10" s="307"/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244177</v>
      </c>
    </row>
    <row r="12" ht="29.25" customHeight="1">
      <c r="A12" s="174" t="s">
        <v>3</v>
      </c>
      <c r="B12" s="175"/>
      <c r="C12" s="175"/>
      <c r="D12" s="308"/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1.0</v>
      </c>
      <c r="H16" s="100"/>
      <c r="I16" s="313">
        <v>500.0</v>
      </c>
      <c r="J16" s="302">
        <f>I16*G16</f>
        <v>500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244176.0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244177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2" t="s">
        <v>196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198</v>
      </c>
    </row>
    <row r="10" ht="29.25" customHeight="1">
      <c r="A10" s="169" t="s">
        <v>159</v>
      </c>
      <c r="B10" s="10"/>
      <c r="C10" s="10"/>
      <c r="D10" s="307"/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244177</v>
      </c>
    </row>
    <row r="12" ht="29.25" customHeight="1">
      <c r="A12" s="174" t="s">
        <v>3</v>
      </c>
      <c r="B12" s="175"/>
      <c r="C12" s="175"/>
      <c r="D12" s="308"/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 ht="29.25" customHeight="1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184" t="s">
        <v>512</v>
      </c>
      <c r="C16" s="68"/>
      <c r="D16" s="68"/>
      <c r="E16" s="68"/>
      <c r="F16" s="69"/>
      <c r="G16" s="301">
        <v>1.0</v>
      </c>
      <c r="H16" s="100"/>
      <c r="I16" s="313">
        <v>500.0</v>
      </c>
      <c r="J16" s="302">
        <f>I16*G16</f>
        <v>500</v>
      </c>
    </row>
    <row r="17" ht="22.5" customHeight="1">
      <c r="A17" s="214"/>
      <c r="B17" s="272"/>
      <c r="C17" s="103"/>
      <c r="D17" s="103"/>
      <c r="E17" s="103"/>
      <c r="F17" s="100"/>
      <c r="G17" s="270"/>
      <c r="H17" s="100"/>
      <c r="I17" s="267"/>
      <c r="J17" s="226">
        <f>ROUND(G17*I17,2)</f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244176.0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244177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304">
        <f>J16*100/107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304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305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2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15</v>
      </c>
    </row>
    <row r="10" ht="29.25" customHeight="1">
      <c r="A10" s="169" t="s">
        <v>159</v>
      </c>
      <c r="B10" s="10"/>
      <c r="C10" s="10"/>
      <c r="D10" s="307" t="s">
        <v>200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244177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244177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201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16</v>
      </c>
    </row>
    <row r="10" ht="38.25" customHeight="1">
      <c r="A10" s="169" t="s">
        <v>159</v>
      </c>
      <c r="B10" s="10"/>
      <c r="C10" s="10"/>
      <c r="D10" s="324" t="s">
        <v>202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244177</v>
      </c>
    </row>
    <row r="12" ht="29.25" customHeight="1">
      <c r="A12" s="174" t="s">
        <v>3</v>
      </c>
      <c r="B12" s="175"/>
      <c r="C12" s="175"/>
      <c r="D12" s="325">
        <v>1.03531012478E11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244177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203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17</v>
      </c>
    </row>
    <row r="10" ht="38.25" customHeight="1">
      <c r="A10" s="169" t="s">
        <v>159</v>
      </c>
      <c r="B10" s="10"/>
      <c r="C10" s="10"/>
      <c r="D10" s="324" t="s">
        <v>204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244181</v>
      </c>
    </row>
    <row r="12" ht="29.25" customHeight="1">
      <c r="A12" s="174" t="s">
        <v>3</v>
      </c>
      <c r="B12" s="175"/>
      <c r="C12" s="175"/>
      <c r="D12" s="325">
        <v>1.05535069883E11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6" t="s">
        <v>205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18</v>
      </c>
    </row>
    <row r="10" ht="38.25" customHeight="1">
      <c r="A10" s="169" t="s">
        <v>159</v>
      </c>
      <c r="B10" s="10"/>
      <c r="C10" s="10"/>
      <c r="D10" s="324" t="s">
        <v>206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244181</v>
      </c>
    </row>
    <row r="12" ht="29.25" customHeight="1">
      <c r="A12" s="174" t="s">
        <v>3</v>
      </c>
      <c r="B12" s="175"/>
      <c r="C12" s="175"/>
      <c r="D12" s="327">
        <v>1.05543108809E11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19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244181</v>
      </c>
    </row>
    <row r="12" ht="29.25" customHeight="1">
      <c r="A12" s="174" t="s">
        <v>3</v>
      </c>
      <c r="B12" s="175"/>
      <c r="C12" s="175"/>
      <c r="D12" s="327">
        <v>1.05549083701E11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20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244182</v>
      </c>
    </row>
    <row r="12" ht="29.25" customHeight="1">
      <c r="A12" s="174" t="s">
        <v>3</v>
      </c>
      <c r="B12" s="175"/>
      <c r="C12" s="175"/>
      <c r="D12" s="327">
        <v>1.05549083701E11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21</v>
      </c>
    </row>
    <row r="10" ht="38.25" customHeight="1">
      <c r="A10" s="169" t="s">
        <v>159</v>
      </c>
      <c r="B10" s="10"/>
      <c r="C10" s="10"/>
      <c r="D10" s="324" t="s">
        <v>210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244182</v>
      </c>
    </row>
    <row r="12" ht="29.25" customHeight="1">
      <c r="A12" s="174" t="s">
        <v>3</v>
      </c>
      <c r="B12" s="175"/>
      <c r="C12" s="175"/>
      <c r="D12" s="327">
        <v>1.05547071462E11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3.0</v>
      </c>
      <c r="H16" s="84"/>
      <c r="I16" s="262">
        <v>400.0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244179.0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22</v>
      </c>
    </row>
    <row r="10" ht="38.25" customHeight="1">
      <c r="A10" s="169" t="s">
        <v>159</v>
      </c>
      <c r="B10" s="10"/>
      <c r="C10" s="10"/>
      <c r="D10" s="324" t="s">
        <v>212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244183</v>
      </c>
    </row>
    <row r="12" ht="29.25" customHeight="1">
      <c r="A12" s="174" t="s">
        <v>3</v>
      </c>
      <c r="B12" s="175"/>
      <c r="C12" s="175"/>
      <c r="D12" s="330">
        <v>2.25563001162E11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23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244183</v>
      </c>
    </row>
    <row r="12" ht="29.25" customHeight="1">
      <c r="A12" s="174" t="s">
        <v>3</v>
      </c>
      <c r="B12" s="175"/>
      <c r="C12" s="175"/>
      <c r="D12" s="327">
        <v>1.05549083701E11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24</v>
      </c>
    </row>
    <row r="10" ht="38.25" customHeight="1">
      <c r="A10" s="169" t="s">
        <v>159</v>
      </c>
      <c r="B10" s="10"/>
      <c r="C10" s="10"/>
      <c r="D10" s="324" t="s">
        <v>214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244183</v>
      </c>
    </row>
    <row r="12" ht="29.25" customHeight="1">
      <c r="A12" s="174" t="s">
        <v>3</v>
      </c>
      <c r="B12" s="175"/>
      <c r="C12" s="175"/>
      <c r="D12" s="327">
        <v>1.05534119941E11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450.0</v>
      </c>
      <c r="J16" s="233">
        <f t="shared" ref="J16:J17" si="1">I16*G16</f>
        <v>450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420.5607477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29.44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สี่ร้อยห้าสิบบาทถ้วน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450.0007477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215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25</v>
      </c>
    </row>
    <row r="10" ht="38.25" customHeight="1">
      <c r="A10" s="169" t="s">
        <v>159</v>
      </c>
      <c r="B10" s="10"/>
      <c r="C10" s="10"/>
      <c r="D10" s="324" t="s">
        <v>216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244183</v>
      </c>
    </row>
    <row r="12" ht="29.25" customHeight="1">
      <c r="A12" s="174" t="s">
        <v>3</v>
      </c>
      <c r="B12" s="175"/>
      <c r="C12" s="175"/>
      <c r="D12" s="327">
        <v>8.45560001077E11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450.0</v>
      </c>
      <c r="J16" s="233">
        <f t="shared" ref="J16:J17" si="1">I16*G16</f>
        <v>450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420.5607477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29.44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สี่ร้อยห้าสิบบาทถ้วน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450.0007477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25</v>
      </c>
    </row>
    <row r="10" ht="38.25" customHeight="1">
      <c r="A10" s="169" t="s">
        <v>159</v>
      </c>
      <c r="B10" s="10"/>
      <c r="C10" s="10"/>
      <c r="D10" s="324" t="s">
        <v>218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244184</v>
      </c>
    </row>
    <row r="12" ht="29.25" customHeight="1">
      <c r="A12" s="174" t="s">
        <v>3</v>
      </c>
      <c r="B12" s="175"/>
      <c r="C12" s="175"/>
      <c r="D12" s="327">
        <v>7.35560001337E11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219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27</v>
      </c>
    </row>
    <row r="10" ht="38.25" customHeight="1">
      <c r="A10" s="169" t="s">
        <v>159</v>
      </c>
      <c r="B10" s="10"/>
      <c r="C10" s="10"/>
      <c r="D10" s="324" t="s">
        <v>220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244184</v>
      </c>
    </row>
    <row r="12" ht="29.25" customHeight="1">
      <c r="A12" s="174" t="s">
        <v>3</v>
      </c>
      <c r="B12" s="175"/>
      <c r="C12" s="175"/>
      <c r="D12" s="327">
        <v>4.15555000231E11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219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28</v>
      </c>
    </row>
    <row r="10" ht="38.25" customHeight="1">
      <c r="A10" s="169" t="s">
        <v>159</v>
      </c>
      <c r="B10" s="10"/>
      <c r="C10" s="10"/>
      <c r="D10" s="324" t="s">
        <v>220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244186</v>
      </c>
    </row>
    <row r="12" ht="29.25" customHeight="1">
      <c r="A12" s="174" t="s">
        <v>3</v>
      </c>
      <c r="B12" s="175"/>
      <c r="C12" s="175"/>
      <c r="D12" s="327">
        <v>4.15555000231E11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29</v>
      </c>
    </row>
    <row r="10" ht="38.25" customHeight="1">
      <c r="A10" s="169" t="s">
        <v>159</v>
      </c>
      <c r="B10" s="10"/>
      <c r="C10" s="10"/>
      <c r="D10" s="324" t="s">
        <v>210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244187</v>
      </c>
    </row>
    <row r="12" ht="29.25" customHeight="1">
      <c r="A12" s="174" t="s">
        <v>3</v>
      </c>
      <c r="B12" s="175"/>
      <c r="C12" s="175"/>
      <c r="D12" s="327">
        <v>1.05547071462E11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3" t="s">
        <v>152</v>
      </c>
      <c r="J5" s="24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221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</v>
      </c>
    </row>
    <row r="10" ht="38.25" customHeight="1">
      <c r="A10" s="169" t="s">
        <v>159</v>
      </c>
      <c r="B10" s="10"/>
      <c r="C10" s="10"/>
      <c r="D10" s="332" t="s">
        <v>222</v>
      </c>
      <c r="G10" s="47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244187</v>
      </c>
    </row>
    <row r="12" ht="29.25" customHeight="1">
      <c r="A12" s="174" t="s">
        <v>3</v>
      </c>
      <c r="B12" s="175"/>
      <c r="C12" s="175"/>
      <c r="D12" s="327">
        <v>3.05548001857E11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5:J5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tr">
        <f>'ข้อมูลบริษัท'!B3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</v>
      </c>
    </row>
    <row r="10" ht="38.25" customHeight="1">
      <c r="A10" s="169" t="s">
        <v>159</v>
      </c>
      <c r="B10" s="10"/>
      <c r="C10" s="10"/>
      <c r="D10" s="332" t="str">
        <f>'ข้อมูลบริษัท'!C3</f>
        <v>#REF!</v>
      </c>
      <c r="G10" s="47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244187</v>
      </c>
    </row>
    <row r="12" ht="29.25" customHeight="1">
      <c r="A12" s="174" t="s">
        <v>3</v>
      </c>
      <c r="B12" s="175"/>
      <c r="C12" s="175"/>
      <c r="D12" s="327" t="str">
        <f>'ข้อมูลบริษัท'!D3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'ข้อมูลบริษัท'!B4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32</v>
      </c>
    </row>
    <row r="10" ht="38.25" customHeight="1">
      <c r="A10" s="169" t="s">
        <v>159</v>
      </c>
      <c r="B10" s="10"/>
      <c r="C10" s="10"/>
      <c r="D10" s="324" t="str">
        <f>'ข้อมูลบริษัท'!C4</f>
        <v>#REF!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244187</v>
      </c>
    </row>
    <row r="12" ht="29.25" customHeight="1">
      <c r="A12" s="174" t="s">
        <v>3</v>
      </c>
      <c r="B12" s="175"/>
      <c r="C12" s="175"/>
      <c r="D12" s="327" t="str">
        <f>'ข้อมูลบริษัท'!D4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'ข้อมูลบริษัท'!B6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33</v>
      </c>
    </row>
    <row r="10" ht="38.25" customHeight="1">
      <c r="A10" s="169" t="s">
        <v>159</v>
      </c>
      <c r="B10" s="10"/>
      <c r="C10" s="10"/>
      <c r="D10" s="324" t="str">
        <f>'ข้อมูลบริษัท'!C6</f>
        <v>#REF!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244189</v>
      </c>
    </row>
    <row r="12" ht="29.25" customHeight="1">
      <c r="A12" s="174" t="s">
        <v>3</v>
      </c>
      <c r="B12" s="175"/>
      <c r="C12" s="175"/>
      <c r="D12" s="327" t="str">
        <f>'ข้อมูลบริษัท'!D6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'ข้อมูลบริษัท'!B5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34</v>
      </c>
    </row>
    <row r="10" ht="38.25" customHeight="1">
      <c r="A10" s="169" t="s">
        <v>159</v>
      </c>
      <c r="B10" s="10"/>
      <c r="C10" s="10"/>
      <c r="D10" s="324" t="str">
        <f>'ข้อมูลบริษัท'!C5</f>
        <v>#REF!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244189</v>
      </c>
    </row>
    <row r="12" ht="29.25" customHeight="1">
      <c r="A12" s="174" t="s">
        <v>3</v>
      </c>
      <c r="B12" s="175"/>
      <c r="C12" s="175"/>
      <c r="D12" s="327" t="str">
        <f>'ข้อมูลบริษัท'!D5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223</v>
      </c>
    </row>
    <row r="10" ht="29.25" customHeight="1">
      <c r="A10" s="169" t="s">
        <v>159</v>
      </c>
      <c r="B10" s="10"/>
      <c r="C10" s="10"/>
      <c r="D10" s="307" t="s">
        <v>200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244190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224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36</v>
      </c>
    </row>
    <row r="10" ht="29.25" customHeight="1">
      <c r="A10" s="169" t="s">
        <v>159</v>
      </c>
      <c r="B10" s="10"/>
      <c r="C10" s="10"/>
      <c r="D10" s="333" t="s">
        <v>225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244190</v>
      </c>
    </row>
    <row r="12" ht="29.25" customHeight="1">
      <c r="A12" s="174" t="s">
        <v>3</v>
      </c>
      <c r="B12" s="175"/>
      <c r="C12" s="175"/>
      <c r="D12" s="334">
        <v>1.05558037724E11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10.0</v>
      </c>
      <c r="H16" s="84"/>
      <c r="I16" s="317">
        <v>500.0</v>
      </c>
      <c r="J16" s="233">
        <f t="shared" ref="J16:J17" si="1">I16*G16</f>
        <v>5000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4672.897196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327.1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4999.997196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37</v>
      </c>
    </row>
    <row r="10" ht="38.25" customHeight="1">
      <c r="A10" s="169" t="s">
        <v>159</v>
      </c>
      <c r="B10" s="10"/>
      <c r="C10" s="10"/>
      <c r="D10" s="324" t="s">
        <v>214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244193</v>
      </c>
    </row>
    <row r="12" ht="29.25" customHeight="1">
      <c r="A12" s="174" t="s">
        <v>3</v>
      </c>
      <c r="B12" s="175"/>
      <c r="C12" s="175"/>
      <c r="D12" s="327">
        <v>1.05534119941E11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450.0</v>
      </c>
      <c r="J16" s="233">
        <f t="shared" ref="J16:J17" si="1">I16*G16</f>
        <v>900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841.1214953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58.88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เก้าร้อยบาทถ้วน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900.0014953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'ข้อมูลบริษัท'!B10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38</v>
      </c>
    </row>
    <row r="10" ht="38.25" customHeight="1">
      <c r="A10" s="169" t="s">
        <v>159</v>
      </c>
      <c r="B10" s="10"/>
      <c r="C10" s="10"/>
      <c r="D10" s="328" t="str">
        <f>'ข้อมูลบริษัท'!C10</f>
        <v>#REF!</v>
      </c>
      <c r="E10" s="35"/>
      <c r="F10" s="35"/>
      <c r="G10" s="36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244196</v>
      </c>
    </row>
    <row r="12" ht="29.25" customHeight="1">
      <c r="A12" s="174" t="s">
        <v>3</v>
      </c>
      <c r="B12" s="175"/>
      <c r="C12" s="175"/>
      <c r="D12" s="335" t="s">
        <v>226</v>
      </c>
      <c r="E12" s="336"/>
      <c r="F12" s="336"/>
      <c r="G12" s="33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40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341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343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227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39</v>
      </c>
    </row>
    <row r="10" ht="38.25" customHeight="1">
      <c r="A10" s="169" t="s">
        <v>159</v>
      </c>
      <c r="B10" s="10"/>
      <c r="C10" s="10"/>
      <c r="D10" s="324" t="s">
        <v>228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244199</v>
      </c>
    </row>
    <row r="12" ht="29.25" customHeight="1">
      <c r="A12" s="174" t="s">
        <v>3</v>
      </c>
      <c r="B12" s="175"/>
      <c r="C12" s="175"/>
      <c r="D12" s="344" t="s">
        <v>229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227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40</v>
      </c>
    </row>
    <row r="10" ht="38.25" customHeight="1">
      <c r="A10" s="169" t="s">
        <v>159</v>
      </c>
      <c r="B10" s="10"/>
      <c r="C10" s="10"/>
      <c r="D10" s="324" t="s">
        <v>228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244199</v>
      </c>
    </row>
    <row r="12" ht="29.25" customHeight="1">
      <c r="A12" s="174" t="s">
        <v>3</v>
      </c>
      <c r="B12" s="175"/>
      <c r="C12" s="175"/>
      <c r="D12" s="344" t="s">
        <v>229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>
      <c r="A17" s="263"/>
      <c r="B17" s="259" t="s">
        <v>513</v>
      </c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230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41</v>
      </c>
    </row>
    <row r="10" ht="38.25" customHeight="1">
      <c r="A10" s="169" t="s">
        <v>159</v>
      </c>
      <c r="B10" s="10"/>
      <c r="C10" s="10"/>
      <c r="D10" s="324" t="s">
        <v>231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244195</v>
      </c>
    </row>
    <row r="12" ht="29.25" customHeight="1">
      <c r="A12" s="174" t="s">
        <v>3</v>
      </c>
      <c r="B12" s="175"/>
      <c r="C12" s="175"/>
      <c r="D12" s="327">
        <v>1.35564000284E11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227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42</v>
      </c>
    </row>
    <row r="10" ht="38.25" customHeight="1">
      <c r="A10" s="169" t="s">
        <v>159</v>
      </c>
      <c r="B10" s="10"/>
      <c r="C10" s="10"/>
      <c r="D10" s="324" t="s">
        <v>228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244199</v>
      </c>
    </row>
    <row r="12" ht="29.25" customHeight="1">
      <c r="A12" s="174" t="s">
        <v>3</v>
      </c>
      <c r="B12" s="175"/>
      <c r="C12" s="175"/>
      <c r="D12" s="344" t="s">
        <v>229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>
      <c r="A17" s="263"/>
      <c r="B17" s="259" t="s">
        <v>514</v>
      </c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244199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/>
    </row>
    <row r="10" ht="29.25" customHeight="1">
      <c r="A10" s="169" t="s">
        <v>159</v>
      </c>
      <c r="B10" s="10"/>
      <c r="C10" s="10"/>
      <c r="D10" s="307" t="s">
        <v>200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244200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/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244199.0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244200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44</v>
      </c>
    </row>
    <row r="10" ht="29.25" customHeight="1">
      <c r="A10" s="169" t="s">
        <v>159</v>
      </c>
      <c r="B10" s="10"/>
      <c r="C10" s="10"/>
      <c r="D10" s="307" t="s">
        <v>200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244205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232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45</v>
      </c>
    </row>
    <row r="10" ht="38.25" customHeight="1">
      <c r="A10" s="169" t="s">
        <v>159</v>
      </c>
      <c r="B10" s="10"/>
      <c r="C10" s="10"/>
      <c r="D10" s="324" t="s">
        <v>233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244205</v>
      </c>
    </row>
    <row r="12" ht="29.25" customHeight="1">
      <c r="A12" s="174" t="s">
        <v>3</v>
      </c>
      <c r="B12" s="175"/>
      <c r="C12" s="175"/>
      <c r="D12" s="344" t="s">
        <v>515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>
      <c r="A17" s="263"/>
      <c r="B17" s="259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201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46</v>
      </c>
    </row>
    <row r="10" ht="38.25" customHeight="1">
      <c r="A10" s="169" t="s">
        <v>159</v>
      </c>
      <c r="B10" s="10"/>
      <c r="C10" s="10"/>
      <c r="D10" s="324" t="s">
        <v>202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244209</v>
      </c>
    </row>
    <row r="12" ht="29.25" customHeight="1">
      <c r="A12" s="174" t="s">
        <v>3</v>
      </c>
      <c r="B12" s="175"/>
      <c r="C12" s="175"/>
      <c r="D12" s="325">
        <v>1.03531012478E11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234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47</v>
      </c>
    </row>
    <row r="10" ht="38.25" customHeight="1">
      <c r="A10" s="169" t="s">
        <v>159</v>
      </c>
      <c r="B10" s="10"/>
      <c r="C10" s="10"/>
      <c r="D10" s="324" t="s">
        <v>235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244209</v>
      </c>
    </row>
    <row r="12" ht="29.25" customHeight="1">
      <c r="A12" s="174" t="s">
        <v>3</v>
      </c>
      <c r="B12" s="175"/>
      <c r="C12" s="175"/>
      <c r="D12" s="325">
        <v>1.05550064781E11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236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48</v>
      </c>
    </row>
    <row r="10" ht="38.25" customHeight="1">
      <c r="A10" s="169" t="s">
        <v>159</v>
      </c>
      <c r="B10" s="10"/>
      <c r="C10" s="10"/>
      <c r="D10" s="333" t="s">
        <v>237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244209</v>
      </c>
    </row>
    <row r="12" ht="29.25" customHeight="1">
      <c r="A12" s="174" t="s">
        <v>3</v>
      </c>
      <c r="B12" s="175"/>
      <c r="C12" s="175"/>
      <c r="D12" s="325">
        <v>5.05554001624E11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49</v>
      </c>
    </row>
    <row r="10" ht="29.25" customHeight="1">
      <c r="A10" s="169" t="s">
        <v>159</v>
      </c>
      <c r="B10" s="10"/>
      <c r="C10" s="10"/>
      <c r="D10" s="307" t="s">
        <v>200</v>
      </c>
      <c r="E10" s="287"/>
      <c r="F10" s="287"/>
      <c r="G10" s="288"/>
      <c r="H10" s="160"/>
      <c r="I10" s="166"/>
      <c r="J10" s="171"/>
    </row>
    <row r="11" ht="29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244210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50</v>
      </c>
    </row>
    <row r="10" ht="38.25" customHeight="1">
      <c r="A10" s="169" t="s">
        <v>159</v>
      </c>
      <c r="B10" s="10"/>
      <c r="C10" s="10"/>
      <c r="D10" s="324" t="s">
        <v>210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244210</v>
      </c>
    </row>
    <row r="12" ht="29.25" customHeight="1">
      <c r="A12" s="174" t="s">
        <v>3</v>
      </c>
      <c r="B12" s="175"/>
      <c r="C12" s="175"/>
      <c r="D12" s="327">
        <v>1.05547071462E11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3.0</v>
      </c>
      <c r="H16" s="84"/>
      <c r="I16" s="262">
        <v>400.0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236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51</v>
      </c>
    </row>
    <row r="10" ht="38.25" customHeight="1">
      <c r="A10" s="169" t="s">
        <v>159</v>
      </c>
      <c r="B10" s="10"/>
      <c r="C10" s="10"/>
      <c r="D10" s="333" t="s">
        <v>237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244210</v>
      </c>
    </row>
    <row r="12" ht="29.25" customHeight="1">
      <c r="A12" s="174" t="s">
        <v>3</v>
      </c>
      <c r="B12" s="175"/>
      <c r="C12" s="175"/>
      <c r="D12" s="325">
        <v>5.05554001624E11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238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52</v>
      </c>
    </row>
    <row r="10" ht="38.25" customHeight="1">
      <c r="A10" s="169" t="s">
        <v>159</v>
      </c>
      <c r="B10" s="10"/>
      <c r="C10" s="10"/>
      <c r="D10" s="333" t="s">
        <v>239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244211</v>
      </c>
    </row>
    <row r="12" ht="29.25" customHeight="1">
      <c r="A12" s="174" t="s">
        <v>3</v>
      </c>
      <c r="B12" s="175"/>
      <c r="C12" s="175"/>
      <c r="D12" s="325">
        <v>4.65559000015E11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400.0</v>
      </c>
      <c r="J16" s="233">
        <f t="shared" ref="J16:J17" si="1">I16*G16</f>
        <v>800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18" t="s">
        <v>241</v>
      </c>
      <c r="E8" s="319"/>
      <c r="F8" s="319"/>
      <c r="G8" s="320"/>
      <c r="H8" s="160"/>
      <c r="I8" s="161"/>
      <c r="J8" s="162"/>
    </row>
    <row r="9" ht="26.25" customHeight="1">
      <c r="A9" s="169"/>
      <c r="B9" s="10"/>
      <c r="C9" s="10"/>
      <c r="D9" s="321"/>
      <c r="E9" s="322"/>
      <c r="F9" s="322"/>
      <c r="G9" s="323"/>
      <c r="H9" s="160"/>
      <c r="I9" s="166" t="s">
        <v>157</v>
      </c>
      <c r="J9" s="255" t="s">
        <v>240</v>
      </c>
    </row>
    <row r="10" ht="38.25" customHeight="1">
      <c r="A10" s="169" t="s">
        <v>159</v>
      </c>
      <c r="B10" s="10"/>
      <c r="C10" s="10"/>
      <c r="D10" s="333" t="s">
        <v>242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244211</v>
      </c>
    </row>
    <row r="12" ht="29.25" customHeight="1">
      <c r="A12" s="174" t="s">
        <v>3</v>
      </c>
      <c r="B12" s="175"/>
      <c r="C12" s="175"/>
      <c r="D12" s="325">
        <v>7.45565004318E11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8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243</v>
      </c>
    </row>
    <row r="10" ht="38.25" customHeight="1">
      <c r="A10" s="169" t="s">
        <v>159</v>
      </c>
      <c r="B10" s="10"/>
      <c r="C10" s="10"/>
      <c r="D10" s="324" t="s">
        <v>210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244211</v>
      </c>
    </row>
    <row r="12" ht="29.25" customHeight="1">
      <c r="A12" s="174" t="s">
        <v>3</v>
      </c>
      <c r="B12" s="175"/>
      <c r="C12" s="175"/>
      <c r="D12" s="327">
        <v>1.05547071462E11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'ข้อมูลบริษัท'!B4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55</v>
      </c>
    </row>
    <row r="10" ht="38.25" customHeight="1">
      <c r="A10" s="169" t="s">
        <v>159</v>
      </c>
      <c r="B10" s="10"/>
      <c r="C10" s="10"/>
      <c r="D10" s="324" t="str">
        <f>'ข้อมูลบริษัท'!C4</f>
        <v>#REF!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244212</v>
      </c>
    </row>
    <row r="12" ht="29.25" customHeight="1">
      <c r="A12" s="174" t="s">
        <v>3</v>
      </c>
      <c r="B12" s="175"/>
      <c r="C12" s="175"/>
      <c r="D12" s="327" t="str">
        <f>'ข้อมูลบริษัท'!D4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205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56</v>
      </c>
    </row>
    <row r="10" ht="38.25" customHeight="1">
      <c r="A10" s="169" t="s">
        <v>159</v>
      </c>
      <c r="B10" s="10"/>
      <c r="C10" s="10"/>
      <c r="D10" s="324" t="s">
        <v>244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244213</v>
      </c>
    </row>
    <row r="12" ht="29.25" customHeight="1">
      <c r="A12" s="174" t="s">
        <v>3</v>
      </c>
      <c r="B12" s="175"/>
      <c r="C12" s="175"/>
      <c r="D12" s="330">
        <v>1.05543108809E11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246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245</v>
      </c>
    </row>
    <row r="10" ht="38.25" customHeight="1">
      <c r="A10" s="169" t="s">
        <v>159</v>
      </c>
      <c r="B10" s="10"/>
      <c r="C10" s="10"/>
      <c r="D10" s="324" t="s">
        <v>247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244217</v>
      </c>
    </row>
    <row r="12" ht="29.25" customHeight="1">
      <c r="A12" s="174" t="s">
        <v>3</v>
      </c>
      <c r="B12" s="175"/>
      <c r="C12" s="175"/>
      <c r="D12" s="330">
        <v>1.05527021583E11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248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59</v>
      </c>
    </row>
    <row r="10" ht="38.25" customHeight="1">
      <c r="A10" s="169" t="s">
        <v>159</v>
      </c>
      <c r="B10" s="10"/>
      <c r="C10" s="10"/>
      <c r="D10" s="324" t="s">
        <v>249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244216</v>
      </c>
    </row>
    <row r="12" ht="29.25" customHeight="1">
      <c r="A12" s="174" t="s">
        <v>3</v>
      </c>
      <c r="B12" s="175"/>
      <c r="C12" s="175"/>
      <c r="D12" s="330">
        <v>1.05541013185E11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400.0</v>
      </c>
      <c r="J16" s="233">
        <f t="shared" ref="J16:J17" si="1">I16*G16</f>
        <v>800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250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60</v>
      </c>
    </row>
    <row r="10" ht="38.25" customHeight="1">
      <c r="A10" s="169" t="s">
        <v>159</v>
      </c>
      <c r="B10" s="10"/>
      <c r="C10" s="10"/>
      <c r="D10" s="324" t="s">
        <v>251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244215</v>
      </c>
    </row>
    <row r="12" ht="29.25" customHeight="1">
      <c r="A12" s="174" t="s">
        <v>3</v>
      </c>
      <c r="B12" s="175"/>
      <c r="C12" s="175"/>
      <c r="D12" s="330">
        <v>7.43546000858E11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252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61</v>
      </c>
    </row>
    <row r="10" ht="38.25" customHeight="1">
      <c r="A10" s="169" t="s">
        <v>159</v>
      </c>
      <c r="B10" s="10"/>
      <c r="C10" s="10"/>
      <c r="D10" s="324" t="s">
        <v>216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244216</v>
      </c>
    </row>
    <row r="12" ht="29.25" customHeight="1">
      <c r="A12" s="174" t="s">
        <v>3</v>
      </c>
      <c r="B12" s="175"/>
      <c r="C12" s="175"/>
      <c r="D12" s="330">
        <v>8.45560001077E11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450.0</v>
      </c>
      <c r="J16" s="233">
        <f t="shared" ref="J16:J17" si="1">I16*G16</f>
        <v>450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420.5607477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29.44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สี่ร้อยห้าสิบบาทถ้วน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450.0007477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62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244216</v>
      </c>
    </row>
    <row r="12" ht="29.25" customHeight="1">
      <c r="A12" s="174" t="s">
        <v>3</v>
      </c>
      <c r="B12" s="175"/>
      <c r="C12" s="175"/>
      <c r="D12" s="330">
        <v>1.05549083701E11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250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63</v>
      </c>
    </row>
    <row r="10" ht="38.25" customHeight="1">
      <c r="A10" s="169" t="s">
        <v>159</v>
      </c>
      <c r="B10" s="10"/>
      <c r="C10" s="10"/>
      <c r="D10" s="324" t="s">
        <v>251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244216</v>
      </c>
    </row>
    <row r="12" ht="29.25" customHeight="1">
      <c r="A12" s="174" t="s">
        <v>3</v>
      </c>
      <c r="B12" s="175"/>
      <c r="C12" s="175"/>
      <c r="D12" s="330">
        <v>7.43546000858E11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253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64</v>
      </c>
    </row>
    <row r="10" ht="38.25" customHeight="1">
      <c r="A10" s="169" t="s">
        <v>159</v>
      </c>
      <c r="B10" s="10"/>
      <c r="C10" s="10"/>
      <c r="D10" s="347" t="s">
        <v>254</v>
      </c>
      <c r="E10" s="105"/>
      <c r="F10" s="105"/>
      <c r="G10" s="14"/>
      <c r="H10" s="160"/>
      <c r="I10" s="166"/>
      <c r="J10" s="171"/>
    </row>
    <row r="11" ht="33.75" customHeight="1">
      <c r="A11" s="169"/>
      <c r="B11" s="10"/>
      <c r="C11" s="10"/>
      <c r="D11" s="348"/>
      <c r="E11" s="83"/>
      <c r="F11" s="83"/>
      <c r="G11" s="24"/>
      <c r="H11" s="160"/>
      <c r="I11" s="166" t="s">
        <v>160</v>
      </c>
      <c r="J11" s="257">
        <f>C20</f>
        <v>244218</v>
      </c>
    </row>
    <row r="12" ht="29.25" customHeight="1">
      <c r="A12" s="174" t="s">
        <v>3</v>
      </c>
      <c r="B12" s="175"/>
      <c r="C12" s="175"/>
      <c r="D12" s="330">
        <v>3.05538001196E11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516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65</v>
      </c>
    </row>
    <row r="10" ht="38.25" customHeight="1">
      <c r="A10" s="169" t="s">
        <v>159</v>
      </c>
      <c r="B10" s="10"/>
      <c r="C10" s="10"/>
      <c r="D10" s="324" t="s">
        <v>218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244187</v>
      </c>
    </row>
    <row r="12" ht="29.25" customHeight="1">
      <c r="A12" s="174" t="s">
        <v>3</v>
      </c>
      <c r="B12" s="175"/>
      <c r="C12" s="175"/>
      <c r="D12" s="327">
        <v>7.35560001337E11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244186.0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244187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255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64</v>
      </c>
    </row>
    <row r="10" ht="38.25" customHeight="1">
      <c r="A10" s="169" t="s">
        <v>159</v>
      </c>
      <c r="B10" s="10"/>
      <c r="C10" s="10"/>
      <c r="D10" s="349" t="s">
        <v>256</v>
      </c>
      <c r="E10" s="105"/>
      <c r="F10" s="105"/>
      <c r="G10" s="106"/>
      <c r="H10" s="160"/>
      <c r="I10" s="166"/>
      <c r="J10" s="171"/>
    </row>
    <row r="11" ht="33.75" customHeight="1">
      <c r="A11" s="169"/>
      <c r="B11" s="10"/>
      <c r="C11" s="10"/>
      <c r="D11" s="348"/>
      <c r="E11" s="83"/>
      <c r="F11" s="83"/>
      <c r="G11" s="84"/>
      <c r="H11" s="160"/>
      <c r="I11" s="166" t="s">
        <v>160</v>
      </c>
      <c r="J11" s="257">
        <f>C20</f>
        <v>244218</v>
      </c>
    </row>
    <row r="12" ht="29.25" customHeight="1">
      <c r="A12" s="174" t="s">
        <v>3</v>
      </c>
      <c r="B12" s="175"/>
      <c r="C12" s="175"/>
      <c r="D12" s="330">
        <v>1.05546081375E11</v>
      </c>
      <c r="E12" s="309"/>
      <c r="F12" s="309"/>
      <c r="G12" s="331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0" t="s">
        <v>257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67</v>
      </c>
    </row>
    <row r="10" ht="38.25" customHeight="1">
      <c r="A10" s="169" t="s">
        <v>159</v>
      </c>
      <c r="B10" s="10"/>
      <c r="C10" s="10"/>
      <c r="D10" s="351" t="s">
        <v>258</v>
      </c>
      <c r="G10" s="47"/>
      <c r="H10" s="160"/>
      <c r="I10" s="166"/>
      <c r="J10" s="171"/>
    </row>
    <row r="11" ht="33.75" customHeight="1">
      <c r="A11" s="169"/>
      <c r="B11" s="10"/>
      <c r="C11" s="10"/>
      <c r="D11" s="348"/>
      <c r="E11" s="83"/>
      <c r="F11" s="83"/>
      <c r="G11" s="84"/>
      <c r="H11" s="160"/>
      <c r="I11" s="166" t="s">
        <v>160</v>
      </c>
      <c r="J11" s="257">
        <f>C20</f>
        <v>244218</v>
      </c>
    </row>
    <row r="12" ht="29.25" customHeight="1">
      <c r="A12" s="174" t="s">
        <v>3</v>
      </c>
      <c r="B12" s="175"/>
      <c r="C12" s="175"/>
      <c r="D12" s="352" t="s">
        <v>259</v>
      </c>
      <c r="E12" s="54"/>
      <c r="F12" s="54"/>
      <c r="G12" s="129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345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0" t="s">
        <v>193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68</v>
      </c>
    </row>
    <row r="10" ht="38.25" customHeight="1">
      <c r="A10" s="169" t="s">
        <v>159</v>
      </c>
      <c r="B10" s="10"/>
      <c r="C10" s="10"/>
      <c r="D10" s="353" t="s">
        <v>194</v>
      </c>
      <c r="E10" s="105"/>
      <c r="F10" s="105"/>
      <c r="G10" s="106"/>
      <c r="H10" s="160"/>
      <c r="I10" s="166"/>
      <c r="J10" s="171"/>
    </row>
    <row r="11" ht="33.75" customHeight="1">
      <c r="A11" s="169"/>
      <c r="B11" s="10"/>
      <c r="C11" s="10"/>
      <c r="D11" s="348"/>
      <c r="E11" s="83"/>
      <c r="F11" s="83"/>
      <c r="G11" s="84"/>
      <c r="H11" s="160"/>
      <c r="I11" s="166" t="s">
        <v>160</v>
      </c>
      <c r="J11" s="257">
        <f>C20</f>
        <v>244219</v>
      </c>
    </row>
    <row r="12" ht="29.25" customHeight="1">
      <c r="A12" s="174" t="s">
        <v>3</v>
      </c>
      <c r="B12" s="175"/>
      <c r="C12" s="175"/>
      <c r="D12" s="354">
        <v>1.05533129722E11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5.0</v>
      </c>
      <c r="H16" s="84"/>
      <c r="I16" s="262">
        <v>400.0</v>
      </c>
      <c r="J16" s="233">
        <f t="shared" ref="J16:J17" si="1">I16*G16</f>
        <v>2000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1869.158879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130.84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สองพันบาทถ้วน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1999.998879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3" t="s">
        <v>152</v>
      </c>
      <c r="J5" s="24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221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69</v>
      </c>
    </row>
    <row r="10" ht="38.25" customHeight="1">
      <c r="A10" s="169" t="s">
        <v>159</v>
      </c>
      <c r="B10" s="10"/>
      <c r="C10" s="10"/>
      <c r="D10" s="332" t="s">
        <v>222</v>
      </c>
      <c r="G10" s="47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244219</v>
      </c>
    </row>
    <row r="12" ht="29.25" customHeight="1">
      <c r="A12" s="174" t="s">
        <v>3</v>
      </c>
      <c r="B12" s="175"/>
      <c r="C12" s="175"/>
      <c r="D12" s="327">
        <v>3.05548001857E11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5:J5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3" t="s">
        <v>152</v>
      </c>
      <c r="J5" s="24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260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70</v>
      </c>
    </row>
    <row r="10" ht="38.25" customHeight="1">
      <c r="A10" s="169" t="s">
        <v>159</v>
      </c>
      <c r="B10" s="10"/>
      <c r="C10" s="10"/>
      <c r="D10" s="332" t="s">
        <v>261</v>
      </c>
      <c r="G10" s="47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244220</v>
      </c>
    </row>
    <row r="12" ht="29.25" customHeight="1">
      <c r="A12" s="174" t="s">
        <v>3</v>
      </c>
      <c r="B12" s="175"/>
      <c r="C12" s="175"/>
      <c r="D12" s="327">
        <v>1.05535110603E11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5:J5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71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244221</v>
      </c>
    </row>
    <row r="12" ht="29.25" customHeight="1">
      <c r="A12" s="174" t="s">
        <v>3</v>
      </c>
      <c r="B12" s="175"/>
      <c r="C12" s="175"/>
      <c r="D12" s="330">
        <v>1.05549083701E11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262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72</v>
      </c>
    </row>
    <row r="10" ht="38.25" customHeight="1">
      <c r="A10" s="169" t="s">
        <v>159</v>
      </c>
      <c r="B10" s="10"/>
      <c r="C10" s="10"/>
      <c r="D10" s="324" t="s">
        <v>263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244221</v>
      </c>
    </row>
    <row r="12" ht="29.25" customHeight="1">
      <c r="A12" s="174" t="s">
        <v>3</v>
      </c>
      <c r="B12" s="175"/>
      <c r="C12" s="175"/>
      <c r="D12" s="330">
        <v>1.05558037724E11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10.0</v>
      </c>
      <c r="H16" s="84"/>
      <c r="I16" s="262">
        <v>500.0</v>
      </c>
      <c r="J16" s="233">
        <f t="shared" ref="J16:J17" si="1">I16*G16</f>
        <v>5000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4672.897196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327.1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4999.997196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207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73</v>
      </c>
    </row>
    <row r="10" ht="38.25" customHeight="1">
      <c r="A10" s="169" t="s">
        <v>159</v>
      </c>
      <c r="B10" s="10"/>
      <c r="C10" s="10"/>
      <c r="D10" s="324" t="s">
        <v>208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244222</v>
      </c>
    </row>
    <row r="12" ht="29.25" customHeight="1">
      <c r="A12" s="174" t="s">
        <v>3</v>
      </c>
      <c r="B12" s="175"/>
      <c r="C12" s="175"/>
      <c r="D12" s="330">
        <v>1.05549083701E11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264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74</v>
      </c>
    </row>
    <row r="10" ht="38.25" customHeight="1">
      <c r="A10" s="169" t="s">
        <v>159</v>
      </c>
      <c r="B10" s="10"/>
      <c r="C10" s="10"/>
      <c r="D10" s="355" t="s">
        <v>265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 t="str">
        <f>C20</f>
        <v/>
      </c>
    </row>
    <row r="12" ht="29.25" customHeight="1">
      <c r="A12" s="174" t="s">
        <v>3</v>
      </c>
      <c r="B12" s="175"/>
      <c r="C12" s="175"/>
      <c r="D12" s="330" t="s">
        <v>266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259" t="s">
        <v>517</v>
      </c>
      <c r="C16" s="83"/>
      <c r="D16" s="83"/>
      <c r="E16" s="83"/>
      <c r="F16" s="84"/>
      <c r="G16" s="329">
        <v>1.0</v>
      </c>
      <c r="H16" s="84"/>
      <c r="I16" s="262"/>
      <c r="J16" s="233">
        <f t="shared" ref="J16:J17" si="1">I16*G16</f>
        <v>0</v>
      </c>
    </row>
    <row r="17" ht="22.5" customHeight="1">
      <c r="A17" s="263"/>
      <c r="B17" s="259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/>
      <c r="C19" s="269"/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/>
      <c r="C20" s="303"/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0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0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ศูนย์บาทถ้วน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0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267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75</v>
      </c>
    </row>
    <row r="10" ht="38.25" customHeight="1">
      <c r="A10" s="169" t="s">
        <v>159</v>
      </c>
      <c r="B10" s="10"/>
      <c r="C10" s="10"/>
      <c r="D10" s="355" t="s">
        <v>268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244222</v>
      </c>
    </row>
    <row r="12" ht="29.25" customHeight="1">
      <c r="A12" s="174" t="s">
        <v>3</v>
      </c>
      <c r="B12" s="175"/>
      <c r="C12" s="175"/>
      <c r="D12" s="330">
        <v>1.05547015082E11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269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76</v>
      </c>
    </row>
    <row r="10" ht="36.0" customHeight="1">
      <c r="A10" s="169" t="s">
        <v>159</v>
      </c>
      <c r="B10" s="10"/>
      <c r="C10" s="10"/>
      <c r="D10" s="357" t="s">
        <v>200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58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77</v>
      </c>
    </row>
    <row r="10" ht="38.25" customHeight="1">
      <c r="A10" s="169" t="s">
        <v>159</v>
      </c>
      <c r="B10" s="10"/>
      <c r="C10" s="10"/>
      <c r="D10" s="360" t="s">
        <v>271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>
        <v>5.05554002728E11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600.0</v>
      </c>
      <c r="J16" s="233">
        <f t="shared" ref="J16:J17" si="1">I16*G16</f>
        <v>600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G20" s="270"/>
      <c r="H20" s="100"/>
      <c r="J20" s="226">
        <f>ROUND(G20*I19,2)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560.7476636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39.25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หกร้อยบาทถ้วน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599.9976636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272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78</v>
      </c>
    </row>
    <row r="10" ht="38.25" customHeight="1">
      <c r="A10" s="169" t="s">
        <v>159</v>
      </c>
      <c r="B10" s="10"/>
      <c r="C10" s="10"/>
      <c r="D10" s="355" t="s">
        <v>273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>
        <v>9.94000816561E11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600.0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rowBreaks count="2" manualBreakCount="2">
    <brk man="1"/>
    <brk id="40" man="1"/>
  </rowBreaks>
  <colBreaks count="2" manualBreakCount="2">
    <brk man="1"/>
    <brk id="10" man="1"/>
  </colBreak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77</v>
      </c>
    </row>
    <row r="10" ht="38.25" customHeight="1">
      <c r="A10" s="169" t="s">
        <v>159</v>
      </c>
      <c r="B10" s="10"/>
      <c r="C10" s="10"/>
      <c r="D10" s="360" t="s">
        <v>275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173">
        <v>45898.0</v>
      </c>
    </row>
    <row r="12" ht="29.25" customHeight="1">
      <c r="A12" s="174" t="s">
        <v>3</v>
      </c>
      <c r="B12" s="175"/>
      <c r="C12" s="175"/>
      <c r="D12" s="330">
        <v>1.05547023034E11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259" t="s">
        <v>518</v>
      </c>
      <c r="C16" s="83"/>
      <c r="D16" s="83"/>
      <c r="E16" s="83"/>
      <c r="F16" s="84"/>
      <c r="G16" s="329">
        <v>1.0</v>
      </c>
      <c r="H16" s="84"/>
      <c r="I16" s="262">
        <f>5987+500</f>
        <v>6487</v>
      </c>
      <c r="J16" s="233">
        <f t="shared" ref="J16:J17" si="1">I16*G16</f>
        <v>6487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/>
      <c r="C19" s="269"/>
      <c r="D19" s="97"/>
      <c r="E19" s="10"/>
      <c r="F19" s="238"/>
      <c r="G19" s="270"/>
      <c r="H19" s="100"/>
      <c r="I19" s="267"/>
      <c r="J19" s="226"/>
    </row>
    <row r="20">
      <c r="A20" s="214"/>
      <c r="B20" s="268"/>
      <c r="C20" s="303"/>
      <c r="D20" s="97"/>
      <c r="E20" s="10"/>
      <c r="F20" s="238"/>
      <c r="G20" s="270"/>
      <c r="H20" s="100"/>
      <c r="J20" s="226">
        <f>ROUND(G20*I19,2)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6062.616822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424.38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หกพันสี่ร้อยแปดสิบเจ็ดบาทถ้วน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6486.996822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7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7.1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276</v>
      </c>
      <c r="E8" s="35"/>
      <c r="F8" s="35"/>
      <c r="G8" s="36"/>
      <c r="H8" s="160"/>
      <c r="I8" s="161"/>
      <c r="J8" s="162"/>
    </row>
    <row r="9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80</v>
      </c>
    </row>
    <row r="10">
      <c r="A10" s="169" t="s">
        <v>159</v>
      </c>
      <c r="B10" s="10"/>
      <c r="C10" s="10"/>
      <c r="D10" s="360" t="s">
        <v>277</v>
      </c>
      <c r="E10" s="287"/>
      <c r="F10" s="287"/>
      <c r="G10" s="288"/>
      <c r="H10" s="160"/>
      <c r="I10" s="166"/>
      <c r="J10" s="171"/>
    </row>
    <row r="1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>
        <v>9.94000088094E11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600.0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244223.0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I20" s="361"/>
      <c r="J20" s="226">
        <f>ROUND(G19*I19,2)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1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G16:H16"/>
    <mergeCell ref="B17:F17"/>
    <mergeCell ref="G17:H17"/>
    <mergeCell ref="C19:D19"/>
    <mergeCell ref="G19:H19"/>
    <mergeCell ref="C20:D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G27:H27"/>
    <mergeCell ref="G31:I31"/>
    <mergeCell ref="C32:D32"/>
    <mergeCell ref="G32:I32"/>
    <mergeCell ref="B33:F33"/>
    <mergeCell ref="G33:I34"/>
    <mergeCell ref="J33:J34"/>
    <mergeCell ref="B27:F27"/>
    <mergeCell ref="B28:F28"/>
    <mergeCell ref="G28:H28"/>
    <mergeCell ref="G29:I29"/>
    <mergeCell ref="J29:J30"/>
    <mergeCell ref="G30:I30"/>
    <mergeCell ref="J31:J32"/>
  </mergeCells>
  <printOptions horizontalCentered="1" verticalCentered="1"/>
  <pageMargins bottom="0.75" footer="0.0" header="0.0" left="0.7" right="0.7" top="0.75"/>
  <pageSetup paperSize="9" orientation="portrait"/>
  <rowBreaks count="2" manualBreakCount="2">
    <brk man="1"/>
    <brk id="40" man="1"/>
  </rowBreaks>
  <colBreaks count="2" manualBreakCount="2">
    <brk man="1"/>
    <brk id="10" man="1"/>
  </colBreak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7.1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278</v>
      </c>
      <c r="E8" s="35"/>
      <c r="F8" s="35"/>
      <c r="G8" s="36"/>
      <c r="H8" s="160"/>
      <c r="I8" s="161"/>
      <c r="J8" s="162"/>
    </row>
    <row r="9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81</v>
      </c>
    </row>
    <row r="10">
      <c r="A10" s="169" t="s">
        <v>159</v>
      </c>
      <c r="B10" s="10"/>
      <c r="C10" s="10"/>
      <c r="D10" s="360" t="s">
        <v>279</v>
      </c>
      <c r="E10" s="287"/>
      <c r="F10" s="287"/>
      <c r="G10" s="288"/>
      <c r="H10" s="160"/>
      <c r="I10" s="166"/>
      <c r="J10" s="171"/>
    </row>
    <row r="1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>
        <v>9.94000382791E11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>
      <c r="A17" s="263"/>
      <c r="B17" s="362" t="s">
        <v>519</v>
      </c>
      <c r="F17" s="47"/>
      <c r="G17" s="316"/>
      <c r="H17" s="84"/>
      <c r="I17" s="317"/>
      <c r="J17" s="233">
        <f t="shared" si="1"/>
        <v>0</v>
      </c>
    </row>
    <row r="18">
      <c r="A18" s="263"/>
      <c r="B18" s="363" t="s">
        <v>520</v>
      </c>
      <c r="C18" s="83"/>
      <c r="D18" s="83"/>
      <c r="E18" s="83"/>
      <c r="F18" s="84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I20" s="361"/>
      <c r="J20" s="226">
        <f>ROUND(G19*I19,2)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G16:H16"/>
    <mergeCell ref="B17:F17"/>
    <mergeCell ref="G17:H17"/>
    <mergeCell ref="B18:F18"/>
    <mergeCell ref="G19:H19"/>
    <mergeCell ref="C19:D19"/>
    <mergeCell ref="C20:D20"/>
    <mergeCell ref="B21:F21"/>
    <mergeCell ref="G21:H21"/>
    <mergeCell ref="B22:F22"/>
    <mergeCell ref="G22:H22"/>
    <mergeCell ref="G23:H23"/>
    <mergeCell ref="B23:F23"/>
    <mergeCell ref="B24:F24"/>
    <mergeCell ref="G24:H24"/>
    <mergeCell ref="B25:F25"/>
    <mergeCell ref="G25:H25"/>
    <mergeCell ref="B26:F26"/>
    <mergeCell ref="G26:H26"/>
    <mergeCell ref="J29:J30"/>
    <mergeCell ref="J31:J32"/>
    <mergeCell ref="J33:J34"/>
    <mergeCell ref="G31:I31"/>
    <mergeCell ref="G32:I32"/>
    <mergeCell ref="G33:I34"/>
    <mergeCell ref="B27:F27"/>
    <mergeCell ref="G27:H27"/>
    <mergeCell ref="B28:F28"/>
    <mergeCell ref="G28:H28"/>
    <mergeCell ref="G29:I29"/>
    <mergeCell ref="G30:I30"/>
    <mergeCell ref="C32:D32"/>
    <mergeCell ref="B33:F33"/>
  </mergeCells>
  <printOptions horizontalCentered="1" verticalCentered="1"/>
  <pageMargins bottom="0.75" footer="0.0" header="0.0" left="0.7" right="0.7" top="0.75"/>
  <pageSetup paperSize="9" orientation="portrait"/>
  <rowBreaks count="2" manualBreakCount="2">
    <brk man="1"/>
    <brk id="40" man="1"/>
  </rowBreaks>
  <colBreaks count="2" manualBreakCount="2">
    <brk man="1"/>
    <brk id="10" man="1"/>
  </colBreak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7.1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278</v>
      </c>
      <c r="E8" s="35"/>
      <c r="F8" s="35"/>
      <c r="G8" s="36"/>
      <c r="H8" s="160"/>
      <c r="I8" s="161"/>
      <c r="J8" s="162"/>
    </row>
    <row r="9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82</v>
      </c>
    </row>
    <row r="10">
      <c r="A10" s="169" t="s">
        <v>159</v>
      </c>
      <c r="B10" s="10"/>
      <c r="C10" s="10"/>
      <c r="D10" s="360" t="s">
        <v>279</v>
      </c>
      <c r="E10" s="287"/>
      <c r="F10" s="287"/>
      <c r="G10" s="288"/>
      <c r="H10" s="160"/>
      <c r="I10" s="166"/>
      <c r="J10" s="171"/>
    </row>
    <row r="1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>
        <v>9.94000382791E11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>
      <c r="A17" s="263"/>
      <c r="B17" s="362" t="s">
        <v>521</v>
      </c>
      <c r="F17" s="47"/>
      <c r="G17" s="316"/>
      <c r="H17" s="84"/>
      <c r="I17" s="317"/>
      <c r="J17" s="233">
        <f t="shared" si="1"/>
        <v>0</v>
      </c>
    </row>
    <row r="18">
      <c r="A18" s="263"/>
      <c r="B18" s="363" t="s">
        <v>522</v>
      </c>
      <c r="C18" s="83"/>
      <c r="D18" s="83"/>
      <c r="E18" s="83"/>
      <c r="F18" s="84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I20" s="361"/>
      <c r="J20" s="226">
        <f>ROUND(G19*I19,2)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G16:H16"/>
    <mergeCell ref="B17:F17"/>
    <mergeCell ref="G17:H17"/>
    <mergeCell ref="B18:F18"/>
    <mergeCell ref="G19:H19"/>
    <mergeCell ref="C19:D19"/>
    <mergeCell ref="C20:D20"/>
    <mergeCell ref="B21:F21"/>
    <mergeCell ref="G21:H21"/>
    <mergeCell ref="B22:F22"/>
    <mergeCell ref="G22:H22"/>
    <mergeCell ref="G23:H23"/>
    <mergeCell ref="B23:F23"/>
    <mergeCell ref="B24:F24"/>
    <mergeCell ref="G24:H24"/>
    <mergeCell ref="B25:F25"/>
    <mergeCell ref="G25:H25"/>
    <mergeCell ref="B26:F26"/>
    <mergeCell ref="G26:H26"/>
    <mergeCell ref="J29:J30"/>
    <mergeCell ref="J31:J32"/>
    <mergeCell ref="J33:J34"/>
    <mergeCell ref="G31:I31"/>
    <mergeCell ref="G32:I32"/>
    <mergeCell ref="G33:I34"/>
    <mergeCell ref="B27:F27"/>
    <mergeCell ref="G27:H27"/>
    <mergeCell ref="B28:F28"/>
    <mergeCell ref="G28:H28"/>
    <mergeCell ref="G29:I29"/>
    <mergeCell ref="G30:I30"/>
    <mergeCell ref="C32:D32"/>
    <mergeCell ref="B33:F33"/>
  </mergeCells>
  <printOptions horizontalCentered="1" verticalCentered="1"/>
  <pageMargins bottom="0.75" footer="0.0" header="0.0" left="0.7" right="0.7" top="0.75"/>
  <pageSetup paperSize="9" orientation="portrait"/>
  <rowBreaks count="2" manualBreakCount="2">
    <brk man="1"/>
    <brk id="40" man="1"/>
  </rowBreaks>
  <colBreaks count="2" manualBreakCount="2">
    <brk man="1"/>
    <brk id="10" man="1"/>
  </colBreak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7.1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/>
      <c r="E8" s="35"/>
      <c r="F8" s="35"/>
      <c r="G8" s="36"/>
      <c r="H8" s="160"/>
      <c r="I8" s="161"/>
      <c r="J8" s="162"/>
    </row>
    <row r="9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83</v>
      </c>
    </row>
    <row r="10">
      <c r="A10" s="169" t="s">
        <v>159</v>
      </c>
      <c r="B10" s="10"/>
      <c r="C10" s="10"/>
      <c r="D10" s="360"/>
      <c r="E10" s="287"/>
      <c r="F10" s="287"/>
      <c r="G10" s="288"/>
      <c r="H10" s="160"/>
      <c r="I10" s="166"/>
      <c r="J10" s="171"/>
    </row>
    <row r="1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244225</v>
      </c>
    </row>
    <row r="12" ht="29.25" customHeight="1">
      <c r="A12" s="174" t="s">
        <v>3</v>
      </c>
      <c r="B12" s="175"/>
      <c r="C12" s="175"/>
      <c r="D12" s="330"/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62"/>
      <c r="F17" s="47"/>
      <c r="G17" s="316"/>
      <c r="H17" s="84"/>
      <c r="I17" s="317"/>
      <c r="J17" s="233">
        <f t="shared" si="1"/>
        <v>0</v>
      </c>
    </row>
    <row r="18" ht="22.5" customHeight="1">
      <c r="A18" s="263"/>
      <c r="B18" s="363"/>
      <c r="C18" s="83"/>
      <c r="D18" s="83"/>
      <c r="E18" s="83"/>
      <c r="F18" s="84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I20" s="361"/>
      <c r="J20" s="226">
        <f>ROUND(G19*I19,2)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B15:F15"/>
    <mergeCell ref="B16:F16"/>
    <mergeCell ref="G16:H16"/>
    <mergeCell ref="B17:F17"/>
    <mergeCell ref="G17:H17"/>
    <mergeCell ref="B18:F18"/>
    <mergeCell ref="G19:H19"/>
    <mergeCell ref="C19:D19"/>
    <mergeCell ref="C20:D20"/>
    <mergeCell ref="B21:F21"/>
    <mergeCell ref="G21:H21"/>
    <mergeCell ref="B22:F22"/>
    <mergeCell ref="G22:H22"/>
    <mergeCell ref="G23:H23"/>
    <mergeCell ref="B23:F23"/>
    <mergeCell ref="B24:F24"/>
    <mergeCell ref="G24:H24"/>
    <mergeCell ref="B25:F25"/>
    <mergeCell ref="G25:H25"/>
    <mergeCell ref="B26:F26"/>
    <mergeCell ref="G26:H26"/>
    <mergeCell ref="J29:J30"/>
    <mergeCell ref="J31:J32"/>
    <mergeCell ref="J33:J34"/>
    <mergeCell ref="G31:I31"/>
    <mergeCell ref="G32:I32"/>
    <mergeCell ref="G33:I34"/>
    <mergeCell ref="B27:F27"/>
    <mergeCell ref="G27:H27"/>
    <mergeCell ref="B28:F28"/>
    <mergeCell ref="G28:H28"/>
    <mergeCell ref="G29:I29"/>
    <mergeCell ref="G30:I30"/>
    <mergeCell ref="C32:D32"/>
    <mergeCell ref="B33:F33"/>
  </mergeCells>
  <printOptions horizontalCentered="1" verticalCentered="1"/>
  <pageMargins bottom="0.75" footer="0.0" header="0.0" left="0.7" right="0.7" top="0.75"/>
  <pageSetup paperSize="9" orientation="portrait"/>
  <rowBreaks count="2" manualBreakCount="2">
    <brk man="1"/>
    <brk id="40" man="1"/>
  </rowBreaks>
  <colBreaks count="2" manualBreakCount="2">
    <brk man="1"/>
    <brk id="10" man="1"/>
  </colBreak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tr">
        <f>'ข้อมูลบริษัท'!B10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84</v>
      </c>
    </row>
    <row r="10" ht="38.25" customHeight="1">
      <c r="A10" s="169" t="s">
        <v>159</v>
      </c>
      <c r="B10" s="10"/>
      <c r="C10" s="15"/>
      <c r="D10" s="170" t="str">
        <f>'ข้อมูลบริษัท'!C10</f>
        <v>#REF!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244226</v>
      </c>
    </row>
    <row r="12" ht="29.25" customHeight="1">
      <c r="A12" s="174" t="s">
        <v>3</v>
      </c>
      <c r="B12" s="175"/>
      <c r="C12" s="175"/>
      <c r="D12" s="366" t="s">
        <v>226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40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341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343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274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86</v>
      </c>
    </row>
    <row r="10" ht="38.25" customHeight="1">
      <c r="A10" s="169" t="s">
        <v>159</v>
      </c>
      <c r="B10" s="10"/>
      <c r="C10" s="10"/>
      <c r="D10" s="360" t="s">
        <v>275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173">
        <v>45898.0</v>
      </c>
    </row>
    <row r="12" ht="29.25" customHeight="1">
      <c r="A12" s="174" t="s">
        <v>3</v>
      </c>
      <c r="B12" s="175"/>
      <c r="C12" s="175"/>
      <c r="D12" s="330">
        <v>1.05547023034E11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259" t="s">
        <v>524</v>
      </c>
      <c r="C16" s="83"/>
      <c r="D16" s="83"/>
      <c r="E16" s="83"/>
      <c r="F16" s="84"/>
      <c r="G16" s="329">
        <v>4.0</v>
      </c>
      <c r="H16" s="84"/>
      <c r="I16" s="262">
        <v>500.0</v>
      </c>
      <c r="J16" s="233">
        <f t="shared" ref="J16:J17" si="1">I16*G16</f>
        <v>2000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63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244221.0</v>
      </c>
      <c r="D19" s="97"/>
      <c r="E19" s="10"/>
      <c r="F19" s="238"/>
      <c r="G19" s="270"/>
      <c r="H19" s="100"/>
      <c r="I19" s="267"/>
      <c r="J19" s="226"/>
    </row>
    <row r="20">
      <c r="A20" s="214"/>
      <c r="B20" s="268" t="s">
        <v>173</v>
      </c>
      <c r="C20" s="303">
        <f>C19+G16</f>
        <v>244225</v>
      </c>
      <c r="D20" s="97"/>
      <c r="E20" s="10"/>
      <c r="F20" s="238"/>
      <c r="G20" s="270"/>
      <c r="H20" s="100"/>
      <c r="J20" s="226">
        <f>ROUND(G20*I19,2)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ref="J21:J28" si="2">ROUND(G21*I21,2)</f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1869.158879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130.84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สองพันบาทถ้วน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1999.998879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12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368"/>
      <c r="E40" s="151"/>
      <c r="F40" s="21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3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158"/>
      <c r="D8" s="369" t="s">
        <v>280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5"/>
      <c r="G9" s="47"/>
      <c r="H9" s="160"/>
      <c r="I9" s="166" t="s">
        <v>157</v>
      </c>
      <c r="J9" s="255" t="s">
        <v>86</v>
      </c>
    </row>
    <row r="10" ht="38.25" customHeight="1">
      <c r="A10" s="169" t="s">
        <v>159</v>
      </c>
      <c r="B10" s="10"/>
      <c r="C10" s="15"/>
      <c r="D10" s="370" t="s">
        <v>281</v>
      </c>
      <c r="E10" s="371"/>
      <c r="F10" s="371"/>
      <c r="G10" s="372"/>
      <c r="H10" s="160"/>
      <c r="I10" s="166"/>
      <c r="J10" s="171"/>
    </row>
    <row r="11" ht="33.75" customHeight="1">
      <c r="A11" s="169"/>
      <c r="B11" s="10"/>
      <c r="C11" s="15"/>
      <c r="D11" s="373"/>
      <c r="E11" s="373"/>
      <c r="F11" s="373"/>
      <c r="G11" s="374"/>
      <c r="H11" s="160"/>
      <c r="I11" s="166" t="s">
        <v>160</v>
      </c>
      <c r="J11" s="257">
        <f>C20</f>
        <v>244229</v>
      </c>
    </row>
    <row r="12" ht="29.25" customHeight="1">
      <c r="A12" s="174" t="s">
        <v>3</v>
      </c>
      <c r="B12" s="175"/>
      <c r="C12" s="175"/>
      <c r="D12" s="375">
        <v>1.07556000507E11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343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tr">
        <f>'ข้อมูลบริษัท'!B4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87</v>
      </c>
    </row>
    <row r="10" ht="38.25" customHeight="1">
      <c r="A10" s="169" t="s">
        <v>159</v>
      </c>
      <c r="B10" s="10"/>
      <c r="C10" s="10"/>
      <c r="D10" s="324" t="str">
        <f>'ข้อมูลบริษัท'!C4</f>
        <v>#REF!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244230</v>
      </c>
    </row>
    <row r="12" ht="29.25" customHeight="1">
      <c r="A12" s="174" t="s">
        <v>3</v>
      </c>
      <c r="B12" s="175"/>
      <c r="C12" s="175"/>
      <c r="D12" s="327" t="str">
        <f>'ข้อมูลบริษัท'!D4</f>
        <v>#REF!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244230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219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88</v>
      </c>
    </row>
    <row r="10" ht="38.25" customHeight="1">
      <c r="A10" s="169" t="s">
        <v>159</v>
      </c>
      <c r="B10" s="10"/>
      <c r="C10" s="10"/>
      <c r="D10" s="324" t="s">
        <v>220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244235</v>
      </c>
    </row>
    <row r="12" ht="29.25" customHeight="1">
      <c r="A12" s="174" t="s">
        <v>3</v>
      </c>
      <c r="B12" s="175"/>
      <c r="C12" s="175"/>
      <c r="D12" s="327">
        <v>4.15555000231E11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244234.0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244235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201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89</v>
      </c>
    </row>
    <row r="10" ht="38.25" customHeight="1">
      <c r="A10" s="169" t="s">
        <v>159</v>
      </c>
      <c r="B10" s="10"/>
      <c r="C10" s="10"/>
      <c r="D10" s="324" t="s">
        <v>202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244207</v>
      </c>
    </row>
    <row r="12" ht="29.25" customHeight="1">
      <c r="A12" s="174" t="s">
        <v>3</v>
      </c>
      <c r="B12" s="175"/>
      <c r="C12" s="175"/>
      <c r="D12" s="327">
        <v>1.03531012478E11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244206.0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244207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199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90</v>
      </c>
    </row>
    <row r="10">
      <c r="A10" s="169" t="s">
        <v>159</v>
      </c>
      <c r="B10" s="10"/>
      <c r="C10" s="10"/>
      <c r="D10" s="376" t="s">
        <v>200</v>
      </c>
      <c r="E10" s="287"/>
      <c r="F10" s="287"/>
      <c r="G10" s="288"/>
      <c r="H10" s="160"/>
      <c r="I10" s="166"/>
      <c r="J10" s="171"/>
    </row>
    <row r="11" ht="45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244239</v>
      </c>
    </row>
    <row r="12" ht="29.25" customHeight="1">
      <c r="A12" s="174" t="s">
        <v>3</v>
      </c>
      <c r="B12" s="175"/>
      <c r="C12" s="175"/>
      <c r="D12" s="314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244238.0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244239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213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91</v>
      </c>
    </row>
    <row r="10" ht="38.25" customHeight="1">
      <c r="A10" s="169" t="s">
        <v>159</v>
      </c>
      <c r="B10" s="10"/>
      <c r="C10" s="10"/>
      <c r="D10" s="324" t="s">
        <v>214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244240</v>
      </c>
    </row>
    <row r="12" ht="29.25" customHeight="1">
      <c r="A12" s="174" t="s">
        <v>3</v>
      </c>
      <c r="B12" s="175"/>
      <c r="C12" s="175"/>
      <c r="D12" s="327">
        <v>1.05534119941E11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450.0</v>
      </c>
      <c r="J16" s="233">
        <f t="shared" ref="J16:J17" si="1">I16*G16</f>
        <v>450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244239.0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420.5607477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29.44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สี่ร้อยห้าสิบบาทถ้วน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450.0007477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282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92</v>
      </c>
    </row>
    <row r="10" ht="38.25" customHeight="1">
      <c r="A10" s="169" t="s">
        <v>159</v>
      </c>
      <c r="B10" s="10"/>
      <c r="C10" s="10"/>
      <c r="D10" s="333" t="s">
        <v>283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244241</v>
      </c>
    </row>
    <row r="12" ht="29.25" customHeight="1">
      <c r="A12" s="174" t="s">
        <v>3</v>
      </c>
      <c r="B12" s="175"/>
      <c r="C12" s="175"/>
      <c r="D12" s="327">
        <v>4.15550000357E11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450.0</v>
      </c>
      <c r="J16" s="233">
        <f t="shared" ref="J16:J17" si="1">I16*G16</f>
        <v>450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420.5607477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29.44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สี่ร้อยห้าสิบบาทถ้วน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450.0007477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284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93</v>
      </c>
    </row>
    <row r="10" ht="38.25" customHeight="1">
      <c r="A10" s="169" t="s">
        <v>159</v>
      </c>
      <c r="B10" s="10"/>
      <c r="C10" s="10"/>
      <c r="D10" s="333" t="s">
        <v>285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244241</v>
      </c>
    </row>
    <row r="12" ht="29.25" customHeight="1">
      <c r="A12" s="174" t="s">
        <v>3</v>
      </c>
      <c r="B12" s="175"/>
      <c r="C12" s="175"/>
      <c r="D12" s="327">
        <v>1.05553018608E11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286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94</v>
      </c>
    </row>
    <row r="10" ht="38.25" customHeight="1">
      <c r="A10" s="169" t="s">
        <v>159</v>
      </c>
      <c r="B10" s="10"/>
      <c r="C10" s="10"/>
      <c r="D10" s="333" t="s">
        <v>287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244241</v>
      </c>
    </row>
    <row r="12" ht="29.25" customHeight="1">
      <c r="A12" s="174" t="s">
        <v>3</v>
      </c>
      <c r="B12" s="175"/>
      <c r="C12" s="175"/>
      <c r="D12" s="327">
        <v>3.4556600045E11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288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95</v>
      </c>
    </row>
    <row r="10" ht="38.25" customHeight="1">
      <c r="A10" s="169" t="s">
        <v>159</v>
      </c>
      <c r="B10" s="10"/>
      <c r="C10" s="10"/>
      <c r="D10" s="333" t="s">
        <v>289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244241</v>
      </c>
    </row>
    <row r="12" ht="29.25" customHeight="1">
      <c r="A12" s="174" t="s">
        <v>3</v>
      </c>
      <c r="B12" s="175"/>
      <c r="C12" s="175"/>
      <c r="D12" s="327">
        <v>1.3555700766E11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96</v>
      </c>
    </row>
    <row r="10" ht="38.25" customHeight="1">
      <c r="A10" s="169" t="s">
        <v>159</v>
      </c>
      <c r="B10" s="10"/>
      <c r="C10" s="10"/>
      <c r="D10" s="333" t="s">
        <v>291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244241</v>
      </c>
    </row>
    <row r="12" ht="29.25" customHeight="1">
      <c r="A12" s="174" t="s">
        <v>3</v>
      </c>
      <c r="B12" s="175"/>
      <c r="C12" s="175"/>
      <c r="D12" s="327">
        <v>1.05532057418E11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97</v>
      </c>
    </row>
    <row r="10" ht="38.25" customHeight="1">
      <c r="A10" s="169" t="s">
        <v>159</v>
      </c>
      <c r="B10" s="10"/>
      <c r="C10" s="10"/>
      <c r="D10" s="333" t="s">
        <v>210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244244</v>
      </c>
    </row>
    <row r="12" ht="29.25" customHeight="1">
      <c r="A12" s="174" t="s">
        <v>3</v>
      </c>
      <c r="B12" s="175"/>
      <c r="C12" s="175"/>
      <c r="D12" s="327">
        <v>1.05547071462E11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4.0</v>
      </c>
      <c r="H16" s="84"/>
      <c r="I16" s="262">
        <v>400.0</v>
      </c>
      <c r="J16" s="233">
        <f t="shared" ref="J16:J17" si="1">I16*G16</f>
        <v>1600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1495.327103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104.67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หนึ่งพันหกร้อยบาทถ้วน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1599.997103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238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98</v>
      </c>
    </row>
    <row r="10" ht="38.25" customHeight="1">
      <c r="A10" s="169" t="s">
        <v>159</v>
      </c>
      <c r="B10" s="10"/>
      <c r="C10" s="10"/>
      <c r="D10" s="333" t="s">
        <v>239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244242</v>
      </c>
    </row>
    <row r="12" ht="29.25" customHeight="1">
      <c r="A12" s="174" t="s">
        <v>3</v>
      </c>
      <c r="B12" s="175"/>
      <c r="C12" s="175"/>
      <c r="D12" s="327">
        <v>4.65559000015E11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400.0</v>
      </c>
      <c r="J16" s="233">
        <f t="shared" ref="J16:J17" si="1">I16*G16</f>
        <v>800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293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292</v>
      </c>
    </row>
    <row r="10">
      <c r="A10" s="169" t="s">
        <v>159</v>
      </c>
      <c r="B10" s="10"/>
      <c r="C10" s="10"/>
      <c r="D10" s="333" t="s">
        <v>294</v>
      </c>
      <c r="E10" s="287"/>
      <c r="F10" s="287"/>
      <c r="G10" s="288"/>
      <c r="H10" s="160"/>
      <c r="I10" s="166"/>
      <c r="J10" s="171"/>
    </row>
    <row r="11" ht="45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244242</v>
      </c>
    </row>
    <row r="12" ht="29.25" customHeight="1">
      <c r="A12" s="174" t="s">
        <v>3</v>
      </c>
      <c r="B12" s="175"/>
      <c r="C12" s="175"/>
      <c r="D12" s="334">
        <v>1.05565185407E11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293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295</v>
      </c>
    </row>
    <row r="10">
      <c r="A10" s="169" t="s">
        <v>159</v>
      </c>
      <c r="B10" s="10"/>
      <c r="C10" s="10"/>
      <c r="D10" s="333" t="s">
        <v>294</v>
      </c>
      <c r="E10" s="287"/>
      <c r="F10" s="287"/>
      <c r="G10" s="288"/>
      <c r="H10" s="160"/>
      <c r="I10" s="166"/>
      <c r="J10" s="171"/>
    </row>
    <row r="11" ht="45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244243</v>
      </c>
    </row>
    <row r="12" ht="29.25" customHeight="1">
      <c r="A12" s="174" t="s">
        <v>3</v>
      </c>
      <c r="B12" s="175"/>
      <c r="C12" s="175"/>
      <c r="D12" s="334">
        <v>1.05565185407E11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219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101</v>
      </c>
    </row>
    <row r="10" ht="38.25" customHeight="1">
      <c r="A10" s="169" t="s">
        <v>159</v>
      </c>
      <c r="B10" s="10"/>
      <c r="C10" s="10"/>
      <c r="D10" s="324" t="s">
        <v>220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244243</v>
      </c>
    </row>
    <row r="12" ht="29.25" customHeight="1">
      <c r="A12" s="174" t="s">
        <v>3</v>
      </c>
      <c r="B12" s="175"/>
      <c r="C12" s="175"/>
      <c r="D12" s="327">
        <v>4.15555000231E11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102</v>
      </c>
    </row>
    <row r="10" ht="38.25" customHeight="1">
      <c r="A10" s="169" t="s">
        <v>159</v>
      </c>
      <c r="B10" s="10"/>
      <c r="C10" s="10"/>
      <c r="D10" s="355" t="s">
        <v>297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244244</v>
      </c>
    </row>
    <row r="12" ht="29.25" customHeight="1">
      <c r="A12" s="174" t="s">
        <v>3</v>
      </c>
      <c r="B12" s="175"/>
      <c r="C12" s="175"/>
      <c r="D12" s="327">
        <v>1.0756600016E11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259" t="s">
        <v>526</v>
      </c>
      <c r="C16" s="83"/>
      <c r="D16" s="83"/>
      <c r="E16" s="83"/>
      <c r="F16" s="84"/>
      <c r="G16" s="329">
        <v>7.0</v>
      </c>
      <c r="H16" s="84"/>
      <c r="I16" s="262">
        <v>500.0</v>
      </c>
      <c r="J16" s="233">
        <f t="shared" ref="J16:J17" si="1">I16*G16</f>
        <v>3500</v>
      </c>
    </row>
    <row r="17" ht="22.5" customHeight="1">
      <c r="A17" s="263">
        <v>2.0</v>
      </c>
      <c r="B17" s="259" t="s">
        <v>527</v>
      </c>
      <c r="C17" s="83"/>
      <c r="D17" s="83"/>
      <c r="E17" s="83"/>
      <c r="F17" s="84"/>
      <c r="G17" s="329">
        <v>7.0</v>
      </c>
      <c r="H17" s="84"/>
      <c r="I17" s="262">
        <v>500.0</v>
      </c>
      <c r="J17" s="233">
        <f t="shared" si="1"/>
        <v>3500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244237.0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6542.056075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457.94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เจ็ดพันบาทถ้วน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6999.996075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298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103</v>
      </c>
    </row>
    <row r="10" ht="38.25" customHeight="1">
      <c r="A10" s="169" t="s">
        <v>159</v>
      </c>
      <c r="B10" s="10"/>
      <c r="C10" s="10"/>
      <c r="D10" s="324" t="s">
        <v>299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244244</v>
      </c>
    </row>
    <row r="12" ht="29.25" customHeight="1">
      <c r="A12" s="174" t="s">
        <v>3</v>
      </c>
      <c r="B12" s="175"/>
      <c r="C12" s="175"/>
      <c r="D12" s="327">
        <v>1.05520000262E11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300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104</v>
      </c>
    </row>
    <row r="10" ht="38.25" customHeight="1">
      <c r="A10" s="169" t="s">
        <v>159</v>
      </c>
      <c r="B10" s="10"/>
      <c r="C10" s="10"/>
      <c r="D10" s="324" t="s">
        <v>301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244244</v>
      </c>
    </row>
    <row r="12" ht="29.25" customHeight="1">
      <c r="A12" s="174" t="s">
        <v>3</v>
      </c>
      <c r="B12" s="175"/>
      <c r="C12" s="175"/>
      <c r="D12" s="327">
        <v>1.05485000257E11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300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105</v>
      </c>
    </row>
    <row r="10" ht="38.25" customHeight="1">
      <c r="A10" s="169" t="s">
        <v>159</v>
      </c>
      <c r="B10" s="10"/>
      <c r="C10" s="10"/>
      <c r="D10" s="324" t="s">
        <v>301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244245</v>
      </c>
    </row>
    <row r="12" ht="29.25" customHeight="1">
      <c r="A12" s="174" t="s">
        <v>3</v>
      </c>
      <c r="B12" s="175"/>
      <c r="C12" s="175"/>
      <c r="D12" s="327">
        <v>1.05485000257E11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77" t="s">
        <v>189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106</v>
      </c>
    </row>
    <row r="10" ht="38.25" customHeight="1">
      <c r="A10" s="169" t="s">
        <v>159</v>
      </c>
      <c r="B10" s="10"/>
      <c r="C10" s="10"/>
      <c r="D10" s="378" t="s">
        <v>190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244245</v>
      </c>
    </row>
    <row r="12" ht="29.25" customHeight="1">
      <c r="A12" s="174" t="s">
        <v>3</v>
      </c>
      <c r="B12" s="175"/>
      <c r="C12" s="175"/>
      <c r="D12" s="379">
        <v>1.05541013185E11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241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107</v>
      </c>
    </row>
    <row r="10" ht="38.25" customHeight="1">
      <c r="A10" s="169" t="s">
        <v>159</v>
      </c>
      <c r="B10" s="10"/>
      <c r="C10" s="10"/>
      <c r="D10" s="324" t="s">
        <v>242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244245</v>
      </c>
    </row>
    <row r="12" ht="29.25" customHeight="1">
      <c r="A12" s="174" t="s">
        <v>3</v>
      </c>
      <c r="B12" s="175"/>
      <c r="C12" s="175"/>
      <c r="D12" s="327">
        <v>7.45565004318E11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221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302</v>
      </c>
    </row>
    <row r="10" ht="38.25" customHeight="1">
      <c r="A10" s="169" t="s">
        <v>159</v>
      </c>
      <c r="B10" s="10"/>
      <c r="C10" s="10"/>
      <c r="D10" s="324" t="s">
        <v>222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244247</v>
      </c>
    </row>
    <row r="12" ht="29.25" customHeight="1">
      <c r="A12" s="174" t="s">
        <v>3</v>
      </c>
      <c r="B12" s="175"/>
      <c r="C12" s="175"/>
      <c r="D12" s="327">
        <v>3.05548001857E11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304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303</v>
      </c>
    </row>
    <row r="10" ht="38.25" customHeight="1">
      <c r="A10" s="169" t="s">
        <v>159</v>
      </c>
      <c r="B10" s="10"/>
      <c r="C10" s="10"/>
      <c r="D10" s="324" t="s">
        <v>305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244246</v>
      </c>
    </row>
    <row r="12" ht="29.25" customHeight="1">
      <c r="A12" s="174" t="s">
        <v>3</v>
      </c>
      <c r="B12" s="175"/>
      <c r="C12" s="175"/>
      <c r="D12" s="327">
        <v>1.05551076252E11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244245.0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304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306</v>
      </c>
    </row>
    <row r="10" ht="38.25" customHeight="1">
      <c r="A10" s="169" t="s">
        <v>159</v>
      </c>
      <c r="B10" s="10"/>
      <c r="C10" s="10"/>
      <c r="D10" s="324" t="s">
        <v>305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244246</v>
      </c>
    </row>
    <row r="12" ht="29.25" customHeight="1">
      <c r="A12" s="174" t="s">
        <v>3</v>
      </c>
      <c r="B12" s="175"/>
      <c r="C12" s="175"/>
      <c r="D12" s="327">
        <v>1.05551076252E11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217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306</v>
      </c>
    </row>
    <row r="10" ht="38.25" customHeight="1">
      <c r="A10" s="169" t="s">
        <v>159</v>
      </c>
      <c r="B10" s="10"/>
      <c r="C10" s="10"/>
      <c r="D10" s="324" t="s">
        <v>218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244246</v>
      </c>
    </row>
    <row r="12" ht="29.25" customHeight="1">
      <c r="A12" s="174" t="s">
        <v>3</v>
      </c>
      <c r="B12" s="175"/>
      <c r="C12" s="175"/>
      <c r="D12" s="327">
        <v>7.35560001337E11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400.0</v>
      </c>
      <c r="J16" s="233">
        <f t="shared" ref="J16:J17" si="1">I16*G16</f>
        <v>800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296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307</v>
      </c>
    </row>
    <row r="10" ht="38.25" customHeight="1">
      <c r="A10" s="169" t="s">
        <v>159</v>
      </c>
      <c r="B10" s="10"/>
      <c r="C10" s="10"/>
      <c r="D10" s="355" t="s">
        <v>297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244246</v>
      </c>
    </row>
    <row r="12" ht="29.25" customHeight="1">
      <c r="A12" s="174" t="s">
        <v>3</v>
      </c>
      <c r="B12" s="175"/>
      <c r="C12" s="175"/>
      <c r="D12" s="327">
        <v>1.0756600016E11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259" t="s">
        <v>526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>
        <v>2.0</v>
      </c>
      <c r="B17" s="259" t="s">
        <v>527</v>
      </c>
      <c r="C17" s="83"/>
      <c r="D17" s="83"/>
      <c r="E17" s="83"/>
      <c r="F17" s="84"/>
      <c r="G17" s="329">
        <v>2.0</v>
      </c>
      <c r="H17" s="84"/>
      <c r="I17" s="262">
        <v>500.0</v>
      </c>
      <c r="J17" s="233">
        <f t="shared" si="1"/>
        <v>1000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1869.158879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130.84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สองพันบาทถ้วน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1999.998879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205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113</v>
      </c>
    </row>
    <row r="10" ht="38.25" customHeight="1">
      <c r="A10" s="169" t="s">
        <v>159</v>
      </c>
      <c r="B10" s="10"/>
      <c r="C10" s="10"/>
      <c r="D10" s="324" t="s">
        <v>244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244247</v>
      </c>
    </row>
    <row r="12" ht="29.25" customHeight="1">
      <c r="A12" s="174" t="s">
        <v>3</v>
      </c>
      <c r="B12" s="175"/>
      <c r="C12" s="175"/>
      <c r="D12" s="327">
        <v>1.05543108809E11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06" t="s">
        <v>257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114</v>
      </c>
    </row>
    <row r="10" ht="38.25" customHeight="1">
      <c r="A10" s="169" t="s">
        <v>159</v>
      </c>
      <c r="B10" s="10"/>
      <c r="C10" s="10"/>
      <c r="D10" s="324" t="s">
        <v>258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244247</v>
      </c>
    </row>
    <row r="12" ht="29.25" customHeight="1">
      <c r="A12" s="174" t="s">
        <v>3</v>
      </c>
      <c r="B12" s="175"/>
      <c r="C12" s="175"/>
      <c r="D12" s="327" t="s">
        <v>259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244247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269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115</v>
      </c>
    </row>
    <row r="10" ht="36.0" customHeight="1">
      <c r="A10" s="169" t="s">
        <v>159</v>
      </c>
      <c r="B10" s="10"/>
      <c r="C10" s="10"/>
      <c r="D10" s="357" t="s">
        <v>200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244217</v>
      </c>
    </row>
    <row r="12" ht="29.25" customHeight="1">
      <c r="A12" s="174" t="s">
        <v>3</v>
      </c>
      <c r="B12" s="175"/>
      <c r="C12" s="175"/>
      <c r="D12" s="358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244216.0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244217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308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116</v>
      </c>
    </row>
    <row r="10" ht="36.0" customHeight="1">
      <c r="A10" s="169" t="s">
        <v>159</v>
      </c>
      <c r="B10" s="10"/>
      <c r="C10" s="10"/>
      <c r="D10" s="380" t="s">
        <v>294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244249</v>
      </c>
    </row>
    <row r="12" ht="29.25" customHeight="1">
      <c r="A12" s="174" t="s">
        <v>3</v>
      </c>
      <c r="B12" s="175"/>
      <c r="C12" s="175"/>
      <c r="D12" s="381">
        <v>1.05565185407E11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262">
        <v>400.0</v>
      </c>
      <c r="J16" s="382">
        <v>400.0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>I17*G17</f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244248.0</v>
      </c>
      <c r="D19" s="97"/>
      <c r="E19" s="10"/>
      <c r="F19" s="238"/>
      <c r="G19" s="270"/>
      <c r="H19" s="100"/>
      <c r="I19" s="267"/>
      <c r="J19" s="226">
        <f t="shared" ref="J19:J28" si="1">ROUND(G19*I19,2)</f>
        <v>0</v>
      </c>
    </row>
    <row r="20">
      <c r="A20" s="214"/>
      <c r="B20" s="268" t="s">
        <v>173</v>
      </c>
      <c r="C20" s="303">
        <f>C19+G16</f>
        <v>244249</v>
      </c>
      <c r="D20" s="97"/>
      <c r="E20" s="10"/>
      <c r="F20" s="238"/>
      <c r="G20" s="270"/>
      <c r="H20" s="100"/>
      <c r="I20" s="267"/>
      <c r="J20" s="226">
        <f t="shared" si="1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1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1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1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1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1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1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1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1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654.2056075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45.79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เจ็ดร้อยบาทถ้วน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699.9956075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262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117</v>
      </c>
    </row>
    <row r="10" ht="38.25" customHeight="1">
      <c r="A10" s="169" t="s">
        <v>159</v>
      </c>
      <c r="B10" s="10"/>
      <c r="C10" s="10"/>
      <c r="D10" s="324" t="s">
        <v>263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244252</v>
      </c>
    </row>
    <row r="12" ht="29.25" customHeight="1">
      <c r="A12" s="174" t="s">
        <v>3</v>
      </c>
      <c r="B12" s="175"/>
      <c r="C12" s="175"/>
      <c r="D12" s="330">
        <v>1.05558037724E11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10.0</v>
      </c>
      <c r="H16" s="84"/>
      <c r="I16" s="262">
        <v>500.0</v>
      </c>
      <c r="J16" s="233">
        <f t="shared" ref="J16:J17" si="1">I16*G16</f>
        <v>5000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4672.897196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327.1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4999.997196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28" t="s">
        <v>267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118</v>
      </c>
    </row>
    <row r="10" ht="38.25" customHeight="1">
      <c r="A10" s="169" t="s">
        <v>159</v>
      </c>
      <c r="B10" s="10"/>
      <c r="C10" s="10"/>
      <c r="D10" s="355" t="s">
        <v>268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244252</v>
      </c>
    </row>
    <row r="12" ht="29.25" customHeight="1">
      <c r="A12" s="174" t="s">
        <v>3</v>
      </c>
      <c r="B12" s="175"/>
      <c r="C12" s="175"/>
      <c r="D12" s="330">
        <v>1.05547015082E11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244251.0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309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119</v>
      </c>
    </row>
    <row r="10" ht="38.25" customHeight="1">
      <c r="A10" s="169" t="s">
        <v>159</v>
      </c>
      <c r="B10" s="10"/>
      <c r="C10" s="10"/>
      <c r="D10" s="355" t="s">
        <v>310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244253</v>
      </c>
    </row>
    <row r="12" ht="29.25" customHeight="1">
      <c r="A12" s="174" t="s">
        <v>3</v>
      </c>
      <c r="B12" s="175"/>
      <c r="C12" s="175"/>
      <c r="D12" s="330">
        <v>7.45527000017E11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244252.0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244253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311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120</v>
      </c>
    </row>
    <row r="10" ht="38.25" customHeight="1">
      <c r="A10" s="169" t="s">
        <v>159</v>
      </c>
      <c r="B10" s="10"/>
      <c r="C10" s="10"/>
      <c r="D10" s="355" t="s">
        <v>254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244252</v>
      </c>
    </row>
    <row r="12" ht="29.25" customHeight="1">
      <c r="A12" s="174" t="s">
        <v>3</v>
      </c>
      <c r="B12" s="175"/>
      <c r="C12" s="175"/>
      <c r="D12" s="330">
        <v>3.05538001196E11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244251.0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54" t="s">
        <v>525</v>
      </c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83" t="s">
        <v>193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121</v>
      </c>
    </row>
    <row r="10" ht="38.25" customHeight="1">
      <c r="A10" s="169" t="s">
        <v>159</v>
      </c>
      <c r="B10" s="10"/>
      <c r="C10" s="10"/>
      <c r="D10" s="384" t="s">
        <v>194</v>
      </c>
      <c r="E10" s="287"/>
      <c r="F10" s="287"/>
      <c r="G10" s="288"/>
      <c r="H10" s="160"/>
      <c r="I10" s="166"/>
      <c r="J10" s="171"/>
    </row>
    <row r="11" ht="33.7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244254</v>
      </c>
    </row>
    <row r="12" ht="29.25" customHeight="1">
      <c r="A12" s="174" t="s">
        <v>3</v>
      </c>
      <c r="B12" s="175"/>
      <c r="C12" s="175"/>
      <c r="D12" s="354">
        <v>1.05533129722E11</v>
      </c>
      <c r="E12" s="309"/>
      <c r="F12" s="309"/>
      <c r="G12" s="346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5.0</v>
      </c>
      <c r="H16" s="84"/>
      <c r="I16" s="262">
        <v>400.0</v>
      </c>
      <c r="J16" s="233">
        <f t="shared" ref="J16:J17" si="1">I16*G16</f>
        <v>2000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244249.0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1869.158879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130.84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สองพันบาทถ้วน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1999.998879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511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269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122</v>
      </c>
    </row>
    <row r="10" ht="36.0" customHeight="1">
      <c r="A10" s="169" t="s">
        <v>159</v>
      </c>
      <c r="B10" s="10"/>
      <c r="C10" s="10"/>
      <c r="D10" s="357" t="s">
        <v>200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244224</v>
      </c>
    </row>
    <row r="12" ht="29.25" customHeight="1">
      <c r="A12" s="174" t="s">
        <v>3</v>
      </c>
      <c r="B12" s="175"/>
      <c r="C12" s="175"/>
      <c r="D12" s="358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244223.0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244224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tr">
        <f>'ข้อมูลบริษัท'!B10</f>
        <v>#REF!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123</v>
      </c>
    </row>
    <row r="10" ht="38.25" customHeight="1">
      <c r="A10" s="169" t="s">
        <v>159</v>
      </c>
      <c r="B10" s="10"/>
      <c r="C10" s="15"/>
      <c r="D10" s="170" t="str">
        <f>'ข้อมูลบริษัท'!C10</f>
        <v>#REF!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244258</v>
      </c>
    </row>
    <row r="12" ht="29.25" customHeight="1">
      <c r="A12" s="174" t="s">
        <v>3</v>
      </c>
      <c r="B12" s="175"/>
      <c r="C12" s="175"/>
      <c r="D12" s="366" t="s">
        <v>226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40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341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343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244256.0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244258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85" t="s">
        <v>189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312</v>
      </c>
    </row>
    <row r="10" ht="38.25" customHeight="1">
      <c r="A10" s="169" t="s">
        <v>159</v>
      </c>
      <c r="B10" s="10"/>
      <c r="C10" s="15"/>
      <c r="D10" s="386" t="s">
        <v>190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244260</v>
      </c>
    </row>
    <row r="12" ht="29.25" customHeight="1">
      <c r="A12" s="174" t="s">
        <v>3</v>
      </c>
      <c r="B12" s="175"/>
      <c r="C12" s="175"/>
      <c r="D12" s="387">
        <v>1.05541013185E11</v>
      </c>
      <c r="E12" s="54"/>
      <c r="F12" s="54"/>
      <c r="G12" s="388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40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341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343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400.0</v>
      </c>
      <c r="J16" s="233">
        <f t="shared" ref="J16:J17" si="1">I16*G16</f>
        <v>800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244258.0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244260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269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313</v>
      </c>
    </row>
    <row r="10" ht="36.0" customHeight="1">
      <c r="A10" s="169" t="s">
        <v>159</v>
      </c>
      <c r="B10" s="10"/>
      <c r="C10" s="10"/>
      <c r="D10" s="357" t="s">
        <v>200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244262</v>
      </c>
    </row>
    <row r="12" ht="29.25" customHeight="1">
      <c r="A12" s="174" t="s">
        <v>3</v>
      </c>
      <c r="B12" s="175"/>
      <c r="C12" s="175"/>
      <c r="D12" s="358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244261.0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244262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1.75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528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6" t="s">
        <v>314</v>
      </c>
      <c r="E8" s="35"/>
      <c r="F8" s="35"/>
      <c r="G8" s="36"/>
      <c r="H8" s="160"/>
      <c r="I8" s="161"/>
      <c r="J8" s="162"/>
    </row>
    <row r="9" ht="29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126</v>
      </c>
    </row>
    <row r="10" ht="36.0" customHeight="1">
      <c r="A10" s="169" t="s">
        <v>159</v>
      </c>
      <c r="B10" s="10"/>
      <c r="C10" s="10"/>
      <c r="D10" s="357" t="s">
        <v>200</v>
      </c>
      <c r="E10" s="287"/>
      <c r="F10" s="287"/>
      <c r="G10" s="288"/>
      <c r="H10" s="160"/>
      <c r="I10" s="166"/>
      <c r="J10" s="171"/>
    </row>
    <row r="11" ht="38.25" customHeight="1">
      <c r="A11" s="169"/>
      <c r="B11" s="10"/>
      <c r="C11" s="10"/>
      <c r="D11" s="289"/>
      <c r="E11" s="290"/>
      <c r="F11" s="290"/>
      <c r="G11" s="291"/>
      <c r="H11" s="160"/>
      <c r="I11" s="166" t="s">
        <v>160</v>
      </c>
      <c r="J11" s="257">
        <f>C20</f>
        <v>244267</v>
      </c>
    </row>
    <row r="12" ht="29.25" customHeight="1">
      <c r="A12" s="174" t="s">
        <v>3</v>
      </c>
      <c r="B12" s="175"/>
      <c r="C12" s="175"/>
      <c r="D12" s="358">
        <v>1.05539030507E11</v>
      </c>
      <c r="E12" s="309"/>
      <c r="F12" s="309"/>
      <c r="G12" s="310"/>
      <c r="H12" s="21"/>
      <c r="I12" s="178"/>
      <c r="J12" s="279"/>
    </row>
    <row r="13" ht="10.5" customHeight="1">
      <c r="A13" s="10"/>
      <c r="B13" s="10"/>
      <c r="C13" s="10"/>
      <c r="D13" s="18"/>
      <c r="E13" s="18"/>
      <c r="F13" s="18"/>
      <c r="G13" s="19"/>
      <c r="H13" s="29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61" t="s">
        <v>163</v>
      </c>
      <c r="H14" s="296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298" t="s">
        <v>168</v>
      </c>
      <c r="H15" s="299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16">
        <v>1.0</v>
      </c>
      <c r="H16" s="84"/>
      <c r="I16" s="317">
        <v>500.0</v>
      </c>
      <c r="J16" s="233">
        <f t="shared" ref="J16:J17" si="1">I16*G16</f>
        <v>500</v>
      </c>
    </row>
    <row r="17" ht="22.5" customHeight="1">
      <c r="A17" s="263">
        <v>2.0</v>
      </c>
      <c r="B17" s="315" t="s">
        <v>376</v>
      </c>
      <c r="C17" s="83"/>
      <c r="D17" s="83"/>
      <c r="E17" s="83"/>
      <c r="F17" s="84"/>
      <c r="G17" s="316">
        <v>1.0</v>
      </c>
      <c r="H17" s="84"/>
      <c r="I17" s="317">
        <v>300.0</v>
      </c>
      <c r="J17" s="233">
        <f t="shared" si="1"/>
        <v>300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244266.0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244267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747.6635514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52.34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แปดร้อยบาทถ้วน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800.0035514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G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316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315</v>
      </c>
    </row>
    <row r="10" ht="38.25" customHeight="1">
      <c r="A10" s="169" t="s">
        <v>159</v>
      </c>
      <c r="B10" s="10"/>
      <c r="C10" s="15"/>
      <c r="D10" s="170" t="s">
        <v>317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244278</v>
      </c>
    </row>
    <row r="12" ht="29.25" customHeight="1">
      <c r="A12" s="174" t="s">
        <v>3</v>
      </c>
      <c r="B12" s="175"/>
      <c r="C12" s="175"/>
      <c r="D12" s="389">
        <v>1.05515002287E11</v>
      </c>
      <c r="E12" s="54"/>
      <c r="F12" s="54"/>
      <c r="G12" s="388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316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315</v>
      </c>
    </row>
    <row r="10" ht="38.25" customHeight="1">
      <c r="A10" s="169" t="s">
        <v>159</v>
      </c>
      <c r="B10" s="10"/>
      <c r="C10" s="15"/>
      <c r="D10" s="170" t="s">
        <v>317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244278</v>
      </c>
    </row>
    <row r="12" ht="29.25" customHeight="1">
      <c r="A12" s="174" t="s">
        <v>3</v>
      </c>
      <c r="B12" s="175"/>
      <c r="C12" s="175"/>
      <c r="D12" s="389">
        <v>1.05515002287E11</v>
      </c>
      <c r="E12" s="54"/>
      <c r="F12" s="54"/>
      <c r="G12" s="388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221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318</v>
      </c>
    </row>
    <row r="10" ht="38.25" customHeight="1">
      <c r="A10" s="169" t="s">
        <v>159</v>
      </c>
      <c r="B10" s="10"/>
      <c r="C10" s="15"/>
      <c r="D10" s="170" t="s">
        <v>319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244278</v>
      </c>
    </row>
    <row r="12" ht="29.25" customHeight="1">
      <c r="A12" s="174" t="s">
        <v>3</v>
      </c>
      <c r="B12" s="175"/>
      <c r="C12" s="175"/>
      <c r="D12" s="389">
        <v>3.05548001857E11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321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320</v>
      </c>
    </row>
    <row r="10" ht="38.25" customHeight="1">
      <c r="A10" s="169" t="s">
        <v>159</v>
      </c>
      <c r="B10" s="10"/>
      <c r="C10" s="15"/>
      <c r="D10" s="170" t="s">
        <v>322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244278</v>
      </c>
    </row>
    <row r="12" ht="29.25" customHeight="1">
      <c r="A12" s="174" t="s">
        <v>3</v>
      </c>
      <c r="B12" s="175"/>
      <c r="C12" s="175"/>
      <c r="D12" s="389">
        <v>1.05485000257E11</v>
      </c>
      <c r="E12" s="54"/>
      <c r="F12" s="54"/>
      <c r="G12" s="388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244278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280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131</v>
      </c>
    </row>
    <row r="10" ht="38.25" customHeight="1">
      <c r="A10" s="169" t="s">
        <v>159</v>
      </c>
      <c r="B10" s="10"/>
      <c r="C10" s="15"/>
      <c r="D10" s="392" t="s">
        <v>281</v>
      </c>
      <c r="G10" s="47"/>
      <c r="H10" s="160"/>
      <c r="I10" s="166"/>
      <c r="J10" s="255" t="s">
        <v>529</v>
      </c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244280</v>
      </c>
    </row>
    <row r="12" ht="29.25" customHeight="1">
      <c r="A12" s="174" t="s">
        <v>3</v>
      </c>
      <c r="B12" s="175"/>
      <c r="C12" s="175"/>
      <c r="D12" s="393">
        <v>1.07556000507E11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244278.0</v>
      </c>
      <c r="D19" s="97"/>
      <c r="E19" s="10"/>
      <c r="F19" s="238"/>
      <c r="G19" s="270"/>
      <c r="H19" s="100"/>
      <c r="I19" s="267"/>
      <c r="J19" s="394" t="s">
        <v>530</v>
      </c>
    </row>
    <row r="20">
      <c r="A20" s="214"/>
      <c r="B20" s="268" t="s">
        <v>173</v>
      </c>
      <c r="C20" s="303">
        <f>C19+G16</f>
        <v>244280</v>
      </c>
      <c r="D20" s="97"/>
      <c r="E20" s="10"/>
      <c r="F20" s="238"/>
      <c r="G20" s="270"/>
      <c r="H20" s="100"/>
      <c r="I20" s="267"/>
      <c r="J20" s="226">
        <f t="shared" ref="J20:J28" si="2">ROUND(G20*I20,2)</f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523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132</v>
      </c>
    </row>
    <row r="10" ht="38.25" customHeight="1">
      <c r="A10" s="169" t="s">
        <v>159</v>
      </c>
      <c r="B10" s="10"/>
      <c r="C10" s="15"/>
      <c r="D10" s="170" t="s">
        <v>258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244279</v>
      </c>
    </row>
    <row r="12" ht="29.25" customHeight="1">
      <c r="A12" s="174" t="s">
        <v>3</v>
      </c>
      <c r="B12" s="175"/>
      <c r="C12" s="175"/>
      <c r="D12" s="393">
        <v>7.45546000078E11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324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133</v>
      </c>
    </row>
    <row r="10" ht="38.25" customHeight="1">
      <c r="A10" s="169" t="s">
        <v>159</v>
      </c>
      <c r="B10" s="10"/>
      <c r="C10" s="15"/>
      <c r="D10" s="170" t="s">
        <v>325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244279</v>
      </c>
    </row>
    <row r="12" ht="29.25" customHeight="1">
      <c r="A12" s="174" t="s">
        <v>3</v>
      </c>
      <c r="B12" s="175"/>
      <c r="C12" s="175"/>
      <c r="D12" s="393">
        <v>1.05549067284E11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244278.0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244279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326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134</v>
      </c>
    </row>
    <row r="10" ht="38.25" customHeight="1">
      <c r="A10" s="169" t="s">
        <v>159</v>
      </c>
      <c r="B10" s="10"/>
      <c r="C10" s="15"/>
      <c r="D10" s="170" t="s">
        <v>322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244281</v>
      </c>
    </row>
    <row r="12" ht="29.25" customHeight="1">
      <c r="A12" s="174" t="s">
        <v>3</v>
      </c>
      <c r="B12" s="175"/>
      <c r="C12" s="175"/>
      <c r="D12" s="393">
        <v>1.05485000257E11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400.0</v>
      </c>
      <c r="J16" s="233">
        <f t="shared" ref="J16:J17" si="1">I16*G16</f>
        <v>400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244281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373.8317757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26.17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สี่ร้อยบาทถ้วน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400.0017757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327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135</v>
      </c>
    </row>
    <row r="10" ht="38.25" customHeight="1">
      <c r="A10" s="169" t="s">
        <v>159</v>
      </c>
      <c r="B10" s="10"/>
      <c r="C10" s="15"/>
      <c r="D10" s="170" t="s">
        <v>328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244282</v>
      </c>
    </row>
    <row r="12" ht="29.25" customHeight="1">
      <c r="A12" s="174" t="s">
        <v>3</v>
      </c>
      <c r="B12" s="175"/>
      <c r="C12" s="175"/>
      <c r="D12" s="393">
        <v>1.05564053663E11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269">
        <v>244282.0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329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136</v>
      </c>
    </row>
    <row r="10" ht="38.25" customHeight="1">
      <c r="A10" s="169" t="s">
        <v>159</v>
      </c>
      <c r="B10" s="10"/>
      <c r="C10" s="15"/>
      <c r="D10" s="170" t="s">
        <v>330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244281</v>
      </c>
    </row>
    <row r="12" ht="29.25" customHeight="1">
      <c r="A12" s="174" t="s">
        <v>3</v>
      </c>
      <c r="B12" s="175"/>
      <c r="C12" s="175"/>
      <c r="D12" s="393">
        <v>7.35546002275E11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244280.0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244281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280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135</v>
      </c>
    </row>
    <row r="10" ht="38.25" customHeight="1">
      <c r="A10" s="169" t="s">
        <v>159</v>
      </c>
      <c r="B10" s="10"/>
      <c r="C10" s="15"/>
      <c r="D10" s="170" t="s">
        <v>281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244285</v>
      </c>
    </row>
    <row r="12" ht="29.25" customHeight="1">
      <c r="A12" s="174" t="s">
        <v>3</v>
      </c>
      <c r="B12" s="175"/>
      <c r="C12" s="175"/>
      <c r="D12" s="393">
        <v>1.07556000507E11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244285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280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134</v>
      </c>
    </row>
    <row r="10" ht="38.25" customHeight="1">
      <c r="A10" s="169" t="s">
        <v>159</v>
      </c>
      <c r="B10" s="10"/>
      <c r="C10" s="15"/>
      <c r="D10" s="170" t="s">
        <v>281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244285</v>
      </c>
    </row>
    <row r="12" ht="29.25" customHeight="1">
      <c r="A12" s="174" t="s">
        <v>3</v>
      </c>
      <c r="B12" s="175"/>
      <c r="C12" s="175"/>
      <c r="D12" s="393">
        <v>1.07556000507E11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244284.0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244285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332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331</v>
      </c>
    </row>
    <row r="10" ht="38.25" customHeight="1">
      <c r="A10" s="169" t="s">
        <v>159</v>
      </c>
      <c r="B10" s="10"/>
      <c r="C10" s="15"/>
      <c r="D10" s="170" t="s">
        <v>333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244289</v>
      </c>
    </row>
    <row r="12" ht="29.25" customHeight="1">
      <c r="A12" s="174" t="s">
        <v>3</v>
      </c>
      <c r="B12" s="175"/>
      <c r="C12" s="175"/>
      <c r="D12" s="366" t="s">
        <v>226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2.0</v>
      </c>
      <c r="H16" s="84"/>
      <c r="I16" s="262">
        <v>500.0</v>
      </c>
      <c r="J16" s="233">
        <f t="shared" ref="J16:J17" si="1">I16*G16</f>
        <v>1000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244287.0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244289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934.5794393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65.42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999.9994393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335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334</v>
      </c>
    </row>
    <row r="10" ht="38.25" customHeight="1">
      <c r="A10" s="169" t="s">
        <v>159</v>
      </c>
      <c r="B10" s="10"/>
      <c r="C10" s="15"/>
      <c r="D10" s="170" t="s">
        <v>336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244292</v>
      </c>
    </row>
    <row r="12" ht="29.25" customHeight="1">
      <c r="A12" s="174" t="s">
        <v>3</v>
      </c>
      <c r="B12" s="175"/>
      <c r="C12" s="175"/>
      <c r="D12" s="395">
        <v>1.05551072745E11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244292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338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337</v>
      </c>
    </row>
    <row r="10" ht="38.25" customHeight="1">
      <c r="A10" s="169" t="s">
        <v>159</v>
      </c>
      <c r="B10" s="10"/>
      <c r="C10" s="15"/>
      <c r="D10" s="170" t="s">
        <v>339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244294</v>
      </c>
    </row>
    <row r="12" ht="29.25" customHeight="1">
      <c r="A12" s="174" t="s">
        <v>3</v>
      </c>
      <c r="B12" s="175"/>
      <c r="C12" s="175"/>
      <c r="D12" s="395">
        <v>1.05546139004E11</v>
      </c>
      <c r="E12" s="54"/>
      <c r="F12" s="54"/>
      <c r="G12" s="367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244293.0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244294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83" t="s">
        <v>193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143</v>
      </c>
    </row>
    <row r="10" ht="38.25" customHeight="1">
      <c r="A10" s="169" t="s">
        <v>159</v>
      </c>
      <c r="B10" s="10"/>
      <c r="C10" s="15"/>
      <c r="D10" s="386" t="s">
        <v>194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244296</v>
      </c>
    </row>
    <row r="12" ht="29.25" customHeight="1">
      <c r="A12" s="174" t="s">
        <v>3</v>
      </c>
      <c r="B12" s="175"/>
      <c r="C12" s="175"/>
      <c r="D12" s="396">
        <v>1.05533129722E11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5.0</v>
      </c>
      <c r="H16" s="84"/>
      <c r="I16" s="262">
        <v>400.0</v>
      </c>
      <c r="J16" s="233">
        <f t="shared" ref="J16:J17" si="1">I16*G16</f>
        <v>2000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244291.0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244296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1869.158879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130.84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สองพันบาทถ้วน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1999.998879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219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144</v>
      </c>
    </row>
    <row r="10" ht="38.25" customHeight="1">
      <c r="A10" s="169" t="s">
        <v>159</v>
      </c>
      <c r="B10" s="10"/>
      <c r="C10" s="15"/>
      <c r="D10" s="170" t="s">
        <v>220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244299</v>
      </c>
    </row>
    <row r="12" ht="29.25" customHeight="1">
      <c r="A12" s="174" t="s">
        <v>3</v>
      </c>
      <c r="B12" s="175"/>
      <c r="C12" s="175"/>
      <c r="D12" s="397">
        <v>4.15555000231E11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3.0</v>
      </c>
      <c r="H16" s="84"/>
      <c r="I16" s="262">
        <v>400.0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244296.0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C19+G16</f>
        <v>244299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340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145</v>
      </c>
    </row>
    <row r="10" ht="38.25" customHeight="1">
      <c r="A10" s="169" t="s">
        <v>159</v>
      </c>
      <c r="B10" s="10"/>
      <c r="C10" s="15"/>
      <c r="D10" s="170" t="s">
        <v>341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244299</v>
      </c>
    </row>
    <row r="12" ht="29.25" customHeight="1">
      <c r="A12" s="174" t="s">
        <v>3</v>
      </c>
      <c r="B12" s="175"/>
      <c r="C12" s="175"/>
      <c r="D12" s="397">
        <v>1.05553080494E11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3.0</v>
      </c>
      <c r="H16" s="84"/>
      <c r="I16" s="262">
        <v>400.0</v>
      </c>
      <c r="J16" s="233">
        <f t="shared" ref="J16:J17" si="1">I16*G16</f>
        <v>1200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244298.0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C19+1</f>
        <v>244299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1121.495327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78.5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หนึ่งพันสองร้อยบาทถ้วน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1199.995327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343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342</v>
      </c>
    </row>
    <row r="10" ht="38.25" customHeight="1">
      <c r="A10" s="169" t="s">
        <v>159</v>
      </c>
      <c r="B10" s="10"/>
      <c r="C10" s="15"/>
      <c r="D10" s="170" t="s">
        <v>344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244300</v>
      </c>
    </row>
    <row r="12" ht="29.25" customHeight="1">
      <c r="A12" s="174" t="s">
        <v>3</v>
      </c>
      <c r="B12" s="175"/>
      <c r="C12" s="175"/>
      <c r="D12" s="397">
        <v>1.05552076345E11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C19+1</f>
        <v>244300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343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342</v>
      </c>
    </row>
    <row r="10" ht="38.25" customHeight="1">
      <c r="A10" s="169" t="s">
        <v>159</v>
      </c>
      <c r="B10" s="10"/>
      <c r="C10" s="15"/>
      <c r="D10" s="170" t="s">
        <v>344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244300</v>
      </c>
    </row>
    <row r="12" ht="29.25" customHeight="1">
      <c r="A12" s="174" t="s">
        <v>3</v>
      </c>
      <c r="B12" s="175"/>
      <c r="C12" s="175"/>
      <c r="D12" s="397">
        <v>1.05552076345E11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C19+1</f>
        <v>244300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343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342</v>
      </c>
    </row>
    <row r="10" ht="38.25" customHeight="1">
      <c r="A10" s="169" t="s">
        <v>159</v>
      </c>
      <c r="B10" s="10"/>
      <c r="C10" s="15"/>
      <c r="D10" s="170" t="s">
        <v>344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244300</v>
      </c>
    </row>
    <row r="12" ht="29.25" customHeight="1">
      <c r="A12" s="174" t="s">
        <v>3</v>
      </c>
      <c r="B12" s="175"/>
      <c r="C12" s="175"/>
      <c r="D12" s="397">
        <v>1.05552076345E11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C19+1</f>
        <v>244300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0"/>
      <c r="B1" s="10"/>
      <c r="C1" s="11"/>
      <c r="D1" s="12"/>
      <c r="E1" s="12"/>
      <c r="F1" s="12"/>
      <c r="G1" s="12"/>
      <c r="H1" s="12"/>
      <c r="I1" s="13"/>
      <c r="J1" s="14"/>
    </row>
    <row r="2" ht="30.75" customHeight="1">
      <c r="B2" s="15"/>
      <c r="C2" s="16" t="s">
        <v>150</v>
      </c>
      <c r="H2" s="16"/>
      <c r="I2" s="16"/>
      <c r="J2" s="17"/>
    </row>
    <row r="3" ht="29.25" customHeight="1">
      <c r="A3" s="10"/>
      <c r="B3" s="10"/>
      <c r="C3" s="18"/>
      <c r="D3" s="19"/>
      <c r="E3" s="19"/>
      <c r="F3" s="19"/>
      <c r="G3" s="20"/>
      <c r="H3" s="20"/>
      <c r="I3" s="20"/>
      <c r="J3" s="21"/>
    </row>
    <row r="4" ht="29.25" customHeight="1">
      <c r="A4" s="10" t="s">
        <v>151</v>
      </c>
      <c r="B4" s="10"/>
      <c r="C4" s="10"/>
      <c r="D4" s="10"/>
      <c r="E4" s="10"/>
      <c r="F4" s="10"/>
      <c r="G4" s="10"/>
      <c r="H4" s="10"/>
      <c r="I4" s="23" t="s">
        <v>152</v>
      </c>
      <c r="J4" s="24"/>
    </row>
    <row r="5" ht="29.25" customHeight="1">
      <c r="A5" s="154" t="s">
        <v>153</v>
      </c>
      <c r="B5" s="10"/>
      <c r="C5" s="10"/>
      <c r="D5" s="10"/>
      <c r="E5" s="10"/>
      <c r="F5" s="10"/>
      <c r="G5" s="10"/>
      <c r="H5" s="10"/>
      <c r="I5" s="26"/>
      <c r="J5" s="26"/>
    </row>
    <row r="6" ht="26.25" customHeight="1">
      <c r="A6" s="30" t="s">
        <v>155</v>
      </c>
      <c r="B6" s="29"/>
      <c r="C6" s="29"/>
      <c r="D6" s="29"/>
      <c r="E6" s="29"/>
      <c r="F6" s="29"/>
      <c r="G6" s="29"/>
      <c r="H6" s="29"/>
      <c r="I6" s="29"/>
      <c r="J6" s="29"/>
    </row>
    <row r="7" ht="9.0" customHeight="1">
      <c r="A7" s="30"/>
      <c r="B7" s="29"/>
      <c r="C7" s="29"/>
      <c r="D7" s="12"/>
      <c r="E7" s="12"/>
      <c r="F7" s="12"/>
      <c r="G7" s="12"/>
      <c r="H7" s="29"/>
      <c r="I7" s="29"/>
      <c r="J7" s="29"/>
    </row>
    <row r="8" ht="29.25" customHeight="1">
      <c r="A8" s="252" t="s">
        <v>156</v>
      </c>
      <c r="B8" s="253"/>
      <c r="C8" s="253"/>
      <c r="D8" s="359" t="s">
        <v>343</v>
      </c>
      <c r="E8" s="35"/>
      <c r="F8" s="35"/>
      <c r="G8" s="36"/>
      <c r="H8" s="160"/>
      <c r="I8" s="161"/>
      <c r="J8" s="162"/>
    </row>
    <row r="9" ht="26.25" customHeight="1">
      <c r="A9" s="169"/>
      <c r="B9" s="10"/>
      <c r="C9" s="10"/>
      <c r="D9" s="289"/>
      <c r="E9" s="290"/>
      <c r="F9" s="290"/>
      <c r="G9" s="291"/>
      <c r="H9" s="160"/>
      <c r="I9" s="166" t="s">
        <v>157</v>
      </c>
      <c r="J9" s="255" t="s">
        <v>149</v>
      </c>
    </row>
    <row r="10" ht="38.25" customHeight="1">
      <c r="A10" s="169" t="s">
        <v>159</v>
      </c>
      <c r="B10" s="10"/>
      <c r="C10" s="15"/>
      <c r="D10" s="170" t="s">
        <v>344</v>
      </c>
      <c r="G10" s="47"/>
      <c r="H10" s="160"/>
      <c r="I10" s="166"/>
      <c r="J10" s="171"/>
    </row>
    <row r="11" ht="33.75" customHeight="1">
      <c r="A11" s="169"/>
      <c r="B11" s="10"/>
      <c r="C11" s="15"/>
      <c r="D11" s="364"/>
      <c r="E11" s="364"/>
      <c r="F11" s="364"/>
      <c r="G11" s="365"/>
      <c r="H11" s="160"/>
      <c r="I11" s="166" t="s">
        <v>160</v>
      </c>
      <c r="J11" s="257">
        <f>C20</f>
        <v>244300</v>
      </c>
    </row>
    <row r="12" ht="29.25" customHeight="1">
      <c r="A12" s="174" t="s">
        <v>3</v>
      </c>
      <c r="B12" s="175"/>
      <c r="C12" s="175"/>
      <c r="D12" s="397">
        <v>1.05552076345E11</v>
      </c>
      <c r="E12" s="54"/>
      <c r="F12" s="54"/>
      <c r="G12" s="391"/>
      <c r="H12" s="21"/>
      <c r="I12" s="178"/>
      <c r="J12" s="279"/>
    </row>
    <row r="13" ht="10.5" customHeight="1">
      <c r="A13" s="10"/>
      <c r="B13" s="10"/>
      <c r="C13" s="10"/>
      <c r="D13" s="338"/>
      <c r="E13" s="339"/>
      <c r="F13" s="339"/>
      <c r="G13" s="369"/>
      <c r="H13" s="21"/>
      <c r="I13" s="29"/>
      <c r="J13" s="29"/>
    </row>
    <row r="14" ht="29.25" customHeight="1">
      <c r="A14" s="183" t="s">
        <v>161</v>
      </c>
      <c r="B14" s="184" t="s">
        <v>162</v>
      </c>
      <c r="C14" s="68"/>
      <c r="D14" s="68"/>
      <c r="E14" s="68"/>
      <c r="F14" s="69"/>
      <c r="G14" s="185" t="s">
        <v>163</v>
      </c>
      <c r="H14" s="342"/>
      <c r="I14" s="297" t="s">
        <v>164</v>
      </c>
      <c r="J14" s="183" t="s">
        <v>165</v>
      </c>
    </row>
    <row r="15">
      <c r="A15" s="189" t="s">
        <v>166</v>
      </c>
      <c r="B15" s="258" t="s">
        <v>167</v>
      </c>
      <c r="C15" s="76"/>
      <c r="D15" s="76"/>
      <c r="E15" s="76"/>
      <c r="F15" s="77"/>
      <c r="G15" s="191" t="s">
        <v>168</v>
      </c>
      <c r="H15" s="390"/>
      <c r="I15" s="300" t="s">
        <v>169</v>
      </c>
      <c r="J15" s="189" t="s">
        <v>170</v>
      </c>
    </row>
    <row r="16">
      <c r="A16" s="214">
        <v>1.0</v>
      </c>
      <c r="B16" s="315" t="s">
        <v>171</v>
      </c>
      <c r="C16" s="83"/>
      <c r="D16" s="83"/>
      <c r="E16" s="83"/>
      <c r="F16" s="84"/>
      <c r="G16" s="329">
        <v>1.0</v>
      </c>
      <c r="H16" s="84"/>
      <c r="I16" s="262">
        <v>500.0</v>
      </c>
      <c r="J16" s="233">
        <f t="shared" ref="J16:J17" si="1">I16*G16</f>
        <v>500</v>
      </c>
    </row>
    <row r="17" ht="22.5" customHeight="1">
      <c r="A17" s="263"/>
      <c r="B17" s="315"/>
      <c r="C17" s="83"/>
      <c r="D17" s="83"/>
      <c r="E17" s="83"/>
      <c r="F17" s="84"/>
      <c r="G17" s="316"/>
      <c r="H17" s="84"/>
      <c r="I17" s="317"/>
      <c r="J17" s="233">
        <f t="shared" si="1"/>
        <v>0</v>
      </c>
    </row>
    <row r="18" ht="22.5" customHeight="1">
      <c r="A18" s="214"/>
      <c r="B18" s="264"/>
      <c r="C18" s="30"/>
      <c r="D18" s="30"/>
      <c r="E18" s="30"/>
      <c r="F18" s="235"/>
      <c r="G18" s="265"/>
      <c r="H18" s="266"/>
      <c r="I18" s="267"/>
      <c r="J18" s="226"/>
    </row>
    <row r="19">
      <c r="A19" s="214"/>
      <c r="B19" s="268" t="s">
        <v>172</v>
      </c>
      <c r="C19" s="269">
        <v>244299.0</v>
      </c>
      <c r="D19" s="97"/>
      <c r="E19" s="10"/>
      <c r="F19" s="238"/>
      <c r="G19" s="270"/>
      <c r="H19" s="100"/>
      <c r="I19" s="267"/>
      <c r="J19" s="226">
        <f t="shared" ref="J19:J28" si="2">ROUND(G19*I19,2)</f>
        <v>0</v>
      </c>
    </row>
    <row r="20">
      <c r="A20" s="214"/>
      <c r="B20" s="268" t="s">
        <v>173</v>
      </c>
      <c r="C20" s="303">
        <f>C19+1</f>
        <v>244300</v>
      </c>
      <c r="D20" s="97"/>
      <c r="E20" s="10"/>
      <c r="F20" s="238"/>
      <c r="G20" s="270"/>
      <c r="H20" s="100"/>
      <c r="I20" s="267"/>
      <c r="J20" s="226">
        <f t="shared" si="2"/>
        <v>0</v>
      </c>
    </row>
    <row r="21" ht="22.5" customHeight="1">
      <c r="A21" s="214"/>
      <c r="B21" s="272"/>
      <c r="C21" s="103"/>
      <c r="D21" s="103"/>
      <c r="E21" s="103"/>
      <c r="F21" s="100"/>
      <c r="G21" s="270"/>
      <c r="H21" s="100"/>
      <c r="I21" s="267"/>
      <c r="J21" s="226">
        <f t="shared" si="2"/>
        <v>0</v>
      </c>
    </row>
    <row r="22" ht="22.5" customHeight="1">
      <c r="A22" s="214"/>
      <c r="B22" s="273"/>
      <c r="C22" s="105"/>
      <c r="D22" s="105"/>
      <c r="E22" s="105"/>
      <c r="F22" s="106"/>
      <c r="G22" s="270"/>
      <c r="H22" s="100"/>
      <c r="I22" s="267"/>
      <c r="J22" s="226">
        <f t="shared" si="2"/>
        <v>0</v>
      </c>
    </row>
    <row r="23" ht="21.75" customHeight="1">
      <c r="A23" s="214"/>
      <c r="B23" s="273"/>
      <c r="C23" s="105"/>
      <c r="D23" s="105"/>
      <c r="E23" s="105"/>
      <c r="F23" s="106"/>
      <c r="G23" s="270"/>
      <c r="H23" s="100"/>
      <c r="I23" s="267"/>
      <c r="J23" s="226">
        <f t="shared" si="2"/>
        <v>0</v>
      </c>
    </row>
    <row r="24" ht="23.25" customHeight="1">
      <c r="A24" s="214"/>
      <c r="B24" s="273"/>
      <c r="C24" s="105"/>
      <c r="D24" s="105"/>
      <c r="E24" s="105"/>
      <c r="F24" s="106"/>
      <c r="G24" s="270"/>
      <c r="H24" s="100"/>
      <c r="I24" s="267"/>
      <c r="J24" s="226">
        <f t="shared" si="2"/>
        <v>0</v>
      </c>
    </row>
    <row r="25" ht="23.25" customHeight="1">
      <c r="A25" s="214"/>
      <c r="B25" s="273"/>
      <c r="C25" s="105"/>
      <c r="D25" s="105"/>
      <c r="E25" s="105"/>
      <c r="F25" s="106"/>
      <c r="G25" s="270"/>
      <c r="H25" s="100"/>
      <c r="I25" s="267"/>
      <c r="J25" s="226">
        <f t="shared" si="2"/>
        <v>0</v>
      </c>
    </row>
    <row r="26" ht="18.75" customHeight="1">
      <c r="A26" s="214"/>
      <c r="B26" s="273"/>
      <c r="C26" s="105"/>
      <c r="D26" s="105"/>
      <c r="E26" s="105"/>
      <c r="F26" s="106"/>
      <c r="G26" s="270"/>
      <c r="H26" s="100"/>
      <c r="I26" s="267"/>
      <c r="J26" s="226">
        <f t="shared" si="2"/>
        <v>0</v>
      </c>
    </row>
    <row r="27" ht="22.5" customHeight="1">
      <c r="A27" s="214"/>
      <c r="B27" s="273"/>
      <c r="C27" s="105"/>
      <c r="D27" s="105"/>
      <c r="E27" s="105"/>
      <c r="F27" s="106"/>
      <c r="G27" s="270"/>
      <c r="H27" s="100"/>
      <c r="I27" s="267"/>
      <c r="J27" s="226">
        <f t="shared" si="2"/>
        <v>0</v>
      </c>
    </row>
    <row r="28" ht="22.5" customHeight="1">
      <c r="A28" s="189"/>
      <c r="B28" s="274"/>
      <c r="C28" s="76"/>
      <c r="D28" s="76"/>
      <c r="E28" s="76"/>
      <c r="F28" s="77"/>
      <c r="G28" s="275"/>
      <c r="H28" s="77"/>
      <c r="I28" s="276"/>
      <c r="J28" s="229">
        <f t="shared" si="2"/>
        <v>0</v>
      </c>
    </row>
    <row r="29">
      <c r="A29" s="230" t="s">
        <v>174</v>
      </c>
      <c r="B29" s="158"/>
      <c r="C29" s="19"/>
      <c r="D29" s="18"/>
      <c r="F29" s="231"/>
      <c r="G29" s="239" t="s">
        <v>175</v>
      </c>
      <c r="H29" s="68"/>
      <c r="I29" s="115"/>
      <c r="J29" s="233">
        <f>SUM(J16:J28)*100/107</f>
        <v>467.2897196</v>
      </c>
    </row>
    <row r="30" ht="29.25" customHeight="1">
      <c r="A30" s="169"/>
      <c r="B30" s="15"/>
      <c r="C30" s="19"/>
      <c r="D30" s="18"/>
      <c r="E30" s="234"/>
      <c r="F30" s="235"/>
      <c r="G30" s="236" t="s">
        <v>176</v>
      </c>
      <c r="H30" s="76"/>
      <c r="I30" s="119"/>
      <c r="J30" s="120"/>
    </row>
    <row r="31">
      <c r="A31" s="169"/>
      <c r="B31" s="10"/>
      <c r="C31" s="19"/>
      <c r="D31" s="18"/>
      <c r="E31" s="237"/>
      <c r="F31" s="238"/>
      <c r="G31" s="239" t="s">
        <v>177</v>
      </c>
      <c r="H31" s="68"/>
      <c r="I31" s="115"/>
      <c r="J31" s="233">
        <f>ROUND(J29*7%,2)</f>
        <v>32.71</v>
      </c>
    </row>
    <row r="32">
      <c r="A32" s="169"/>
      <c r="B32" s="10"/>
      <c r="C32" s="277"/>
      <c r="D32" s="97"/>
      <c r="E32" s="237"/>
      <c r="F32" s="257"/>
      <c r="G32" s="236" t="s">
        <v>178</v>
      </c>
      <c r="H32" s="76"/>
      <c r="I32" s="119"/>
      <c r="J32" s="120"/>
    </row>
    <row r="33">
      <c r="A33" s="244" t="s">
        <v>179</v>
      </c>
      <c r="B33" s="278" t="str">
        <f>CONCATENATE("( ",BAHTTEXT(J33)," )")</f>
        <v>( ห้าร้อยบาทถ้วน )</v>
      </c>
      <c r="C33" s="103"/>
      <c r="D33" s="103"/>
      <c r="E33" s="103"/>
      <c r="F33" s="100"/>
      <c r="G33" s="246" t="s">
        <v>180</v>
      </c>
      <c r="H33" s="35"/>
      <c r="I33" s="36"/>
      <c r="J33" s="233">
        <f>J29+J31</f>
        <v>499.9997196</v>
      </c>
    </row>
    <row r="34" ht="29.25" customHeight="1">
      <c r="A34" s="178"/>
      <c r="B34" s="248"/>
      <c r="C34" s="248"/>
      <c r="D34" s="248"/>
      <c r="E34" s="248"/>
      <c r="F34" s="279"/>
      <c r="G34" s="128"/>
      <c r="H34" s="54"/>
      <c r="I34" s="129"/>
      <c r="J34" s="120"/>
    </row>
    <row r="35" ht="6.75" customHeight="1">
      <c r="A35" s="10"/>
      <c r="B35" s="29"/>
      <c r="C35" s="29"/>
      <c r="D35" s="29"/>
      <c r="E35" s="29"/>
      <c r="F35" s="29"/>
      <c r="G35" s="29"/>
      <c r="H35" s="29"/>
      <c r="I35" s="29"/>
      <c r="J35" s="19"/>
    </row>
    <row r="36" ht="29.25" customHeight="1">
      <c r="A36" s="10"/>
      <c r="B36" s="29"/>
      <c r="C36" s="29"/>
      <c r="D36" s="29"/>
      <c r="E36" s="29"/>
      <c r="F36" s="29"/>
      <c r="G36" s="29"/>
      <c r="H36" s="29"/>
      <c r="I36" s="29"/>
      <c r="J36" s="29"/>
    </row>
    <row r="37" ht="29.25" customHeight="1">
      <c r="A37" s="10"/>
      <c r="B37" s="29"/>
      <c r="C37" s="29"/>
      <c r="D37" s="29"/>
      <c r="E37" s="29"/>
      <c r="F37" s="29"/>
      <c r="G37" s="29"/>
      <c r="H37" s="29"/>
      <c r="I37" s="29"/>
      <c r="J37" s="29"/>
    </row>
    <row r="38" ht="29.25" customHeight="1">
      <c r="A38" s="10"/>
      <c r="B38" s="29"/>
      <c r="C38" s="29"/>
      <c r="D38" s="29"/>
      <c r="E38" s="29"/>
      <c r="F38" s="29"/>
      <c r="G38" s="29"/>
      <c r="H38" s="29"/>
      <c r="I38" s="29"/>
      <c r="J38" s="29"/>
    </row>
    <row r="39" ht="29.25" customHeight="1">
      <c r="A39" s="29" t="s">
        <v>181</v>
      </c>
      <c r="B39" s="29"/>
      <c r="C39" s="29"/>
      <c r="D39" s="29"/>
      <c r="E39" s="29"/>
      <c r="F39" s="29"/>
      <c r="G39" s="29" t="s">
        <v>182</v>
      </c>
      <c r="H39" s="29"/>
      <c r="I39" s="29"/>
      <c r="J39" s="29"/>
    </row>
    <row r="40" ht="29.25" customHeight="1">
      <c r="A40" s="29" t="s">
        <v>183</v>
      </c>
      <c r="B40" s="29"/>
      <c r="C40" s="29"/>
      <c r="D40" s="29"/>
      <c r="E40" s="29"/>
      <c r="F40" s="29"/>
      <c r="G40" s="29" t="s">
        <v>184</v>
      </c>
      <c r="H40" s="29"/>
      <c r="I40" s="29"/>
      <c r="J40" s="29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