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codeName="ThisWorkbook"/>
  <xr:revisionPtr revIDLastSave="0" documentId="13_ncr:1_{5EDD7559-22AB-4E89-9EEE-E144C0A996DC}" xr6:coauthVersionLast="47" xr6:coauthVersionMax="47" xr10:uidLastSave="{00000000-0000-0000-0000-000000000000}"/>
  <bookViews>
    <workbookView xWindow="18555" yWindow="-16320" windowWidth="29040" windowHeight="16440" xr2:uid="{00000000-000D-0000-FFFF-FFFF00000000}"/>
  </bookViews>
  <sheets>
    <sheet name="prot_model" sheetId="1" r:id="rId1"/>
    <sheet name="mortality" sheetId="2" r:id="rId2"/>
    <sheet name="discount_curve" sheetId="3" r:id="rId3"/>
  </sheets>
  <definedNames>
    <definedName name="Xinput_AgeEntry">prot_model!$F$6</definedName>
    <definedName name="Xinput_PolicyTerm">prot_model!$F$7</definedName>
    <definedName name="Xinput_SumAssured">prot_model!$F$5</definedName>
    <definedName name="Xoutput_NetPremium">prot_model!$C$8</definedName>
    <definedName name="xoutput_tblCF">prot_model!$B$14:$B$115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6" i="2" l="1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P15" i="1"/>
  <c r="C4" i="2" l="1"/>
  <c r="D4" i="2" s="1"/>
  <c r="E4" i="2" s="1"/>
  <c r="F4" i="2" s="1"/>
  <c r="H4" i="2" s="1"/>
  <c r="B6" i="2"/>
  <c r="B7" i="2" s="1"/>
  <c r="B5" i="2"/>
  <c r="C5" i="2" s="1"/>
  <c r="D5" i="2" s="1"/>
  <c r="E5" i="2" s="1"/>
  <c r="F5" i="2" s="1"/>
  <c r="H5" i="2" s="1"/>
  <c r="J15" i="1"/>
  <c r="E15" i="1" s="1"/>
  <c r="I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15" i="1"/>
  <c r="C6" i="2" l="1"/>
  <c r="D6" i="2" s="1"/>
  <c r="E6" i="2" s="1"/>
  <c r="F6" i="2" s="1"/>
  <c r="H6" i="2" s="1"/>
  <c r="B8" i="2"/>
  <c r="C7" i="2"/>
  <c r="D7" i="2" s="1"/>
  <c r="E7" i="2" s="1"/>
  <c r="F7" i="2" s="1"/>
  <c r="H7" i="2" s="1"/>
  <c r="D157" i="3"/>
  <c r="A157" i="3"/>
  <c r="D156" i="3"/>
  <c r="A156" i="3"/>
  <c r="D155" i="3"/>
  <c r="A155" i="3"/>
  <c r="D154" i="3"/>
  <c r="A154" i="3"/>
  <c r="D153" i="3"/>
  <c r="A153" i="3"/>
  <c r="D152" i="3"/>
  <c r="A152" i="3"/>
  <c r="D151" i="3"/>
  <c r="A151" i="3"/>
  <c r="D150" i="3"/>
  <c r="A150" i="3"/>
  <c r="D149" i="3"/>
  <c r="A149" i="3"/>
  <c r="D148" i="3"/>
  <c r="A148" i="3"/>
  <c r="D147" i="3"/>
  <c r="A147" i="3"/>
  <c r="D146" i="3"/>
  <c r="A146" i="3"/>
  <c r="D145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D121" i="3"/>
  <c r="A121" i="3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D92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80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G8" i="3"/>
  <c r="G9" i="3" s="1"/>
  <c r="D8" i="3"/>
  <c r="A8" i="3"/>
  <c r="I7" i="3"/>
  <c r="L7" i="3" s="1"/>
  <c r="H7" i="3"/>
  <c r="D7" i="3"/>
  <c r="A7" i="3"/>
  <c r="H8" i="3" l="1"/>
  <c r="I8" i="3" s="1"/>
  <c r="L8" i="3" s="1"/>
  <c r="B9" i="2"/>
  <c r="C8" i="2"/>
  <c r="D8" i="2" s="1"/>
  <c r="E8" i="2" s="1"/>
  <c r="F8" i="2" s="1"/>
  <c r="H8" i="2" s="1"/>
  <c r="H9" i="3"/>
  <c r="I9" i="3" s="1"/>
  <c r="G10" i="3"/>
  <c r="J8" i="3"/>
  <c r="K8" i="3" s="1"/>
  <c r="Q16" i="1" s="1"/>
  <c r="J7" i="3"/>
  <c r="K7" i="3" s="1"/>
  <c r="Q15" i="1" s="1"/>
  <c r="B10" i="2" l="1"/>
  <c r="C9" i="2"/>
  <c r="D9" i="2" s="1"/>
  <c r="E9" i="2" s="1"/>
  <c r="F9" i="2" s="1"/>
  <c r="H9" i="2" s="1"/>
  <c r="H10" i="3"/>
  <c r="I10" i="3" s="1"/>
  <c r="G11" i="3"/>
  <c r="L9" i="3"/>
  <c r="J9" i="3"/>
  <c r="K9" i="3" s="1"/>
  <c r="Q17" i="1" s="1"/>
  <c r="B11" i="2" l="1"/>
  <c r="C10" i="2"/>
  <c r="D10" i="2" s="1"/>
  <c r="E10" i="2" s="1"/>
  <c r="F10" i="2" s="1"/>
  <c r="H10" i="2" s="1"/>
  <c r="H11" i="3"/>
  <c r="I11" i="3" s="1"/>
  <c r="G12" i="3"/>
  <c r="L10" i="3"/>
  <c r="J10" i="3"/>
  <c r="K10" i="3" s="1"/>
  <c r="Q18" i="1" s="1"/>
  <c r="B12" i="2" l="1"/>
  <c r="C11" i="2"/>
  <c r="D11" i="2" s="1"/>
  <c r="E11" i="2" s="1"/>
  <c r="F11" i="2" s="1"/>
  <c r="H11" i="2" s="1"/>
  <c r="H12" i="3"/>
  <c r="I12" i="3" s="1"/>
  <c r="G13" i="3"/>
  <c r="L11" i="3"/>
  <c r="J11" i="3"/>
  <c r="K11" i="3" s="1"/>
  <c r="Q19" i="1" s="1"/>
  <c r="B13" i="2" l="1"/>
  <c r="C12" i="2"/>
  <c r="D12" i="2" s="1"/>
  <c r="E12" i="2" s="1"/>
  <c r="F12" i="2" s="1"/>
  <c r="H12" i="2" s="1"/>
  <c r="H13" i="3"/>
  <c r="I13" i="3" s="1"/>
  <c r="G14" i="3"/>
  <c r="L12" i="3"/>
  <c r="J12" i="3"/>
  <c r="K12" i="3" s="1"/>
  <c r="Q20" i="1" s="1"/>
  <c r="B14" i="2" l="1"/>
  <c r="C13" i="2"/>
  <c r="D13" i="2" s="1"/>
  <c r="E13" i="2" s="1"/>
  <c r="F13" i="2" s="1"/>
  <c r="H13" i="2" s="1"/>
  <c r="H14" i="3"/>
  <c r="I14" i="3" s="1"/>
  <c r="G15" i="3"/>
  <c r="L13" i="3"/>
  <c r="J13" i="3"/>
  <c r="K13" i="3" s="1"/>
  <c r="Q21" i="1" s="1"/>
  <c r="B15" i="2" l="1"/>
  <c r="C14" i="2"/>
  <c r="D14" i="2" s="1"/>
  <c r="E14" i="2" s="1"/>
  <c r="F14" i="2" s="1"/>
  <c r="H14" i="2" s="1"/>
  <c r="H15" i="3"/>
  <c r="I15" i="3" s="1"/>
  <c r="G16" i="3"/>
  <c r="L14" i="3"/>
  <c r="J14" i="3"/>
  <c r="K14" i="3" s="1"/>
  <c r="Q22" i="1" s="1"/>
  <c r="B16" i="2" l="1"/>
  <c r="C15" i="2"/>
  <c r="D15" i="2" s="1"/>
  <c r="E15" i="2" s="1"/>
  <c r="F15" i="2" s="1"/>
  <c r="H15" i="2" s="1"/>
  <c r="H16" i="3"/>
  <c r="I16" i="3" s="1"/>
  <c r="G17" i="3"/>
  <c r="L15" i="3"/>
  <c r="J15" i="3"/>
  <c r="K15" i="3" s="1"/>
  <c r="Q23" i="1" s="1"/>
  <c r="B17" i="2" l="1"/>
  <c r="C16" i="2"/>
  <c r="D16" i="2" s="1"/>
  <c r="E16" i="2" s="1"/>
  <c r="F16" i="2" s="1"/>
  <c r="H16" i="2" s="1"/>
  <c r="H17" i="3"/>
  <c r="I17" i="3" s="1"/>
  <c r="G18" i="3"/>
  <c r="L16" i="3"/>
  <c r="J16" i="3"/>
  <c r="K16" i="3" s="1"/>
  <c r="Q24" i="1" s="1"/>
  <c r="B18" i="2" l="1"/>
  <c r="C17" i="2"/>
  <c r="D17" i="2" s="1"/>
  <c r="E17" i="2" s="1"/>
  <c r="F17" i="2" s="1"/>
  <c r="H17" i="2" s="1"/>
  <c r="L17" i="3"/>
  <c r="J17" i="3"/>
  <c r="K17" i="3" s="1"/>
  <c r="Q25" i="1" s="1"/>
  <c r="H18" i="3"/>
  <c r="I18" i="3" s="1"/>
  <c r="G19" i="3"/>
  <c r="B19" i="2" l="1"/>
  <c r="C18" i="2"/>
  <c r="D18" i="2" s="1"/>
  <c r="E18" i="2" s="1"/>
  <c r="F18" i="2" s="1"/>
  <c r="H18" i="2" s="1"/>
  <c r="L18" i="3"/>
  <c r="J18" i="3"/>
  <c r="K18" i="3" s="1"/>
  <c r="Q26" i="1" s="1"/>
  <c r="H19" i="3"/>
  <c r="I19" i="3" s="1"/>
  <c r="G20" i="3"/>
  <c r="B20" i="2" l="1"/>
  <c r="C19" i="2"/>
  <c r="D19" i="2" s="1"/>
  <c r="E19" i="2" s="1"/>
  <c r="F19" i="2" s="1"/>
  <c r="H19" i="2" s="1"/>
  <c r="H20" i="3"/>
  <c r="I20" i="3" s="1"/>
  <c r="G21" i="3"/>
  <c r="L19" i="3"/>
  <c r="J19" i="3"/>
  <c r="K19" i="3" s="1"/>
  <c r="Q27" i="1" s="1"/>
  <c r="B21" i="2" l="1"/>
  <c r="C20" i="2"/>
  <c r="D20" i="2" s="1"/>
  <c r="E20" i="2" s="1"/>
  <c r="F20" i="2" s="1"/>
  <c r="H20" i="2" s="1"/>
  <c r="H21" i="3"/>
  <c r="I21" i="3" s="1"/>
  <c r="G22" i="3"/>
  <c r="L20" i="3"/>
  <c r="J20" i="3"/>
  <c r="K20" i="3" s="1"/>
  <c r="Q28" i="1" s="1"/>
  <c r="B22" i="2" l="1"/>
  <c r="C21" i="2"/>
  <c r="D21" i="2" s="1"/>
  <c r="E21" i="2" s="1"/>
  <c r="F21" i="2" s="1"/>
  <c r="H21" i="2" s="1"/>
  <c r="H22" i="3"/>
  <c r="I22" i="3" s="1"/>
  <c r="G23" i="3"/>
  <c r="L21" i="3"/>
  <c r="J21" i="3"/>
  <c r="K21" i="3" s="1"/>
  <c r="Q29" i="1" s="1"/>
  <c r="B23" i="2" l="1"/>
  <c r="C22" i="2"/>
  <c r="D22" i="2" s="1"/>
  <c r="E22" i="2" s="1"/>
  <c r="F22" i="2" s="1"/>
  <c r="H22" i="2" s="1"/>
  <c r="H23" i="3"/>
  <c r="I23" i="3" s="1"/>
  <c r="G24" i="3"/>
  <c r="L22" i="3"/>
  <c r="J22" i="3"/>
  <c r="K22" i="3" s="1"/>
  <c r="Q30" i="1" s="1"/>
  <c r="B24" i="2" l="1"/>
  <c r="C23" i="2"/>
  <c r="D23" i="2" s="1"/>
  <c r="E23" i="2" s="1"/>
  <c r="F23" i="2" s="1"/>
  <c r="H23" i="2" s="1"/>
  <c r="H24" i="3"/>
  <c r="I24" i="3" s="1"/>
  <c r="G25" i="3"/>
  <c r="L23" i="3"/>
  <c r="J23" i="3"/>
  <c r="K23" i="3" s="1"/>
  <c r="Q31" i="1" s="1"/>
  <c r="B25" i="2" l="1"/>
  <c r="C24" i="2"/>
  <c r="D24" i="2" s="1"/>
  <c r="E24" i="2" s="1"/>
  <c r="F24" i="2" s="1"/>
  <c r="H24" i="2" s="1"/>
  <c r="H25" i="3"/>
  <c r="I25" i="3" s="1"/>
  <c r="G26" i="3"/>
  <c r="L24" i="3"/>
  <c r="J24" i="3"/>
  <c r="K24" i="3" s="1"/>
  <c r="Q32" i="1" s="1"/>
  <c r="B26" i="2" l="1"/>
  <c r="C25" i="2"/>
  <c r="D25" i="2" s="1"/>
  <c r="E25" i="2" s="1"/>
  <c r="F25" i="2" s="1"/>
  <c r="H25" i="2" s="1"/>
  <c r="H26" i="3"/>
  <c r="I26" i="3" s="1"/>
  <c r="G27" i="3"/>
  <c r="L25" i="3"/>
  <c r="J25" i="3"/>
  <c r="K25" i="3" s="1"/>
  <c r="Q33" i="1" s="1"/>
  <c r="B27" i="2" l="1"/>
  <c r="C26" i="2"/>
  <c r="D26" i="2" s="1"/>
  <c r="E26" i="2" s="1"/>
  <c r="F26" i="2" s="1"/>
  <c r="H26" i="2" s="1"/>
  <c r="L26" i="3"/>
  <c r="J26" i="3"/>
  <c r="K26" i="3" s="1"/>
  <c r="Q34" i="1" s="1"/>
  <c r="H27" i="3"/>
  <c r="I27" i="3" s="1"/>
  <c r="G28" i="3"/>
  <c r="B28" i="2" l="1"/>
  <c r="C27" i="2"/>
  <c r="D27" i="2" s="1"/>
  <c r="E27" i="2" s="1"/>
  <c r="F27" i="2" s="1"/>
  <c r="H27" i="2" s="1"/>
  <c r="L27" i="3"/>
  <c r="J27" i="3"/>
  <c r="K27" i="3" s="1"/>
  <c r="Q35" i="1" s="1"/>
  <c r="H28" i="3"/>
  <c r="I28" i="3" s="1"/>
  <c r="G29" i="3"/>
  <c r="B29" i="2" l="1"/>
  <c r="C28" i="2"/>
  <c r="D28" i="2" s="1"/>
  <c r="E28" i="2" s="1"/>
  <c r="F28" i="2" s="1"/>
  <c r="H28" i="2" s="1"/>
  <c r="H29" i="3"/>
  <c r="I29" i="3" s="1"/>
  <c r="G30" i="3"/>
  <c r="L28" i="3"/>
  <c r="J28" i="3"/>
  <c r="K28" i="3" s="1"/>
  <c r="Q36" i="1" s="1"/>
  <c r="C5" i="1"/>
  <c r="T15" i="1"/>
  <c r="A16" i="1"/>
  <c r="I16" i="1" l="1"/>
  <c r="P16" i="1"/>
  <c r="B30" i="2"/>
  <c r="C29" i="2"/>
  <c r="D29" i="2" s="1"/>
  <c r="E29" i="2" s="1"/>
  <c r="F29" i="2" s="1"/>
  <c r="H29" i="2" s="1"/>
  <c r="R15" i="1"/>
  <c r="M15" i="1"/>
  <c r="T16" i="1"/>
  <c r="M16" i="1" s="1"/>
  <c r="S15" i="1"/>
  <c r="A17" i="1"/>
  <c r="H30" i="3"/>
  <c r="I30" i="3" s="1"/>
  <c r="G31" i="3"/>
  <c r="L29" i="3"/>
  <c r="J29" i="3"/>
  <c r="K29" i="3" s="1"/>
  <c r="Q37" i="1" s="1"/>
  <c r="I17" i="1" l="1"/>
  <c r="P17" i="1"/>
  <c r="B31" i="2"/>
  <c r="C30" i="2"/>
  <c r="D30" i="2" s="1"/>
  <c r="E30" i="2" s="1"/>
  <c r="F30" i="2" s="1"/>
  <c r="H30" i="2" s="1"/>
  <c r="S16" i="1"/>
  <c r="R16" i="1"/>
  <c r="A18" i="1"/>
  <c r="T17" i="1"/>
  <c r="M17" i="1" s="1"/>
  <c r="L30" i="3"/>
  <c r="J30" i="3"/>
  <c r="K30" i="3" s="1"/>
  <c r="Q38" i="1" s="1"/>
  <c r="H31" i="3"/>
  <c r="I31" i="3" s="1"/>
  <c r="G32" i="3"/>
  <c r="I18" i="1" l="1"/>
  <c r="P18" i="1"/>
  <c r="B32" i="2"/>
  <c r="C31" i="2"/>
  <c r="D31" i="2" s="1"/>
  <c r="E31" i="2" s="1"/>
  <c r="F31" i="2" s="1"/>
  <c r="H31" i="2" s="1"/>
  <c r="R17" i="1"/>
  <c r="S17" i="1"/>
  <c r="A19" i="1"/>
  <c r="T18" i="1"/>
  <c r="M18" i="1" s="1"/>
  <c r="H32" i="3"/>
  <c r="I32" i="3" s="1"/>
  <c r="G33" i="3"/>
  <c r="L31" i="3"/>
  <c r="J31" i="3"/>
  <c r="K31" i="3" s="1"/>
  <c r="Q39" i="1" s="1"/>
  <c r="I19" i="1" l="1"/>
  <c r="P19" i="1"/>
  <c r="B33" i="2"/>
  <c r="C32" i="2"/>
  <c r="D32" i="2" s="1"/>
  <c r="E32" i="2" s="1"/>
  <c r="F32" i="2" s="1"/>
  <c r="H32" i="2" s="1"/>
  <c r="S18" i="1"/>
  <c r="R18" i="1"/>
  <c r="A20" i="1"/>
  <c r="T19" i="1"/>
  <c r="M19" i="1" s="1"/>
  <c r="H33" i="3"/>
  <c r="I33" i="3" s="1"/>
  <c r="G34" i="3"/>
  <c r="L32" i="3"/>
  <c r="J32" i="3"/>
  <c r="K32" i="3" s="1"/>
  <c r="Q40" i="1" s="1"/>
  <c r="I20" i="1" l="1"/>
  <c r="P20" i="1"/>
  <c r="O17" i="1"/>
  <c r="N17" i="1" s="1"/>
  <c r="O15" i="1"/>
  <c r="N15" i="1" s="1"/>
  <c r="K15" i="1" s="1"/>
  <c r="B34" i="2"/>
  <c r="C33" i="2"/>
  <c r="D33" i="2" s="1"/>
  <c r="E33" i="2" s="1"/>
  <c r="F33" i="2" s="1"/>
  <c r="H33" i="2" s="1"/>
  <c r="R19" i="1"/>
  <c r="O19" i="1" s="1"/>
  <c r="S19" i="1"/>
  <c r="A21" i="1"/>
  <c r="T20" i="1"/>
  <c r="M20" i="1" s="1"/>
  <c r="H34" i="3"/>
  <c r="I34" i="3" s="1"/>
  <c r="G35" i="3"/>
  <c r="L33" i="3"/>
  <c r="J33" i="3"/>
  <c r="K33" i="3" s="1"/>
  <c r="Q41" i="1" s="1"/>
  <c r="I21" i="1" l="1"/>
  <c r="P21" i="1"/>
  <c r="O18" i="1"/>
  <c r="N18" i="1" s="1"/>
  <c r="O16" i="1"/>
  <c r="N16" i="1" s="1"/>
  <c r="D15" i="1"/>
  <c r="L15" i="1"/>
  <c r="J16" i="1" s="1"/>
  <c r="B35" i="2"/>
  <c r="C34" i="2"/>
  <c r="D34" i="2" s="1"/>
  <c r="E34" i="2" s="1"/>
  <c r="F34" i="2" s="1"/>
  <c r="H34" i="2" s="1"/>
  <c r="N19" i="1"/>
  <c r="S20" i="1"/>
  <c r="R20" i="1"/>
  <c r="A22" i="1"/>
  <c r="T21" i="1"/>
  <c r="M21" i="1" s="1"/>
  <c r="H35" i="3"/>
  <c r="I35" i="3" s="1"/>
  <c r="G36" i="3"/>
  <c r="L34" i="3"/>
  <c r="J34" i="3"/>
  <c r="K34" i="3" s="1"/>
  <c r="Q42" i="1" s="1"/>
  <c r="K16" i="1" l="1"/>
  <c r="L16" i="1" s="1"/>
  <c r="J17" i="1" s="1"/>
  <c r="I22" i="1"/>
  <c r="P22" i="1"/>
  <c r="O20" i="1"/>
  <c r="N20" i="1" s="1"/>
  <c r="E16" i="1"/>
  <c r="B36" i="2"/>
  <c r="C35" i="2"/>
  <c r="D35" i="2" s="1"/>
  <c r="E35" i="2" s="1"/>
  <c r="F35" i="2" s="1"/>
  <c r="H35" i="2" s="1"/>
  <c r="R21" i="1"/>
  <c r="S21" i="1"/>
  <c r="A23" i="1"/>
  <c r="T22" i="1"/>
  <c r="M22" i="1" s="1"/>
  <c r="H36" i="3"/>
  <c r="I36" i="3" s="1"/>
  <c r="G37" i="3"/>
  <c r="L35" i="3"/>
  <c r="J35" i="3"/>
  <c r="K35" i="3" s="1"/>
  <c r="Q43" i="1" s="1"/>
  <c r="D16" i="1" l="1"/>
  <c r="I23" i="1"/>
  <c r="P23" i="1"/>
  <c r="O21" i="1"/>
  <c r="N21" i="1" s="1"/>
  <c r="E17" i="1"/>
  <c r="K17" i="1"/>
  <c r="B37" i="2"/>
  <c r="C36" i="2"/>
  <c r="D36" i="2" s="1"/>
  <c r="E36" i="2" s="1"/>
  <c r="F36" i="2" s="1"/>
  <c r="H36" i="2" s="1"/>
  <c r="R22" i="1"/>
  <c r="S22" i="1"/>
  <c r="A24" i="1"/>
  <c r="T23" i="1"/>
  <c r="M23" i="1" s="1"/>
  <c r="L36" i="3"/>
  <c r="J36" i="3"/>
  <c r="K36" i="3" s="1"/>
  <c r="Q44" i="1" s="1"/>
  <c r="H37" i="3"/>
  <c r="I37" i="3" s="1"/>
  <c r="G38" i="3"/>
  <c r="O22" i="1" l="1"/>
  <c r="N22" i="1" s="1"/>
  <c r="L17" i="1"/>
  <c r="J18" i="1" s="1"/>
  <c r="D17" i="1"/>
  <c r="I24" i="1"/>
  <c r="P24" i="1"/>
  <c r="B38" i="2"/>
  <c r="C37" i="2"/>
  <c r="D37" i="2" s="1"/>
  <c r="E37" i="2" s="1"/>
  <c r="F37" i="2" s="1"/>
  <c r="H37" i="2" s="1"/>
  <c r="S23" i="1"/>
  <c r="R23" i="1"/>
  <c r="A25" i="1"/>
  <c r="T24" i="1"/>
  <c r="M24" i="1" s="1"/>
  <c r="L37" i="3"/>
  <c r="J37" i="3"/>
  <c r="K37" i="3" s="1"/>
  <c r="Q45" i="1" s="1"/>
  <c r="H38" i="3"/>
  <c r="I38" i="3" s="1"/>
  <c r="G39" i="3"/>
  <c r="O23" i="1" l="1"/>
  <c r="N23" i="1" s="1"/>
  <c r="I25" i="1"/>
  <c r="P25" i="1"/>
  <c r="E18" i="1"/>
  <c r="K18" i="1"/>
  <c r="B39" i="2"/>
  <c r="C38" i="2"/>
  <c r="D38" i="2" s="1"/>
  <c r="E38" i="2" s="1"/>
  <c r="F38" i="2" s="1"/>
  <c r="H38" i="2" s="1"/>
  <c r="S24" i="1"/>
  <c r="R24" i="1"/>
  <c r="A26" i="1"/>
  <c r="T25" i="1"/>
  <c r="M25" i="1" s="1"/>
  <c r="L38" i="3"/>
  <c r="J38" i="3"/>
  <c r="K38" i="3" s="1"/>
  <c r="Q46" i="1" s="1"/>
  <c r="H39" i="3"/>
  <c r="I39" i="3" s="1"/>
  <c r="G40" i="3"/>
  <c r="I26" i="1" l="1"/>
  <c r="P26" i="1"/>
  <c r="O24" i="1"/>
  <c r="N24" i="1" s="1"/>
  <c r="D18" i="1"/>
  <c r="L18" i="1"/>
  <c r="J19" i="1" s="1"/>
  <c r="B40" i="2"/>
  <c r="C39" i="2"/>
  <c r="D39" i="2" s="1"/>
  <c r="E39" i="2" s="1"/>
  <c r="F39" i="2" s="1"/>
  <c r="H39" i="2" s="1"/>
  <c r="A27" i="1"/>
  <c r="T26" i="1"/>
  <c r="M26" i="1" s="1"/>
  <c r="S25" i="1"/>
  <c r="R25" i="1"/>
  <c r="L39" i="3"/>
  <c r="J39" i="3"/>
  <c r="K39" i="3" s="1"/>
  <c r="Q47" i="1" s="1"/>
  <c r="H40" i="3"/>
  <c r="I40" i="3" s="1"/>
  <c r="G41" i="3"/>
  <c r="O25" i="1" l="1"/>
  <c r="N25" i="1" s="1"/>
  <c r="E19" i="1"/>
  <c r="K19" i="1"/>
  <c r="D19" i="1" s="1"/>
  <c r="I27" i="1"/>
  <c r="P27" i="1"/>
  <c r="B41" i="2"/>
  <c r="C40" i="2"/>
  <c r="D40" i="2" s="1"/>
  <c r="E40" i="2" s="1"/>
  <c r="F40" i="2" s="1"/>
  <c r="H40" i="2" s="1"/>
  <c r="S26" i="1"/>
  <c r="R26" i="1"/>
  <c r="A28" i="1"/>
  <c r="T27" i="1"/>
  <c r="L40" i="3"/>
  <c r="J40" i="3"/>
  <c r="K40" i="3" s="1"/>
  <c r="Q48" i="1" s="1"/>
  <c r="H41" i="3"/>
  <c r="I41" i="3" s="1"/>
  <c r="G42" i="3"/>
  <c r="L19" i="1" l="1"/>
  <c r="J20" i="1" s="1"/>
  <c r="E20" i="1" s="1"/>
  <c r="O26" i="1"/>
  <c r="N26" i="1" s="1"/>
  <c r="I28" i="1"/>
  <c r="P28" i="1"/>
  <c r="M27" i="1"/>
  <c r="F27" i="1"/>
  <c r="B42" i="2"/>
  <c r="C41" i="2"/>
  <c r="D41" i="2" s="1"/>
  <c r="E41" i="2" s="1"/>
  <c r="F41" i="2" s="1"/>
  <c r="H41" i="2" s="1"/>
  <c r="S27" i="1"/>
  <c r="R27" i="1"/>
  <c r="O27" i="1" s="1"/>
  <c r="A29" i="1"/>
  <c r="T28" i="1"/>
  <c r="L41" i="3"/>
  <c r="J41" i="3"/>
  <c r="K41" i="3" s="1"/>
  <c r="Q49" i="1" s="1"/>
  <c r="H42" i="3"/>
  <c r="I42" i="3" s="1"/>
  <c r="G43" i="3"/>
  <c r="K20" i="1" l="1"/>
  <c r="I29" i="1"/>
  <c r="P29" i="1"/>
  <c r="M28" i="1"/>
  <c r="F28" i="1"/>
  <c r="B43" i="2"/>
  <c r="C42" i="2"/>
  <c r="D42" i="2" s="1"/>
  <c r="E42" i="2" s="1"/>
  <c r="F42" i="2" s="1"/>
  <c r="H42" i="2" s="1"/>
  <c r="N27" i="1"/>
  <c r="S28" i="1"/>
  <c r="R28" i="1"/>
  <c r="A30" i="1"/>
  <c r="T29" i="1"/>
  <c r="L42" i="3"/>
  <c r="J42" i="3"/>
  <c r="K42" i="3" s="1"/>
  <c r="Q50" i="1" s="1"/>
  <c r="H43" i="3"/>
  <c r="I43" i="3" s="1"/>
  <c r="G44" i="3"/>
  <c r="D20" i="1" l="1"/>
  <c r="L20" i="1"/>
  <c r="J21" i="1" s="1"/>
  <c r="M29" i="1"/>
  <c r="F29" i="1"/>
  <c r="I30" i="1"/>
  <c r="P30" i="1"/>
  <c r="O28" i="1"/>
  <c r="N28" i="1" s="1"/>
  <c r="B44" i="2"/>
  <c r="C43" i="2"/>
  <c r="D43" i="2" s="1"/>
  <c r="E43" i="2" s="1"/>
  <c r="F43" i="2" s="1"/>
  <c r="H43" i="2" s="1"/>
  <c r="R29" i="1"/>
  <c r="S29" i="1"/>
  <c r="A31" i="1"/>
  <c r="T30" i="1"/>
  <c r="J43" i="3"/>
  <c r="K43" i="3" s="1"/>
  <c r="Q51" i="1" s="1"/>
  <c r="L43" i="3"/>
  <c r="H44" i="3"/>
  <c r="I44" i="3" s="1"/>
  <c r="G45" i="3"/>
  <c r="E21" i="1" l="1"/>
  <c r="K21" i="1"/>
  <c r="M30" i="1"/>
  <c r="F30" i="1"/>
  <c r="O29" i="1"/>
  <c r="N29" i="1" s="1"/>
  <c r="I31" i="1"/>
  <c r="P31" i="1"/>
  <c r="B45" i="2"/>
  <c r="C44" i="2"/>
  <c r="D44" i="2" s="1"/>
  <c r="E44" i="2" s="1"/>
  <c r="F44" i="2" s="1"/>
  <c r="H44" i="2" s="1"/>
  <c r="A32" i="1"/>
  <c r="T31" i="1"/>
  <c r="R30" i="1"/>
  <c r="S30" i="1"/>
  <c r="J44" i="3"/>
  <c r="K44" i="3" s="1"/>
  <c r="Q52" i="1" s="1"/>
  <c r="L44" i="3"/>
  <c r="H45" i="3"/>
  <c r="I45" i="3" s="1"/>
  <c r="G46" i="3"/>
  <c r="L21" i="1" l="1"/>
  <c r="J22" i="1" s="1"/>
  <c r="D21" i="1"/>
  <c r="O30" i="1"/>
  <c r="N30" i="1" s="1"/>
  <c r="I32" i="1"/>
  <c r="P32" i="1"/>
  <c r="M31" i="1"/>
  <c r="F31" i="1"/>
  <c r="B46" i="2"/>
  <c r="C45" i="2"/>
  <c r="D45" i="2" s="1"/>
  <c r="E45" i="2" s="1"/>
  <c r="F45" i="2" s="1"/>
  <c r="H45" i="2" s="1"/>
  <c r="S31" i="1"/>
  <c r="R31" i="1"/>
  <c r="T32" i="1"/>
  <c r="A33" i="1"/>
  <c r="L45" i="3"/>
  <c r="J45" i="3"/>
  <c r="K45" i="3" s="1"/>
  <c r="Q53" i="1" s="1"/>
  <c r="H46" i="3"/>
  <c r="I46" i="3" s="1"/>
  <c r="G47" i="3"/>
  <c r="E22" i="1" l="1"/>
  <c r="K22" i="1"/>
  <c r="O31" i="1"/>
  <c r="N31" i="1" s="1"/>
  <c r="M32" i="1"/>
  <c r="F32" i="1"/>
  <c r="I33" i="1"/>
  <c r="P33" i="1"/>
  <c r="B47" i="2"/>
  <c r="C46" i="2"/>
  <c r="D46" i="2" s="1"/>
  <c r="E46" i="2" s="1"/>
  <c r="F46" i="2" s="1"/>
  <c r="H46" i="2" s="1"/>
  <c r="A34" i="1"/>
  <c r="T33" i="1"/>
  <c r="S32" i="1"/>
  <c r="R32" i="1"/>
  <c r="H47" i="3"/>
  <c r="I47" i="3" s="1"/>
  <c r="G48" i="3"/>
  <c r="J46" i="3"/>
  <c r="K46" i="3" s="1"/>
  <c r="Q54" i="1" s="1"/>
  <c r="L46" i="3"/>
  <c r="L22" i="1" l="1"/>
  <c r="J23" i="1" s="1"/>
  <c r="D22" i="1"/>
  <c r="O32" i="1"/>
  <c r="N32" i="1" s="1"/>
  <c r="I34" i="1"/>
  <c r="P34" i="1"/>
  <c r="M33" i="1"/>
  <c r="F33" i="1"/>
  <c r="B48" i="2"/>
  <c r="C47" i="2"/>
  <c r="D47" i="2" s="1"/>
  <c r="E47" i="2" s="1"/>
  <c r="F47" i="2" s="1"/>
  <c r="H47" i="2" s="1"/>
  <c r="R33" i="1"/>
  <c r="S33" i="1"/>
  <c r="A35" i="1"/>
  <c r="T34" i="1"/>
  <c r="H48" i="3"/>
  <c r="I48" i="3" s="1"/>
  <c r="G49" i="3"/>
  <c r="J47" i="3"/>
  <c r="K47" i="3" s="1"/>
  <c r="Q55" i="1" s="1"/>
  <c r="L47" i="3"/>
  <c r="E23" i="1" l="1"/>
  <c r="K23" i="1"/>
  <c r="I35" i="1"/>
  <c r="P35" i="1"/>
  <c r="M34" i="1"/>
  <c r="F34" i="1"/>
  <c r="O33" i="1"/>
  <c r="N33" i="1" s="1"/>
  <c r="B49" i="2"/>
  <c r="C48" i="2"/>
  <c r="D48" i="2" s="1"/>
  <c r="E48" i="2" s="1"/>
  <c r="F48" i="2" s="1"/>
  <c r="H48" i="2" s="1"/>
  <c r="R34" i="1"/>
  <c r="S34" i="1"/>
  <c r="A36" i="1"/>
  <c r="T35" i="1"/>
  <c r="L48" i="3"/>
  <c r="J48" i="3"/>
  <c r="K48" i="3" s="1"/>
  <c r="Q56" i="1" s="1"/>
  <c r="H49" i="3"/>
  <c r="I49" i="3" s="1"/>
  <c r="G50" i="3"/>
  <c r="L23" i="1" l="1"/>
  <c r="J24" i="1" s="1"/>
  <c r="D23" i="1"/>
  <c r="M35" i="1"/>
  <c r="F35" i="1"/>
  <c r="O34" i="1"/>
  <c r="N34" i="1" s="1"/>
  <c r="I36" i="1"/>
  <c r="P36" i="1"/>
  <c r="B50" i="2"/>
  <c r="C49" i="2"/>
  <c r="D49" i="2" s="1"/>
  <c r="E49" i="2" s="1"/>
  <c r="F49" i="2" s="1"/>
  <c r="H49" i="2" s="1"/>
  <c r="T36" i="1"/>
  <c r="A37" i="1"/>
  <c r="R35" i="1"/>
  <c r="S35" i="1"/>
  <c r="J49" i="3"/>
  <c r="K49" i="3" s="1"/>
  <c r="Q57" i="1" s="1"/>
  <c r="L49" i="3"/>
  <c r="H50" i="3"/>
  <c r="I50" i="3" s="1"/>
  <c r="G51" i="3"/>
  <c r="O35" i="1" l="1"/>
  <c r="N35" i="1" s="1"/>
  <c r="E24" i="1"/>
  <c r="K24" i="1"/>
  <c r="D24" i="1" s="1"/>
  <c r="I37" i="1"/>
  <c r="P37" i="1"/>
  <c r="M36" i="1"/>
  <c r="F36" i="1"/>
  <c r="B51" i="2"/>
  <c r="C50" i="2"/>
  <c r="D50" i="2" s="1"/>
  <c r="E50" i="2" s="1"/>
  <c r="F50" i="2" s="1"/>
  <c r="H50" i="2" s="1"/>
  <c r="T37" i="1"/>
  <c r="A38" i="1"/>
  <c r="R36" i="1"/>
  <c r="S36" i="1"/>
  <c r="J50" i="3"/>
  <c r="K50" i="3" s="1"/>
  <c r="Q58" i="1" s="1"/>
  <c r="L50" i="3"/>
  <c r="H51" i="3"/>
  <c r="I51" i="3" s="1"/>
  <c r="G52" i="3"/>
  <c r="L24" i="1" l="1"/>
  <c r="J25" i="1" s="1"/>
  <c r="M37" i="1"/>
  <c r="F37" i="1"/>
  <c r="O36" i="1"/>
  <c r="N36" i="1" s="1"/>
  <c r="I38" i="1"/>
  <c r="P38" i="1"/>
  <c r="B52" i="2"/>
  <c r="C51" i="2"/>
  <c r="D51" i="2" s="1"/>
  <c r="E51" i="2" s="1"/>
  <c r="F51" i="2" s="1"/>
  <c r="H51" i="2" s="1"/>
  <c r="A39" i="1"/>
  <c r="T38" i="1"/>
  <c r="S37" i="1"/>
  <c r="R37" i="1"/>
  <c r="L51" i="3"/>
  <c r="J51" i="3"/>
  <c r="K51" i="3" s="1"/>
  <c r="Q59" i="1" s="1"/>
  <c r="H52" i="3"/>
  <c r="I52" i="3" s="1"/>
  <c r="G53" i="3"/>
  <c r="E25" i="1" l="1"/>
  <c r="K25" i="1"/>
  <c r="D25" i="1" s="1"/>
  <c r="I39" i="1"/>
  <c r="P39" i="1"/>
  <c r="M38" i="1"/>
  <c r="F38" i="1"/>
  <c r="O37" i="1"/>
  <c r="N37" i="1" s="1"/>
  <c r="B53" i="2"/>
  <c r="C52" i="2"/>
  <c r="D52" i="2" s="1"/>
  <c r="E52" i="2" s="1"/>
  <c r="F52" i="2" s="1"/>
  <c r="H52" i="2" s="1"/>
  <c r="R38" i="1"/>
  <c r="S38" i="1"/>
  <c r="T39" i="1"/>
  <c r="A40" i="1"/>
  <c r="H53" i="3"/>
  <c r="I53" i="3" s="1"/>
  <c r="G54" i="3"/>
  <c r="J52" i="3"/>
  <c r="K52" i="3" s="1"/>
  <c r="Q60" i="1" s="1"/>
  <c r="L52" i="3"/>
  <c r="L25" i="1" l="1"/>
  <c r="J26" i="1" s="1"/>
  <c r="E26" i="1" s="1"/>
  <c r="I40" i="1"/>
  <c r="P40" i="1"/>
  <c r="O38" i="1"/>
  <c r="N38" i="1" s="1"/>
  <c r="M39" i="1"/>
  <c r="F39" i="1"/>
  <c r="B54" i="2"/>
  <c r="C53" i="2"/>
  <c r="D53" i="2" s="1"/>
  <c r="E53" i="2" s="1"/>
  <c r="F53" i="2" s="1"/>
  <c r="H53" i="2" s="1"/>
  <c r="S39" i="1"/>
  <c r="R39" i="1"/>
  <c r="A41" i="1"/>
  <c r="T40" i="1"/>
  <c r="H54" i="3"/>
  <c r="I54" i="3" s="1"/>
  <c r="G55" i="3"/>
  <c r="L53" i="3"/>
  <c r="J53" i="3"/>
  <c r="K53" i="3" s="1"/>
  <c r="Q61" i="1" s="1"/>
  <c r="K26" i="1" l="1"/>
  <c r="D26" i="1" s="1"/>
  <c r="M40" i="1"/>
  <c r="F40" i="1"/>
  <c r="O39" i="1"/>
  <c r="N39" i="1" s="1"/>
  <c r="I41" i="1"/>
  <c r="P41" i="1"/>
  <c r="H55" i="3"/>
  <c r="I55" i="3" s="1"/>
  <c r="J55" i="3" s="1"/>
  <c r="K55" i="3" s="1"/>
  <c r="Q63" i="1" s="1"/>
  <c r="G56" i="3"/>
  <c r="B55" i="2"/>
  <c r="C54" i="2"/>
  <c r="D54" i="2" s="1"/>
  <c r="E54" i="2" s="1"/>
  <c r="F54" i="2" s="1"/>
  <c r="H54" i="2" s="1"/>
  <c r="R40" i="1"/>
  <c r="S40" i="1"/>
  <c r="A42" i="1"/>
  <c r="T41" i="1"/>
  <c r="J54" i="3"/>
  <c r="K54" i="3" s="1"/>
  <c r="Q62" i="1" s="1"/>
  <c r="L54" i="3"/>
  <c r="L26" i="1" l="1"/>
  <c r="J27" i="1" s="1"/>
  <c r="E27" i="1" s="1"/>
  <c r="I42" i="1"/>
  <c r="P42" i="1"/>
  <c r="H56" i="3"/>
  <c r="I56" i="3" s="1"/>
  <c r="G57" i="3"/>
  <c r="O40" i="1"/>
  <c r="N40" i="1" s="1"/>
  <c r="L55" i="3"/>
  <c r="M41" i="1"/>
  <c r="F41" i="1"/>
  <c r="B56" i="2"/>
  <c r="C55" i="2"/>
  <c r="D55" i="2" s="1"/>
  <c r="E55" i="2" s="1"/>
  <c r="F55" i="2" s="1"/>
  <c r="H55" i="2" s="1"/>
  <c r="R41" i="1"/>
  <c r="S41" i="1"/>
  <c r="T42" i="1"/>
  <c r="A43" i="1"/>
  <c r="K27" i="1" l="1"/>
  <c r="D27" i="1" s="1"/>
  <c r="O41" i="1"/>
  <c r="N41" i="1" s="1"/>
  <c r="G58" i="3"/>
  <c r="H57" i="3"/>
  <c r="I57" i="3" s="1"/>
  <c r="L56" i="3"/>
  <c r="J56" i="3"/>
  <c r="K56" i="3" s="1"/>
  <c r="Q64" i="1" s="1"/>
  <c r="I43" i="1"/>
  <c r="P43" i="1"/>
  <c r="M42" i="1"/>
  <c r="F42" i="1"/>
  <c r="B57" i="2"/>
  <c r="C56" i="2"/>
  <c r="D56" i="2" s="1"/>
  <c r="E56" i="2" s="1"/>
  <c r="F56" i="2" s="1"/>
  <c r="H56" i="2" s="1"/>
  <c r="R42" i="1"/>
  <c r="S42" i="1"/>
  <c r="T43" i="1"/>
  <c r="A44" i="1"/>
  <c r="L27" i="1" l="1"/>
  <c r="J28" i="1" s="1"/>
  <c r="E28" i="1" s="1"/>
  <c r="M43" i="1"/>
  <c r="F43" i="1"/>
  <c r="O42" i="1"/>
  <c r="N42" i="1" s="1"/>
  <c r="J57" i="3"/>
  <c r="K57" i="3" s="1"/>
  <c r="Q65" i="1" s="1"/>
  <c r="L57" i="3"/>
  <c r="I44" i="1"/>
  <c r="P44" i="1"/>
  <c r="G59" i="3"/>
  <c r="H58" i="3"/>
  <c r="I58" i="3" s="1"/>
  <c r="B58" i="2"/>
  <c r="C57" i="2"/>
  <c r="D57" i="2" s="1"/>
  <c r="E57" i="2" s="1"/>
  <c r="F57" i="2" s="1"/>
  <c r="H57" i="2" s="1"/>
  <c r="A45" i="1"/>
  <c r="T44" i="1"/>
  <c r="S43" i="1"/>
  <c r="R43" i="1"/>
  <c r="K28" i="1" l="1"/>
  <c r="D28" i="1" s="1"/>
  <c r="M44" i="1"/>
  <c r="F44" i="1"/>
  <c r="J58" i="3"/>
  <c r="K58" i="3" s="1"/>
  <c r="Q66" i="1" s="1"/>
  <c r="L58" i="3"/>
  <c r="I45" i="1"/>
  <c r="P45" i="1"/>
  <c r="G60" i="3"/>
  <c r="H59" i="3"/>
  <c r="I59" i="3" s="1"/>
  <c r="O43" i="1"/>
  <c r="N43" i="1" s="1"/>
  <c r="B59" i="2"/>
  <c r="C58" i="2"/>
  <c r="D58" i="2" s="1"/>
  <c r="E58" i="2" s="1"/>
  <c r="F58" i="2" s="1"/>
  <c r="H58" i="2" s="1"/>
  <c r="T45" i="1"/>
  <c r="A46" i="1"/>
  <c r="R44" i="1"/>
  <c r="S44" i="1"/>
  <c r="L28" i="1" l="1"/>
  <c r="J29" i="1" s="1"/>
  <c r="E29" i="1" s="1"/>
  <c r="H60" i="3"/>
  <c r="I60" i="3" s="1"/>
  <c r="G61" i="3"/>
  <c r="L59" i="3"/>
  <c r="J59" i="3"/>
  <c r="K59" i="3" s="1"/>
  <c r="Q67" i="1" s="1"/>
  <c r="M45" i="1"/>
  <c r="F45" i="1"/>
  <c r="O44" i="1"/>
  <c r="N44" i="1" s="1"/>
  <c r="I46" i="1"/>
  <c r="P46" i="1"/>
  <c r="B60" i="2"/>
  <c r="C59" i="2"/>
  <c r="D59" i="2" s="1"/>
  <c r="E59" i="2" s="1"/>
  <c r="F59" i="2" s="1"/>
  <c r="H59" i="2" s="1"/>
  <c r="A47" i="1"/>
  <c r="T46" i="1"/>
  <c r="S45" i="1"/>
  <c r="R45" i="1"/>
  <c r="K29" i="1" l="1"/>
  <c r="D29" i="1" s="1"/>
  <c r="M46" i="1"/>
  <c r="F46" i="1"/>
  <c r="G62" i="3"/>
  <c r="H61" i="3"/>
  <c r="I61" i="3" s="1"/>
  <c r="I47" i="1"/>
  <c r="P47" i="1"/>
  <c r="O45" i="1"/>
  <c r="N45" i="1" s="1"/>
  <c r="J60" i="3"/>
  <c r="K60" i="3" s="1"/>
  <c r="Q68" i="1" s="1"/>
  <c r="L60" i="3"/>
  <c r="B61" i="2"/>
  <c r="C60" i="2"/>
  <c r="D60" i="2" s="1"/>
  <c r="E60" i="2" s="1"/>
  <c r="F60" i="2" s="1"/>
  <c r="H60" i="2" s="1"/>
  <c r="R46" i="1"/>
  <c r="O46" i="1" s="1"/>
  <c r="S46" i="1"/>
  <c r="T47" i="1"/>
  <c r="A48" i="1"/>
  <c r="L29" i="1" l="1"/>
  <c r="J30" i="1" s="1"/>
  <c r="E30" i="1" s="1"/>
  <c r="J61" i="3"/>
  <c r="K61" i="3" s="1"/>
  <c r="Q69" i="1" s="1"/>
  <c r="L61" i="3"/>
  <c r="H62" i="3"/>
  <c r="I62" i="3" s="1"/>
  <c r="G63" i="3"/>
  <c r="M47" i="1"/>
  <c r="F47" i="1"/>
  <c r="I48" i="1"/>
  <c r="P48" i="1"/>
  <c r="B62" i="2"/>
  <c r="C61" i="2"/>
  <c r="D61" i="2" s="1"/>
  <c r="E61" i="2" s="1"/>
  <c r="F61" i="2" s="1"/>
  <c r="H61" i="2" s="1"/>
  <c r="T48" i="1"/>
  <c r="A49" i="1"/>
  <c r="R47" i="1"/>
  <c r="O47" i="1" s="1"/>
  <c r="S47" i="1"/>
  <c r="N46" i="1"/>
  <c r="K30" i="1" l="1"/>
  <c r="D30" i="1" s="1"/>
  <c r="L30" i="1"/>
  <c r="J31" i="1" s="1"/>
  <c r="I49" i="1"/>
  <c r="P49" i="1"/>
  <c r="H63" i="3"/>
  <c r="I63" i="3" s="1"/>
  <c r="G64" i="3"/>
  <c r="L62" i="3"/>
  <c r="J62" i="3"/>
  <c r="K62" i="3" s="1"/>
  <c r="Q70" i="1" s="1"/>
  <c r="M48" i="1"/>
  <c r="F48" i="1"/>
  <c r="B63" i="2"/>
  <c r="C62" i="2"/>
  <c r="D62" i="2" s="1"/>
  <c r="E62" i="2" s="1"/>
  <c r="F62" i="2" s="1"/>
  <c r="H62" i="2" s="1"/>
  <c r="N47" i="1"/>
  <c r="A50" i="1"/>
  <c r="T49" i="1"/>
  <c r="R48" i="1"/>
  <c r="S48" i="1"/>
  <c r="O48" i="1" l="1"/>
  <c r="N48" i="1" s="1"/>
  <c r="E31" i="1"/>
  <c r="K31" i="1"/>
  <c r="D31" i="1" s="1"/>
  <c r="I50" i="1"/>
  <c r="P50" i="1"/>
  <c r="H64" i="3"/>
  <c r="I64" i="3" s="1"/>
  <c r="G65" i="3"/>
  <c r="J63" i="3"/>
  <c r="K63" i="3" s="1"/>
  <c r="Q71" i="1" s="1"/>
  <c r="L63" i="3"/>
  <c r="M49" i="1"/>
  <c r="F49" i="1"/>
  <c r="B64" i="2"/>
  <c r="C63" i="2"/>
  <c r="D63" i="2" s="1"/>
  <c r="E63" i="2" s="1"/>
  <c r="F63" i="2" s="1"/>
  <c r="H63" i="2" s="1"/>
  <c r="R49" i="1"/>
  <c r="O49" i="1" s="1"/>
  <c r="S49" i="1"/>
  <c r="T50" i="1"/>
  <c r="A51" i="1"/>
  <c r="L31" i="1" l="1"/>
  <c r="J32" i="1" s="1"/>
  <c r="M50" i="1"/>
  <c r="F50" i="1"/>
  <c r="G66" i="3"/>
  <c r="H65" i="3"/>
  <c r="I65" i="3" s="1"/>
  <c r="J64" i="3"/>
  <c r="K64" i="3" s="1"/>
  <c r="Q72" i="1" s="1"/>
  <c r="L64" i="3"/>
  <c r="I51" i="1"/>
  <c r="P51" i="1"/>
  <c r="B65" i="2"/>
  <c r="C64" i="2"/>
  <c r="D64" i="2" s="1"/>
  <c r="E64" i="2" s="1"/>
  <c r="F64" i="2" s="1"/>
  <c r="H64" i="2" s="1"/>
  <c r="R50" i="1"/>
  <c r="S50" i="1"/>
  <c r="A52" i="1"/>
  <c r="T51" i="1"/>
  <c r="N49" i="1"/>
  <c r="E32" i="1" l="1"/>
  <c r="K32" i="1"/>
  <c r="D32" i="1" s="1"/>
  <c r="M51" i="1"/>
  <c r="F51" i="1"/>
  <c r="L65" i="3"/>
  <c r="J65" i="3"/>
  <c r="K65" i="3" s="1"/>
  <c r="Q73" i="1" s="1"/>
  <c r="I52" i="1"/>
  <c r="P52" i="1"/>
  <c r="G67" i="3"/>
  <c r="H66" i="3"/>
  <c r="I66" i="3" s="1"/>
  <c r="O50" i="1"/>
  <c r="N50" i="1" s="1"/>
  <c r="B66" i="2"/>
  <c r="C65" i="2"/>
  <c r="D65" i="2" s="1"/>
  <c r="E65" i="2" s="1"/>
  <c r="F65" i="2" s="1"/>
  <c r="H65" i="2" s="1"/>
  <c r="R51" i="1"/>
  <c r="S51" i="1"/>
  <c r="A53" i="1"/>
  <c r="T52" i="1"/>
  <c r="L32" i="1" l="1"/>
  <c r="J33" i="1" s="1"/>
  <c r="E33" i="1" s="1"/>
  <c r="L66" i="3"/>
  <c r="J66" i="3"/>
  <c r="K66" i="3" s="1"/>
  <c r="Q74" i="1" s="1"/>
  <c r="O51" i="1"/>
  <c r="N51" i="1" s="1"/>
  <c r="H67" i="3"/>
  <c r="I67" i="3" s="1"/>
  <c r="G68" i="3"/>
  <c r="M52" i="1"/>
  <c r="F52" i="1"/>
  <c r="I53" i="1"/>
  <c r="P53" i="1"/>
  <c r="B67" i="2"/>
  <c r="C66" i="2"/>
  <c r="D66" i="2" s="1"/>
  <c r="E66" i="2" s="1"/>
  <c r="F66" i="2" s="1"/>
  <c r="H66" i="2" s="1"/>
  <c r="R52" i="1"/>
  <c r="S52" i="1"/>
  <c r="T53" i="1"/>
  <c r="A54" i="1"/>
  <c r="K33" i="1" l="1"/>
  <c r="L33" i="1" s="1"/>
  <c r="J34" i="1" s="1"/>
  <c r="O52" i="1"/>
  <c r="N52" i="1" s="1"/>
  <c r="H68" i="3"/>
  <c r="I68" i="3" s="1"/>
  <c r="G69" i="3"/>
  <c r="J67" i="3"/>
  <c r="K67" i="3" s="1"/>
  <c r="Q75" i="1" s="1"/>
  <c r="L67" i="3"/>
  <c r="I54" i="1"/>
  <c r="P54" i="1"/>
  <c r="M53" i="1"/>
  <c r="F53" i="1"/>
  <c r="B68" i="2"/>
  <c r="C67" i="2"/>
  <c r="D67" i="2" s="1"/>
  <c r="E67" i="2" s="1"/>
  <c r="F67" i="2" s="1"/>
  <c r="H67" i="2" s="1"/>
  <c r="T54" i="1"/>
  <c r="A55" i="1"/>
  <c r="R53" i="1"/>
  <c r="S53" i="1"/>
  <c r="D33" i="1" l="1"/>
  <c r="E34" i="1"/>
  <c r="K34" i="1"/>
  <c r="D34" i="1" s="1"/>
  <c r="M54" i="1"/>
  <c r="F54" i="1"/>
  <c r="G70" i="3"/>
  <c r="H69" i="3"/>
  <c r="I69" i="3" s="1"/>
  <c r="J68" i="3"/>
  <c r="K68" i="3" s="1"/>
  <c r="Q76" i="1" s="1"/>
  <c r="L68" i="3"/>
  <c r="O53" i="1"/>
  <c r="N53" i="1" s="1"/>
  <c r="I55" i="1"/>
  <c r="P55" i="1"/>
  <c r="B69" i="2"/>
  <c r="C68" i="2"/>
  <c r="D68" i="2" s="1"/>
  <c r="E68" i="2" s="1"/>
  <c r="F68" i="2" s="1"/>
  <c r="H68" i="2" s="1"/>
  <c r="T55" i="1"/>
  <c r="A56" i="1"/>
  <c r="S54" i="1"/>
  <c r="R54" i="1"/>
  <c r="O54" i="1" s="1"/>
  <c r="L34" i="1" l="1"/>
  <c r="J35" i="1" s="1"/>
  <c r="E35" i="1" s="1"/>
  <c r="I56" i="1"/>
  <c r="P56" i="1"/>
  <c r="M55" i="1"/>
  <c r="F55" i="1"/>
  <c r="J69" i="3"/>
  <c r="K69" i="3" s="1"/>
  <c r="Q77" i="1" s="1"/>
  <c r="L69" i="3"/>
  <c r="H70" i="3"/>
  <c r="I70" i="3" s="1"/>
  <c r="G71" i="3"/>
  <c r="B70" i="2"/>
  <c r="C69" i="2"/>
  <c r="D69" i="2" s="1"/>
  <c r="E69" i="2" s="1"/>
  <c r="F69" i="2" s="1"/>
  <c r="H69" i="2" s="1"/>
  <c r="N54" i="1"/>
  <c r="A57" i="1"/>
  <c r="T56" i="1"/>
  <c r="S55" i="1"/>
  <c r="R55" i="1"/>
  <c r="O55" i="1" s="1"/>
  <c r="K35" i="1" l="1"/>
  <c r="L70" i="3"/>
  <c r="J70" i="3"/>
  <c r="K70" i="3" s="1"/>
  <c r="Q78" i="1" s="1"/>
  <c r="I57" i="1"/>
  <c r="P57" i="1"/>
  <c r="G72" i="3"/>
  <c r="H71" i="3"/>
  <c r="I71" i="3" s="1"/>
  <c r="M56" i="1"/>
  <c r="F56" i="1"/>
  <c r="B71" i="2"/>
  <c r="C70" i="2"/>
  <c r="D70" i="2" s="1"/>
  <c r="E70" i="2" s="1"/>
  <c r="F70" i="2" s="1"/>
  <c r="H70" i="2" s="1"/>
  <c r="N55" i="1"/>
  <c r="R56" i="1"/>
  <c r="S56" i="1"/>
  <c r="A58" i="1"/>
  <c r="T57" i="1"/>
  <c r="L35" i="1" l="1"/>
  <c r="J36" i="1" s="1"/>
  <c r="D35" i="1"/>
  <c r="H72" i="3"/>
  <c r="I72" i="3" s="1"/>
  <c r="G73" i="3"/>
  <c r="O56" i="1"/>
  <c r="N56" i="1" s="1"/>
  <c r="L71" i="3"/>
  <c r="J71" i="3"/>
  <c r="K71" i="3" s="1"/>
  <c r="Q79" i="1" s="1"/>
  <c r="M57" i="1"/>
  <c r="F57" i="1"/>
  <c r="I58" i="1"/>
  <c r="P58" i="1"/>
  <c r="B72" i="2"/>
  <c r="C71" i="2"/>
  <c r="D71" i="2" s="1"/>
  <c r="E71" i="2" s="1"/>
  <c r="F71" i="2" s="1"/>
  <c r="H71" i="2" s="1"/>
  <c r="S57" i="1"/>
  <c r="R57" i="1"/>
  <c r="A59" i="1"/>
  <c r="T58" i="1"/>
  <c r="E36" i="1" l="1"/>
  <c r="K36" i="1"/>
  <c r="D36" i="1" s="1"/>
  <c r="M58" i="1"/>
  <c r="F58" i="1"/>
  <c r="I59" i="1"/>
  <c r="P59" i="1"/>
  <c r="O57" i="1"/>
  <c r="N57" i="1" s="1"/>
  <c r="H73" i="3"/>
  <c r="I73" i="3" s="1"/>
  <c r="G74" i="3"/>
  <c r="L72" i="3"/>
  <c r="J72" i="3"/>
  <c r="K72" i="3" s="1"/>
  <c r="Q80" i="1" s="1"/>
  <c r="B73" i="2"/>
  <c r="C72" i="2"/>
  <c r="D72" i="2" s="1"/>
  <c r="E72" i="2" s="1"/>
  <c r="F72" i="2" s="1"/>
  <c r="H72" i="2" s="1"/>
  <c r="A60" i="1"/>
  <c r="T59" i="1"/>
  <c r="R58" i="1"/>
  <c r="O58" i="1" s="1"/>
  <c r="S58" i="1"/>
  <c r="L36" i="1" l="1"/>
  <c r="J37" i="1" s="1"/>
  <c r="I60" i="1"/>
  <c r="P60" i="1"/>
  <c r="G75" i="3"/>
  <c r="H74" i="3"/>
  <c r="I74" i="3" s="1"/>
  <c r="L73" i="3"/>
  <c r="J73" i="3"/>
  <c r="K73" i="3" s="1"/>
  <c r="Q81" i="1" s="1"/>
  <c r="M59" i="1"/>
  <c r="F59" i="1"/>
  <c r="B74" i="2"/>
  <c r="C73" i="2"/>
  <c r="D73" i="2" s="1"/>
  <c r="E73" i="2" s="1"/>
  <c r="F73" i="2" s="1"/>
  <c r="H73" i="2" s="1"/>
  <c r="S59" i="1"/>
  <c r="R59" i="1"/>
  <c r="A61" i="1"/>
  <c r="T60" i="1"/>
  <c r="N58" i="1"/>
  <c r="E37" i="1" l="1"/>
  <c r="K37" i="1"/>
  <c r="D37" i="1" s="1"/>
  <c r="O59" i="1"/>
  <c r="N59" i="1" s="1"/>
  <c r="G76" i="3"/>
  <c r="H75" i="3"/>
  <c r="I75" i="3" s="1"/>
  <c r="M60" i="1"/>
  <c r="F60" i="1"/>
  <c r="I61" i="1"/>
  <c r="P61" i="1"/>
  <c r="J74" i="3"/>
  <c r="K74" i="3" s="1"/>
  <c r="Q82" i="1" s="1"/>
  <c r="L74" i="3"/>
  <c r="B75" i="2"/>
  <c r="C74" i="2"/>
  <c r="D74" i="2" s="1"/>
  <c r="E74" i="2" s="1"/>
  <c r="F74" i="2" s="1"/>
  <c r="H74" i="2" s="1"/>
  <c r="S60" i="1"/>
  <c r="R60" i="1"/>
  <c r="A62" i="1"/>
  <c r="T61" i="1"/>
  <c r="L37" i="1" l="1"/>
  <c r="J38" i="1" s="1"/>
  <c r="L75" i="3"/>
  <c r="J75" i="3"/>
  <c r="K75" i="3" s="1"/>
  <c r="Q83" i="1" s="1"/>
  <c r="M61" i="1"/>
  <c r="F61" i="1"/>
  <c r="I62" i="1"/>
  <c r="P62" i="1"/>
  <c r="H76" i="3"/>
  <c r="I76" i="3" s="1"/>
  <c r="G77" i="3"/>
  <c r="O60" i="1"/>
  <c r="N60" i="1" s="1"/>
  <c r="B76" i="2"/>
  <c r="C75" i="2"/>
  <c r="D75" i="2" s="1"/>
  <c r="E75" i="2" s="1"/>
  <c r="F75" i="2" s="1"/>
  <c r="H75" i="2" s="1"/>
  <c r="T62" i="1"/>
  <c r="A63" i="1"/>
  <c r="S61" i="1"/>
  <c r="R61" i="1"/>
  <c r="E38" i="1" l="1"/>
  <c r="K38" i="1"/>
  <c r="D38" i="1" s="1"/>
  <c r="L38" i="1"/>
  <c r="J39" i="1" s="1"/>
  <c r="O61" i="1"/>
  <c r="N61" i="1" s="1"/>
  <c r="M62" i="1"/>
  <c r="F62" i="1"/>
  <c r="G78" i="3"/>
  <c r="H77" i="3"/>
  <c r="I77" i="3" s="1"/>
  <c r="I63" i="1"/>
  <c r="P63" i="1"/>
  <c r="J76" i="3"/>
  <c r="K76" i="3" s="1"/>
  <c r="Q84" i="1" s="1"/>
  <c r="L76" i="3"/>
  <c r="B77" i="2"/>
  <c r="C76" i="2"/>
  <c r="D76" i="2" s="1"/>
  <c r="E76" i="2" s="1"/>
  <c r="F76" i="2" s="1"/>
  <c r="H76" i="2" s="1"/>
  <c r="T63" i="1"/>
  <c r="A64" i="1"/>
  <c r="R62" i="1"/>
  <c r="S62" i="1"/>
  <c r="E39" i="1" l="1"/>
  <c r="K39" i="1"/>
  <c r="I64" i="1"/>
  <c r="P64" i="1"/>
  <c r="L77" i="3"/>
  <c r="J77" i="3"/>
  <c r="K77" i="3" s="1"/>
  <c r="Q85" i="1" s="1"/>
  <c r="G79" i="3"/>
  <c r="H78" i="3"/>
  <c r="I78" i="3" s="1"/>
  <c r="M63" i="1"/>
  <c r="F63" i="1"/>
  <c r="O62" i="1"/>
  <c r="N62" i="1" s="1"/>
  <c r="C77" i="2"/>
  <c r="D77" i="2" s="1"/>
  <c r="E77" i="2" s="1"/>
  <c r="F77" i="2" s="1"/>
  <c r="H77" i="2" s="1"/>
  <c r="B78" i="2"/>
  <c r="R63" i="1"/>
  <c r="S63" i="1"/>
  <c r="T64" i="1"/>
  <c r="A65" i="1"/>
  <c r="L39" i="1" l="1"/>
  <c r="J40" i="1" s="1"/>
  <c r="D39" i="1"/>
  <c r="L78" i="3"/>
  <c r="J78" i="3"/>
  <c r="K78" i="3" s="1"/>
  <c r="Q86" i="1" s="1"/>
  <c r="G80" i="3"/>
  <c r="H79" i="3"/>
  <c r="I79" i="3" s="1"/>
  <c r="O63" i="1"/>
  <c r="N63" i="1" s="1"/>
  <c r="I65" i="1"/>
  <c r="P65" i="1"/>
  <c r="M64" i="1"/>
  <c r="F64" i="1"/>
  <c r="C78" i="2"/>
  <c r="D78" i="2" s="1"/>
  <c r="E78" i="2" s="1"/>
  <c r="F78" i="2" s="1"/>
  <c r="H78" i="2" s="1"/>
  <c r="B79" i="2"/>
  <c r="A66" i="1"/>
  <c r="T65" i="1"/>
  <c r="S64" i="1"/>
  <c r="R64" i="1"/>
  <c r="O64" i="1" s="1"/>
  <c r="E40" i="1" l="1"/>
  <c r="K40" i="1"/>
  <c r="D40" i="1" s="1"/>
  <c r="L40" i="1"/>
  <c r="J41" i="1" s="1"/>
  <c r="E41" i="1" s="1"/>
  <c r="I66" i="1"/>
  <c r="P66" i="1"/>
  <c r="L79" i="3"/>
  <c r="J79" i="3"/>
  <c r="K79" i="3" s="1"/>
  <c r="Q87" i="1" s="1"/>
  <c r="H80" i="3"/>
  <c r="I80" i="3" s="1"/>
  <c r="G81" i="3"/>
  <c r="M65" i="1"/>
  <c r="F65" i="1"/>
  <c r="C79" i="2"/>
  <c r="D79" i="2" s="1"/>
  <c r="E79" i="2" s="1"/>
  <c r="F79" i="2" s="1"/>
  <c r="H79" i="2" s="1"/>
  <c r="B80" i="2"/>
  <c r="N64" i="1"/>
  <c r="R65" i="1"/>
  <c r="S65" i="1"/>
  <c r="T66" i="1"/>
  <c r="A67" i="1"/>
  <c r="K41" i="1" l="1"/>
  <c r="D41" i="1" s="1"/>
  <c r="M66" i="1"/>
  <c r="F66" i="1"/>
  <c r="O65" i="1"/>
  <c r="N65" i="1" s="1"/>
  <c r="J80" i="3"/>
  <c r="K80" i="3" s="1"/>
  <c r="Q88" i="1" s="1"/>
  <c r="L80" i="3"/>
  <c r="H81" i="3"/>
  <c r="I81" i="3" s="1"/>
  <c r="G82" i="3"/>
  <c r="I67" i="1"/>
  <c r="P67" i="1"/>
  <c r="L41" i="1"/>
  <c r="J42" i="1" s="1"/>
  <c r="E42" i="1" s="1"/>
  <c r="C80" i="2"/>
  <c r="D80" i="2" s="1"/>
  <c r="E80" i="2" s="1"/>
  <c r="F80" i="2" s="1"/>
  <c r="H80" i="2" s="1"/>
  <c r="B81" i="2"/>
  <c r="R66" i="1"/>
  <c r="S66" i="1"/>
  <c r="T67" i="1"/>
  <c r="A68" i="1"/>
  <c r="G83" i="3" l="1"/>
  <c r="H82" i="3"/>
  <c r="I82" i="3" s="1"/>
  <c r="J81" i="3"/>
  <c r="K81" i="3" s="1"/>
  <c r="Q89" i="1" s="1"/>
  <c r="L81" i="3"/>
  <c r="I68" i="1"/>
  <c r="P68" i="1"/>
  <c r="O66" i="1"/>
  <c r="N66" i="1" s="1"/>
  <c r="M67" i="1"/>
  <c r="F67" i="1"/>
  <c r="C81" i="2"/>
  <c r="D81" i="2" s="1"/>
  <c r="E81" i="2" s="1"/>
  <c r="F81" i="2" s="1"/>
  <c r="H81" i="2" s="1"/>
  <c r="B82" i="2"/>
  <c r="K42" i="1"/>
  <c r="D42" i="1" s="1"/>
  <c r="R67" i="1"/>
  <c r="S67" i="1"/>
  <c r="A69" i="1"/>
  <c r="T68" i="1"/>
  <c r="I69" i="1" l="1"/>
  <c r="P69" i="1"/>
  <c r="O67" i="1"/>
  <c r="N67" i="1" s="1"/>
  <c r="J82" i="3"/>
  <c r="K82" i="3" s="1"/>
  <c r="Q90" i="1" s="1"/>
  <c r="L82" i="3"/>
  <c r="M68" i="1"/>
  <c r="F68" i="1"/>
  <c r="G84" i="3"/>
  <c r="H83" i="3"/>
  <c r="I83" i="3" s="1"/>
  <c r="L42" i="1"/>
  <c r="J43" i="1" s="1"/>
  <c r="E43" i="1" s="1"/>
  <c r="C82" i="2"/>
  <c r="D82" i="2" s="1"/>
  <c r="E82" i="2" s="1"/>
  <c r="F82" i="2" s="1"/>
  <c r="H82" i="2" s="1"/>
  <c r="B83" i="2"/>
  <c r="A70" i="1"/>
  <c r="T69" i="1"/>
  <c r="S68" i="1"/>
  <c r="R68" i="1"/>
  <c r="O68" i="1" l="1"/>
  <c r="N68" i="1" s="1"/>
  <c r="I70" i="1"/>
  <c r="P70" i="1"/>
  <c r="M69" i="1"/>
  <c r="F69" i="1"/>
  <c r="H84" i="3"/>
  <c r="I84" i="3" s="1"/>
  <c r="G85" i="3"/>
  <c r="J83" i="3"/>
  <c r="K83" i="3" s="1"/>
  <c r="Q91" i="1" s="1"/>
  <c r="L83" i="3"/>
  <c r="C83" i="2"/>
  <c r="D83" i="2" s="1"/>
  <c r="E83" i="2" s="1"/>
  <c r="F83" i="2" s="1"/>
  <c r="H83" i="2" s="1"/>
  <c r="B84" i="2"/>
  <c r="K43" i="1"/>
  <c r="D43" i="1" s="1"/>
  <c r="R69" i="1"/>
  <c r="S69" i="1"/>
  <c r="T70" i="1"/>
  <c r="A71" i="1"/>
  <c r="O69" i="1" l="1"/>
  <c r="N69" i="1" s="1"/>
  <c r="M70" i="1"/>
  <c r="F70" i="1"/>
  <c r="J84" i="3"/>
  <c r="K84" i="3" s="1"/>
  <c r="Q92" i="1" s="1"/>
  <c r="L84" i="3"/>
  <c r="G86" i="3"/>
  <c r="H85" i="3"/>
  <c r="I85" i="3" s="1"/>
  <c r="I71" i="1"/>
  <c r="P71" i="1"/>
  <c r="L43" i="1"/>
  <c r="J44" i="1" s="1"/>
  <c r="E44" i="1" s="1"/>
  <c r="C84" i="2"/>
  <c r="D84" i="2" s="1"/>
  <c r="E84" i="2" s="1"/>
  <c r="F84" i="2" s="1"/>
  <c r="H84" i="2" s="1"/>
  <c r="B85" i="2"/>
  <c r="A72" i="1"/>
  <c r="T71" i="1"/>
  <c r="R70" i="1"/>
  <c r="O70" i="1" s="1"/>
  <c r="S70" i="1"/>
  <c r="I72" i="1" l="1"/>
  <c r="P72" i="1"/>
  <c r="J85" i="3"/>
  <c r="K85" i="3" s="1"/>
  <c r="Q93" i="1" s="1"/>
  <c r="L85" i="3"/>
  <c r="G87" i="3"/>
  <c r="H86" i="3"/>
  <c r="I86" i="3" s="1"/>
  <c r="M71" i="1"/>
  <c r="F71" i="1"/>
  <c r="K44" i="1"/>
  <c r="L44" i="1" s="1"/>
  <c r="J45" i="1" s="1"/>
  <c r="E45" i="1" s="1"/>
  <c r="C85" i="2"/>
  <c r="D85" i="2" s="1"/>
  <c r="E85" i="2" s="1"/>
  <c r="F85" i="2" s="1"/>
  <c r="H85" i="2" s="1"/>
  <c r="B86" i="2"/>
  <c r="N70" i="1"/>
  <c r="A73" i="1"/>
  <c r="T72" i="1"/>
  <c r="R71" i="1"/>
  <c r="S71" i="1"/>
  <c r="D44" i="1" l="1"/>
  <c r="J86" i="3"/>
  <c r="K86" i="3" s="1"/>
  <c r="Q94" i="1" s="1"/>
  <c r="L86" i="3"/>
  <c r="G88" i="3"/>
  <c r="H87" i="3"/>
  <c r="I87" i="3" s="1"/>
  <c r="M72" i="1"/>
  <c r="F72" i="1"/>
  <c r="O71" i="1"/>
  <c r="N71" i="1" s="1"/>
  <c r="I73" i="1"/>
  <c r="P73" i="1"/>
  <c r="C86" i="2"/>
  <c r="D86" i="2" s="1"/>
  <c r="E86" i="2" s="1"/>
  <c r="F86" i="2" s="1"/>
  <c r="H86" i="2" s="1"/>
  <c r="B87" i="2"/>
  <c r="K45" i="1"/>
  <c r="D45" i="1" s="1"/>
  <c r="R72" i="1"/>
  <c r="S72" i="1"/>
  <c r="A74" i="1"/>
  <c r="T73" i="1"/>
  <c r="L87" i="3" l="1"/>
  <c r="J87" i="3"/>
  <c r="K87" i="3" s="1"/>
  <c r="Q95" i="1" s="1"/>
  <c r="O72" i="1"/>
  <c r="N72" i="1" s="1"/>
  <c r="H88" i="3"/>
  <c r="I88" i="3" s="1"/>
  <c r="G89" i="3"/>
  <c r="M73" i="1"/>
  <c r="F73" i="1"/>
  <c r="I74" i="1"/>
  <c r="P74" i="1"/>
  <c r="L45" i="1"/>
  <c r="J46" i="1" s="1"/>
  <c r="E46" i="1" s="1"/>
  <c r="C87" i="2"/>
  <c r="D87" i="2" s="1"/>
  <c r="E87" i="2" s="1"/>
  <c r="F87" i="2" s="1"/>
  <c r="H87" i="2" s="1"/>
  <c r="B88" i="2"/>
  <c r="T74" i="1"/>
  <c r="A75" i="1"/>
  <c r="S73" i="1"/>
  <c r="R73" i="1"/>
  <c r="O73" i="1" l="1"/>
  <c r="N73" i="1" s="1"/>
  <c r="M74" i="1"/>
  <c r="F74" i="1"/>
  <c r="G90" i="3"/>
  <c r="H89" i="3"/>
  <c r="I89" i="3" s="1"/>
  <c r="L88" i="3"/>
  <c r="J88" i="3"/>
  <c r="K88" i="3" s="1"/>
  <c r="Q96" i="1" s="1"/>
  <c r="I75" i="1"/>
  <c r="P75" i="1"/>
  <c r="C88" i="2"/>
  <c r="D88" i="2" s="1"/>
  <c r="E88" i="2" s="1"/>
  <c r="F88" i="2" s="1"/>
  <c r="H88" i="2" s="1"/>
  <c r="B89" i="2"/>
  <c r="K46" i="1"/>
  <c r="D46" i="1" s="1"/>
  <c r="T75" i="1"/>
  <c r="A76" i="1"/>
  <c r="R74" i="1"/>
  <c r="O74" i="1" s="1"/>
  <c r="S74" i="1"/>
  <c r="M75" i="1" l="1"/>
  <c r="F75" i="1"/>
  <c r="L89" i="3"/>
  <c r="J89" i="3"/>
  <c r="K89" i="3" s="1"/>
  <c r="Q97" i="1" s="1"/>
  <c r="G91" i="3"/>
  <c r="H90" i="3"/>
  <c r="I90" i="3" s="1"/>
  <c r="I76" i="1"/>
  <c r="P76" i="1"/>
  <c r="L46" i="1"/>
  <c r="J47" i="1" s="1"/>
  <c r="E47" i="1" s="1"/>
  <c r="C89" i="2"/>
  <c r="D89" i="2" s="1"/>
  <c r="E89" i="2" s="1"/>
  <c r="F89" i="2" s="1"/>
  <c r="H89" i="2" s="1"/>
  <c r="B90" i="2"/>
  <c r="A77" i="1"/>
  <c r="T76" i="1"/>
  <c r="R75" i="1"/>
  <c r="S75" i="1"/>
  <c r="N74" i="1"/>
  <c r="O75" i="1" l="1"/>
  <c r="N75" i="1" s="1"/>
  <c r="J90" i="3"/>
  <c r="K90" i="3" s="1"/>
  <c r="Q98" i="1" s="1"/>
  <c r="L90" i="3"/>
  <c r="M76" i="1"/>
  <c r="F76" i="1"/>
  <c r="H91" i="3"/>
  <c r="I91" i="3" s="1"/>
  <c r="G92" i="3"/>
  <c r="I77" i="1"/>
  <c r="P77" i="1"/>
  <c r="C90" i="2"/>
  <c r="D90" i="2" s="1"/>
  <c r="E90" i="2" s="1"/>
  <c r="F90" i="2" s="1"/>
  <c r="H90" i="2" s="1"/>
  <c r="B91" i="2"/>
  <c r="K47" i="1"/>
  <c r="D47" i="1" s="1"/>
  <c r="S76" i="1"/>
  <c r="R76" i="1"/>
  <c r="A78" i="1"/>
  <c r="T77" i="1"/>
  <c r="H92" i="3" l="1"/>
  <c r="I92" i="3" s="1"/>
  <c r="G93" i="3"/>
  <c r="L91" i="3"/>
  <c r="J91" i="3"/>
  <c r="K91" i="3" s="1"/>
  <c r="Q99" i="1" s="1"/>
  <c r="L47" i="1"/>
  <c r="J48" i="1" s="1"/>
  <c r="E48" i="1" s="1"/>
  <c r="O76" i="1"/>
  <c r="N76" i="1" s="1"/>
  <c r="M77" i="1"/>
  <c r="F77" i="1"/>
  <c r="I78" i="1"/>
  <c r="P78" i="1"/>
  <c r="C91" i="2"/>
  <c r="D91" i="2" s="1"/>
  <c r="E91" i="2" s="1"/>
  <c r="F91" i="2" s="1"/>
  <c r="H91" i="2" s="1"/>
  <c r="B92" i="2"/>
  <c r="A79" i="1"/>
  <c r="T78" i="1"/>
  <c r="S77" i="1"/>
  <c r="R77" i="1"/>
  <c r="O77" i="1" s="1"/>
  <c r="I79" i="1" l="1"/>
  <c r="P79" i="1"/>
  <c r="G94" i="3"/>
  <c r="H93" i="3"/>
  <c r="I93" i="3" s="1"/>
  <c r="M78" i="1"/>
  <c r="F78" i="1"/>
  <c r="J92" i="3"/>
  <c r="K92" i="3" s="1"/>
  <c r="Q100" i="1" s="1"/>
  <c r="L92" i="3"/>
  <c r="C92" i="2"/>
  <c r="D92" i="2" s="1"/>
  <c r="E92" i="2" s="1"/>
  <c r="F92" i="2" s="1"/>
  <c r="H92" i="2" s="1"/>
  <c r="B93" i="2"/>
  <c r="K48" i="1"/>
  <c r="N77" i="1"/>
  <c r="R78" i="1"/>
  <c r="S78" i="1"/>
  <c r="A80" i="1"/>
  <c r="T79" i="1"/>
  <c r="O78" i="1" l="1"/>
  <c r="N78" i="1" s="1"/>
  <c r="I80" i="1"/>
  <c r="P80" i="1"/>
  <c r="L93" i="3"/>
  <c r="J93" i="3"/>
  <c r="K93" i="3" s="1"/>
  <c r="Q101" i="1" s="1"/>
  <c r="G95" i="3"/>
  <c r="H94" i="3"/>
  <c r="I94" i="3" s="1"/>
  <c r="M79" i="1"/>
  <c r="F79" i="1"/>
  <c r="L48" i="1"/>
  <c r="J49" i="1" s="1"/>
  <c r="E49" i="1" s="1"/>
  <c r="C93" i="2"/>
  <c r="D93" i="2" s="1"/>
  <c r="E93" i="2" s="1"/>
  <c r="F93" i="2" s="1"/>
  <c r="H93" i="2" s="1"/>
  <c r="B94" i="2"/>
  <c r="D48" i="1"/>
  <c r="R79" i="1"/>
  <c r="S79" i="1"/>
  <c r="A81" i="1"/>
  <c r="T80" i="1"/>
  <c r="G96" i="3" l="1"/>
  <c r="H95" i="3"/>
  <c r="I95" i="3" s="1"/>
  <c r="J94" i="3"/>
  <c r="K94" i="3" s="1"/>
  <c r="Q102" i="1" s="1"/>
  <c r="L94" i="3"/>
  <c r="O79" i="1"/>
  <c r="N79" i="1" s="1"/>
  <c r="M80" i="1"/>
  <c r="F80" i="1"/>
  <c r="I81" i="1"/>
  <c r="P81" i="1"/>
  <c r="C94" i="2"/>
  <c r="D94" i="2" s="1"/>
  <c r="E94" i="2" s="1"/>
  <c r="F94" i="2" s="1"/>
  <c r="H94" i="2" s="1"/>
  <c r="B95" i="2"/>
  <c r="K49" i="1"/>
  <c r="L49" i="1" s="1"/>
  <c r="R80" i="1"/>
  <c r="S80" i="1"/>
  <c r="A82" i="1"/>
  <c r="T81" i="1"/>
  <c r="O80" i="1" l="1"/>
  <c r="J95" i="3"/>
  <c r="K95" i="3" s="1"/>
  <c r="Q103" i="1" s="1"/>
  <c r="L95" i="3"/>
  <c r="M81" i="1"/>
  <c r="F81" i="1"/>
  <c r="I82" i="1"/>
  <c r="P82" i="1"/>
  <c r="H96" i="3"/>
  <c r="I96" i="3" s="1"/>
  <c r="G97" i="3"/>
  <c r="C95" i="2"/>
  <c r="D95" i="2" s="1"/>
  <c r="E95" i="2" s="1"/>
  <c r="F95" i="2" s="1"/>
  <c r="H95" i="2" s="1"/>
  <c r="B96" i="2"/>
  <c r="J50" i="1"/>
  <c r="E50" i="1" s="1"/>
  <c r="D49" i="1"/>
  <c r="N80" i="1"/>
  <c r="T82" i="1"/>
  <c r="A83" i="1"/>
  <c r="S81" i="1"/>
  <c r="R81" i="1"/>
  <c r="G98" i="3" l="1"/>
  <c r="H97" i="3"/>
  <c r="I97" i="3" s="1"/>
  <c r="M82" i="1"/>
  <c r="F82" i="1"/>
  <c r="J96" i="3"/>
  <c r="K96" i="3" s="1"/>
  <c r="Q104" i="1" s="1"/>
  <c r="L96" i="3"/>
  <c r="O81" i="1"/>
  <c r="N81" i="1" s="1"/>
  <c r="I83" i="1"/>
  <c r="P83" i="1"/>
  <c r="C96" i="2"/>
  <c r="D96" i="2" s="1"/>
  <c r="E96" i="2" s="1"/>
  <c r="F96" i="2" s="1"/>
  <c r="H96" i="2" s="1"/>
  <c r="B97" i="2"/>
  <c r="K50" i="1"/>
  <c r="D50" i="1" s="1"/>
  <c r="T83" i="1"/>
  <c r="A84" i="1"/>
  <c r="S82" i="1"/>
  <c r="R82" i="1"/>
  <c r="O82" i="1" s="1"/>
  <c r="M83" i="1" l="1"/>
  <c r="F83" i="1"/>
  <c r="J97" i="3"/>
  <c r="K97" i="3" s="1"/>
  <c r="Q105" i="1" s="1"/>
  <c r="L97" i="3"/>
  <c r="I84" i="1"/>
  <c r="P84" i="1"/>
  <c r="G99" i="3"/>
  <c r="H98" i="3"/>
  <c r="I98" i="3" s="1"/>
  <c r="L50" i="1"/>
  <c r="J51" i="1" s="1"/>
  <c r="E51" i="1" s="1"/>
  <c r="C97" i="2"/>
  <c r="D97" i="2" s="1"/>
  <c r="E97" i="2" s="1"/>
  <c r="F97" i="2" s="1"/>
  <c r="H97" i="2" s="1"/>
  <c r="B98" i="2"/>
  <c r="N82" i="1"/>
  <c r="T84" i="1"/>
  <c r="A85" i="1"/>
  <c r="R83" i="1"/>
  <c r="O83" i="1" s="1"/>
  <c r="S83" i="1"/>
  <c r="M84" i="1" l="1"/>
  <c r="F84" i="1"/>
  <c r="I85" i="1"/>
  <c r="P85" i="1"/>
  <c r="L98" i="3"/>
  <c r="J98" i="3"/>
  <c r="K98" i="3" s="1"/>
  <c r="Q106" i="1" s="1"/>
  <c r="H99" i="3"/>
  <c r="I99" i="3" s="1"/>
  <c r="G100" i="3"/>
  <c r="C98" i="2"/>
  <c r="D98" i="2" s="1"/>
  <c r="E98" i="2" s="1"/>
  <c r="F98" i="2" s="1"/>
  <c r="H98" i="2" s="1"/>
  <c r="B99" i="2"/>
  <c r="K51" i="1"/>
  <c r="D51" i="1" s="1"/>
  <c r="N83" i="1"/>
  <c r="T85" i="1"/>
  <c r="A86" i="1"/>
  <c r="S84" i="1"/>
  <c r="R84" i="1"/>
  <c r="M85" i="1" l="1"/>
  <c r="F85" i="1"/>
  <c r="I86" i="1"/>
  <c r="P86" i="1"/>
  <c r="H100" i="3"/>
  <c r="I100" i="3" s="1"/>
  <c r="G101" i="3"/>
  <c r="J99" i="3"/>
  <c r="K99" i="3" s="1"/>
  <c r="Q107" i="1" s="1"/>
  <c r="L99" i="3"/>
  <c r="O84" i="1"/>
  <c r="N84" i="1" s="1"/>
  <c r="L51" i="1"/>
  <c r="J52" i="1" s="1"/>
  <c r="E52" i="1" s="1"/>
  <c r="C99" i="2"/>
  <c r="D99" i="2" s="1"/>
  <c r="E99" i="2" s="1"/>
  <c r="F99" i="2" s="1"/>
  <c r="H99" i="2" s="1"/>
  <c r="B100" i="2"/>
  <c r="A87" i="1"/>
  <c r="T86" i="1"/>
  <c r="R85" i="1"/>
  <c r="S85" i="1"/>
  <c r="I87" i="1" l="1"/>
  <c r="P87" i="1"/>
  <c r="G102" i="3"/>
  <c r="H101" i="3"/>
  <c r="I101" i="3" s="1"/>
  <c r="L100" i="3"/>
  <c r="J100" i="3"/>
  <c r="K100" i="3" s="1"/>
  <c r="Q108" i="1" s="1"/>
  <c r="O85" i="1"/>
  <c r="N85" i="1" s="1"/>
  <c r="M86" i="1"/>
  <c r="F86" i="1"/>
  <c r="K52" i="1"/>
  <c r="D52" i="1" s="1"/>
  <c r="C100" i="2"/>
  <c r="D100" i="2" s="1"/>
  <c r="E100" i="2" s="1"/>
  <c r="F100" i="2" s="1"/>
  <c r="H100" i="2" s="1"/>
  <c r="B101" i="2"/>
  <c r="R86" i="1"/>
  <c r="S86" i="1"/>
  <c r="A88" i="1"/>
  <c r="T87" i="1"/>
  <c r="J101" i="3" l="1"/>
  <c r="K101" i="3" s="1"/>
  <c r="Q109" i="1" s="1"/>
  <c r="L101" i="3"/>
  <c r="I88" i="1"/>
  <c r="P88" i="1"/>
  <c r="G103" i="3"/>
  <c r="H102" i="3"/>
  <c r="I102" i="3" s="1"/>
  <c r="O86" i="1"/>
  <c r="N86" i="1" s="1"/>
  <c r="M87" i="1"/>
  <c r="F87" i="1"/>
  <c r="L52" i="1"/>
  <c r="J53" i="1" s="1"/>
  <c r="E53" i="1" s="1"/>
  <c r="C101" i="2"/>
  <c r="D101" i="2" s="1"/>
  <c r="E101" i="2" s="1"/>
  <c r="F101" i="2" s="1"/>
  <c r="H101" i="2" s="1"/>
  <c r="B102" i="2"/>
  <c r="A89" i="1"/>
  <c r="T88" i="1"/>
  <c r="R87" i="1"/>
  <c r="S87" i="1"/>
  <c r="O87" i="1" l="1"/>
  <c r="N87" i="1" s="1"/>
  <c r="L102" i="3"/>
  <c r="J102" i="3"/>
  <c r="K102" i="3" s="1"/>
  <c r="Q110" i="1" s="1"/>
  <c r="H103" i="3"/>
  <c r="I103" i="3" s="1"/>
  <c r="G104" i="3"/>
  <c r="M88" i="1"/>
  <c r="F88" i="1"/>
  <c r="I89" i="1"/>
  <c r="P89" i="1"/>
  <c r="K53" i="1"/>
  <c r="D53" i="1" s="1"/>
  <c r="C102" i="2"/>
  <c r="D102" i="2" s="1"/>
  <c r="E102" i="2" s="1"/>
  <c r="F102" i="2" s="1"/>
  <c r="H102" i="2" s="1"/>
  <c r="B103" i="2"/>
  <c r="R88" i="1"/>
  <c r="S88" i="1"/>
  <c r="T89" i="1"/>
  <c r="A90" i="1"/>
  <c r="M89" i="1" l="1"/>
  <c r="F89" i="1"/>
  <c r="O88" i="1"/>
  <c r="N88" i="1" s="1"/>
  <c r="G105" i="3"/>
  <c r="H104" i="3"/>
  <c r="I104" i="3" s="1"/>
  <c r="L103" i="3"/>
  <c r="J103" i="3"/>
  <c r="K103" i="3" s="1"/>
  <c r="Q111" i="1" s="1"/>
  <c r="I90" i="1"/>
  <c r="P90" i="1"/>
  <c r="L53" i="1"/>
  <c r="J54" i="1" s="1"/>
  <c r="E54" i="1" s="1"/>
  <c r="C103" i="2"/>
  <c r="D103" i="2" s="1"/>
  <c r="E103" i="2" s="1"/>
  <c r="F103" i="2" s="1"/>
  <c r="H103" i="2" s="1"/>
  <c r="B104" i="2"/>
  <c r="A91" i="1"/>
  <c r="T90" i="1"/>
  <c r="R89" i="1"/>
  <c r="O89" i="1" s="1"/>
  <c r="S89" i="1"/>
  <c r="J104" i="3" l="1"/>
  <c r="K104" i="3" s="1"/>
  <c r="Q112" i="1" s="1"/>
  <c r="L104" i="3"/>
  <c r="G106" i="3"/>
  <c r="H105" i="3"/>
  <c r="I105" i="3" s="1"/>
  <c r="M90" i="1"/>
  <c r="F90" i="1"/>
  <c r="I91" i="1"/>
  <c r="P91" i="1"/>
  <c r="K54" i="1"/>
  <c r="L54" i="1" s="1"/>
  <c r="C104" i="2"/>
  <c r="D104" i="2" s="1"/>
  <c r="E104" i="2" s="1"/>
  <c r="F104" i="2" s="1"/>
  <c r="H104" i="2" s="1"/>
  <c r="B105" i="2"/>
  <c r="N89" i="1"/>
  <c r="R90" i="1"/>
  <c r="S90" i="1"/>
  <c r="T91" i="1"/>
  <c r="A92" i="1"/>
  <c r="J105" i="3" l="1"/>
  <c r="K105" i="3" s="1"/>
  <c r="Q113" i="1" s="1"/>
  <c r="L105" i="3"/>
  <c r="H106" i="3"/>
  <c r="I106" i="3" s="1"/>
  <c r="G107" i="3"/>
  <c r="O90" i="1"/>
  <c r="N90" i="1" s="1"/>
  <c r="I92" i="1"/>
  <c r="P92" i="1"/>
  <c r="M91" i="1"/>
  <c r="F91" i="1"/>
  <c r="D54" i="1"/>
  <c r="J55" i="1"/>
  <c r="E55" i="1" s="1"/>
  <c r="C105" i="2"/>
  <c r="D105" i="2" s="1"/>
  <c r="E105" i="2" s="1"/>
  <c r="F105" i="2" s="1"/>
  <c r="H105" i="2" s="1"/>
  <c r="B106" i="2"/>
  <c r="C106" i="2" s="1"/>
  <c r="D106" i="2" s="1"/>
  <c r="E106" i="2" s="1"/>
  <c r="F106" i="2" s="1"/>
  <c r="H106" i="2" s="1"/>
  <c r="T92" i="1"/>
  <c r="A93" i="1"/>
  <c r="S91" i="1"/>
  <c r="R91" i="1"/>
  <c r="I93" i="1" l="1"/>
  <c r="P93" i="1"/>
  <c r="G108" i="3"/>
  <c r="H107" i="3"/>
  <c r="I107" i="3" s="1"/>
  <c r="L106" i="3"/>
  <c r="J106" i="3"/>
  <c r="K106" i="3" s="1"/>
  <c r="Q114" i="1" s="1"/>
  <c r="M92" i="1"/>
  <c r="F92" i="1"/>
  <c r="O91" i="1"/>
  <c r="N91" i="1" s="1"/>
  <c r="K55" i="1"/>
  <c r="D55" i="1" s="1"/>
  <c r="T93" i="1"/>
  <c r="A94" i="1"/>
  <c r="S92" i="1"/>
  <c r="R92" i="1"/>
  <c r="L55" i="1" l="1"/>
  <c r="J56" i="1" s="1"/>
  <c r="E56" i="1" s="1"/>
  <c r="I94" i="1"/>
  <c r="P94" i="1"/>
  <c r="J107" i="3"/>
  <c r="K107" i="3" s="1"/>
  <c r="Q115" i="1" s="1"/>
  <c r="L107" i="3"/>
  <c r="H108" i="3"/>
  <c r="I108" i="3" s="1"/>
  <c r="G109" i="3"/>
  <c r="M93" i="1"/>
  <c r="F93" i="1"/>
  <c r="O92" i="1"/>
  <c r="N92" i="1" s="1"/>
  <c r="A95" i="1"/>
  <c r="T94" i="1"/>
  <c r="R93" i="1"/>
  <c r="S93" i="1"/>
  <c r="K56" i="1" l="1"/>
  <c r="D56" i="1" s="1"/>
  <c r="O93" i="1"/>
  <c r="M94" i="1"/>
  <c r="F94" i="1"/>
  <c r="I95" i="1"/>
  <c r="P95" i="1"/>
  <c r="G110" i="3"/>
  <c r="H109" i="3"/>
  <c r="I109" i="3" s="1"/>
  <c r="J108" i="3"/>
  <c r="K108" i="3" s="1"/>
  <c r="Q116" i="1" s="1"/>
  <c r="L108" i="3"/>
  <c r="L56" i="1"/>
  <c r="J57" i="1" s="1"/>
  <c r="E57" i="1" s="1"/>
  <c r="S94" i="1"/>
  <c r="R94" i="1"/>
  <c r="A96" i="1"/>
  <c r="T95" i="1"/>
  <c r="N93" i="1"/>
  <c r="O94" i="1" l="1"/>
  <c r="N94" i="1" s="1"/>
  <c r="M95" i="1"/>
  <c r="F95" i="1"/>
  <c r="I96" i="1"/>
  <c r="P96" i="1"/>
  <c r="G111" i="3"/>
  <c r="H110" i="3"/>
  <c r="I110" i="3" s="1"/>
  <c r="J109" i="3"/>
  <c r="K109" i="3" s="1"/>
  <c r="Q117" i="1" s="1"/>
  <c r="L109" i="3"/>
  <c r="K57" i="1"/>
  <c r="T96" i="1"/>
  <c r="A97" i="1"/>
  <c r="R95" i="1"/>
  <c r="S95" i="1"/>
  <c r="O95" i="1" l="1"/>
  <c r="N95" i="1" s="1"/>
  <c r="L110" i="3"/>
  <c r="J110" i="3"/>
  <c r="K110" i="3" s="1"/>
  <c r="Q118" i="1" s="1"/>
  <c r="I97" i="1"/>
  <c r="P97" i="1"/>
  <c r="M96" i="1"/>
  <c r="F96" i="1"/>
  <c r="G112" i="3"/>
  <c r="H111" i="3"/>
  <c r="I111" i="3" s="1"/>
  <c r="D57" i="1"/>
  <c r="L57" i="1"/>
  <c r="J58" i="1" s="1"/>
  <c r="E58" i="1" s="1"/>
  <c r="S96" i="1"/>
  <c r="R96" i="1"/>
  <c r="T97" i="1"/>
  <c r="A98" i="1"/>
  <c r="M97" i="1" l="1"/>
  <c r="F97" i="1"/>
  <c r="O96" i="1"/>
  <c r="N96" i="1" s="1"/>
  <c r="H112" i="3"/>
  <c r="I112" i="3" s="1"/>
  <c r="G113" i="3"/>
  <c r="J111" i="3"/>
  <c r="K111" i="3" s="1"/>
  <c r="Q119" i="1" s="1"/>
  <c r="L111" i="3"/>
  <c r="I98" i="1"/>
  <c r="P98" i="1"/>
  <c r="K58" i="1"/>
  <c r="D58" i="1" s="1"/>
  <c r="T98" i="1"/>
  <c r="A99" i="1"/>
  <c r="R97" i="1"/>
  <c r="S97" i="1"/>
  <c r="M98" i="1" l="1"/>
  <c r="F98" i="1"/>
  <c r="I99" i="1"/>
  <c r="P99" i="1"/>
  <c r="J112" i="3"/>
  <c r="K112" i="3" s="1"/>
  <c r="Q120" i="1" s="1"/>
  <c r="L112" i="3"/>
  <c r="O97" i="1"/>
  <c r="N97" i="1" s="1"/>
  <c r="G114" i="3"/>
  <c r="H113" i="3"/>
  <c r="I113" i="3" s="1"/>
  <c r="L58" i="1"/>
  <c r="J59" i="1" s="1"/>
  <c r="E59" i="1" s="1"/>
  <c r="R98" i="1"/>
  <c r="S98" i="1"/>
  <c r="A100" i="1"/>
  <c r="T99" i="1"/>
  <c r="O98" i="1" l="1"/>
  <c r="N98" i="1" s="1"/>
  <c r="M99" i="1"/>
  <c r="F99" i="1"/>
  <c r="I100" i="1"/>
  <c r="P100" i="1"/>
  <c r="J113" i="3"/>
  <c r="K113" i="3" s="1"/>
  <c r="Q121" i="1" s="1"/>
  <c r="L113" i="3"/>
  <c r="G115" i="3"/>
  <c r="H114" i="3"/>
  <c r="I114" i="3" s="1"/>
  <c r="K59" i="1"/>
  <c r="T100" i="1"/>
  <c r="A101" i="1"/>
  <c r="S99" i="1"/>
  <c r="R99" i="1"/>
  <c r="I101" i="1" l="1"/>
  <c r="P101" i="1"/>
  <c r="L114" i="3"/>
  <c r="J114" i="3"/>
  <c r="K114" i="3" s="1"/>
  <c r="Q122" i="1" s="1"/>
  <c r="M100" i="1"/>
  <c r="F100" i="1"/>
  <c r="G116" i="3"/>
  <c r="H115" i="3"/>
  <c r="I115" i="3" s="1"/>
  <c r="O99" i="1"/>
  <c r="N99" i="1" s="1"/>
  <c r="D59" i="1"/>
  <c r="L59" i="1"/>
  <c r="J60" i="1" s="1"/>
  <c r="E60" i="1" s="1"/>
  <c r="A102" i="1"/>
  <c r="T101" i="1"/>
  <c r="R100" i="1"/>
  <c r="S100" i="1"/>
  <c r="O100" i="1" l="1"/>
  <c r="N100" i="1" s="1"/>
  <c r="M101" i="1"/>
  <c r="F101" i="1"/>
  <c r="H116" i="3"/>
  <c r="I116" i="3" s="1"/>
  <c r="G117" i="3"/>
  <c r="I102" i="1"/>
  <c r="P102" i="1"/>
  <c r="J115" i="3"/>
  <c r="K115" i="3" s="1"/>
  <c r="Q123" i="1" s="1"/>
  <c r="L115" i="3"/>
  <c r="K60" i="1"/>
  <c r="D60" i="1" s="1"/>
  <c r="T102" i="1"/>
  <c r="A103" i="1"/>
  <c r="S101" i="1"/>
  <c r="R101" i="1"/>
  <c r="O101" i="1" s="1"/>
  <c r="H117" i="3" l="1"/>
  <c r="I117" i="3" s="1"/>
  <c r="G118" i="3"/>
  <c r="I103" i="1"/>
  <c r="P103" i="1"/>
  <c r="J116" i="3"/>
  <c r="K116" i="3" s="1"/>
  <c r="Q124" i="1" s="1"/>
  <c r="L116" i="3"/>
  <c r="M102" i="1"/>
  <c r="F102" i="1"/>
  <c r="L60" i="1"/>
  <c r="J61" i="1" s="1"/>
  <c r="E61" i="1" s="1"/>
  <c r="N101" i="1"/>
  <c r="T103" i="1"/>
  <c r="A104" i="1"/>
  <c r="R102" i="1"/>
  <c r="S102" i="1"/>
  <c r="I104" i="1" l="1"/>
  <c r="P104" i="1"/>
  <c r="O102" i="1"/>
  <c r="N102" i="1" s="1"/>
  <c r="G119" i="3"/>
  <c r="H118" i="3"/>
  <c r="I118" i="3" s="1"/>
  <c r="M103" i="1"/>
  <c r="F103" i="1"/>
  <c r="J117" i="3"/>
  <c r="K117" i="3" s="1"/>
  <c r="Q125" i="1" s="1"/>
  <c r="L117" i="3"/>
  <c r="K61" i="1"/>
  <c r="D61" i="1" s="1"/>
  <c r="T104" i="1"/>
  <c r="A105" i="1"/>
  <c r="R103" i="1"/>
  <c r="S103" i="1"/>
  <c r="M104" i="1" l="1"/>
  <c r="F104" i="1"/>
  <c r="G120" i="3"/>
  <c r="H119" i="3"/>
  <c r="I119" i="3" s="1"/>
  <c r="O103" i="1"/>
  <c r="N103" i="1" s="1"/>
  <c r="I105" i="1"/>
  <c r="P105" i="1"/>
  <c r="J118" i="3"/>
  <c r="K118" i="3" s="1"/>
  <c r="Q126" i="1" s="1"/>
  <c r="L118" i="3"/>
  <c r="L61" i="1"/>
  <c r="J62" i="1" s="1"/>
  <c r="E62" i="1" s="1"/>
  <c r="T105" i="1"/>
  <c r="A106" i="1"/>
  <c r="R104" i="1"/>
  <c r="S104" i="1"/>
  <c r="O104" i="1" l="1"/>
  <c r="N104" i="1" s="1"/>
  <c r="I106" i="1"/>
  <c r="P106" i="1"/>
  <c r="L119" i="3"/>
  <c r="J119" i="3"/>
  <c r="K119" i="3" s="1"/>
  <c r="Q127" i="1" s="1"/>
  <c r="G121" i="3"/>
  <c r="H120" i="3"/>
  <c r="I120" i="3" s="1"/>
  <c r="M105" i="1"/>
  <c r="F105" i="1"/>
  <c r="K62" i="1"/>
  <c r="D62" i="1" s="1"/>
  <c r="A107" i="1"/>
  <c r="T106" i="1"/>
  <c r="R105" i="1"/>
  <c r="S105" i="1"/>
  <c r="M106" i="1" l="1"/>
  <c r="F106" i="1"/>
  <c r="I107" i="1"/>
  <c r="P107" i="1"/>
  <c r="J120" i="3"/>
  <c r="K120" i="3" s="1"/>
  <c r="Q128" i="1" s="1"/>
  <c r="L120" i="3"/>
  <c r="O105" i="1"/>
  <c r="N105" i="1" s="1"/>
  <c r="G122" i="3"/>
  <c r="H121" i="3"/>
  <c r="I121" i="3" s="1"/>
  <c r="L62" i="1"/>
  <c r="J63" i="1" s="1"/>
  <c r="E63" i="1" s="1"/>
  <c r="R106" i="1"/>
  <c r="S106" i="1"/>
  <c r="A108" i="1"/>
  <c r="T107" i="1"/>
  <c r="I108" i="1" l="1"/>
  <c r="P108" i="1"/>
  <c r="J121" i="3"/>
  <c r="K121" i="3" s="1"/>
  <c r="Q129" i="1" s="1"/>
  <c r="L121" i="3"/>
  <c r="H122" i="3"/>
  <c r="I122" i="3" s="1"/>
  <c r="G123" i="3"/>
  <c r="M107" i="1"/>
  <c r="F107" i="1"/>
  <c r="O106" i="1"/>
  <c r="N106" i="1" s="1"/>
  <c r="K63" i="1"/>
  <c r="D63" i="1" s="1"/>
  <c r="S107" i="1"/>
  <c r="R107" i="1"/>
  <c r="O107" i="1" s="1"/>
  <c r="A109" i="1"/>
  <c r="T108" i="1"/>
  <c r="M108" i="1" l="1"/>
  <c r="F108" i="1"/>
  <c r="I109" i="1"/>
  <c r="P109" i="1"/>
  <c r="H123" i="3"/>
  <c r="I123" i="3" s="1"/>
  <c r="G124" i="3"/>
  <c r="J122" i="3"/>
  <c r="K122" i="3" s="1"/>
  <c r="Q130" i="1" s="1"/>
  <c r="L122" i="3"/>
  <c r="L63" i="1"/>
  <c r="J64" i="1" s="1"/>
  <c r="E64" i="1" s="1"/>
  <c r="N107" i="1"/>
  <c r="T109" i="1"/>
  <c r="A110" i="1"/>
  <c r="R108" i="1"/>
  <c r="S108" i="1"/>
  <c r="I110" i="1" l="1"/>
  <c r="P110" i="1"/>
  <c r="H124" i="3"/>
  <c r="I124" i="3" s="1"/>
  <c r="G125" i="3"/>
  <c r="O108" i="1"/>
  <c r="N108" i="1" s="1"/>
  <c r="M109" i="1"/>
  <c r="F109" i="1"/>
  <c r="J123" i="3"/>
  <c r="K123" i="3" s="1"/>
  <c r="Q131" i="1" s="1"/>
  <c r="L123" i="3"/>
  <c r="K64" i="1"/>
  <c r="D64" i="1" s="1"/>
  <c r="T110" i="1"/>
  <c r="A111" i="1"/>
  <c r="R109" i="1"/>
  <c r="S109" i="1"/>
  <c r="I111" i="1" l="1"/>
  <c r="P111" i="1"/>
  <c r="M110" i="1"/>
  <c r="F110" i="1"/>
  <c r="H125" i="3"/>
  <c r="I125" i="3" s="1"/>
  <c r="G126" i="3"/>
  <c r="J124" i="3"/>
  <c r="K124" i="3" s="1"/>
  <c r="Q132" i="1" s="1"/>
  <c r="L124" i="3"/>
  <c r="O109" i="1"/>
  <c r="N109" i="1" s="1"/>
  <c r="L64" i="1"/>
  <c r="J65" i="1" s="1"/>
  <c r="E65" i="1" s="1"/>
  <c r="T111" i="1"/>
  <c r="A112" i="1"/>
  <c r="R110" i="1"/>
  <c r="S110" i="1"/>
  <c r="I112" i="1" l="1"/>
  <c r="P112" i="1"/>
  <c r="M111" i="1"/>
  <c r="F111" i="1"/>
  <c r="H126" i="3"/>
  <c r="I126" i="3" s="1"/>
  <c r="G127" i="3"/>
  <c r="J125" i="3"/>
  <c r="K125" i="3" s="1"/>
  <c r="Q133" i="1" s="1"/>
  <c r="L125" i="3"/>
  <c r="O110" i="1"/>
  <c r="N110" i="1" s="1"/>
  <c r="K65" i="1"/>
  <c r="D65" i="1" s="1"/>
  <c r="R111" i="1"/>
  <c r="S111" i="1"/>
  <c r="T112" i="1"/>
  <c r="A113" i="1"/>
  <c r="I113" i="1" l="1"/>
  <c r="P113" i="1"/>
  <c r="L126" i="3"/>
  <c r="J126" i="3"/>
  <c r="K126" i="3" s="1"/>
  <c r="Q134" i="1" s="1"/>
  <c r="O111" i="1"/>
  <c r="N111" i="1" s="1"/>
  <c r="G128" i="3"/>
  <c r="H127" i="3"/>
  <c r="I127" i="3" s="1"/>
  <c r="M112" i="1"/>
  <c r="F112" i="1"/>
  <c r="L65" i="1"/>
  <c r="J66" i="1" s="1"/>
  <c r="E66" i="1" s="1"/>
  <c r="R112" i="1"/>
  <c r="S112" i="1"/>
  <c r="T113" i="1"/>
  <c r="A114" i="1"/>
  <c r="M113" i="1" l="1"/>
  <c r="F113" i="1"/>
  <c r="H128" i="3"/>
  <c r="I128" i="3" s="1"/>
  <c r="G129" i="3"/>
  <c r="I114" i="1"/>
  <c r="P114" i="1"/>
  <c r="L127" i="3"/>
  <c r="J127" i="3"/>
  <c r="K127" i="3" s="1"/>
  <c r="Q135" i="1" s="1"/>
  <c r="O112" i="1"/>
  <c r="N112" i="1" s="1"/>
  <c r="K66" i="1"/>
  <c r="D66" i="1" s="1"/>
  <c r="S113" i="1"/>
  <c r="R113" i="1"/>
  <c r="A115" i="1"/>
  <c r="T114" i="1"/>
  <c r="I115" i="1" l="1"/>
  <c r="P115" i="1"/>
  <c r="G130" i="3"/>
  <c r="H129" i="3"/>
  <c r="I129" i="3" s="1"/>
  <c r="M114" i="1"/>
  <c r="F114" i="1"/>
  <c r="J128" i="3"/>
  <c r="K128" i="3" s="1"/>
  <c r="Q136" i="1" s="1"/>
  <c r="L128" i="3"/>
  <c r="O113" i="1"/>
  <c r="N113" i="1" s="1"/>
  <c r="L66" i="1"/>
  <c r="J67" i="1" s="1"/>
  <c r="E67" i="1" s="1"/>
  <c r="R114" i="1"/>
  <c r="S114" i="1"/>
  <c r="A116" i="1"/>
  <c r="T115" i="1"/>
  <c r="O114" i="1" l="1"/>
  <c r="N114" i="1" s="1"/>
  <c r="M115" i="1"/>
  <c r="F115" i="1"/>
  <c r="H130" i="3"/>
  <c r="I130" i="3" s="1"/>
  <c r="G131" i="3"/>
  <c r="I116" i="1"/>
  <c r="P116" i="1"/>
  <c r="J129" i="3"/>
  <c r="K129" i="3" s="1"/>
  <c r="Q137" i="1" s="1"/>
  <c r="L129" i="3"/>
  <c r="K67" i="1"/>
  <c r="D67" i="1" s="1"/>
  <c r="R115" i="1"/>
  <c r="O115" i="1" s="1"/>
  <c r="S115" i="1"/>
  <c r="T116" i="1"/>
  <c r="A117" i="1"/>
  <c r="G132" i="3" l="1"/>
  <c r="H131" i="3"/>
  <c r="I131" i="3" s="1"/>
  <c r="I117" i="1"/>
  <c r="P117" i="1"/>
  <c r="L130" i="3"/>
  <c r="J130" i="3"/>
  <c r="K130" i="3" s="1"/>
  <c r="Q138" i="1" s="1"/>
  <c r="M116" i="1"/>
  <c r="F116" i="1"/>
  <c r="L67" i="1"/>
  <c r="J68" i="1" s="1"/>
  <c r="E68" i="1" s="1"/>
  <c r="T117" i="1"/>
  <c r="A118" i="1"/>
  <c r="S116" i="1"/>
  <c r="R116" i="1"/>
  <c r="O116" i="1" s="1"/>
  <c r="N115" i="1"/>
  <c r="I118" i="1" l="1"/>
  <c r="P118" i="1"/>
  <c r="M117" i="1"/>
  <c r="F117" i="1"/>
  <c r="J131" i="3"/>
  <c r="K131" i="3" s="1"/>
  <c r="Q139" i="1" s="1"/>
  <c r="L131" i="3"/>
  <c r="H132" i="3"/>
  <c r="I132" i="3" s="1"/>
  <c r="G133" i="3"/>
  <c r="K68" i="1"/>
  <c r="D68" i="1" s="1"/>
  <c r="N116" i="1"/>
  <c r="A119" i="1"/>
  <c r="T118" i="1"/>
  <c r="R117" i="1"/>
  <c r="S117" i="1"/>
  <c r="O117" i="1" l="1"/>
  <c r="N117" i="1" s="1"/>
  <c r="M118" i="1"/>
  <c r="F118" i="1"/>
  <c r="I119" i="1"/>
  <c r="P119" i="1"/>
  <c r="H133" i="3"/>
  <c r="I133" i="3" s="1"/>
  <c r="G134" i="3"/>
  <c r="J132" i="3"/>
  <c r="K132" i="3" s="1"/>
  <c r="Q140" i="1" s="1"/>
  <c r="L132" i="3"/>
  <c r="L68" i="1"/>
  <c r="J69" i="1" s="1"/>
  <c r="E69" i="1" s="1"/>
  <c r="S118" i="1"/>
  <c r="R118" i="1"/>
  <c r="A120" i="1"/>
  <c r="T119" i="1"/>
  <c r="O118" i="1" l="1"/>
  <c r="N118" i="1" s="1"/>
  <c r="K69" i="1"/>
  <c r="D69" i="1" s="1"/>
  <c r="I120" i="1"/>
  <c r="P120" i="1"/>
  <c r="G135" i="3"/>
  <c r="H134" i="3"/>
  <c r="I134" i="3" s="1"/>
  <c r="M119" i="1"/>
  <c r="F119" i="1"/>
  <c r="J133" i="3"/>
  <c r="K133" i="3" s="1"/>
  <c r="Q141" i="1" s="1"/>
  <c r="L133" i="3"/>
  <c r="L69" i="1"/>
  <c r="J70" i="1" s="1"/>
  <c r="E70" i="1" s="1"/>
  <c r="T120" i="1"/>
  <c r="A121" i="1"/>
  <c r="S119" i="1"/>
  <c r="R119" i="1"/>
  <c r="M120" i="1" l="1"/>
  <c r="F120" i="1"/>
  <c r="J134" i="3"/>
  <c r="K134" i="3" s="1"/>
  <c r="Q142" i="1" s="1"/>
  <c r="L134" i="3"/>
  <c r="I121" i="1"/>
  <c r="P121" i="1"/>
  <c r="H135" i="3"/>
  <c r="I135" i="3" s="1"/>
  <c r="G136" i="3"/>
  <c r="O119" i="1"/>
  <c r="N119" i="1" s="1"/>
  <c r="K70" i="1"/>
  <c r="D70" i="1" s="1"/>
  <c r="T121" i="1"/>
  <c r="A122" i="1"/>
  <c r="S120" i="1"/>
  <c r="R120" i="1"/>
  <c r="O120" i="1" s="1"/>
  <c r="I122" i="1" l="1"/>
  <c r="P122" i="1"/>
  <c r="M121" i="1"/>
  <c r="F121" i="1"/>
  <c r="G137" i="3"/>
  <c r="H136" i="3"/>
  <c r="I136" i="3" s="1"/>
  <c r="J135" i="3"/>
  <c r="K135" i="3" s="1"/>
  <c r="Q143" i="1" s="1"/>
  <c r="L135" i="3"/>
  <c r="L70" i="1"/>
  <c r="J71" i="1" s="1"/>
  <c r="E71" i="1" s="1"/>
  <c r="N120" i="1"/>
  <c r="R121" i="1"/>
  <c r="S121" i="1"/>
  <c r="A123" i="1"/>
  <c r="T122" i="1"/>
  <c r="M122" i="1" l="1"/>
  <c r="F122" i="1"/>
  <c r="G138" i="3"/>
  <c r="H137" i="3"/>
  <c r="I137" i="3" s="1"/>
  <c r="I123" i="1"/>
  <c r="P123" i="1"/>
  <c r="O121" i="1"/>
  <c r="N121" i="1" s="1"/>
  <c r="J136" i="3"/>
  <c r="K136" i="3" s="1"/>
  <c r="Q144" i="1" s="1"/>
  <c r="L136" i="3"/>
  <c r="K71" i="1"/>
  <c r="D71" i="1" s="1"/>
  <c r="R122" i="1"/>
  <c r="S122" i="1"/>
  <c r="T123" i="1"/>
  <c r="A124" i="1"/>
  <c r="O122" i="1" l="1"/>
  <c r="N122" i="1" s="1"/>
  <c r="M123" i="1"/>
  <c r="F123" i="1"/>
  <c r="L137" i="3"/>
  <c r="J137" i="3"/>
  <c r="K137" i="3" s="1"/>
  <c r="Q145" i="1" s="1"/>
  <c r="I124" i="1"/>
  <c r="P124" i="1"/>
  <c r="H138" i="3"/>
  <c r="I138" i="3" s="1"/>
  <c r="G139" i="3"/>
  <c r="L71" i="1"/>
  <c r="J72" i="1" s="1"/>
  <c r="E72" i="1" s="1"/>
  <c r="S123" i="1"/>
  <c r="R123" i="1"/>
  <c r="T124" i="1"/>
  <c r="A125" i="1"/>
  <c r="O123" i="1" l="1"/>
  <c r="N123" i="1" s="1"/>
  <c r="L138" i="3"/>
  <c r="J138" i="3"/>
  <c r="K138" i="3" s="1"/>
  <c r="Q146" i="1" s="1"/>
  <c r="M124" i="1"/>
  <c r="F124" i="1"/>
  <c r="I125" i="1"/>
  <c r="P125" i="1"/>
  <c r="G140" i="3"/>
  <c r="H139" i="3"/>
  <c r="I139" i="3" s="1"/>
  <c r="K72" i="1"/>
  <c r="D72" i="1" s="1"/>
  <c r="T125" i="1"/>
  <c r="A126" i="1"/>
  <c r="S124" i="1"/>
  <c r="R124" i="1"/>
  <c r="M125" i="1" l="1"/>
  <c r="F125" i="1"/>
  <c r="J139" i="3"/>
  <c r="K139" i="3" s="1"/>
  <c r="Q147" i="1" s="1"/>
  <c r="L139" i="3"/>
  <c r="I126" i="1"/>
  <c r="P126" i="1"/>
  <c r="G141" i="3"/>
  <c r="H140" i="3"/>
  <c r="I140" i="3" s="1"/>
  <c r="O124" i="1"/>
  <c r="N124" i="1" s="1"/>
  <c r="L72" i="1"/>
  <c r="J73" i="1" s="1"/>
  <c r="E73" i="1" s="1"/>
  <c r="T126" i="1"/>
  <c r="A127" i="1"/>
  <c r="R125" i="1"/>
  <c r="S125" i="1"/>
  <c r="J140" i="3" l="1"/>
  <c r="K140" i="3" s="1"/>
  <c r="Q148" i="1" s="1"/>
  <c r="L140" i="3"/>
  <c r="I127" i="1"/>
  <c r="P127" i="1"/>
  <c r="H141" i="3"/>
  <c r="I141" i="3" s="1"/>
  <c r="G142" i="3"/>
  <c r="M126" i="1"/>
  <c r="F126" i="1"/>
  <c r="O125" i="1"/>
  <c r="N125" i="1" s="1"/>
  <c r="K73" i="1"/>
  <c r="D73" i="1" s="1"/>
  <c r="A128" i="1"/>
  <c r="T127" i="1"/>
  <c r="S126" i="1"/>
  <c r="R126" i="1"/>
  <c r="M127" i="1" l="1"/>
  <c r="F127" i="1"/>
  <c r="G143" i="3"/>
  <c r="H142" i="3"/>
  <c r="I142" i="3" s="1"/>
  <c r="J141" i="3"/>
  <c r="K141" i="3" s="1"/>
  <c r="Q149" i="1" s="1"/>
  <c r="L141" i="3"/>
  <c r="L73" i="1"/>
  <c r="J74" i="1" s="1"/>
  <c r="E74" i="1" s="1"/>
  <c r="O126" i="1"/>
  <c r="N126" i="1" s="1"/>
  <c r="I128" i="1"/>
  <c r="P128" i="1"/>
  <c r="T128" i="1"/>
  <c r="A129" i="1"/>
  <c r="S127" i="1"/>
  <c r="R127" i="1"/>
  <c r="K74" i="1" l="1"/>
  <c r="D74" i="1" s="1"/>
  <c r="M128" i="1"/>
  <c r="F128" i="1"/>
  <c r="I129" i="1"/>
  <c r="P129" i="1"/>
  <c r="L142" i="3"/>
  <c r="J142" i="3"/>
  <c r="K142" i="3" s="1"/>
  <c r="Q150" i="1" s="1"/>
  <c r="G144" i="3"/>
  <c r="H143" i="3"/>
  <c r="I143" i="3" s="1"/>
  <c r="O127" i="1"/>
  <c r="N127" i="1" s="1"/>
  <c r="T129" i="1"/>
  <c r="A130" i="1"/>
  <c r="R128" i="1"/>
  <c r="S128" i="1"/>
  <c r="L74" i="1" l="1"/>
  <c r="J75" i="1" s="1"/>
  <c r="E75" i="1" s="1"/>
  <c r="I130" i="1"/>
  <c r="P130" i="1"/>
  <c r="J143" i="3"/>
  <c r="K143" i="3" s="1"/>
  <c r="Q151" i="1" s="1"/>
  <c r="L143" i="3"/>
  <c r="M129" i="1"/>
  <c r="F129" i="1"/>
  <c r="H144" i="3"/>
  <c r="I144" i="3" s="1"/>
  <c r="G145" i="3"/>
  <c r="O128" i="1"/>
  <c r="N128" i="1" s="1"/>
  <c r="A131" i="1"/>
  <c r="T130" i="1"/>
  <c r="R129" i="1"/>
  <c r="S129" i="1"/>
  <c r="K75" i="1" l="1"/>
  <c r="D75" i="1" s="1"/>
  <c r="M130" i="1"/>
  <c r="F130" i="1"/>
  <c r="J144" i="3"/>
  <c r="K144" i="3" s="1"/>
  <c r="Q152" i="1" s="1"/>
  <c r="L144" i="3"/>
  <c r="O129" i="1"/>
  <c r="N129" i="1" s="1"/>
  <c r="I131" i="1"/>
  <c r="P131" i="1"/>
  <c r="G146" i="3"/>
  <c r="H145" i="3"/>
  <c r="I145" i="3" s="1"/>
  <c r="S130" i="1"/>
  <c r="R130" i="1"/>
  <c r="A132" i="1"/>
  <c r="T131" i="1"/>
  <c r="L75" i="1" l="1"/>
  <c r="J76" i="1" s="1"/>
  <c r="E76" i="1" s="1"/>
  <c r="O130" i="1"/>
  <c r="L145" i="3"/>
  <c r="J145" i="3"/>
  <c r="K145" i="3" s="1"/>
  <c r="Q153" i="1" s="1"/>
  <c r="M131" i="1"/>
  <c r="F131" i="1"/>
  <c r="I132" i="1"/>
  <c r="P132" i="1"/>
  <c r="G147" i="3"/>
  <c r="H146" i="3"/>
  <c r="I146" i="3" s="1"/>
  <c r="N130" i="1"/>
  <c r="S131" i="1"/>
  <c r="R131" i="1"/>
  <c r="A133" i="1"/>
  <c r="T132" i="1"/>
  <c r="K76" i="1" l="1"/>
  <c r="D76" i="1" s="1"/>
  <c r="J146" i="3"/>
  <c r="K146" i="3" s="1"/>
  <c r="Q154" i="1" s="1"/>
  <c r="L146" i="3"/>
  <c r="M132" i="1"/>
  <c r="F132" i="1"/>
  <c r="I133" i="1"/>
  <c r="P133" i="1"/>
  <c r="G148" i="3"/>
  <c r="H147" i="3"/>
  <c r="I147" i="3" s="1"/>
  <c r="O131" i="1"/>
  <c r="N131" i="1" s="1"/>
  <c r="R132" i="1"/>
  <c r="S132" i="1"/>
  <c r="A134" i="1"/>
  <c r="T133" i="1"/>
  <c r="L76" i="1" l="1"/>
  <c r="J77" i="1" s="1"/>
  <c r="E77" i="1" s="1"/>
  <c r="O132" i="1"/>
  <c r="H148" i="3"/>
  <c r="I148" i="3" s="1"/>
  <c r="G149" i="3"/>
  <c r="M133" i="1"/>
  <c r="F133" i="1"/>
  <c r="J147" i="3"/>
  <c r="K147" i="3" s="1"/>
  <c r="Q155" i="1" s="1"/>
  <c r="L147" i="3"/>
  <c r="I134" i="1"/>
  <c r="P134" i="1"/>
  <c r="R133" i="1"/>
  <c r="S133" i="1"/>
  <c r="T134" i="1"/>
  <c r="A135" i="1"/>
  <c r="N132" i="1"/>
  <c r="K77" i="1" l="1"/>
  <c r="D77" i="1" s="1"/>
  <c r="O133" i="1"/>
  <c r="N133" i="1" s="1"/>
  <c r="P135" i="1"/>
  <c r="M134" i="1"/>
  <c r="F134" i="1"/>
  <c r="G150" i="3"/>
  <c r="H149" i="3"/>
  <c r="I149" i="3" s="1"/>
  <c r="J148" i="3"/>
  <c r="K148" i="3" s="1"/>
  <c r="Q156" i="1" s="1"/>
  <c r="L148" i="3"/>
  <c r="T135" i="1"/>
  <c r="A136" i="1"/>
  <c r="R134" i="1"/>
  <c r="S134" i="1"/>
  <c r="L77" i="1" l="1"/>
  <c r="J78" i="1" s="1"/>
  <c r="E78" i="1" s="1"/>
  <c r="O134" i="1"/>
  <c r="I136" i="1"/>
  <c r="P136" i="1"/>
  <c r="H150" i="3"/>
  <c r="I150" i="3" s="1"/>
  <c r="G151" i="3"/>
  <c r="J149" i="3"/>
  <c r="K149" i="3" s="1"/>
  <c r="Q157" i="1" s="1"/>
  <c r="L149" i="3"/>
  <c r="M135" i="1"/>
  <c r="F135" i="1"/>
  <c r="N134" i="1"/>
  <c r="A137" i="1"/>
  <c r="T136" i="1"/>
  <c r="S135" i="1"/>
  <c r="R135" i="1"/>
  <c r="K78" i="1" l="1"/>
  <c r="D78" i="1" s="1"/>
  <c r="O135" i="1"/>
  <c r="N135" i="1" s="1"/>
  <c r="I137" i="1"/>
  <c r="P137" i="1"/>
  <c r="J150" i="3"/>
  <c r="K150" i="3" s="1"/>
  <c r="Q158" i="1" s="1"/>
  <c r="L150" i="3"/>
  <c r="M136" i="1"/>
  <c r="F136" i="1"/>
  <c r="G152" i="3"/>
  <c r="H151" i="3"/>
  <c r="I151" i="3" s="1"/>
  <c r="R136" i="1"/>
  <c r="S136" i="1"/>
  <c r="T137" i="1"/>
  <c r="A138" i="1"/>
  <c r="L78" i="1" l="1"/>
  <c r="J79" i="1" s="1"/>
  <c r="E79" i="1" s="1"/>
  <c r="M137" i="1"/>
  <c r="F137" i="1"/>
  <c r="L151" i="3"/>
  <c r="J151" i="3"/>
  <c r="K151" i="3" s="1"/>
  <c r="Q159" i="1" s="1"/>
  <c r="O136" i="1"/>
  <c r="N136" i="1" s="1"/>
  <c r="H152" i="3"/>
  <c r="I152" i="3" s="1"/>
  <c r="G153" i="3"/>
  <c r="I138" i="1"/>
  <c r="P138" i="1"/>
  <c r="A139" i="1"/>
  <c r="T138" i="1"/>
  <c r="S137" i="1"/>
  <c r="R137" i="1"/>
  <c r="K79" i="1" l="1"/>
  <c r="D79" i="1" s="1"/>
  <c r="G154" i="3"/>
  <c r="H153" i="3"/>
  <c r="I153" i="3" s="1"/>
  <c r="L152" i="3"/>
  <c r="J152" i="3"/>
  <c r="K152" i="3" s="1"/>
  <c r="Q160" i="1" s="1"/>
  <c r="O137" i="1"/>
  <c r="N137" i="1" s="1"/>
  <c r="M138" i="1"/>
  <c r="F138" i="1"/>
  <c r="I139" i="1"/>
  <c r="P139" i="1"/>
  <c r="L79" i="1"/>
  <c r="J80" i="1" s="1"/>
  <c r="E80" i="1" s="1"/>
  <c r="R138" i="1"/>
  <c r="S138" i="1"/>
  <c r="T139" i="1"/>
  <c r="A140" i="1"/>
  <c r="O138" i="1" l="1"/>
  <c r="N138" i="1" s="1"/>
  <c r="M139" i="1"/>
  <c r="F139" i="1"/>
  <c r="I140" i="1"/>
  <c r="P140" i="1"/>
  <c r="J153" i="3"/>
  <c r="K153" i="3" s="1"/>
  <c r="Q161" i="1" s="1"/>
  <c r="L153" i="3"/>
  <c r="H154" i="3"/>
  <c r="I154" i="3" s="1"/>
  <c r="G155" i="3"/>
  <c r="K80" i="1"/>
  <c r="D80" i="1" s="1"/>
  <c r="S139" i="1"/>
  <c r="R139" i="1"/>
  <c r="T140" i="1"/>
  <c r="A141" i="1"/>
  <c r="M140" i="1" l="1"/>
  <c r="F140" i="1"/>
  <c r="H155" i="3"/>
  <c r="I155" i="3" s="1"/>
  <c r="G156" i="3"/>
  <c r="I141" i="1"/>
  <c r="P141" i="1"/>
  <c r="O139" i="1"/>
  <c r="N139" i="1" s="1"/>
  <c r="L154" i="3"/>
  <c r="J154" i="3"/>
  <c r="K154" i="3" s="1"/>
  <c r="Q162" i="1" s="1"/>
  <c r="L80" i="1"/>
  <c r="J81" i="1" s="1"/>
  <c r="E81" i="1" s="1"/>
  <c r="R140" i="1"/>
  <c r="S140" i="1"/>
  <c r="T141" i="1"/>
  <c r="A142" i="1"/>
  <c r="I142" i="1" l="1"/>
  <c r="P142" i="1"/>
  <c r="O140" i="1"/>
  <c r="N140" i="1" s="1"/>
  <c r="M141" i="1"/>
  <c r="F141" i="1"/>
  <c r="H156" i="3"/>
  <c r="I156" i="3" s="1"/>
  <c r="G157" i="3"/>
  <c r="J155" i="3"/>
  <c r="K155" i="3" s="1"/>
  <c r="Q163" i="1" s="1"/>
  <c r="L155" i="3"/>
  <c r="K81" i="1"/>
  <c r="D81" i="1" s="1"/>
  <c r="T142" i="1"/>
  <c r="A143" i="1"/>
  <c r="R141" i="1"/>
  <c r="S141" i="1"/>
  <c r="M142" i="1" l="1"/>
  <c r="F142" i="1"/>
  <c r="O141" i="1"/>
  <c r="N141" i="1" s="1"/>
  <c r="I143" i="1"/>
  <c r="P143" i="1"/>
  <c r="H157" i="3"/>
  <c r="I157" i="3" s="1"/>
  <c r="G158" i="3"/>
  <c r="J156" i="3"/>
  <c r="K156" i="3" s="1"/>
  <c r="Q164" i="1" s="1"/>
  <c r="L156" i="3"/>
  <c r="L81" i="1"/>
  <c r="J82" i="1" s="1"/>
  <c r="E82" i="1" s="1"/>
  <c r="T143" i="1"/>
  <c r="A144" i="1"/>
  <c r="S142" i="1"/>
  <c r="R142" i="1"/>
  <c r="O142" i="1" s="1"/>
  <c r="G159" i="3" l="1"/>
  <c r="H158" i="3"/>
  <c r="I158" i="3" s="1"/>
  <c r="I144" i="1"/>
  <c r="P144" i="1"/>
  <c r="M143" i="1"/>
  <c r="F143" i="1"/>
  <c r="L157" i="3"/>
  <c r="J157" i="3"/>
  <c r="K157" i="3" s="1"/>
  <c r="Q165" i="1" s="1"/>
  <c r="K82" i="1"/>
  <c r="D82" i="1" s="1"/>
  <c r="N142" i="1"/>
  <c r="A145" i="1"/>
  <c r="T144" i="1"/>
  <c r="R143" i="1"/>
  <c r="O143" i="1" s="1"/>
  <c r="S143" i="1"/>
  <c r="I145" i="1" l="1"/>
  <c r="P145" i="1"/>
  <c r="L158" i="3"/>
  <c r="J158" i="3"/>
  <c r="K158" i="3" s="1"/>
  <c r="Q166" i="1" s="1"/>
  <c r="M144" i="1"/>
  <c r="F144" i="1"/>
  <c r="G160" i="3"/>
  <c r="H159" i="3"/>
  <c r="I159" i="3" s="1"/>
  <c r="L82" i="1"/>
  <c r="J83" i="1" s="1"/>
  <c r="E83" i="1" s="1"/>
  <c r="N143" i="1"/>
  <c r="S144" i="1"/>
  <c r="R144" i="1"/>
  <c r="T145" i="1"/>
  <c r="A146" i="1"/>
  <c r="M145" i="1" l="1"/>
  <c r="F145" i="1"/>
  <c r="O144" i="1"/>
  <c r="N144" i="1" s="1"/>
  <c r="H160" i="3"/>
  <c r="I160" i="3" s="1"/>
  <c r="G161" i="3"/>
  <c r="L159" i="3"/>
  <c r="J159" i="3"/>
  <c r="K159" i="3" s="1"/>
  <c r="Q167" i="1" s="1"/>
  <c r="I146" i="1"/>
  <c r="P146" i="1"/>
  <c r="K83" i="1"/>
  <c r="D83" i="1" s="1"/>
  <c r="T146" i="1"/>
  <c r="A147" i="1"/>
  <c r="S145" i="1"/>
  <c r="R145" i="1"/>
  <c r="M146" i="1" l="1"/>
  <c r="F146" i="1"/>
  <c r="H161" i="3"/>
  <c r="I161" i="3" s="1"/>
  <c r="G162" i="3"/>
  <c r="J160" i="3"/>
  <c r="K160" i="3" s="1"/>
  <c r="Q168" i="1" s="1"/>
  <c r="L160" i="3"/>
  <c r="O145" i="1"/>
  <c r="N145" i="1" s="1"/>
  <c r="I147" i="1"/>
  <c r="P147" i="1"/>
  <c r="L83" i="1"/>
  <c r="J84" i="1" s="1"/>
  <c r="E84" i="1" s="1"/>
  <c r="T147" i="1"/>
  <c r="A148" i="1"/>
  <c r="S146" i="1"/>
  <c r="R146" i="1"/>
  <c r="O146" i="1" l="1"/>
  <c r="N146" i="1" s="1"/>
  <c r="M147" i="1"/>
  <c r="F147" i="1"/>
  <c r="G163" i="3"/>
  <c r="H162" i="3"/>
  <c r="I162" i="3" s="1"/>
  <c r="I148" i="1"/>
  <c r="P148" i="1"/>
  <c r="J161" i="3"/>
  <c r="K161" i="3" s="1"/>
  <c r="Q169" i="1" s="1"/>
  <c r="L161" i="3"/>
  <c r="K84" i="1"/>
  <c r="D84" i="1" s="1"/>
  <c r="S147" i="1"/>
  <c r="R147" i="1"/>
  <c r="T148" i="1"/>
  <c r="A149" i="1"/>
  <c r="O147" i="1" l="1"/>
  <c r="N147" i="1" s="1"/>
  <c r="J162" i="3"/>
  <c r="K162" i="3" s="1"/>
  <c r="Q170" i="1" s="1"/>
  <c r="L162" i="3"/>
  <c r="I149" i="1"/>
  <c r="P149" i="1"/>
  <c r="G164" i="3"/>
  <c r="H163" i="3"/>
  <c r="I163" i="3" s="1"/>
  <c r="M148" i="1"/>
  <c r="F148" i="1"/>
  <c r="L84" i="1"/>
  <c r="J85" i="1" s="1"/>
  <c r="E85" i="1" s="1"/>
  <c r="T149" i="1"/>
  <c r="A150" i="1"/>
  <c r="R148" i="1"/>
  <c r="O148" i="1" s="1"/>
  <c r="S148" i="1"/>
  <c r="I150" i="1" l="1"/>
  <c r="P150" i="1"/>
  <c r="M149" i="1"/>
  <c r="F149" i="1"/>
  <c r="G165" i="3"/>
  <c r="H164" i="3"/>
  <c r="I164" i="3" s="1"/>
  <c r="J163" i="3"/>
  <c r="K163" i="3" s="1"/>
  <c r="Q171" i="1" s="1"/>
  <c r="L163" i="3"/>
  <c r="K85" i="1"/>
  <c r="D85" i="1" s="1"/>
  <c r="N148" i="1"/>
  <c r="R149" i="1"/>
  <c r="S149" i="1"/>
  <c r="A151" i="1"/>
  <c r="T150" i="1"/>
  <c r="I151" i="1" l="1"/>
  <c r="P151" i="1"/>
  <c r="M150" i="1"/>
  <c r="F150" i="1"/>
  <c r="O149" i="1"/>
  <c r="N149" i="1" s="1"/>
  <c r="L164" i="3"/>
  <c r="J164" i="3"/>
  <c r="K164" i="3" s="1"/>
  <c r="Q172" i="1" s="1"/>
  <c r="G166" i="3"/>
  <c r="H165" i="3"/>
  <c r="I165" i="3" s="1"/>
  <c r="L85" i="1"/>
  <c r="J86" i="1" s="1"/>
  <c r="E86" i="1" s="1"/>
  <c r="S150" i="1"/>
  <c r="R150" i="1"/>
  <c r="A152" i="1"/>
  <c r="T151" i="1"/>
  <c r="H166" i="3" l="1"/>
  <c r="I166" i="3" s="1"/>
  <c r="G167" i="3"/>
  <c r="J165" i="3"/>
  <c r="K165" i="3" s="1"/>
  <c r="Q173" i="1" s="1"/>
  <c r="L165" i="3"/>
  <c r="M151" i="1"/>
  <c r="F151" i="1"/>
  <c r="I152" i="1"/>
  <c r="P152" i="1"/>
  <c r="K86" i="1"/>
  <c r="D86" i="1" s="1"/>
  <c r="O150" i="1"/>
  <c r="N150" i="1" s="1"/>
  <c r="S151" i="1"/>
  <c r="R151" i="1"/>
  <c r="T152" i="1"/>
  <c r="A153" i="1"/>
  <c r="I153" i="1" l="1"/>
  <c r="P153" i="1"/>
  <c r="M152" i="1"/>
  <c r="F152" i="1"/>
  <c r="O151" i="1"/>
  <c r="N151" i="1" s="1"/>
  <c r="H167" i="3"/>
  <c r="I167" i="3" s="1"/>
  <c r="G168" i="3"/>
  <c r="L166" i="3"/>
  <c r="J166" i="3"/>
  <c r="K166" i="3" s="1"/>
  <c r="Q174" i="1" s="1"/>
  <c r="L86" i="1"/>
  <c r="J87" i="1" s="1"/>
  <c r="E87" i="1" s="1"/>
  <c r="R152" i="1"/>
  <c r="S152" i="1"/>
  <c r="A154" i="1"/>
  <c r="T153" i="1"/>
  <c r="I154" i="1" l="1"/>
  <c r="P154" i="1"/>
  <c r="O152" i="1"/>
  <c r="N152" i="1" s="1"/>
  <c r="M153" i="1"/>
  <c r="F153" i="1"/>
  <c r="L167" i="3"/>
  <c r="J167" i="3"/>
  <c r="K167" i="3" s="1"/>
  <c r="Q175" i="1" s="1"/>
  <c r="G169" i="3"/>
  <c r="H168" i="3"/>
  <c r="I168" i="3" s="1"/>
  <c r="K87" i="1"/>
  <c r="D87" i="1" s="1"/>
  <c r="S153" i="1"/>
  <c r="R153" i="1"/>
  <c r="A155" i="1"/>
  <c r="T154" i="1"/>
  <c r="O153" i="1" l="1"/>
  <c r="N153" i="1" s="1"/>
  <c r="G170" i="3"/>
  <c r="H169" i="3"/>
  <c r="I169" i="3" s="1"/>
  <c r="M154" i="1"/>
  <c r="F154" i="1"/>
  <c r="I155" i="1"/>
  <c r="P155" i="1"/>
  <c r="J168" i="3"/>
  <c r="K168" i="3" s="1"/>
  <c r="Q176" i="1" s="1"/>
  <c r="L168" i="3"/>
  <c r="L87" i="1"/>
  <c r="J88" i="1" s="1"/>
  <c r="E88" i="1" s="1"/>
  <c r="T155" i="1"/>
  <c r="A156" i="1"/>
  <c r="R154" i="1"/>
  <c r="S154" i="1"/>
  <c r="I156" i="1" l="1"/>
  <c r="P156" i="1"/>
  <c r="M155" i="1"/>
  <c r="F155" i="1"/>
  <c r="L169" i="3"/>
  <c r="J169" i="3"/>
  <c r="K169" i="3" s="1"/>
  <c r="Q177" i="1" s="1"/>
  <c r="O154" i="1"/>
  <c r="N154" i="1" s="1"/>
  <c r="G171" i="3"/>
  <c r="H170" i="3"/>
  <c r="I170" i="3" s="1"/>
  <c r="K88" i="1"/>
  <c r="D88" i="1" s="1"/>
  <c r="A157" i="1"/>
  <c r="T156" i="1"/>
  <c r="S155" i="1"/>
  <c r="R155" i="1"/>
  <c r="O155" i="1" s="1"/>
  <c r="M156" i="1" l="1"/>
  <c r="F156" i="1"/>
  <c r="I157" i="1"/>
  <c r="P157" i="1"/>
  <c r="H171" i="3"/>
  <c r="I171" i="3" s="1"/>
  <c r="G172" i="3"/>
  <c r="J170" i="3"/>
  <c r="K170" i="3" s="1"/>
  <c r="Q178" i="1" s="1"/>
  <c r="L170" i="3"/>
  <c r="L88" i="1"/>
  <c r="J89" i="1" s="1"/>
  <c r="E89" i="1" s="1"/>
  <c r="N155" i="1"/>
  <c r="S156" i="1"/>
  <c r="R156" i="1"/>
  <c r="A158" i="1"/>
  <c r="T157" i="1"/>
  <c r="O156" i="1" l="1"/>
  <c r="N156" i="1" s="1"/>
  <c r="G173" i="3"/>
  <c r="H172" i="3"/>
  <c r="I172" i="3" s="1"/>
  <c r="M157" i="1"/>
  <c r="F157" i="1"/>
  <c r="I158" i="1"/>
  <c r="P158" i="1"/>
  <c r="L171" i="3"/>
  <c r="J171" i="3"/>
  <c r="K171" i="3" s="1"/>
  <c r="Q179" i="1" s="1"/>
  <c r="K89" i="1"/>
  <c r="D89" i="1" s="1"/>
  <c r="A159" i="1"/>
  <c r="T158" i="1"/>
  <c r="S157" i="1"/>
  <c r="R157" i="1"/>
  <c r="O157" i="1" l="1"/>
  <c r="N157" i="1" s="1"/>
  <c r="I159" i="1"/>
  <c r="P159" i="1"/>
  <c r="J172" i="3"/>
  <c r="K172" i="3" s="1"/>
  <c r="Q180" i="1" s="1"/>
  <c r="L172" i="3"/>
  <c r="G174" i="3"/>
  <c r="H173" i="3"/>
  <c r="I173" i="3" s="1"/>
  <c r="M158" i="1"/>
  <c r="F158" i="1"/>
  <c r="L89" i="1"/>
  <c r="J90" i="1" s="1"/>
  <c r="E90" i="1" s="1"/>
  <c r="R158" i="1"/>
  <c r="S158" i="1"/>
  <c r="T159" i="1"/>
  <c r="A160" i="1"/>
  <c r="H174" i="3" l="1"/>
  <c r="I174" i="3" s="1"/>
  <c r="G175" i="3"/>
  <c r="M159" i="1"/>
  <c r="F159" i="1"/>
  <c r="I160" i="1"/>
  <c r="P160" i="1"/>
  <c r="O158" i="1"/>
  <c r="N158" i="1" s="1"/>
  <c r="L173" i="3"/>
  <c r="J173" i="3"/>
  <c r="K173" i="3" s="1"/>
  <c r="Q181" i="1" s="1"/>
  <c r="K90" i="1"/>
  <c r="D90" i="1" s="1"/>
  <c r="T160" i="1"/>
  <c r="A161" i="1"/>
  <c r="S159" i="1"/>
  <c r="R159" i="1"/>
  <c r="O159" i="1" l="1"/>
  <c r="N159" i="1" s="1"/>
  <c r="I161" i="1"/>
  <c r="P161" i="1"/>
  <c r="H175" i="3"/>
  <c r="I175" i="3" s="1"/>
  <c r="G176" i="3"/>
  <c r="M160" i="1"/>
  <c r="F160" i="1"/>
  <c r="J174" i="3"/>
  <c r="K174" i="3" s="1"/>
  <c r="Q182" i="1" s="1"/>
  <c r="L174" i="3"/>
  <c r="L90" i="1"/>
  <c r="J91" i="1" s="1"/>
  <c r="E91" i="1" s="1"/>
  <c r="T161" i="1"/>
  <c r="A162" i="1"/>
  <c r="R160" i="1"/>
  <c r="S160" i="1"/>
  <c r="O160" i="1" l="1"/>
  <c r="N160" i="1" s="1"/>
  <c r="I162" i="1"/>
  <c r="P162" i="1"/>
  <c r="G177" i="3"/>
  <c r="H176" i="3"/>
  <c r="I176" i="3" s="1"/>
  <c r="J175" i="3"/>
  <c r="K175" i="3" s="1"/>
  <c r="Q183" i="1" s="1"/>
  <c r="L175" i="3"/>
  <c r="M161" i="1"/>
  <c r="F161" i="1"/>
  <c r="K91" i="1"/>
  <c r="D91" i="1" s="1"/>
  <c r="T162" i="1"/>
  <c r="A163" i="1"/>
  <c r="R161" i="1"/>
  <c r="S161" i="1"/>
  <c r="O161" i="1" l="1"/>
  <c r="N161" i="1" s="1"/>
  <c r="I163" i="1"/>
  <c r="P163" i="1"/>
  <c r="H177" i="3"/>
  <c r="I177" i="3" s="1"/>
  <c r="G178" i="3"/>
  <c r="M162" i="1"/>
  <c r="F162" i="1"/>
  <c r="J176" i="3"/>
  <c r="K176" i="3" s="1"/>
  <c r="Q184" i="1" s="1"/>
  <c r="L176" i="3"/>
  <c r="L91" i="1"/>
  <c r="J92" i="1" s="1"/>
  <c r="E92" i="1" s="1"/>
  <c r="R162" i="1"/>
  <c r="S162" i="1"/>
  <c r="T163" i="1"/>
  <c r="A164" i="1"/>
  <c r="G179" i="3" l="1"/>
  <c r="H178" i="3"/>
  <c r="I178" i="3" s="1"/>
  <c r="L177" i="3"/>
  <c r="J177" i="3"/>
  <c r="K177" i="3" s="1"/>
  <c r="Q185" i="1" s="1"/>
  <c r="I164" i="1"/>
  <c r="P164" i="1"/>
  <c r="O162" i="1"/>
  <c r="N162" i="1" s="1"/>
  <c r="M163" i="1"/>
  <c r="F163" i="1"/>
  <c r="K92" i="1"/>
  <c r="D92" i="1" s="1"/>
  <c r="S163" i="1"/>
  <c r="R163" i="1"/>
  <c r="O163" i="1" s="1"/>
  <c r="A165" i="1"/>
  <c r="T164" i="1"/>
  <c r="I165" i="1" l="1"/>
  <c r="P165" i="1"/>
  <c r="M164" i="1"/>
  <c r="F164" i="1"/>
  <c r="L178" i="3"/>
  <c r="J178" i="3"/>
  <c r="K178" i="3" s="1"/>
  <c r="Q186" i="1" s="1"/>
  <c r="G180" i="3"/>
  <c r="H179" i="3"/>
  <c r="I179" i="3" s="1"/>
  <c r="L92" i="1"/>
  <c r="J93" i="1" s="1"/>
  <c r="E93" i="1" s="1"/>
  <c r="N163" i="1"/>
  <c r="S164" i="1"/>
  <c r="R164" i="1"/>
  <c r="T165" i="1"/>
  <c r="A166" i="1"/>
  <c r="I166" i="1" l="1"/>
  <c r="P166" i="1"/>
  <c r="J179" i="3"/>
  <c r="K179" i="3" s="1"/>
  <c r="Q187" i="1" s="1"/>
  <c r="L179" i="3"/>
  <c r="O164" i="1"/>
  <c r="N164" i="1" s="1"/>
  <c r="H180" i="3"/>
  <c r="I180" i="3" s="1"/>
  <c r="G181" i="3"/>
  <c r="M165" i="1"/>
  <c r="F165" i="1"/>
  <c r="K93" i="1"/>
  <c r="D93" i="1" s="1"/>
  <c r="R165" i="1"/>
  <c r="S165" i="1"/>
  <c r="A167" i="1"/>
  <c r="T166" i="1"/>
  <c r="O165" i="1" l="1"/>
  <c r="N165" i="1" s="1"/>
  <c r="L93" i="1"/>
  <c r="J94" i="1" s="1"/>
  <c r="E94" i="1" s="1"/>
  <c r="H181" i="3"/>
  <c r="I181" i="3" s="1"/>
  <c r="G182" i="3"/>
  <c r="M166" i="1"/>
  <c r="F166" i="1"/>
  <c r="J180" i="3"/>
  <c r="K180" i="3" s="1"/>
  <c r="Q188" i="1" s="1"/>
  <c r="L180" i="3"/>
  <c r="I167" i="1"/>
  <c r="P167" i="1"/>
  <c r="R166" i="1"/>
  <c r="S166" i="1"/>
  <c r="T167" i="1"/>
  <c r="A168" i="1"/>
  <c r="K94" i="1" l="1"/>
  <c r="D94" i="1" s="1"/>
  <c r="O166" i="1"/>
  <c r="N166" i="1" s="1"/>
  <c r="H182" i="3"/>
  <c r="I182" i="3" s="1"/>
  <c r="G183" i="3"/>
  <c r="J181" i="3"/>
  <c r="K181" i="3" s="1"/>
  <c r="Q189" i="1" s="1"/>
  <c r="L181" i="3"/>
  <c r="I168" i="1"/>
  <c r="P168" i="1"/>
  <c r="M167" i="1"/>
  <c r="F167" i="1"/>
  <c r="A169" i="1"/>
  <c r="T168" i="1"/>
  <c r="S167" i="1"/>
  <c r="R167" i="1"/>
  <c r="L94" i="1" l="1"/>
  <c r="J95" i="1" s="1"/>
  <c r="E95" i="1" s="1"/>
  <c r="M168" i="1"/>
  <c r="F168" i="1"/>
  <c r="I169" i="1"/>
  <c r="P169" i="1"/>
  <c r="H183" i="3"/>
  <c r="I183" i="3" s="1"/>
  <c r="G184" i="3"/>
  <c r="O167" i="1"/>
  <c r="N167" i="1" s="1"/>
  <c r="L182" i="3"/>
  <c r="J182" i="3"/>
  <c r="K182" i="3" s="1"/>
  <c r="Q190" i="1" s="1"/>
  <c r="A170" i="1"/>
  <c r="T169" i="1"/>
  <c r="R168" i="1"/>
  <c r="S168" i="1"/>
  <c r="K95" i="1" l="1"/>
  <c r="D95" i="1" s="1"/>
  <c r="L95" i="1"/>
  <c r="J96" i="1" s="1"/>
  <c r="I170" i="1"/>
  <c r="P170" i="1"/>
  <c r="H184" i="3"/>
  <c r="I184" i="3" s="1"/>
  <c r="G185" i="3"/>
  <c r="O168" i="1"/>
  <c r="N168" i="1" s="1"/>
  <c r="J183" i="3"/>
  <c r="K183" i="3" s="1"/>
  <c r="Q191" i="1" s="1"/>
  <c r="L183" i="3"/>
  <c r="M169" i="1"/>
  <c r="F169" i="1"/>
  <c r="T170" i="1"/>
  <c r="A171" i="1"/>
  <c r="R169" i="1"/>
  <c r="S169" i="1"/>
  <c r="E96" i="1" l="1"/>
  <c r="K96" i="1"/>
  <c r="D96" i="1" s="1"/>
  <c r="J184" i="3"/>
  <c r="K184" i="3" s="1"/>
  <c r="Q192" i="1" s="1"/>
  <c r="L184" i="3"/>
  <c r="I171" i="1"/>
  <c r="P171" i="1"/>
  <c r="M170" i="1"/>
  <c r="F170" i="1"/>
  <c r="G186" i="3"/>
  <c r="H185" i="3"/>
  <c r="I185" i="3" s="1"/>
  <c r="O169" i="1"/>
  <c r="N169" i="1" s="1"/>
  <c r="T171" i="1"/>
  <c r="A172" i="1"/>
  <c r="S170" i="1"/>
  <c r="R170" i="1"/>
  <c r="J185" i="3" l="1"/>
  <c r="K185" i="3" s="1"/>
  <c r="Q193" i="1" s="1"/>
  <c r="L185" i="3"/>
  <c r="L96" i="1"/>
  <c r="J97" i="1" s="1"/>
  <c r="M171" i="1"/>
  <c r="F171" i="1"/>
  <c r="G187" i="3"/>
  <c r="H186" i="3"/>
  <c r="I186" i="3" s="1"/>
  <c r="I172" i="1"/>
  <c r="P172" i="1"/>
  <c r="O170" i="1"/>
  <c r="N170" i="1" s="1"/>
  <c r="A173" i="1"/>
  <c r="T172" i="1"/>
  <c r="R171" i="1"/>
  <c r="S171" i="1"/>
  <c r="O171" i="1" l="1"/>
  <c r="N171" i="1" s="1"/>
  <c r="I173" i="1"/>
  <c r="P173" i="1"/>
  <c r="M172" i="1"/>
  <c r="F172" i="1"/>
  <c r="E97" i="1"/>
  <c r="K97" i="1"/>
  <c r="J186" i="3"/>
  <c r="K186" i="3" s="1"/>
  <c r="Q194" i="1" s="1"/>
  <c r="L186" i="3"/>
  <c r="H187" i="3"/>
  <c r="I187" i="3" s="1"/>
  <c r="G188" i="3"/>
  <c r="R172" i="1"/>
  <c r="S172" i="1"/>
  <c r="A174" i="1"/>
  <c r="T173" i="1"/>
  <c r="O172" i="1" l="1"/>
  <c r="N172" i="1" s="1"/>
  <c r="H188" i="3"/>
  <c r="I188" i="3" s="1"/>
  <c r="G189" i="3"/>
  <c r="D97" i="1"/>
  <c r="L97" i="1"/>
  <c r="J98" i="1" s="1"/>
  <c r="M173" i="1"/>
  <c r="F173" i="1"/>
  <c r="I174" i="1"/>
  <c r="P174" i="1"/>
  <c r="J187" i="3"/>
  <c r="K187" i="3" s="1"/>
  <c r="Q195" i="1" s="1"/>
  <c r="L187" i="3"/>
  <c r="R173" i="1"/>
  <c r="S173" i="1"/>
  <c r="T174" i="1"/>
  <c r="A175" i="1"/>
  <c r="E98" i="1" l="1"/>
  <c r="K98" i="1"/>
  <c r="D98" i="1" s="1"/>
  <c r="M174" i="1"/>
  <c r="F174" i="1"/>
  <c r="H189" i="3"/>
  <c r="I189" i="3" s="1"/>
  <c r="G190" i="3"/>
  <c r="I175" i="1"/>
  <c r="P175" i="1"/>
  <c r="O173" i="1"/>
  <c r="N173" i="1" s="1"/>
  <c r="J188" i="3"/>
  <c r="K188" i="3" s="1"/>
  <c r="Q196" i="1" s="1"/>
  <c r="L188" i="3"/>
  <c r="A176" i="1"/>
  <c r="T175" i="1"/>
  <c r="R174" i="1"/>
  <c r="S174" i="1"/>
  <c r="O174" i="1" l="1"/>
  <c r="N174" i="1" s="1"/>
  <c r="I176" i="1"/>
  <c r="P176" i="1"/>
  <c r="L189" i="3"/>
  <c r="J189" i="3"/>
  <c r="K189" i="3" s="1"/>
  <c r="Q197" i="1" s="1"/>
  <c r="L98" i="1"/>
  <c r="J99" i="1" s="1"/>
  <c r="H190" i="3"/>
  <c r="I190" i="3" s="1"/>
  <c r="G191" i="3"/>
  <c r="M175" i="1"/>
  <c r="F175" i="1"/>
  <c r="S175" i="1"/>
  <c r="R175" i="1"/>
  <c r="A177" i="1"/>
  <c r="T176" i="1"/>
  <c r="O175" i="1" l="1"/>
  <c r="N175" i="1" s="1"/>
  <c r="I177" i="1"/>
  <c r="P177" i="1"/>
  <c r="J190" i="3"/>
  <c r="K190" i="3" s="1"/>
  <c r="Q198" i="1" s="1"/>
  <c r="L190" i="3"/>
  <c r="M176" i="1"/>
  <c r="F176" i="1"/>
  <c r="E99" i="1"/>
  <c r="K99" i="1"/>
  <c r="D99" i="1" s="1"/>
  <c r="H191" i="3"/>
  <c r="I191" i="3" s="1"/>
  <c r="G192" i="3"/>
  <c r="T177" i="1"/>
  <c r="A178" i="1"/>
  <c r="S176" i="1"/>
  <c r="R176" i="1"/>
  <c r="L99" i="1" l="1"/>
  <c r="J100" i="1" s="1"/>
  <c r="E100" i="1" s="1"/>
  <c r="O176" i="1"/>
  <c r="N176" i="1" s="1"/>
  <c r="H192" i="3"/>
  <c r="I192" i="3" s="1"/>
  <c r="G193" i="3"/>
  <c r="J191" i="3"/>
  <c r="K191" i="3" s="1"/>
  <c r="Q199" i="1" s="1"/>
  <c r="L191" i="3"/>
  <c r="I178" i="1"/>
  <c r="P178" i="1"/>
  <c r="M177" i="1"/>
  <c r="F177" i="1"/>
  <c r="A179" i="1"/>
  <c r="T178" i="1"/>
  <c r="R177" i="1"/>
  <c r="S177" i="1"/>
  <c r="K100" i="1" l="1"/>
  <c r="D100" i="1" s="1"/>
  <c r="M178" i="1"/>
  <c r="F178" i="1"/>
  <c r="H193" i="3"/>
  <c r="I193" i="3" s="1"/>
  <c r="G194" i="3"/>
  <c r="J192" i="3"/>
  <c r="K192" i="3" s="1"/>
  <c r="Q200" i="1" s="1"/>
  <c r="L192" i="3"/>
  <c r="I179" i="1"/>
  <c r="P179" i="1"/>
  <c r="O177" i="1"/>
  <c r="N177" i="1" s="1"/>
  <c r="S178" i="1"/>
  <c r="R178" i="1"/>
  <c r="A180" i="1"/>
  <c r="T179" i="1"/>
  <c r="L100" i="1" l="1"/>
  <c r="J101" i="1" s="1"/>
  <c r="I180" i="1"/>
  <c r="P180" i="1"/>
  <c r="H194" i="3"/>
  <c r="I194" i="3" s="1"/>
  <c r="G195" i="3"/>
  <c r="O178" i="1"/>
  <c r="N178" i="1" s="1"/>
  <c r="J193" i="3"/>
  <c r="K193" i="3" s="1"/>
  <c r="Q201" i="1" s="1"/>
  <c r="L193" i="3"/>
  <c r="M179" i="1"/>
  <c r="F179" i="1"/>
  <c r="S179" i="1"/>
  <c r="R179" i="1"/>
  <c r="A181" i="1"/>
  <c r="T180" i="1"/>
  <c r="L101" i="1" l="1"/>
  <c r="J102" i="1" s="1"/>
  <c r="E101" i="1"/>
  <c r="K101" i="1"/>
  <c r="D101" i="1" s="1"/>
  <c r="I181" i="1"/>
  <c r="P181" i="1"/>
  <c r="H195" i="3"/>
  <c r="I195" i="3" s="1"/>
  <c r="G196" i="3"/>
  <c r="O179" i="1"/>
  <c r="N179" i="1" s="1"/>
  <c r="J194" i="3"/>
  <c r="K194" i="3" s="1"/>
  <c r="Q202" i="1" s="1"/>
  <c r="L194" i="3"/>
  <c r="M180" i="1"/>
  <c r="F180" i="1"/>
  <c r="T181" i="1"/>
  <c r="A182" i="1"/>
  <c r="R180" i="1"/>
  <c r="S180" i="1"/>
  <c r="L102" i="1" l="1"/>
  <c r="J103" i="1" s="1"/>
  <c r="E103" i="1" s="1"/>
  <c r="E102" i="1"/>
  <c r="K102" i="1"/>
  <c r="D102" i="1" s="1"/>
  <c r="O180" i="1"/>
  <c r="I182" i="1"/>
  <c r="P182" i="1"/>
  <c r="H196" i="3"/>
  <c r="I196" i="3" s="1"/>
  <c r="G197" i="3"/>
  <c r="M181" i="1"/>
  <c r="F181" i="1"/>
  <c r="J195" i="3"/>
  <c r="K195" i="3" s="1"/>
  <c r="Q203" i="1" s="1"/>
  <c r="L195" i="3"/>
  <c r="N180" i="1"/>
  <c r="S181" i="1"/>
  <c r="R181" i="1"/>
  <c r="A183" i="1"/>
  <c r="T182" i="1"/>
  <c r="K103" i="1" l="1"/>
  <c r="D103" i="1" s="1"/>
  <c r="G198" i="3"/>
  <c r="H197" i="3"/>
  <c r="I197" i="3" s="1"/>
  <c r="M182" i="1"/>
  <c r="F182" i="1"/>
  <c r="L196" i="3"/>
  <c r="J196" i="3"/>
  <c r="K196" i="3" s="1"/>
  <c r="Q204" i="1" s="1"/>
  <c r="I183" i="1"/>
  <c r="P183" i="1"/>
  <c r="O181" i="1"/>
  <c r="N181" i="1" s="1"/>
  <c r="A184" i="1"/>
  <c r="T183" i="1"/>
  <c r="R182" i="1"/>
  <c r="S182" i="1"/>
  <c r="L103" i="1" l="1"/>
  <c r="J104" i="1" s="1"/>
  <c r="E104" i="1" s="1"/>
  <c r="M183" i="1"/>
  <c r="F183" i="1"/>
  <c r="I184" i="1"/>
  <c r="P184" i="1"/>
  <c r="O182" i="1"/>
  <c r="N182" i="1" s="1"/>
  <c r="J197" i="3"/>
  <c r="K197" i="3" s="1"/>
  <c r="Q205" i="1" s="1"/>
  <c r="L197" i="3"/>
  <c r="H198" i="3"/>
  <c r="I198" i="3" s="1"/>
  <c r="G199" i="3"/>
  <c r="A185" i="1"/>
  <c r="T184" i="1"/>
  <c r="S183" i="1"/>
  <c r="R183" i="1"/>
  <c r="K104" i="1" l="1"/>
  <c r="D104" i="1" s="1"/>
  <c r="M184" i="1"/>
  <c r="F184" i="1"/>
  <c r="H199" i="3"/>
  <c r="I199" i="3" s="1"/>
  <c r="G200" i="3"/>
  <c r="O183" i="1"/>
  <c r="N183" i="1" s="1"/>
  <c r="I185" i="1"/>
  <c r="P185" i="1"/>
  <c r="J198" i="3"/>
  <c r="K198" i="3" s="1"/>
  <c r="Q206" i="1" s="1"/>
  <c r="L198" i="3"/>
  <c r="L104" i="1"/>
  <c r="J105" i="1" s="1"/>
  <c r="E105" i="1" s="1"/>
  <c r="A186" i="1"/>
  <c r="T185" i="1"/>
  <c r="R184" i="1"/>
  <c r="S184" i="1"/>
  <c r="H200" i="3" l="1"/>
  <c r="I200" i="3" s="1"/>
  <c r="G201" i="3"/>
  <c r="J199" i="3"/>
  <c r="K199" i="3" s="1"/>
  <c r="Q207" i="1" s="1"/>
  <c r="L199" i="3"/>
  <c r="M185" i="1"/>
  <c r="F185" i="1"/>
  <c r="O184" i="1"/>
  <c r="N184" i="1" s="1"/>
  <c r="I186" i="1"/>
  <c r="P186" i="1"/>
  <c r="K105" i="1"/>
  <c r="D105" i="1" s="1"/>
  <c r="S185" i="1"/>
  <c r="R185" i="1"/>
  <c r="T186" i="1"/>
  <c r="A187" i="1"/>
  <c r="O185" i="1" l="1"/>
  <c r="N185" i="1" s="1"/>
  <c r="M186" i="1"/>
  <c r="F186" i="1"/>
  <c r="H201" i="3"/>
  <c r="I201" i="3" s="1"/>
  <c r="G202" i="3"/>
  <c r="I187" i="1"/>
  <c r="P187" i="1"/>
  <c r="J200" i="3"/>
  <c r="K200" i="3" s="1"/>
  <c r="Q208" i="1" s="1"/>
  <c r="L200" i="3"/>
  <c r="L105" i="1"/>
  <c r="J106" i="1" s="1"/>
  <c r="E106" i="1" s="1"/>
  <c r="S186" i="1"/>
  <c r="R186" i="1"/>
  <c r="O186" i="1" s="1"/>
  <c r="A188" i="1"/>
  <c r="T187" i="1"/>
  <c r="I188" i="1" l="1"/>
  <c r="P188" i="1"/>
  <c r="G203" i="3"/>
  <c r="H202" i="3"/>
  <c r="I202" i="3" s="1"/>
  <c r="L201" i="3"/>
  <c r="J201" i="3"/>
  <c r="K201" i="3" s="1"/>
  <c r="Q209" i="1" s="1"/>
  <c r="M187" i="1"/>
  <c r="F187" i="1"/>
  <c r="K106" i="1"/>
  <c r="D106" i="1" s="1"/>
  <c r="N186" i="1"/>
  <c r="T188" i="1"/>
  <c r="A189" i="1"/>
  <c r="R187" i="1"/>
  <c r="S187" i="1"/>
  <c r="O187" i="1" l="1"/>
  <c r="N187" i="1" s="1"/>
  <c r="M188" i="1"/>
  <c r="F188" i="1"/>
  <c r="L202" i="3"/>
  <c r="J202" i="3"/>
  <c r="K202" i="3" s="1"/>
  <c r="Q210" i="1" s="1"/>
  <c r="I189" i="1"/>
  <c r="P189" i="1"/>
  <c r="H203" i="3"/>
  <c r="I203" i="3" s="1"/>
  <c r="G204" i="3"/>
  <c r="L106" i="1"/>
  <c r="J107" i="1" s="1"/>
  <c r="E107" i="1" s="1"/>
  <c r="T189" i="1"/>
  <c r="A190" i="1"/>
  <c r="R188" i="1"/>
  <c r="S188" i="1"/>
  <c r="M189" i="1" l="1"/>
  <c r="F189" i="1"/>
  <c r="J203" i="3"/>
  <c r="K203" i="3" s="1"/>
  <c r="Q211" i="1" s="1"/>
  <c r="L203" i="3"/>
  <c r="O188" i="1"/>
  <c r="N188" i="1" s="1"/>
  <c r="I190" i="1"/>
  <c r="P190" i="1"/>
  <c r="G205" i="3"/>
  <c r="H204" i="3"/>
  <c r="I204" i="3" s="1"/>
  <c r="K107" i="1"/>
  <c r="D107" i="1" s="1"/>
  <c r="A191" i="1"/>
  <c r="T190" i="1"/>
  <c r="S189" i="1"/>
  <c r="R189" i="1"/>
  <c r="I191" i="1" l="1"/>
  <c r="P191" i="1"/>
  <c r="M190" i="1"/>
  <c r="F190" i="1"/>
  <c r="G206" i="3"/>
  <c r="H205" i="3"/>
  <c r="I205" i="3" s="1"/>
  <c r="O189" i="1"/>
  <c r="N189" i="1" s="1"/>
  <c r="L204" i="3"/>
  <c r="J204" i="3"/>
  <c r="K204" i="3" s="1"/>
  <c r="Q212" i="1" s="1"/>
  <c r="L107" i="1"/>
  <c r="J108" i="1" s="1"/>
  <c r="E108" i="1" s="1"/>
  <c r="R190" i="1"/>
  <c r="S190" i="1"/>
  <c r="T191" i="1"/>
  <c r="A192" i="1"/>
  <c r="O190" i="1" l="1"/>
  <c r="N190" i="1" s="1"/>
  <c r="I192" i="1"/>
  <c r="P192" i="1"/>
  <c r="G207" i="3"/>
  <c r="H206" i="3"/>
  <c r="I206" i="3" s="1"/>
  <c r="M191" i="1"/>
  <c r="F191" i="1"/>
  <c r="L205" i="3"/>
  <c r="J205" i="3"/>
  <c r="K205" i="3" s="1"/>
  <c r="Q213" i="1" s="1"/>
  <c r="K108" i="1"/>
  <c r="D108" i="1" s="1"/>
  <c r="R191" i="1"/>
  <c r="S191" i="1"/>
  <c r="T192" i="1"/>
  <c r="A193" i="1"/>
  <c r="L108" i="1" l="1"/>
  <c r="J109" i="1" s="1"/>
  <c r="E109" i="1" s="1"/>
  <c r="O191" i="1"/>
  <c r="N191" i="1" s="1"/>
  <c r="G208" i="3"/>
  <c r="H207" i="3"/>
  <c r="I207" i="3" s="1"/>
  <c r="L206" i="3"/>
  <c r="J206" i="3"/>
  <c r="K206" i="3" s="1"/>
  <c r="Q214" i="1" s="1"/>
  <c r="I193" i="1"/>
  <c r="P193" i="1"/>
  <c r="M192" i="1"/>
  <c r="F192" i="1"/>
  <c r="T193" i="1"/>
  <c r="A194" i="1"/>
  <c r="R192" i="1"/>
  <c r="S192" i="1"/>
  <c r="K109" i="1" l="1"/>
  <c r="D109" i="1" s="1"/>
  <c r="M193" i="1"/>
  <c r="F193" i="1"/>
  <c r="O192" i="1"/>
  <c r="N192" i="1" s="1"/>
  <c r="I194" i="1"/>
  <c r="P194" i="1"/>
  <c r="L207" i="3"/>
  <c r="J207" i="3"/>
  <c r="K207" i="3" s="1"/>
  <c r="Q215" i="1" s="1"/>
  <c r="G209" i="3"/>
  <c r="H208" i="3"/>
  <c r="I208" i="3" s="1"/>
  <c r="T194" i="1"/>
  <c r="A195" i="1"/>
  <c r="R193" i="1"/>
  <c r="S193" i="1"/>
  <c r="L109" i="1" l="1"/>
  <c r="J110" i="1" s="1"/>
  <c r="E110" i="1" s="1"/>
  <c r="I195" i="1"/>
  <c r="P195" i="1"/>
  <c r="O193" i="1"/>
  <c r="N193" i="1" s="1"/>
  <c r="M194" i="1"/>
  <c r="F194" i="1"/>
  <c r="J208" i="3"/>
  <c r="K208" i="3" s="1"/>
  <c r="Q216" i="1" s="1"/>
  <c r="L208" i="3"/>
  <c r="G210" i="3"/>
  <c r="H209" i="3"/>
  <c r="I209" i="3" s="1"/>
  <c r="A196" i="1"/>
  <c r="T195" i="1"/>
  <c r="R194" i="1"/>
  <c r="S194" i="1"/>
  <c r="K110" i="1" l="1"/>
  <c r="D110" i="1" s="1"/>
  <c r="O194" i="1"/>
  <c r="N194" i="1" s="1"/>
  <c r="I196" i="1"/>
  <c r="P196" i="1"/>
  <c r="L209" i="3"/>
  <c r="J209" i="3"/>
  <c r="K209" i="3" s="1"/>
  <c r="Q217" i="1" s="1"/>
  <c r="G211" i="3"/>
  <c r="H210" i="3"/>
  <c r="I210" i="3" s="1"/>
  <c r="M195" i="1"/>
  <c r="F195" i="1"/>
  <c r="R195" i="1"/>
  <c r="S195" i="1"/>
  <c r="T196" i="1"/>
  <c r="A197" i="1"/>
  <c r="L110" i="1" l="1"/>
  <c r="J111" i="1" s="1"/>
  <c r="L210" i="3"/>
  <c r="J210" i="3"/>
  <c r="K210" i="3" s="1"/>
  <c r="Q218" i="1" s="1"/>
  <c r="G212" i="3"/>
  <c r="H211" i="3"/>
  <c r="I211" i="3" s="1"/>
  <c r="I197" i="1"/>
  <c r="P197" i="1"/>
  <c r="O195" i="1"/>
  <c r="N195" i="1" s="1"/>
  <c r="M196" i="1"/>
  <c r="F196" i="1"/>
  <c r="A198" i="1"/>
  <c r="T197" i="1"/>
  <c r="R196" i="1"/>
  <c r="S196" i="1"/>
  <c r="L111" i="1" l="1"/>
  <c r="J112" i="1" s="1"/>
  <c r="E112" i="1" s="1"/>
  <c r="E111" i="1"/>
  <c r="K111" i="1"/>
  <c r="D111" i="1" s="1"/>
  <c r="I198" i="1"/>
  <c r="P198" i="1"/>
  <c r="L211" i="3"/>
  <c r="J211" i="3"/>
  <c r="K211" i="3" s="1"/>
  <c r="Q219" i="1" s="1"/>
  <c r="O196" i="1"/>
  <c r="N196" i="1" s="1"/>
  <c r="M197" i="1"/>
  <c r="F197" i="1"/>
  <c r="H212" i="3"/>
  <c r="I212" i="3" s="1"/>
  <c r="G213" i="3"/>
  <c r="R197" i="1"/>
  <c r="S197" i="1"/>
  <c r="A199" i="1"/>
  <c r="T198" i="1"/>
  <c r="K112" i="1" l="1"/>
  <c r="D112" i="1" s="1"/>
  <c r="I199" i="1"/>
  <c r="P199" i="1"/>
  <c r="J212" i="3"/>
  <c r="K212" i="3" s="1"/>
  <c r="Q220" i="1" s="1"/>
  <c r="L212" i="3"/>
  <c r="G214" i="3"/>
  <c r="H213" i="3"/>
  <c r="I213" i="3" s="1"/>
  <c r="M198" i="1"/>
  <c r="F198" i="1"/>
  <c r="O197" i="1"/>
  <c r="N197" i="1" s="1"/>
  <c r="T199" i="1"/>
  <c r="A200" i="1"/>
  <c r="S198" i="1"/>
  <c r="R198" i="1"/>
  <c r="O198" i="1" s="1"/>
  <c r="L112" i="1" l="1"/>
  <c r="J113" i="1" s="1"/>
  <c r="E113" i="1" s="1"/>
  <c r="I200" i="1"/>
  <c r="P200" i="1"/>
  <c r="M199" i="1"/>
  <c r="F199" i="1"/>
  <c r="H214" i="3"/>
  <c r="I214" i="3" s="1"/>
  <c r="G215" i="3"/>
  <c r="J213" i="3"/>
  <c r="K213" i="3" s="1"/>
  <c r="Q221" i="1" s="1"/>
  <c r="L213" i="3"/>
  <c r="N198" i="1"/>
  <c r="T200" i="1"/>
  <c r="A201" i="1"/>
  <c r="S199" i="1"/>
  <c r="R199" i="1"/>
  <c r="K113" i="1" l="1"/>
  <c r="D113" i="1" s="1"/>
  <c r="O199" i="1"/>
  <c r="N199" i="1" s="1"/>
  <c r="M200" i="1"/>
  <c r="F200" i="1"/>
  <c r="H215" i="3"/>
  <c r="I215" i="3" s="1"/>
  <c r="G216" i="3"/>
  <c r="I201" i="1"/>
  <c r="P201" i="1"/>
  <c r="L214" i="3"/>
  <c r="J214" i="3"/>
  <c r="K214" i="3" s="1"/>
  <c r="Q222" i="1" s="1"/>
  <c r="T201" i="1"/>
  <c r="A202" i="1"/>
  <c r="S200" i="1"/>
  <c r="R200" i="1"/>
  <c r="L113" i="1" l="1"/>
  <c r="J114" i="1" s="1"/>
  <c r="E114" i="1" s="1"/>
  <c r="I202" i="1"/>
  <c r="P202" i="1"/>
  <c r="M201" i="1"/>
  <c r="F201" i="1"/>
  <c r="G217" i="3"/>
  <c r="H216" i="3"/>
  <c r="I216" i="3" s="1"/>
  <c r="J215" i="3"/>
  <c r="K215" i="3" s="1"/>
  <c r="Q223" i="1" s="1"/>
  <c r="L215" i="3"/>
  <c r="O200" i="1"/>
  <c r="N200" i="1" s="1"/>
  <c r="R201" i="1"/>
  <c r="S201" i="1"/>
  <c r="T202" i="1"/>
  <c r="A203" i="1"/>
  <c r="K114" i="1" l="1"/>
  <c r="D114" i="1" s="1"/>
  <c r="O201" i="1"/>
  <c r="N201" i="1" s="1"/>
  <c r="J216" i="3"/>
  <c r="K216" i="3" s="1"/>
  <c r="Q224" i="1" s="1"/>
  <c r="L216" i="3"/>
  <c r="I203" i="1"/>
  <c r="P203" i="1"/>
  <c r="G218" i="3"/>
  <c r="H217" i="3"/>
  <c r="I217" i="3" s="1"/>
  <c r="M202" i="1"/>
  <c r="F202" i="1"/>
  <c r="A204" i="1"/>
  <c r="T203" i="1"/>
  <c r="R202" i="1"/>
  <c r="S202" i="1"/>
  <c r="L114" i="1" l="1"/>
  <c r="J115" i="1" s="1"/>
  <c r="E115" i="1" s="1"/>
  <c r="O202" i="1"/>
  <c r="N202" i="1" s="1"/>
  <c r="I204" i="1"/>
  <c r="P204" i="1"/>
  <c r="M203" i="1"/>
  <c r="F203" i="1"/>
  <c r="H218" i="3"/>
  <c r="I218" i="3" s="1"/>
  <c r="G219" i="3"/>
  <c r="L217" i="3"/>
  <c r="J217" i="3"/>
  <c r="K217" i="3" s="1"/>
  <c r="Q225" i="1" s="1"/>
  <c r="R203" i="1"/>
  <c r="S203" i="1"/>
  <c r="T204" i="1"/>
  <c r="A205" i="1"/>
  <c r="K115" i="1" l="1"/>
  <c r="D115" i="1" s="1"/>
  <c r="L218" i="3"/>
  <c r="J218" i="3"/>
  <c r="K218" i="3" s="1"/>
  <c r="Q226" i="1" s="1"/>
  <c r="M204" i="1"/>
  <c r="F204" i="1"/>
  <c r="O203" i="1"/>
  <c r="N203" i="1" s="1"/>
  <c r="I205" i="1"/>
  <c r="P205" i="1"/>
  <c r="G220" i="3"/>
  <c r="H219" i="3"/>
  <c r="I219" i="3" s="1"/>
  <c r="L115" i="1"/>
  <c r="J116" i="1" s="1"/>
  <c r="E116" i="1" s="1"/>
  <c r="A206" i="1"/>
  <c r="T205" i="1"/>
  <c r="R204" i="1"/>
  <c r="S204" i="1"/>
  <c r="M205" i="1" l="1"/>
  <c r="F205" i="1"/>
  <c r="O204" i="1"/>
  <c r="N204" i="1" s="1"/>
  <c r="I206" i="1"/>
  <c r="P206" i="1"/>
  <c r="J219" i="3"/>
  <c r="K219" i="3" s="1"/>
  <c r="Q227" i="1" s="1"/>
  <c r="L219" i="3"/>
  <c r="G221" i="3"/>
  <c r="H220" i="3"/>
  <c r="I220" i="3" s="1"/>
  <c r="K116" i="1"/>
  <c r="D116" i="1" s="1"/>
  <c r="T206" i="1"/>
  <c r="A207" i="1"/>
  <c r="R205" i="1"/>
  <c r="S205" i="1"/>
  <c r="I207" i="1" l="1"/>
  <c r="P207" i="1"/>
  <c r="L220" i="3"/>
  <c r="J220" i="3"/>
  <c r="K220" i="3" s="1"/>
  <c r="Q228" i="1" s="1"/>
  <c r="M206" i="1"/>
  <c r="F206" i="1"/>
  <c r="H221" i="3"/>
  <c r="I221" i="3" s="1"/>
  <c r="G222" i="3"/>
  <c r="O205" i="1"/>
  <c r="N205" i="1" s="1"/>
  <c r="L116" i="1"/>
  <c r="J117" i="1" s="1"/>
  <c r="E117" i="1" s="1"/>
  <c r="T207" i="1"/>
  <c r="A208" i="1"/>
  <c r="R206" i="1"/>
  <c r="S206" i="1"/>
  <c r="I208" i="1" l="1"/>
  <c r="P208" i="1"/>
  <c r="O206" i="1"/>
  <c r="N206" i="1" s="1"/>
  <c r="H222" i="3"/>
  <c r="I222" i="3" s="1"/>
  <c r="G223" i="3"/>
  <c r="L221" i="3"/>
  <c r="J221" i="3"/>
  <c r="K221" i="3" s="1"/>
  <c r="Q229" i="1" s="1"/>
  <c r="M207" i="1"/>
  <c r="F207" i="1"/>
  <c r="K117" i="1"/>
  <c r="T208" i="1"/>
  <c r="A209" i="1"/>
  <c r="S207" i="1"/>
  <c r="R207" i="1"/>
  <c r="O207" i="1" l="1"/>
  <c r="N207" i="1" s="1"/>
  <c r="M208" i="1"/>
  <c r="F208" i="1"/>
  <c r="I209" i="1"/>
  <c r="P209" i="1"/>
  <c r="J222" i="3"/>
  <c r="K222" i="3" s="1"/>
  <c r="Q230" i="1" s="1"/>
  <c r="L222" i="3"/>
  <c r="H223" i="3"/>
  <c r="I223" i="3" s="1"/>
  <c r="G224" i="3"/>
  <c r="D117" i="1"/>
  <c r="L117" i="1"/>
  <c r="J118" i="1" s="1"/>
  <c r="E118" i="1" s="1"/>
  <c r="T209" i="1"/>
  <c r="A210" i="1"/>
  <c r="S208" i="1"/>
  <c r="R208" i="1"/>
  <c r="M209" i="1" l="1"/>
  <c r="F209" i="1"/>
  <c r="J223" i="3"/>
  <c r="K223" i="3" s="1"/>
  <c r="Q231" i="1" s="1"/>
  <c r="L223" i="3"/>
  <c r="O208" i="1"/>
  <c r="N208" i="1" s="1"/>
  <c r="I210" i="1"/>
  <c r="P210" i="1"/>
  <c r="H224" i="3"/>
  <c r="I224" i="3" s="1"/>
  <c r="G225" i="3"/>
  <c r="K118" i="1"/>
  <c r="D118" i="1" s="1"/>
  <c r="A211" i="1"/>
  <c r="T210" i="1"/>
  <c r="R209" i="1"/>
  <c r="S209" i="1"/>
  <c r="J224" i="3" l="1"/>
  <c r="K224" i="3" s="1"/>
  <c r="Q232" i="1" s="1"/>
  <c r="L224" i="3"/>
  <c r="M210" i="1"/>
  <c r="F210" i="1"/>
  <c r="O209" i="1"/>
  <c r="N209" i="1" s="1"/>
  <c r="I211" i="1"/>
  <c r="P211" i="1"/>
  <c r="G226" i="3"/>
  <c r="H225" i="3"/>
  <c r="I225" i="3" s="1"/>
  <c r="L118" i="1"/>
  <c r="J119" i="1" s="1"/>
  <c r="E119" i="1" s="1"/>
  <c r="A212" i="1"/>
  <c r="T211" i="1"/>
  <c r="S210" i="1"/>
  <c r="R210" i="1"/>
  <c r="O210" i="1" s="1"/>
  <c r="I212" i="1" l="1"/>
  <c r="P212" i="1"/>
  <c r="H226" i="3"/>
  <c r="I226" i="3" s="1"/>
  <c r="G227" i="3"/>
  <c r="M211" i="1"/>
  <c r="F211" i="1"/>
  <c r="L225" i="3"/>
  <c r="J225" i="3"/>
  <c r="K225" i="3" s="1"/>
  <c r="Q233" i="1" s="1"/>
  <c r="K119" i="1"/>
  <c r="D119" i="1" s="1"/>
  <c r="S211" i="1"/>
  <c r="R211" i="1"/>
  <c r="A213" i="1"/>
  <c r="T212" i="1"/>
  <c r="N210" i="1"/>
  <c r="L226" i="3" l="1"/>
  <c r="J226" i="3"/>
  <c r="K226" i="3" s="1"/>
  <c r="Q234" i="1" s="1"/>
  <c r="G228" i="3"/>
  <c r="H227" i="3"/>
  <c r="I227" i="3" s="1"/>
  <c r="M212" i="1"/>
  <c r="F212" i="1"/>
  <c r="I213" i="1"/>
  <c r="P213" i="1"/>
  <c r="O211" i="1"/>
  <c r="N211" i="1" s="1"/>
  <c r="L119" i="1"/>
  <c r="J120" i="1" s="1"/>
  <c r="E120" i="1" s="1"/>
  <c r="R212" i="1"/>
  <c r="S212" i="1"/>
  <c r="T213" i="1"/>
  <c r="A214" i="1"/>
  <c r="I214" i="1" l="1"/>
  <c r="P214" i="1"/>
  <c r="L227" i="3"/>
  <c r="J227" i="3"/>
  <c r="K227" i="3" s="1"/>
  <c r="Q235" i="1" s="1"/>
  <c r="M213" i="1"/>
  <c r="F213" i="1"/>
  <c r="H228" i="3"/>
  <c r="I228" i="3" s="1"/>
  <c r="G229" i="3"/>
  <c r="O212" i="1"/>
  <c r="N212" i="1" s="1"/>
  <c r="K120" i="1"/>
  <c r="D120" i="1" s="1"/>
  <c r="T214" i="1"/>
  <c r="A215" i="1"/>
  <c r="R213" i="1"/>
  <c r="O213" i="1" s="1"/>
  <c r="S213" i="1"/>
  <c r="M214" i="1" l="1"/>
  <c r="F214" i="1"/>
  <c r="J228" i="3"/>
  <c r="K228" i="3" s="1"/>
  <c r="Q236" i="1" s="1"/>
  <c r="L228" i="3"/>
  <c r="I215" i="1"/>
  <c r="P215" i="1"/>
  <c r="H229" i="3"/>
  <c r="I229" i="3" s="1"/>
  <c r="G230" i="3"/>
  <c r="L120" i="1"/>
  <c r="J121" i="1" s="1"/>
  <c r="E121" i="1" s="1"/>
  <c r="R214" i="1"/>
  <c r="S214" i="1"/>
  <c r="N213" i="1"/>
  <c r="A216" i="1"/>
  <c r="T215" i="1"/>
  <c r="O214" i="1" l="1"/>
  <c r="N214" i="1" s="1"/>
  <c r="H230" i="3"/>
  <c r="I230" i="3" s="1"/>
  <c r="G231" i="3"/>
  <c r="M215" i="1"/>
  <c r="F215" i="1"/>
  <c r="I216" i="1"/>
  <c r="P216" i="1"/>
  <c r="J229" i="3"/>
  <c r="K229" i="3" s="1"/>
  <c r="Q237" i="1" s="1"/>
  <c r="L229" i="3"/>
  <c r="K121" i="1"/>
  <c r="D121" i="1" s="1"/>
  <c r="T216" i="1"/>
  <c r="A217" i="1"/>
  <c r="R215" i="1"/>
  <c r="S215" i="1"/>
  <c r="M216" i="1" l="1"/>
  <c r="F216" i="1"/>
  <c r="I217" i="1"/>
  <c r="P217" i="1"/>
  <c r="G232" i="3"/>
  <c r="H231" i="3"/>
  <c r="I231" i="3" s="1"/>
  <c r="L230" i="3"/>
  <c r="J230" i="3"/>
  <c r="K230" i="3" s="1"/>
  <c r="Q238" i="1" s="1"/>
  <c r="O215" i="1"/>
  <c r="N215" i="1" s="1"/>
  <c r="L121" i="1"/>
  <c r="J122" i="1" s="1"/>
  <c r="E122" i="1" s="1"/>
  <c r="T217" i="1"/>
  <c r="A218" i="1"/>
  <c r="R216" i="1"/>
  <c r="S216" i="1"/>
  <c r="O216" i="1" l="1"/>
  <c r="N216" i="1" s="1"/>
  <c r="I218" i="1"/>
  <c r="P218" i="1"/>
  <c r="M217" i="1"/>
  <c r="F217" i="1"/>
  <c r="J231" i="3"/>
  <c r="K231" i="3" s="1"/>
  <c r="Q239" i="1" s="1"/>
  <c r="L231" i="3"/>
  <c r="G233" i="3"/>
  <c r="H232" i="3"/>
  <c r="I232" i="3" s="1"/>
  <c r="K122" i="1"/>
  <c r="D122" i="1" s="1"/>
  <c r="T218" i="1"/>
  <c r="A219" i="1"/>
  <c r="S217" i="1"/>
  <c r="R217" i="1"/>
  <c r="L122" i="1" l="1"/>
  <c r="J123" i="1" s="1"/>
  <c r="E123" i="1" s="1"/>
  <c r="M218" i="1"/>
  <c r="F218" i="1"/>
  <c r="I219" i="1"/>
  <c r="P219" i="1"/>
  <c r="J232" i="3"/>
  <c r="K232" i="3" s="1"/>
  <c r="Q240" i="1" s="1"/>
  <c r="L232" i="3"/>
  <c r="O217" i="1"/>
  <c r="N217" i="1" s="1"/>
  <c r="G234" i="3"/>
  <c r="H233" i="3"/>
  <c r="I233" i="3" s="1"/>
  <c r="T219" i="1"/>
  <c r="A220" i="1"/>
  <c r="S218" i="1"/>
  <c r="R218" i="1"/>
  <c r="K123" i="1" l="1"/>
  <c r="D123" i="1" s="1"/>
  <c r="L233" i="3"/>
  <c r="J233" i="3"/>
  <c r="K233" i="3" s="1"/>
  <c r="Q241" i="1" s="1"/>
  <c r="H234" i="3"/>
  <c r="I234" i="3" s="1"/>
  <c r="G235" i="3"/>
  <c r="O218" i="1"/>
  <c r="N218" i="1" s="1"/>
  <c r="I220" i="1"/>
  <c r="P220" i="1"/>
  <c r="M219" i="1"/>
  <c r="F219" i="1"/>
  <c r="L123" i="1"/>
  <c r="J124" i="1" s="1"/>
  <c r="E124" i="1" s="1"/>
  <c r="T220" i="1"/>
  <c r="A221" i="1"/>
  <c r="R219" i="1"/>
  <c r="S219" i="1"/>
  <c r="I221" i="1" l="1"/>
  <c r="P221" i="1"/>
  <c r="M220" i="1"/>
  <c r="F220" i="1"/>
  <c r="O219" i="1"/>
  <c r="N219" i="1" s="1"/>
  <c r="H235" i="3"/>
  <c r="I235" i="3" s="1"/>
  <c r="G236" i="3"/>
  <c r="J234" i="3"/>
  <c r="K234" i="3" s="1"/>
  <c r="Q242" i="1" s="1"/>
  <c r="L234" i="3"/>
  <c r="K124" i="1"/>
  <c r="D124" i="1" s="1"/>
  <c r="T221" i="1"/>
  <c r="A222" i="1"/>
  <c r="R220" i="1"/>
  <c r="S220" i="1"/>
  <c r="M221" i="1" l="1"/>
  <c r="F221" i="1"/>
  <c r="I222" i="1"/>
  <c r="P222" i="1"/>
  <c r="L124" i="1"/>
  <c r="J125" i="1" s="1"/>
  <c r="E125" i="1" s="1"/>
  <c r="J235" i="3"/>
  <c r="K235" i="3" s="1"/>
  <c r="Q243" i="1" s="1"/>
  <c r="L235" i="3"/>
  <c r="G237" i="3"/>
  <c r="H236" i="3"/>
  <c r="I236" i="3" s="1"/>
  <c r="O220" i="1"/>
  <c r="N220" i="1" s="1"/>
  <c r="A223" i="1"/>
  <c r="T222" i="1"/>
  <c r="R221" i="1"/>
  <c r="S221" i="1"/>
  <c r="K125" i="1" l="1"/>
  <c r="D125" i="1" s="1"/>
  <c r="G238" i="3"/>
  <c r="H237" i="3"/>
  <c r="I237" i="3" s="1"/>
  <c r="I223" i="1"/>
  <c r="P223" i="1"/>
  <c r="J236" i="3"/>
  <c r="K236" i="3" s="1"/>
  <c r="Q244" i="1" s="1"/>
  <c r="L236" i="3"/>
  <c r="M222" i="1"/>
  <c r="F222" i="1"/>
  <c r="O221" i="1"/>
  <c r="N221" i="1" s="1"/>
  <c r="T223" i="1"/>
  <c r="A224" i="1"/>
  <c r="R222" i="1"/>
  <c r="S222" i="1"/>
  <c r="L125" i="1" l="1"/>
  <c r="J126" i="1" s="1"/>
  <c r="E126" i="1" s="1"/>
  <c r="O222" i="1"/>
  <c r="N222" i="1" s="1"/>
  <c r="I224" i="1"/>
  <c r="P224" i="1"/>
  <c r="M223" i="1"/>
  <c r="F223" i="1"/>
  <c r="L237" i="3"/>
  <c r="J237" i="3"/>
  <c r="K237" i="3" s="1"/>
  <c r="Q245" i="1" s="1"/>
  <c r="H238" i="3"/>
  <c r="I238" i="3" s="1"/>
  <c r="G239" i="3"/>
  <c r="A225" i="1"/>
  <c r="T224" i="1"/>
  <c r="R223" i="1"/>
  <c r="O223" i="1" s="1"/>
  <c r="S223" i="1"/>
  <c r="K126" i="1" l="1"/>
  <c r="D126" i="1" s="1"/>
  <c r="I225" i="1"/>
  <c r="P225" i="1"/>
  <c r="H239" i="3"/>
  <c r="I239" i="3" s="1"/>
  <c r="G240" i="3"/>
  <c r="M224" i="1"/>
  <c r="F224" i="1"/>
  <c r="J238" i="3"/>
  <c r="K238" i="3" s="1"/>
  <c r="Q246" i="1" s="1"/>
  <c r="L238" i="3"/>
  <c r="N223" i="1"/>
  <c r="R224" i="1"/>
  <c r="S224" i="1"/>
  <c r="A226" i="1"/>
  <c r="T225" i="1"/>
  <c r="L126" i="1" l="1"/>
  <c r="J127" i="1" s="1"/>
  <c r="E127" i="1" s="1"/>
  <c r="G241" i="3"/>
  <c r="H240" i="3"/>
  <c r="I240" i="3" s="1"/>
  <c r="J239" i="3"/>
  <c r="K239" i="3" s="1"/>
  <c r="Q247" i="1" s="1"/>
  <c r="L239" i="3"/>
  <c r="M225" i="1"/>
  <c r="F225" i="1"/>
  <c r="I226" i="1"/>
  <c r="P226" i="1"/>
  <c r="O224" i="1"/>
  <c r="N224" i="1" s="1"/>
  <c r="S225" i="1"/>
  <c r="R225" i="1"/>
  <c r="A227" i="1"/>
  <c r="T226" i="1"/>
  <c r="K127" i="1" l="1"/>
  <c r="D127" i="1" s="1"/>
  <c r="O225" i="1"/>
  <c r="N225" i="1" s="1"/>
  <c r="I227" i="1"/>
  <c r="P227" i="1"/>
  <c r="M226" i="1"/>
  <c r="F226" i="1"/>
  <c r="L240" i="3"/>
  <c r="J240" i="3"/>
  <c r="K240" i="3" s="1"/>
  <c r="Q248" i="1" s="1"/>
  <c r="G242" i="3"/>
  <c r="H241" i="3"/>
  <c r="I241" i="3" s="1"/>
  <c r="R226" i="1"/>
  <c r="S226" i="1"/>
  <c r="T227" i="1"/>
  <c r="A228" i="1"/>
  <c r="L127" i="1" l="1"/>
  <c r="J128" i="1" s="1"/>
  <c r="E128" i="1" s="1"/>
  <c r="O226" i="1"/>
  <c r="N226" i="1" s="1"/>
  <c r="H242" i="3"/>
  <c r="I242" i="3" s="1"/>
  <c r="G243" i="3"/>
  <c r="L241" i="3"/>
  <c r="J241" i="3"/>
  <c r="K241" i="3" s="1"/>
  <c r="Q249" i="1" s="1"/>
  <c r="M227" i="1"/>
  <c r="F227" i="1"/>
  <c r="I228" i="1"/>
  <c r="P228" i="1"/>
  <c r="T228" i="1"/>
  <c r="A229" i="1"/>
  <c r="R227" i="1"/>
  <c r="S227" i="1"/>
  <c r="K128" i="1" l="1"/>
  <c r="D128" i="1" s="1"/>
  <c r="H243" i="3"/>
  <c r="I243" i="3" s="1"/>
  <c r="G244" i="3"/>
  <c r="M228" i="1"/>
  <c r="F228" i="1"/>
  <c r="L242" i="3"/>
  <c r="J242" i="3"/>
  <c r="K242" i="3" s="1"/>
  <c r="Q250" i="1" s="1"/>
  <c r="O227" i="1"/>
  <c r="N227" i="1" s="1"/>
  <c r="I229" i="1"/>
  <c r="P229" i="1"/>
  <c r="L128" i="1"/>
  <c r="J129" i="1" s="1"/>
  <c r="E129" i="1" s="1"/>
  <c r="A230" i="1"/>
  <c r="T229" i="1"/>
  <c r="R228" i="1"/>
  <c r="S228" i="1"/>
  <c r="O228" i="1" l="1"/>
  <c r="N228" i="1" s="1"/>
  <c r="I230" i="1"/>
  <c r="P230" i="1"/>
  <c r="M229" i="1"/>
  <c r="F229" i="1"/>
  <c r="H244" i="3"/>
  <c r="I244" i="3" s="1"/>
  <c r="G245" i="3"/>
  <c r="J243" i="3"/>
  <c r="K243" i="3" s="1"/>
  <c r="Q251" i="1" s="1"/>
  <c r="L243" i="3"/>
  <c r="K129" i="1"/>
  <c r="D129" i="1" s="1"/>
  <c r="A231" i="1"/>
  <c r="T230" i="1"/>
  <c r="S229" i="1"/>
  <c r="R229" i="1"/>
  <c r="O229" i="1" l="1"/>
  <c r="N229" i="1" s="1"/>
  <c r="G246" i="3"/>
  <c r="H245" i="3"/>
  <c r="I245" i="3" s="1"/>
  <c r="M230" i="1"/>
  <c r="F230" i="1"/>
  <c r="J244" i="3"/>
  <c r="K244" i="3" s="1"/>
  <c r="Q252" i="1" s="1"/>
  <c r="L244" i="3"/>
  <c r="I231" i="1"/>
  <c r="P231" i="1"/>
  <c r="L129" i="1"/>
  <c r="J130" i="1" s="1"/>
  <c r="E130" i="1" s="1"/>
  <c r="T231" i="1"/>
  <c r="A232" i="1"/>
  <c r="R230" i="1"/>
  <c r="S230" i="1"/>
  <c r="O230" i="1" l="1"/>
  <c r="N230" i="1" s="1"/>
  <c r="I232" i="1"/>
  <c r="P232" i="1"/>
  <c r="M231" i="1"/>
  <c r="F231" i="1"/>
  <c r="L245" i="3"/>
  <c r="J245" i="3"/>
  <c r="K245" i="3" s="1"/>
  <c r="Q253" i="1" s="1"/>
  <c r="G247" i="3"/>
  <c r="H246" i="3"/>
  <c r="I246" i="3" s="1"/>
  <c r="K130" i="1"/>
  <c r="D130" i="1" s="1"/>
  <c r="A233" i="1"/>
  <c r="T232" i="1"/>
  <c r="R231" i="1"/>
  <c r="S231" i="1"/>
  <c r="O231" i="1" l="1"/>
  <c r="N231" i="1" s="1"/>
  <c r="I233" i="1"/>
  <c r="P233" i="1"/>
  <c r="H247" i="3"/>
  <c r="I247" i="3" s="1"/>
  <c r="G248" i="3"/>
  <c r="M232" i="1"/>
  <c r="F232" i="1"/>
  <c r="L246" i="3"/>
  <c r="J246" i="3"/>
  <c r="K246" i="3" s="1"/>
  <c r="Q254" i="1" s="1"/>
  <c r="L130" i="1"/>
  <c r="J131" i="1" s="1"/>
  <c r="E131" i="1" s="1"/>
  <c r="R232" i="1"/>
  <c r="S232" i="1"/>
  <c r="A234" i="1"/>
  <c r="T233" i="1"/>
  <c r="O232" i="1" l="1"/>
  <c r="N232" i="1" s="1"/>
  <c r="M233" i="1"/>
  <c r="F233" i="1"/>
  <c r="G249" i="3"/>
  <c r="H248" i="3"/>
  <c r="I248" i="3" s="1"/>
  <c r="J247" i="3"/>
  <c r="K247" i="3" s="1"/>
  <c r="Q255" i="1" s="1"/>
  <c r="L247" i="3"/>
  <c r="I234" i="1"/>
  <c r="P234" i="1"/>
  <c r="K131" i="1"/>
  <c r="D131" i="1" s="1"/>
  <c r="R233" i="1"/>
  <c r="S233" i="1"/>
  <c r="A235" i="1"/>
  <c r="T234" i="1"/>
  <c r="J248" i="3" l="1"/>
  <c r="K248" i="3" s="1"/>
  <c r="Q256" i="1" s="1"/>
  <c r="L248" i="3"/>
  <c r="M234" i="1"/>
  <c r="F234" i="1"/>
  <c r="G250" i="3"/>
  <c r="H249" i="3"/>
  <c r="I249" i="3" s="1"/>
  <c r="O233" i="1"/>
  <c r="N233" i="1" s="1"/>
  <c r="I235" i="1"/>
  <c r="P235" i="1"/>
  <c r="L131" i="1"/>
  <c r="J132" i="1" s="1"/>
  <c r="E132" i="1" s="1"/>
  <c r="T235" i="1"/>
  <c r="A236" i="1"/>
  <c r="R234" i="1"/>
  <c r="O234" i="1" s="1"/>
  <c r="S234" i="1"/>
  <c r="M235" i="1" l="1"/>
  <c r="F235" i="1"/>
  <c r="G251" i="3"/>
  <c r="H250" i="3"/>
  <c r="I250" i="3" s="1"/>
  <c r="I236" i="1"/>
  <c r="P236" i="1"/>
  <c r="J249" i="3"/>
  <c r="K249" i="3" s="1"/>
  <c r="Q257" i="1" s="1"/>
  <c r="L249" i="3"/>
  <c r="K132" i="1"/>
  <c r="D132" i="1" s="1"/>
  <c r="A237" i="1"/>
  <c r="T236" i="1"/>
  <c r="N234" i="1"/>
  <c r="R235" i="1"/>
  <c r="S235" i="1"/>
  <c r="O235" i="1" l="1"/>
  <c r="N235" i="1" s="1"/>
  <c r="M236" i="1"/>
  <c r="F236" i="1"/>
  <c r="I237" i="1"/>
  <c r="P237" i="1"/>
  <c r="J250" i="3"/>
  <c r="K250" i="3" s="1"/>
  <c r="Q258" i="1" s="1"/>
  <c r="L250" i="3"/>
  <c r="G252" i="3"/>
  <c r="H251" i="3"/>
  <c r="I251" i="3" s="1"/>
  <c r="L132" i="1"/>
  <c r="J133" i="1" s="1"/>
  <c r="E133" i="1" s="1"/>
  <c r="R236" i="1"/>
  <c r="S236" i="1"/>
  <c r="T237" i="1"/>
  <c r="A238" i="1"/>
  <c r="M237" i="1" l="1"/>
  <c r="F237" i="1"/>
  <c r="J251" i="3"/>
  <c r="K251" i="3" s="1"/>
  <c r="Q259" i="1" s="1"/>
  <c r="L251" i="3"/>
  <c r="I238" i="1"/>
  <c r="P238" i="1"/>
  <c r="G253" i="3"/>
  <c r="H252" i="3"/>
  <c r="I252" i="3" s="1"/>
  <c r="O236" i="1"/>
  <c r="N236" i="1" s="1"/>
  <c r="K133" i="1"/>
  <c r="D133" i="1" s="1"/>
  <c r="T238" i="1"/>
  <c r="A239" i="1"/>
  <c r="R237" i="1"/>
  <c r="S237" i="1"/>
  <c r="I239" i="1" l="1"/>
  <c r="P239" i="1"/>
  <c r="M238" i="1"/>
  <c r="F238" i="1"/>
  <c r="G254" i="3"/>
  <c r="H253" i="3"/>
  <c r="I253" i="3" s="1"/>
  <c r="O237" i="1"/>
  <c r="N237" i="1" s="1"/>
  <c r="J252" i="3"/>
  <c r="K252" i="3" s="1"/>
  <c r="Q260" i="1" s="1"/>
  <c r="L252" i="3"/>
  <c r="L133" i="1"/>
  <c r="J134" i="1" s="1"/>
  <c r="E134" i="1" s="1"/>
  <c r="A240" i="1"/>
  <c r="T239" i="1"/>
  <c r="R238" i="1"/>
  <c r="S238" i="1"/>
  <c r="O238" i="1" l="1"/>
  <c r="N238" i="1" s="1"/>
  <c r="I240" i="1"/>
  <c r="P240" i="1"/>
  <c r="M239" i="1"/>
  <c r="F239" i="1"/>
  <c r="H254" i="3"/>
  <c r="I254" i="3" s="1"/>
  <c r="G255" i="3"/>
  <c r="L253" i="3"/>
  <c r="J253" i="3"/>
  <c r="K253" i="3" s="1"/>
  <c r="Q261" i="1" s="1"/>
  <c r="K134" i="1"/>
  <c r="D134" i="1" s="1"/>
  <c r="R239" i="1"/>
  <c r="S239" i="1"/>
  <c r="T240" i="1"/>
  <c r="A241" i="1"/>
  <c r="H255" i="3" l="1"/>
  <c r="I255" i="3" s="1"/>
  <c r="G256" i="3"/>
  <c r="L254" i="3"/>
  <c r="J254" i="3"/>
  <c r="K254" i="3" s="1"/>
  <c r="Q262" i="1" s="1"/>
  <c r="O239" i="1"/>
  <c r="N239" i="1" s="1"/>
  <c r="I241" i="1"/>
  <c r="P241" i="1"/>
  <c r="M240" i="1"/>
  <c r="F240" i="1"/>
  <c r="L134" i="1"/>
  <c r="I135" i="1" s="1"/>
  <c r="R240" i="1"/>
  <c r="O240" i="1" s="1"/>
  <c r="S240" i="1"/>
  <c r="T241" i="1"/>
  <c r="A242" i="1"/>
  <c r="M241" i="1" l="1"/>
  <c r="F241" i="1"/>
  <c r="G257" i="3"/>
  <c r="H256" i="3"/>
  <c r="I256" i="3" s="1"/>
  <c r="I242" i="1"/>
  <c r="P242" i="1"/>
  <c r="J255" i="3"/>
  <c r="K255" i="3" s="1"/>
  <c r="Q263" i="1" s="1"/>
  <c r="L255" i="3"/>
  <c r="J135" i="1"/>
  <c r="E135" i="1" s="1"/>
  <c r="T242" i="1"/>
  <c r="A243" i="1"/>
  <c r="R241" i="1"/>
  <c r="S241" i="1"/>
  <c r="N240" i="1"/>
  <c r="M242" i="1" l="1"/>
  <c r="F242" i="1"/>
  <c r="J256" i="3"/>
  <c r="K256" i="3" s="1"/>
  <c r="Q264" i="1" s="1"/>
  <c r="L256" i="3"/>
  <c r="G258" i="3"/>
  <c r="H257" i="3"/>
  <c r="I257" i="3" s="1"/>
  <c r="O241" i="1"/>
  <c r="N241" i="1" s="1"/>
  <c r="I243" i="1"/>
  <c r="P243" i="1"/>
  <c r="K135" i="1"/>
  <c r="D135" i="1" s="1"/>
  <c r="T243" i="1"/>
  <c r="A244" i="1"/>
  <c r="R242" i="1"/>
  <c r="S242" i="1"/>
  <c r="M243" i="1" l="1"/>
  <c r="F243" i="1"/>
  <c r="O242" i="1"/>
  <c r="N242" i="1" s="1"/>
  <c r="H258" i="3"/>
  <c r="I258" i="3" s="1"/>
  <c r="G259" i="3"/>
  <c r="L257" i="3"/>
  <c r="J257" i="3"/>
  <c r="K257" i="3" s="1"/>
  <c r="Q265" i="1" s="1"/>
  <c r="I244" i="1"/>
  <c r="P244" i="1"/>
  <c r="L135" i="1"/>
  <c r="J136" i="1" s="1"/>
  <c r="E136" i="1" s="1"/>
  <c r="T244" i="1"/>
  <c r="A245" i="1"/>
  <c r="S243" i="1"/>
  <c r="R243" i="1"/>
  <c r="G260" i="3" l="1"/>
  <c r="H259" i="3"/>
  <c r="I259" i="3" s="1"/>
  <c r="L258" i="3"/>
  <c r="J258" i="3"/>
  <c r="K258" i="3" s="1"/>
  <c r="Q266" i="1" s="1"/>
  <c r="M244" i="1"/>
  <c r="F244" i="1"/>
  <c r="O243" i="1"/>
  <c r="N243" i="1" s="1"/>
  <c r="I245" i="1"/>
  <c r="P245" i="1"/>
  <c r="K136" i="1"/>
  <c r="D136" i="1" s="1"/>
  <c r="T245" i="1"/>
  <c r="A246" i="1"/>
  <c r="S244" i="1"/>
  <c r="R244" i="1"/>
  <c r="O244" i="1" s="1"/>
  <c r="M245" i="1" l="1"/>
  <c r="F245" i="1"/>
  <c r="J259" i="3"/>
  <c r="K259" i="3" s="1"/>
  <c r="Q267" i="1" s="1"/>
  <c r="L259" i="3"/>
  <c r="I246" i="1"/>
  <c r="P246" i="1"/>
  <c r="G261" i="3"/>
  <c r="H260" i="3"/>
  <c r="I260" i="3" s="1"/>
  <c r="L136" i="1"/>
  <c r="J137" i="1" s="1"/>
  <c r="E137" i="1" s="1"/>
  <c r="N244" i="1"/>
  <c r="R245" i="1"/>
  <c r="S245" i="1"/>
  <c r="T246" i="1"/>
  <c r="A247" i="1"/>
  <c r="M246" i="1" l="1"/>
  <c r="F246" i="1"/>
  <c r="J260" i="3"/>
  <c r="K260" i="3" s="1"/>
  <c r="Q268" i="1" s="1"/>
  <c r="L260" i="3"/>
  <c r="O245" i="1"/>
  <c r="N245" i="1" s="1"/>
  <c r="I247" i="1"/>
  <c r="P247" i="1"/>
  <c r="G262" i="3"/>
  <c r="H261" i="3"/>
  <c r="I261" i="3" s="1"/>
  <c r="K137" i="1"/>
  <c r="D137" i="1" s="1"/>
  <c r="T247" i="1"/>
  <c r="A248" i="1"/>
  <c r="R246" i="1"/>
  <c r="S246" i="1"/>
  <c r="O246" i="1" l="1"/>
  <c r="N246" i="1" s="1"/>
  <c r="I248" i="1"/>
  <c r="P248" i="1"/>
  <c r="H262" i="3"/>
  <c r="I262" i="3" s="1"/>
  <c r="G263" i="3"/>
  <c r="L261" i="3"/>
  <c r="J261" i="3"/>
  <c r="K261" i="3" s="1"/>
  <c r="Q269" i="1" s="1"/>
  <c r="M247" i="1"/>
  <c r="F247" i="1"/>
  <c r="L137" i="1"/>
  <c r="J138" i="1" s="1"/>
  <c r="E138" i="1" s="1"/>
  <c r="T248" i="1"/>
  <c r="A249" i="1"/>
  <c r="S247" i="1"/>
  <c r="R247" i="1"/>
  <c r="O247" i="1" l="1"/>
  <c r="N247" i="1" s="1"/>
  <c r="I249" i="1"/>
  <c r="P249" i="1"/>
  <c r="H263" i="3"/>
  <c r="I263" i="3" s="1"/>
  <c r="G264" i="3"/>
  <c r="J262" i="3"/>
  <c r="K262" i="3" s="1"/>
  <c r="Q270" i="1" s="1"/>
  <c r="L262" i="3"/>
  <c r="M248" i="1"/>
  <c r="F248" i="1"/>
  <c r="K138" i="1"/>
  <c r="D138" i="1" s="1"/>
  <c r="T249" i="1"/>
  <c r="A250" i="1"/>
  <c r="R248" i="1"/>
  <c r="S248" i="1"/>
  <c r="O248" i="1" l="1"/>
  <c r="N248" i="1" s="1"/>
  <c r="I250" i="1"/>
  <c r="P250" i="1"/>
  <c r="M249" i="1"/>
  <c r="F249" i="1"/>
  <c r="G265" i="3"/>
  <c r="H264" i="3"/>
  <c r="I264" i="3" s="1"/>
  <c r="J263" i="3"/>
  <c r="K263" i="3" s="1"/>
  <c r="Q271" i="1" s="1"/>
  <c r="L263" i="3"/>
  <c r="L138" i="1"/>
  <c r="J139" i="1" s="1"/>
  <c r="E139" i="1" s="1"/>
  <c r="A251" i="1"/>
  <c r="T250" i="1"/>
  <c r="R249" i="1"/>
  <c r="S249" i="1"/>
  <c r="O249" i="1" l="1"/>
  <c r="N249" i="1" s="1"/>
  <c r="M250" i="1"/>
  <c r="F250" i="1"/>
  <c r="H265" i="3"/>
  <c r="I265" i="3" s="1"/>
  <c r="G266" i="3"/>
  <c r="I251" i="1"/>
  <c r="P251" i="1"/>
  <c r="J264" i="3"/>
  <c r="K264" i="3" s="1"/>
  <c r="Q272" i="1" s="1"/>
  <c r="L264" i="3"/>
  <c r="K139" i="1"/>
  <c r="D139" i="1" s="1"/>
  <c r="R250" i="1"/>
  <c r="S250" i="1"/>
  <c r="T251" i="1"/>
  <c r="A252" i="1"/>
  <c r="H266" i="3" l="1"/>
  <c r="I266" i="3" s="1"/>
  <c r="G267" i="3"/>
  <c r="J265" i="3"/>
  <c r="K265" i="3" s="1"/>
  <c r="Q273" i="1" s="1"/>
  <c r="L265" i="3"/>
  <c r="I252" i="1"/>
  <c r="P252" i="1"/>
  <c r="M251" i="1"/>
  <c r="F251" i="1"/>
  <c r="O250" i="1"/>
  <c r="N250" i="1" s="1"/>
  <c r="L139" i="1"/>
  <c r="J140" i="1" s="1"/>
  <c r="E140" i="1" s="1"/>
  <c r="A253" i="1"/>
  <c r="T252" i="1"/>
  <c r="S251" i="1"/>
  <c r="R251" i="1"/>
  <c r="O251" i="1" s="1"/>
  <c r="M252" i="1" l="1"/>
  <c r="F252" i="1"/>
  <c r="H267" i="3"/>
  <c r="I267" i="3" s="1"/>
  <c r="G268" i="3"/>
  <c r="I253" i="1"/>
  <c r="P253" i="1"/>
  <c r="J266" i="3"/>
  <c r="K266" i="3" s="1"/>
  <c r="Q274" i="1" s="1"/>
  <c r="L266" i="3"/>
  <c r="K140" i="1"/>
  <c r="D140" i="1" s="1"/>
  <c r="N251" i="1"/>
  <c r="T253" i="1"/>
  <c r="A254" i="1"/>
  <c r="S252" i="1"/>
  <c r="R252" i="1"/>
  <c r="M253" i="1" l="1"/>
  <c r="F253" i="1"/>
  <c r="G269" i="3"/>
  <c r="H268" i="3"/>
  <c r="I268" i="3" s="1"/>
  <c r="J267" i="3"/>
  <c r="K267" i="3" s="1"/>
  <c r="Q275" i="1" s="1"/>
  <c r="L267" i="3"/>
  <c r="I254" i="1"/>
  <c r="P254" i="1"/>
  <c r="L140" i="1"/>
  <c r="J141" i="1" s="1"/>
  <c r="E141" i="1" s="1"/>
  <c r="O252" i="1"/>
  <c r="N252" i="1" s="1"/>
  <c r="A255" i="1"/>
  <c r="T254" i="1"/>
  <c r="R253" i="1"/>
  <c r="S253" i="1"/>
  <c r="O253" i="1" l="1"/>
  <c r="N253" i="1" s="1"/>
  <c r="M254" i="1"/>
  <c r="F254" i="1"/>
  <c r="L268" i="3"/>
  <c r="J268" i="3"/>
  <c r="K268" i="3" s="1"/>
  <c r="Q276" i="1" s="1"/>
  <c r="P255" i="1"/>
  <c r="H269" i="3"/>
  <c r="I269" i="3" s="1"/>
  <c r="G270" i="3"/>
  <c r="K141" i="1"/>
  <c r="D141" i="1" s="1"/>
  <c r="S254" i="1"/>
  <c r="R254" i="1"/>
  <c r="T255" i="1"/>
  <c r="A256" i="1"/>
  <c r="I256" i="1" l="1"/>
  <c r="P256" i="1"/>
  <c r="M255" i="1"/>
  <c r="F255" i="1"/>
  <c r="G271" i="3"/>
  <c r="H270" i="3"/>
  <c r="I270" i="3" s="1"/>
  <c r="J269" i="3"/>
  <c r="K269" i="3" s="1"/>
  <c r="Q277" i="1" s="1"/>
  <c r="L269" i="3"/>
  <c r="O254" i="1"/>
  <c r="N254" i="1" s="1"/>
  <c r="L141" i="1"/>
  <c r="J142" i="1" s="1"/>
  <c r="E142" i="1" s="1"/>
  <c r="R255" i="1"/>
  <c r="S255" i="1"/>
  <c r="T256" i="1"/>
  <c r="A257" i="1"/>
  <c r="G272" i="3" l="1"/>
  <c r="H271" i="3"/>
  <c r="I271" i="3" s="1"/>
  <c r="J270" i="3"/>
  <c r="K270" i="3" s="1"/>
  <c r="Q278" i="1" s="1"/>
  <c r="L270" i="3"/>
  <c r="O255" i="1"/>
  <c r="N255" i="1" s="1"/>
  <c r="M256" i="1"/>
  <c r="F256" i="1"/>
  <c r="I257" i="1"/>
  <c r="P257" i="1"/>
  <c r="K142" i="1"/>
  <c r="D142" i="1" s="1"/>
  <c r="T257" i="1"/>
  <c r="A258" i="1"/>
  <c r="R256" i="1"/>
  <c r="S256" i="1"/>
  <c r="M257" i="1" l="1"/>
  <c r="F257" i="1"/>
  <c r="I258" i="1"/>
  <c r="P258" i="1"/>
  <c r="O256" i="1"/>
  <c r="N256" i="1" s="1"/>
  <c r="J271" i="3"/>
  <c r="K271" i="3" s="1"/>
  <c r="Q279" i="1" s="1"/>
  <c r="L271" i="3"/>
  <c r="G273" i="3"/>
  <c r="H272" i="3"/>
  <c r="I272" i="3" s="1"/>
  <c r="L142" i="1"/>
  <c r="J143" i="1" s="1"/>
  <c r="E143" i="1" s="1"/>
  <c r="A259" i="1"/>
  <c r="T258" i="1"/>
  <c r="S257" i="1"/>
  <c r="R257" i="1"/>
  <c r="O257" i="1" l="1"/>
  <c r="L272" i="3"/>
  <c r="J272" i="3"/>
  <c r="K272" i="3" s="1"/>
  <c r="Q280" i="1" s="1"/>
  <c r="I259" i="1"/>
  <c r="P259" i="1"/>
  <c r="H273" i="3"/>
  <c r="I273" i="3" s="1"/>
  <c r="G274" i="3"/>
  <c r="M258" i="1"/>
  <c r="F258" i="1"/>
  <c r="K143" i="1"/>
  <c r="D143" i="1" s="1"/>
  <c r="N257" i="1"/>
  <c r="R258" i="1"/>
  <c r="S258" i="1"/>
  <c r="T259" i="1"/>
  <c r="A260" i="1"/>
  <c r="M259" i="1" l="1"/>
  <c r="F259" i="1"/>
  <c r="G275" i="3"/>
  <c r="H274" i="3"/>
  <c r="I274" i="3" s="1"/>
  <c r="J273" i="3"/>
  <c r="K273" i="3" s="1"/>
  <c r="Q281" i="1" s="1"/>
  <c r="L273" i="3"/>
  <c r="I260" i="1"/>
  <c r="P260" i="1"/>
  <c r="O258" i="1"/>
  <c r="N258" i="1" s="1"/>
  <c r="L143" i="1"/>
  <c r="J144" i="1" s="1"/>
  <c r="E144" i="1" s="1"/>
  <c r="T260" i="1"/>
  <c r="A261" i="1"/>
  <c r="R259" i="1"/>
  <c r="S259" i="1"/>
  <c r="I261" i="1" l="1"/>
  <c r="P261" i="1"/>
  <c r="J274" i="3"/>
  <c r="K274" i="3" s="1"/>
  <c r="Q282" i="1" s="1"/>
  <c r="L274" i="3"/>
  <c r="O259" i="1"/>
  <c r="N259" i="1" s="1"/>
  <c r="G276" i="3"/>
  <c r="H275" i="3"/>
  <c r="I275" i="3" s="1"/>
  <c r="M260" i="1"/>
  <c r="F260" i="1"/>
  <c r="K144" i="1"/>
  <c r="D144" i="1" s="1"/>
  <c r="T261" i="1"/>
  <c r="A262" i="1"/>
  <c r="R260" i="1"/>
  <c r="S260" i="1"/>
  <c r="I262" i="1" l="1"/>
  <c r="P262" i="1"/>
  <c r="L275" i="3"/>
  <c r="J275" i="3"/>
  <c r="K275" i="3" s="1"/>
  <c r="Q283" i="1" s="1"/>
  <c r="O260" i="1"/>
  <c r="N260" i="1" s="1"/>
  <c r="M261" i="1"/>
  <c r="F261" i="1"/>
  <c r="G277" i="3"/>
  <c r="H276" i="3"/>
  <c r="I276" i="3" s="1"/>
  <c r="L144" i="1"/>
  <c r="J145" i="1" s="1"/>
  <c r="E145" i="1" s="1"/>
  <c r="T262" i="1"/>
  <c r="A263" i="1"/>
  <c r="R261" i="1"/>
  <c r="S261" i="1"/>
  <c r="O261" i="1" l="1"/>
  <c r="N261" i="1" s="1"/>
  <c r="I263" i="1"/>
  <c r="P263" i="1"/>
  <c r="G278" i="3"/>
  <c r="H277" i="3"/>
  <c r="I277" i="3" s="1"/>
  <c r="J276" i="3"/>
  <c r="K276" i="3" s="1"/>
  <c r="Q284" i="1" s="1"/>
  <c r="L276" i="3"/>
  <c r="M262" i="1"/>
  <c r="F262" i="1"/>
  <c r="K145" i="1"/>
  <c r="D145" i="1" s="1"/>
  <c r="T263" i="1"/>
  <c r="A264" i="1"/>
  <c r="R262" i="1"/>
  <c r="S262" i="1"/>
  <c r="J277" i="3" l="1"/>
  <c r="K277" i="3" s="1"/>
  <c r="Q285" i="1" s="1"/>
  <c r="L277" i="3"/>
  <c r="H278" i="3"/>
  <c r="I278" i="3" s="1"/>
  <c r="G279" i="3"/>
  <c r="M263" i="1"/>
  <c r="F263" i="1"/>
  <c r="O262" i="1"/>
  <c r="N262" i="1" s="1"/>
  <c r="I264" i="1"/>
  <c r="P264" i="1"/>
  <c r="L145" i="1"/>
  <c r="J146" i="1" s="1"/>
  <c r="E146" i="1" s="1"/>
  <c r="T264" i="1"/>
  <c r="A265" i="1"/>
  <c r="R263" i="1"/>
  <c r="S263" i="1"/>
  <c r="I265" i="1" l="1"/>
  <c r="P265" i="1"/>
  <c r="H279" i="3"/>
  <c r="I279" i="3" s="1"/>
  <c r="G280" i="3"/>
  <c r="J278" i="3"/>
  <c r="K278" i="3" s="1"/>
  <c r="Q286" i="1" s="1"/>
  <c r="L278" i="3"/>
  <c r="O263" i="1"/>
  <c r="N263" i="1" s="1"/>
  <c r="M264" i="1"/>
  <c r="F264" i="1"/>
  <c r="K146" i="1"/>
  <c r="D146" i="1" s="1"/>
  <c r="A266" i="1"/>
  <c r="T265" i="1"/>
  <c r="R264" i="1"/>
  <c r="S264" i="1"/>
  <c r="O264" i="1" l="1"/>
  <c r="H280" i="3"/>
  <c r="I280" i="3" s="1"/>
  <c r="G281" i="3"/>
  <c r="M265" i="1"/>
  <c r="F265" i="1"/>
  <c r="I266" i="1"/>
  <c r="P266" i="1"/>
  <c r="J279" i="3"/>
  <c r="K279" i="3" s="1"/>
  <c r="Q287" i="1" s="1"/>
  <c r="L279" i="3"/>
  <c r="L146" i="1"/>
  <c r="J147" i="1" s="1"/>
  <c r="E147" i="1" s="1"/>
  <c r="N264" i="1"/>
  <c r="R265" i="1"/>
  <c r="S265" i="1"/>
  <c r="T266" i="1"/>
  <c r="A267" i="1"/>
  <c r="O265" i="1" l="1"/>
  <c r="I267" i="1"/>
  <c r="P267" i="1"/>
  <c r="M266" i="1"/>
  <c r="F266" i="1"/>
  <c r="H281" i="3"/>
  <c r="I281" i="3" s="1"/>
  <c r="G282" i="3"/>
  <c r="J280" i="3"/>
  <c r="K280" i="3" s="1"/>
  <c r="Q288" i="1" s="1"/>
  <c r="L280" i="3"/>
  <c r="K147" i="1"/>
  <c r="D147" i="1" s="1"/>
  <c r="T267" i="1"/>
  <c r="A268" i="1"/>
  <c r="R266" i="1"/>
  <c r="S266" i="1"/>
  <c r="N265" i="1"/>
  <c r="H282" i="3" l="1"/>
  <c r="I282" i="3" s="1"/>
  <c r="G283" i="3"/>
  <c r="J281" i="3"/>
  <c r="K281" i="3" s="1"/>
  <c r="Q289" i="1" s="1"/>
  <c r="L281" i="3"/>
  <c r="O266" i="1"/>
  <c r="N266" i="1" s="1"/>
  <c r="I268" i="1"/>
  <c r="P268" i="1"/>
  <c r="M267" i="1"/>
  <c r="F267" i="1"/>
  <c r="L147" i="1"/>
  <c r="J148" i="1" s="1"/>
  <c r="E148" i="1" s="1"/>
  <c r="S267" i="1"/>
  <c r="R267" i="1"/>
  <c r="A269" i="1"/>
  <c r="T268" i="1"/>
  <c r="I269" i="1" l="1"/>
  <c r="P269" i="1"/>
  <c r="G284" i="3"/>
  <c r="H283" i="3"/>
  <c r="I283" i="3" s="1"/>
  <c r="M268" i="1"/>
  <c r="F268" i="1"/>
  <c r="J282" i="3"/>
  <c r="K282" i="3" s="1"/>
  <c r="Q290" i="1" s="1"/>
  <c r="L282" i="3"/>
  <c r="K148" i="1"/>
  <c r="D148" i="1" s="1"/>
  <c r="O267" i="1"/>
  <c r="N267" i="1" s="1"/>
  <c r="R268" i="1"/>
  <c r="S268" i="1"/>
  <c r="T269" i="1"/>
  <c r="A270" i="1"/>
  <c r="J283" i="3" l="1"/>
  <c r="K283" i="3" s="1"/>
  <c r="Q291" i="1" s="1"/>
  <c r="L283" i="3"/>
  <c r="I270" i="1"/>
  <c r="P270" i="1"/>
  <c r="O268" i="1"/>
  <c r="N268" i="1" s="1"/>
  <c r="G285" i="3"/>
  <c r="H284" i="3"/>
  <c r="I284" i="3" s="1"/>
  <c r="M269" i="1"/>
  <c r="F269" i="1"/>
  <c r="L148" i="1"/>
  <c r="J149" i="1" s="1"/>
  <c r="E149" i="1" s="1"/>
  <c r="R269" i="1"/>
  <c r="S269" i="1"/>
  <c r="T270" i="1"/>
  <c r="A271" i="1"/>
  <c r="O269" i="1" l="1"/>
  <c r="H285" i="3"/>
  <c r="I285" i="3" s="1"/>
  <c r="G286" i="3"/>
  <c r="L284" i="3"/>
  <c r="J284" i="3"/>
  <c r="K284" i="3" s="1"/>
  <c r="Q292" i="1" s="1"/>
  <c r="M270" i="1"/>
  <c r="F270" i="1"/>
  <c r="I271" i="1"/>
  <c r="P271" i="1"/>
  <c r="K149" i="1"/>
  <c r="D149" i="1" s="1"/>
  <c r="T271" i="1"/>
  <c r="A272" i="1"/>
  <c r="S270" i="1"/>
  <c r="R270" i="1"/>
  <c r="N269" i="1"/>
  <c r="O270" i="1" l="1"/>
  <c r="N270" i="1" s="1"/>
  <c r="M271" i="1"/>
  <c r="F271" i="1"/>
  <c r="I272" i="1"/>
  <c r="P272" i="1"/>
  <c r="H286" i="3"/>
  <c r="I286" i="3" s="1"/>
  <c r="G287" i="3"/>
  <c r="J285" i="3"/>
  <c r="K285" i="3" s="1"/>
  <c r="Q293" i="1" s="1"/>
  <c r="L285" i="3"/>
  <c r="L149" i="1"/>
  <c r="J150" i="1" s="1"/>
  <c r="E150" i="1" s="1"/>
  <c r="T272" i="1"/>
  <c r="A273" i="1"/>
  <c r="S271" i="1"/>
  <c r="R271" i="1"/>
  <c r="O271" i="1" l="1"/>
  <c r="G288" i="3"/>
  <c r="H287" i="3"/>
  <c r="I287" i="3" s="1"/>
  <c r="L286" i="3"/>
  <c r="J286" i="3"/>
  <c r="K286" i="3" s="1"/>
  <c r="Q294" i="1" s="1"/>
  <c r="M272" i="1"/>
  <c r="F272" i="1"/>
  <c r="I273" i="1"/>
  <c r="P273" i="1"/>
  <c r="K150" i="1"/>
  <c r="D150" i="1" s="1"/>
  <c r="N271" i="1"/>
  <c r="T273" i="1"/>
  <c r="A274" i="1"/>
  <c r="S272" i="1"/>
  <c r="R272" i="1"/>
  <c r="I274" i="1" l="1"/>
  <c r="P274" i="1"/>
  <c r="M273" i="1"/>
  <c r="F273" i="1"/>
  <c r="J287" i="3"/>
  <c r="K287" i="3" s="1"/>
  <c r="Q295" i="1" s="1"/>
  <c r="L287" i="3"/>
  <c r="G289" i="3"/>
  <c r="H288" i="3"/>
  <c r="I288" i="3" s="1"/>
  <c r="L150" i="1"/>
  <c r="J151" i="1" s="1"/>
  <c r="E151" i="1" s="1"/>
  <c r="O272" i="1"/>
  <c r="N272" i="1" s="1"/>
  <c r="A275" i="1"/>
  <c r="T274" i="1"/>
  <c r="S273" i="1"/>
  <c r="R273" i="1"/>
  <c r="K151" i="1" l="1"/>
  <c r="D151" i="1" s="1"/>
  <c r="L288" i="3"/>
  <c r="J288" i="3"/>
  <c r="K288" i="3" s="1"/>
  <c r="Q296" i="1" s="1"/>
  <c r="I275" i="1"/>
  <c r="P275" i="1"/>
  <c r="H289" i="3"/>
  <c r="I289" i="3" s="1"/>
  <c r="G290" i="3"/>
  <c r="M274" i="1"/>
  <c r="F274" i="1"/>
  <c r="O273" i="1"/>
  <c r="N273" i="1" s="1"/>
  <c r="L151" i="1"/>
  <c r="J152" i="1" s="1"/>
  <c r="E152" i="1" s="1"/>
  <c r="S274" i="1"/>
  <c r="R274" i="1"/>
  <c r="T275" i="1"/>
  <c r="A276" i="1"/>
  <c r="J289" i="3" l="1"/>
  <c r="K289" i="3" s="1"/>
  <c r="Q297" i="1" s="1"/>
  <c r="L289" i="3"/>
  <c r="O274" i="1"/>
  <c r="N274" i="1" s="1"/>
  <c r="M275" i="1"/>
  <c r="F275" i="1"/>
  <c r="H290" i="3"/>
  <c r="I290" i="3" s="1"/>
  <c r="G291" i="3"/>
  <c r="I276" i="1"/>
  <c r="P276" i="1"/>
  <c r="K152" i="1"/>
  <c r="D152" i="1" s="1"/>
  <c r="A277" i="1"/>
  <c r="T276" i="1"/>
  <c r="R275" i="1"/>
  <c r="S275" i="1"/>
  <c r="O275" i="1" l="1"/>
  <c r="N275" i="1" s="1"/>
  <c r="I277" i="1"/>
  <c r="P277" i="1"/>
  <c r="H291" i="3"/>
  <c r="I291" i="3" s="1"/>
  <c r="G292" i="3"/>
  <c r="J290" i="3"/>
  <c r="K290" i="3" s="1"/>
  <c r="Q298" i="1" s="1"/>
  <c r="L290" i="3"/>
  <c r="M276" i="1"/>
  <c r="F276" i="1"/>
  <c r="L152" i="1"/>
  <c r="J153" i="1" s="1"/>
  <c r="E153" i="1" s="1"/>
  <c r="R276" i="1"/>
  <c r="S276" i="1"/>
  <c r="T277" i="1"/>
  <c r="A278" i="1"/>
  <c r="I278" i="1" l="1"/>
  <c r="P278" i="1"/>
  <c r="G293" i="3"/>
  <c r="H292" i="3"/>
  <c r="I292" i="3" s="1"/>
  <c r="L291" i="3"/>
  <c r="J291" i="3"/>
  <c r="K291" i="3" s="1"/>
  <c r="Q299" i="1" s="1"/>
  <c r="O276" i="1"/>
  <c r="N276" i="1" s="1"/>
  <c r="M277" i="1"/>
  <c r="F277" i="1"/>
  <c r="K153" i="1"/>
  <c r="D153" i="1" s="1"/>
  <c r="R277" i="1"/>
  <c r="S277" i="1"/>
  <c r="T278" i="1"/>
  <c r="A279" i="1"/>
  <c r="O277" i="1" l="1"/>
  <c r="M278" i="1"/>
  <c r="F278" i="1"/>
  <c r="H293" i="3"/>
  <c r="I293" i="3" s="1"/>
  <c r="G294" i="3"/>
  <c r="I279" i="1"/>
  <c r="P279" i="1"/>
  <c r="J292" i="3"/>
  <c r="K292" i="3" s="1"/>
  <c r="Q300" i="1" s="1"/>
  <c r="L292" i="3"/>
  <c r="L153" i="1"/>
  <c r="J154" i="1" s="1"/>
  <c r="E154" i="1" s="1"/>
  <c r="S278" i="1"/>
  <c r="R278" i="1"/>
  <c r="N277" i="1"/>
  <c r="T279" i="1"/>
  <c r="A280" i="1"/>
  <c r="O278" i="1" l="1"/>
  <c r="N278" i="1" s="1"/>
  <c r="M279" i="1"/>
  <c r="F279" i="1"/>
  <c r="I280" i="1"/>
  <c r="P280" i="1"/>
  <c r="H294" i="3"/>
  <c r="I294" i="3" s="1"/>
  <c r="G295" i="3"/>
  <c r="L293" i="3"/>
  <c r="J293" i="3"/>
  <c r="K293" i="3" s="1"/>
  <c r="Q301" i="1" s="1"/>
  <c r="K154" i="1"/>
  <c r="D154" i="1" s="1"/>
  <c r="S279" i="1"/>
  <c r="R279" i="1"/>
  <c r="A281" i="1"/>
  <c r="T280" i="1"/>
  <c r="I281" i="1" l="1"/>
  <c r="P281" i="1"/>
  <c r="G296" i="3"/>
  <c r="H295" i="3"/>
  <c r="I295" i="3" s="1"/>
  <c r="M280" i="1"/>
  <c r="F280" i="1"/>
  <c r="O279" i="1"/>
  <c r="N279" i="1" s="1"/>
  <c r="L294" i="3"/>
  <c r="J294" i="3"/>
  <c r="K294" i="3" s="1"/>
  <c r="Q302" i="1" s="1"/>
  <c r="L154" i="1"/>
  <c r="J155" i="1" s="1"/>
  <c r="E155" i="1" s="1"/>
  <c r="T281" i="1"/>
  <c r="A282" i="1"/>
  <c r="R280" i="1"/>
  <c r="S280" i="1"/>
  <c r="L295" i="3" l="1"/>
  <c r="J295" i="3"/>
  <c r="K295" i="3" s="1"/>
  <c r="Q303" i="1" s="1"/>
  <c r="M281" i="1"/>
  <c r="F281" i="1"/>
  <c r="O280" i="1"/>
  <c r="N280" i="1" s="1"/>
  <c r="I282" i="1"/>
  <c r="P282" i="1"/>
  <c r="G297" i="3"/>
  <c r="H296" i="3"/>
  <c r="I296" i="3" s="1"/>
  <c r="K155" i="1"/>
  <c r="D155" i="1" s="1"/>
  <c r="R281" i="1"/>
  <c r="S281" i="1"/>
  <c r="A283" i="1"/>
  <c r="T282" i="1"/>
  <c r="L296" i="3" l="1"/>
  <c r="J296" i="3"/>
  <c r="K296" i="3" s="1"/>
  <c r="Q304" i="1" s="1"/>
  <c r="O281" i="1"/>
  <c r="N281" i="1" s="1"/>
  <c r="M282" i="1"/>
  <c r="F282" i="1"/>
  <c r="I283" i="1"/>
  <c r="P283" i="1"/>
  <c r="H297" i="3"/>
  <c r="I297" i="3" s="1"/>
  <c r="G298" i="3"/>
  <c r="L155" i="1"/>
  <c r="J156" i="1" s="1"/>
  <c r="E156" i="1" s="1"/>
  <c r="R282" i="1"/>
  <c r="S282" i="1"/>
  <c r="T283" i="1"/>
  <c r="A284" i="1"/>
  <c r="I284" i="1" l="1"/>
  <c r="P284" i="1"/>
  <c r="O282" i="1"/>
  <c r="N282" i="1" s="1"/>
  <c r="M283" i="1"/>
  <c r="F283" i="1"/>
  <c r="J297" i="3"/>
  <c r="K297" i="3" s="1"/>
  <c r="Q305" i="1" s="1"/>
  <c r="L297" i="3"/>
  <c r="G299" i="3"/>
  <c r="H298" i="3"/>
  <c r="I298" i="3" s="1"/>
  <c r="K156" i="1"/>
  <c r="D156" i="1" s="1"/>
  <c r="S283" i="1"/>
  <c r="R283" i="1"/>
  <c r="O283" i="1" s="1"/>
  <c r="T284" i="1"/>
  <c r="A285" i="1"/>
  <c r="H299" i="3" l="1"/>
  <c r="I299" i="3" s="1"/>
  <c r="G300" i="3"/>
  <c r="M284" i="1"/>
  <c r="F284" i="1"/>
  <c r="J298" i="3"/>
  <c r="K298" i="3" s="1"/>
  <c r="Q306" i="1" s="1"/>
  <c r="L298" i="3"/>
  <c r="I285" i="1"/>
  <c r="P285" i="1"/>
  <c r="L156" i="1"/>
  <c r="J157" i="1" s="1"/>
  <c r="E157" i="1" s="1"/>
  <c r="N283" i="1"/>
  <c r="T285" i="1"/>
  <c r="A286" i="1"/>
  <c r="R284" i="1"/>
  <c r="S284" i="1"/>
  <c r="O284" i="1" l="1"/>
  <c r="I286" i="1"/>
  <c r="P286" i="1"/>
  <c r="M285" i="1"/>
  <c r="F285" i="1"/>
  <c r="G301" i="3"/>
  <c r="H300" i="3"/>
  <c r="I300" i="3" s="1"/>
  <c r="J299" i="3"/>
  <c r="K299" i="3" s="1"/>
  <c r="Q307" i="1" s="1"/>
  <c r="L299" i="3"/>
  <c r="K157" i="1"/>
  <c r="D157" i="1" s="1"/>
  <c r="N284" i="1"/>
  <c r="A287" i="1"/>
  <c r="T286" i="1"/>
  <c r="R285" i="1"/>
  <c r="O285" i="1" s="1"/>
  <c r="S285" i="1"/>
  <c r="I287" i="1" l="1"/>
  <c r="P287" i="1"/>
  <c r="G302" i="3"/>
  <c r="H301" i="3"/>
  <c r="I301" i="3" s="1"/>
  <c r="M286" i="1"/>
  <c r="F286" i="1"/>
  <c r="L157" i="1"/>
  <c r="J158" i="1" s="1"/>
  <c r="E158" i="1" s="1"/>
  <c r="L300" i="3"/>
  <c r="J300" i="3"/>
  <c r="K300" i="3" s="1"/>
  <c r="Q308" i="1" s="1"/>
  <c r="N285" i="1"/>
  <c r="R286" i="1"/>
  <c r="S286" i="1"/>
  <c r="A288" i="1"/>
  <c r="T287" i="1"/>
  <c r="I288" i="1" l="1"/>
  <c r="P288" i="1"/>
  <c r="J301" i="3"/>
  <c r="K301" i="3" s="1"/>
  <c r="Q309" i="1" s="1"/>
  <c r="L301" i="3"/>
  <c r="G303" i="3"/>
  <c r="H302" i="3"/>
  <c r="I302" i="3" s="1"/>
  <c r="M287" i="1"/>
  <c r="F287" i="1"/>
  <c r="O286" i="1"/>
  <c r="N286" i="1" s="1"/>
  <c r="K158" i="1"/>
  <c r="D158" i="1" s="1"/>
  <c r="S287" i="1"/>
  <c r="R287" i="1"/>
  <c r="O287" i="1" s="1"/>
  <c r="A289" i="1"/>
  <c r="T288" i="1"/>
  <c r="L158" i="1" l="1"/>
  <c r="J159" i="1" s="1"/>
  <c r="E159" i="1" s="1"/>
  <c r="M288" i="1"/>
  <c r="F288" i="1"/>
  <c r="G304" i="3"/>
  <c r="H303" i="3"/>
  <c r="I303" i="3" s="1"/>
  <c r="I289" i="1"/>
  <c r="P289" i="1"/>
  <c r="J302" i="3"/>
  <c r="K302" i="3" s="1"/>
  <c r="Q310" i="1" s="1"/>
  <c r="L302" i="3"/>
  <c r="K159" i="1"/>
  <c r="D159" i="1" s="1"/>
  <c r="N287" i="1"/>
  <c r="S288" i="1"/>
  <c r="R288" i="1"/>
  <c r="A290" i="1"/>
  <c r="T289" i="1"/>
  <c r="O288" i="1" l="1"/>
  <c r="N288" i="1" s="1"/>
  <c r="L303" i="3"/>
  <c r="J303" i="3"/>
  <c r="K303" i="3" s="1"/>
  <c r="Q311" i="1" s="1"/>
  <c r="G305" i="3"/>
  <c r="H304" i="3"/>
  <c r="I304" i="3" s="1"/>
  <c r="I290" i="1"/>
  <c r="P290" i="1"/>
  <c r="M289" i="1"/>
  <c r="F289" i="1"/>
  <c r="L159" i="1"/>
  <c r="J160" i="1" s="1"/>
  <c r="E160" i="1" s="1"/>
  <c r="R289" i="1"/>
  <c r="S289" i="1"/>
  <c r="A291" i="1"/>
  <c r="T290" i="1"/>
  <c r="O289" i="1" l="1"/>
  <c r="N289" i="1" s="1"/>
  <c r="M290" i="1"/>
  <c r="F290" i="1"/>
  <c r="L304" i="3"/>
  <c r="J304" i="3"/>
  <c r="K304" i="3" s="1"/>
  <c r="Q312" i="1" s="1"/>
  <c r="H305" i="3"/>
  <c r="I305" i="3" s="1"/>
  <c r="G306" i="3"/>
  <c r="I291" i="1"/>
  <c r="P291" i="1"/>
  <c r="K160" i="1"/>
  <c r="D160" i="1" s="1"/>
  <c r="S290" i="1"/>
  <c r="R290" i="1"/>
  <c r="O290" i="1" s="1"/>
  <c r="T291" i="1"/>
  <c r="A292" i="1"/>
  <c r="H306" i="3" l="1"/>
  <c r="I306" i="3" s="1"/>
  <c r="G307" i="3"/>
  <c r="J305" i="3"/>
  <c r="K305" i="3" s="1"/>
  <c r="Q313" i="1" s="1"/>
  <c r="L305" i="3"/>
  <c r="M291" i="1"/>
  <c r="F291" i="1"/>
  <c r="I292" i="1"/>
  <c r="P292" i="1"/>
  <c r="L160" i="1"/>
  <c r="J161" i="1" s="1"/>
  <c r="E161" i="1" s="1"/>
  <c r="N290" i="1"/>
  <c r="T292" i="1"/>
  <c r="A293" i="1"/>
  <c r="R291" i="1"/>
  <c r="S291" i="1"/>
  <c r="O291" i="1" l="1"/>
  <c r="I293" i="1"/>
  <c r="P293" i="1"/>
  <c r="G308" i="3"/>
  <c r="H307" i="3"/>
  <c r="I307" i="3" s="1"/>
  <c r="M292" i="1"/>
  <c r="F292" i="1"/>
  <c r="J306" i="3"/>
  <c r="K306" i="3" s="1"/>
  <c r="Q314" i="1" s="1"/>
  <c r="L306" i="3"/>
  <c r="K161" i="1"/>
  <c r="D161" i="1" s="1"/>
  <c r="N291" i="1"/>
  <c r="S292" i="1"/>
  <c r="R292" i="1"/>
  <c r="A294" i="1"/>
  <c r="T293" i="1"/>
  <c r="L307" i="3" l="1"/>
  <c r="J307" i="3"/>
  <c r="K307" i="3" s="1"/>
  <c r="Q315" i="1" s="1"/>
  <c r="I294" i="1"/>
  <c r="P294" i="1"/>
  <c r="G309" i="3"/>
  <c r="H308" i="3"/>
  <c r="I308" i="3" s="1"/>
  <c r="M293" i="1"/>
  <c r="F293" i="1"/>
  <c r="O292" i="1"/>
  <c r="N292" i="1" s="1"/>
  <c r="L161" i="1"/>
  <c r="J162" i="1" s="1"/>
  <c r="E162" i="1" s="1"/>
  <c r="A295" i="1"/>
  <c r="T294" i="1"/>
  <c r="R293" i="1"/>
  <c r="O293" i="1" s="1"/>
  <c r="S293" i="1"/>
  <c r="I295" i="1" l="1"/>
  <c r="P295" i="1"/>
  <c r="L308" i="3"/>
  <c r="J308" i="3"/>
  <c r="K308" i="3" s="1"/>
  <c r="Q316" i="1" s="1"/>
  <c r="M294" i="1"/>
  <c r="F294" i="1"/>
  <c r="H309" i="3"/>
  <c r="I309" i="3" s="1"/>
  <c r="G310" i="3"/>
  <c r="K162" i="1"/>
  <c r="D162" i="1" s="1"/>
  <c r="N293" i="1"/>
  <c r="R294" i="1"/>
  <c r="S294" i="1"/>
  <c r="T295" i="1"/>
  <c r="A296" i="1"/>
  <c r="I296" i="1" l="1"/>
  <c r="P296" i="1"/>
  <c r="J309" i="3"/>
  <c r="K309" i="3" s="1"/>
  <c r="Q317" i="1" s="1"/>
  <c r="L309" i="3"/>
  <c r="G311" i="3"/>
  <c r="H310" i="3"/>
  <c r="I310" i="3" s="1"/>
  <c r="O294" i="1"/>
  <c r="N294" i="1" s="1"/>
  <c r="M295" i="1"/>
  <c r="F295" i="1"/>
  <c r="L162" i="1"/>
  <c r="J163" i="1" s="1"/>
  <c r="E163" i="1" s="1"/>
  <c r="T296" i="1"/>
  <c r="A297" i="1"/>
  <c r="R295" i="1"/>
  <c r="S295" i="1"/>
  <c r="O295" i="1" l="1"/>
  <c r="N295" i="1" s="1"/>
  <c r="L310" i="3"/>
  <c r="J310" i="3"/>
  <c r="K310" i="3" s="1"/>
  <c r="Q318" i="1" s="1"/>
  <c r="M296" i="1"/>
  <c r="F296" i="1"/>
  <c r="G312" i="3"/>
  <c r="H311" i="3"/>
  <c r="I311" i="3" s="1"/>
  <c r="I297" i="1"/>
  <c r="P297" i="1"/>
  <c r="K163" i="1"/>
  <c r="D163" i="1" s="1"/>
  <c r="T297" i="1"/>
  <c r="A298" i="1"/>
  <c r="R296" i="1"/>
  <c r="S296" i="1"/>
  <c r="L311" i="3" l="1"/>
  <c r="J311" i="3"/>
  <c r="K311" i="3" s="1"/>
  <c r="Q319" i="1" s="1"/>
  <c r="O296" i="1"/>
  <c r="N296" i="1" s="1"/>
  <c r="H312" i="3"/>
  <c r="I312" i="3" s="1"/>
  <c r="G313" i="3"/>
  <c r="M297" i="1"/>
  <c r="F297" i="1"/>
  <c r="I298" i="1"/>
  <c r="P298" i="1"/>
  <c r="L163" i="1"/>
  <c r="J164" i="1" s="1"/>
  <c r="E164" i="1" s="1"/>
  <c r="T298" i="1"/>
  <c r="A299" i="1"/>
  <c r="S297" i="1"/>
  <c r="R297" i="1"/>
  <c r="O297" i="1" l="1"/>
  <c r="I299" i="1"/>
  <c r="P299" i="1"/>
  <c r="G314" i="3"/>
  <c r="H313" i="3"/>
  <c r="I313" i="3" s="1"/>
  <c r="J312" i="3"/>
  <c r="K312" i="3" s="1"/>
  <c r="Q320" i="1" s="1"/>
  <c r="L312" i="3"/>
  <c r="M298" i="1"/>
  <c r="F298" i="1"/>
  <c r="K164" i="1"/>
  <c r="D164" i="1" s="1"/>
  <c r="N297" i="1"/>
  <c r="T299" i="1"/>
  <c r="A300" i="1"/>
  <c r="R298" i="1"/>
  <c r="S298" i="1"/>
  <c r="I300" i="1" l="1"/>
  <c r="P300" i="1"/>
  <c r="J313" i="3"/>
  <c r="K313" i="3" s="1"/>
  <c r="Q321" i="1" s="1"/>
  <c r="L313" i="3"/>
  <c r="M299" i="1"/>
  <c r="F299" i="1"/>
  <c r="H314" i="3"/>
  <c r="I314" i="3" s="1"/>
  <c r="G315" i="3"/>
  <c r="O298" i="1"/>
  <c r="N298" i="1" s="1"/>
  <c r="L164" i="1"/>
  <c r="J165" i="1" s="1"/>
  <c r="E165" i="1" s="1"/>
  <c r="T300" i="1"/>
  <c r="A301" i="1"/>
  <c r="S299" i="1"/>
  <c r="R299" i="1"/>
  <c r="O299" i="1" s="1"/>
  <c r="H315" i="3" l="1"/>
  <c r="I315" i="3" s="1"/>
  <c r="G316" i="3"/>
  <c r="M300" i="1"/>
  <c r="F300" i="1"/>
  <c r="L314" i="3"/>
  <c r="J314" i="3"/>
  <c r="K314" i="3" s="1"/>
  <c r="Q322" i="1" s="1"/>
  <c r="I301" i="1"/>
  <c r="P301" i="1"/>
  <c r="K165" i="1"/>
  <c r="D165" i="1" s="1"/>
  <c r="N299" i="1"/>
  <c r="T301" i="1"/>
  <c r="A302" i="1"/>
  <c r="S300" i="1"/>
  <c r="R300" i="1"/>
  <c r="I302" i="1" l="1"/>
  <c r="P302" i="1"/>
  <c r="O300" i="1"/>
  <c r="N300" i="1" s="1"/>
  <c r="G317" i="3"/>
  <c r="H316" i="3"/>
  <c r="I316" i="3" s="1"/>
  <c r="M301" i="1"/>
  <c r="F301" i="1"/>
  <c r="L315" i="3"/>
  <c r="J315" i="3"/>
  <c r="K315" i="3" s="1"/>
  <c r="Q323" i="1" s="1"/>
  <c r="L165" i="1"/>
  <c r="J166" i="1" s="1"/>
  <c r="E166" i="1" s="1"/>
  <c r="A303" i="1"/>
  <c r="T302" i="1"/>
  <c r="R301" i="1"/>
  <c r="S301" i="1"/>
  <c r="M302" i="1" l="1"/>
  <c r="F302" i="1"/>
  <c r="H317" i="3"/>
  <c r="I317" i="3" s="1"/>
  <c r="G318" i="3"/>
  <c r="O301" i="1"/>
  <c r="N301" i="1" s="1"/>
  <c r="I303" i="1"/>
  <c r="P303" i="1"/>
  <c r="L316" i="3"/>
  <c r="J316" i="3"/>
  <c r="K316" i="3" s="1"/>
  <c r="Q324" i="1" s="1"/>
  <c r="K166" i="1"/>
  <c r="D166" i="1" s="1"/>
  <c r="R302" i="1"/>
  <c r="O302" i="1" s="1"/>
  <c r="S302" i="1"/>
  <c r="A304" i="1"/>
  <c r="T303" i="1"/>
  <c r="M303" i="1" l="1"/>
  <c r="F303" i="1"/>
  <c r="I304" i="1"/>
  <c r="P304" i="1"/>
  <c r="H318" i="3"/>
  <c r="I318" i="3" s="1"/>
  <c r="G319" i="3"/>
  <c r="J317" i="3"/>
  <c r="K317" i="3" s="1"/>
  <c r="Q325" i="1" s="1"/>
  <c r="L317" i="3"/>
  <c r="L166" i="1"/>
  <c r="J167" i="1" s="1"/>
  <c r="E167" i="1" s="1"/>
  <c r="N302" i="1"/>
  <c r="A305" i="1"/>
  <c r="T304" i="1"/>
  <c r="S303" i="1"/>
  <c r="R303" i="1"/>
  <c r="J318" i="3" l="1"/>
  <c r="K318" i="3" s="1"/>
  <c r="Q326" i="1" s="1"/>
  <c r="L318" i="3"/>
  <c r="M304" i="1"/>
  <c r="F304" i="1"/>
  <c r="I305" i="1"/>
  <c r="P305" i="1"/>
  <c r="G320" i="3"/>
  <c r="H319" i="3"/>
  <c r="I319" i="3" s="1"/>
  <c r="K167" i="1"/>
  <c r="D167" i="1" s="1"/>
  <c r="O303" i="1"/>
  <c r="N303" i="1" s="1"/>
  <c r="R304" i="1"/>
  <c r="S304" i="1"/>
  <c r="A306" i="1"/>
  <c r="T305" i="1"/>
  <c r="O304" i="1" l="1"/>
  <c r="N304" i="1" s="1"/>
  <c r="I306" i="1"/>
  <c r="P306" i="1"/>
  <c r="M305" i="1"/>
  <c r="F305" i="1"/>
  <c r="J319" i="3"/>
  <c r="K319" i="3" s="1"/>
  <c r="Q327" i="1" s="1"/>
  <c r="L319" i="3"/>
  <c r="G321" i="3"/>
  <c r="H320" i="3"/>
  <c r="I320" i="3" s="1"/>
  <c r="L167" i="1"/>
  <c r="J168" i="1" s="1"/>
  <c r="E168" i="1" s="1"/>
  <c r="R305" i="1"/>
  <c r="S305" i="1"/>
  <c r="T306" i="1"/>
  <c r="A307" i="1"/>
  <c r="M306" i="1" l="1"/>
  <c r="F306" i="1"/>
  <c r="H321" i="3"/>
  <c r="I321" i="3" s="1"/>
  <c r="G322" i="3"/>
  <c r="L320" i="3"/>
  <c r="J320" i="3"/>
  <c r="K320" i="3" s="1"/>
  <c r="Q328" i="1" s="1"/>
  <c r="I307" i="1"/>
  <c r="P307" i="1"/>
  <c r="O305" i="1"/>
  <c r="N305" i="1" s="1"/>
  <c r="K168" i="1"/>
  <c r="D168" i="1" s="1"/>
  <c r="T307" i="1"/>
  <c r="A308" i="1"/>
  <c r="R306" i="1"/>
  <c r="S306" i="1"/>
  <c r="M307" i="1" l="1"/>
  <c r="F307" i="1"/>
  <c r="H322" i="3"/>
  <c r="I322" i="3" s="1"/>
  <c r="G323" i="3"/>
  <c r="I308" i="1"/>
  <c r="P308" i="1"/>
  <c r="J321" i="3"/>
  <c r="K321" i="3" s="1"/>
  <c r="Q329" i="1" s="1"/>
  <c r="L321" i="3"/>
  <c r="O306" i="1"/>
  <c r="N306" i="1" s="1"/>
  <c r="L168" i="1"/>
  <c r="J169" i="1" s="1"/>
  <c r="E169" i="1" s="1"/>
  <c r="A309" i="1"/>
  <c r="T308" i="1"/>
  <c r="S307" i="1"/>
  <c r="R307" i="1"/>
  <c r="M308" i="1" l="1"/>
  <c r="F308" i="1"/>
  <c r="I309" i="1"/>
  <c r="P309" i="1"/>
  <c r="G324" i="3"/>
  <c r="H323" i="3"/>
  <c r="I323" i="3" s="1"/>
  <c r="J322" i="3"/>
  <c r="K322" i="3" s="1"/>
  <c r="Q330" i="1" s="1"/>
  <c r="L322" i="3"/>
  <c r="K169" i="1"/>
  <c r="D169" i="1" s="1"/>
  <c r="O307" i="1"/>
  <c r="N307" i="1" s="1"/>
  <c r="A310" i="1"/>
  <c r="T309" i="1"/>
  <c r="S308" i="1"/>
  <c r="R308" i="1"/>
  <c r="L169" i="1" l="1"/>
  <c r="J170" i="1" s="1"/>
  <c r="E170" i="1" s="1"/>
  <c r="J323" i="3"/>
  <c r="K323" i="3" s="1"/>
  <c r="Q331" i="1" s="1"/>
  <c r="L323" i="3"/>
  <c r="G325" i="3"/>
  <c r="H324" i="3"/>
  <c r="I324" i="3" s="1"/>
  <c r="I310" i="1"/>
  <c r="P310" i="1"/>
  <c r="M309" i="1"/>
  <c r="F309" i="1"/>
  <c r="O308" i="1"/>
  <c r="N308" i="1" s="1"/>
  <c r="K170" i="1"/>
  <c r="D170" i="1" s="1"/>
  <c r="S309" i="1"/>
  <c r="R309" i="1"/>
  <c r="A311" i="1"/>
  <c r="T310" i="1"/>
  <c r="L324" i="3" l="1"/>
  <c r="J324" i="3"/>
  <c r="K324" i="3" s="1"/>
  <c r="Q332" i="1" s="1"/>
  <c r="H325" i="3"/>
  <c r="I325" i="3" s="1"/>
  <c r="G326" i="3"/>
  <c r="M310" i="1"/>
  <c r="F310" i="1"/>
  <c r="L170" i="1"/>
  <c r="J171" i="1" s="1"/>
  <c r="E171" i="1" s="1"/>
  <c r="I311" i="1"/>
  <c r="P311" i="1"/>
  <c r="O309" i="1"/>
  <c r="N309" i="1" s="1"/>
  <c r="R310" i="1"/>
  <c r="S310" i="1"/>
  <c r="T311" i="1"/>
  <c r="A312" i="1"/>
  <c r="M311" i="1" l="1"/>
  <c r="F311" i="1"/>
  <c r="K171" i="1"/>
  <c r="D171" i="1" s="1"/>
  <c r="H326" i="3"/>
  <c r="I326" i="3" s="1"/>
  <c r="G327" i="3"/>
  <c r="J325" i="3"/>
  <c r="K325" i="3" s="1"/>
  <c r="Q333" i="1" s="1"/>
  <c r="L325" i="3"/>
  <c r="O310" i="1"/>
  <c r="N310" i="1" s="1"/>
  <c r="I312" i="1"/>
  <c r="P312" i="1"/>
  <c r="A313" i="1"/>
  <c r="T312" i="1"/>
  <c r="R311" i="1"/>
  <c r="S311" i="1"/>
  <c r="L171" i="1" l="1"/>
  <c r="J172" i="1" s="1"/>
  <c r="E172" i="1" s="1"/>
  <c r="G328" i="3"/>
  <c r="H327" i="3"/>
  <c r="I327" i="3" s="1"/>
  <c r="J326" i="3"/>
  <c r="K326" i="3" s="1"/>
  <c r="Q334" i="1" s="1"/>
  <c r="L326" i="3"/>
  <c r="O311" i="1"/>
  <c r="N311" i="1" s="1"/>
  <c r="I313" i="1"/>
  <c r="P313" i="1"/>
  <c r="M312" i="1"/>
  <c r="F312" i="1"/>
  <c r="K172" i="1"/>
  <c r="D172" i="1" s="1"/>
  <c r="A314" i="1"/>
  <c r="T313" i="1"/>
  <c r="S312" i="1"/>
  <c r="R312" i="1"/>
  <c r="O312" i="1" s="1"/>
  <c r="I314" i="1" l="1"/>
  <c r="P314" i="1"/>
  <c r="M313" i="1"/>
  <c r="F313" i="1"/>
  <c r="J327" i="3"/>
  <c r="K327" i="3" s="1"/>
  <c r="Q335" i="1" s="1"/>
  <c r="L327" i="3"/>
  <c r="G329" i="3"/>
  <c r="H328" i="3"/>
  <c r="I328" i="3" s="1"/>
  <c r="L172" i="1"/>
  <c r="J173" i="1" s="1"/>
  <c r="E173" i="1" s="1"/>
  <c r="N312" i="1"/>
  <c r="S313" i="1"/>
  <c r="R313" i="1"/>
  <c r="T314" i="1"/>
  <c r="A315" i="1"/>
  <c r="M314" i="1" l="1"/>
  <c r="F314" i="1"/>
  <c r="I315" i="1"/>
  <c r="P315" i="1"/>
  <c r="L328" i="3"/>
  <c r="J328" i="3"/>
  <c r="K328" i="3" s="1"/>
  <c r="Q336" i="1" s="1"/>
  <c r="O313" i="1"/>
  <c r="N313" i="1" s="1"/>
  <c r="H329" i="3"/>
  <c r="I329" i="3" s="1"/>
  <c r="G330" i="3"/>
  <c r="K173" i="1"/>
  <c r="D173" i="1" s="1"/>
  <c r="S314" i="1"/>
  <c r="R314" i="1"/>
  <c r="T315" i="1"/>
  <c r="A316" i="1"/>
  <c r="I316" i="1" l="1"/>
  <c r="P316" i="1"/>
  <c r="J329" i="3"/>
  <c r="K329" i="3" s="1"/>
  <c r="Q337" i="1" s="1"/>
  <c r="L329" i="3"/>
  <c r="O314" i="1"/>
  <c r="N314" i="1" s="1"/>
  <c r="H330" i="3"/>
  <c r="I330" i="3" s="1"/>
  <c r="G331" i="3"/>
  <c r="M315" i="1"/>
  <c r="F315" i="1"/>
  <c r="L173" i="1"/>
  <c r="J174" i="1" s="1"/>
  <c r="E174" i="1" s="1"/>
  <c r="T316" i="1"/>
  <c r="A317" i="1"/>
  <c r="S315" i="1"/>
  <c r="R315" i="1"/>
  <c r="I317" i="1" l="1"/>
  <c r="P317" i="1"/>
  <c r="M316" i="1"/>
  <c r="F316" i="1"/>
  <c r="G332" i="3"/>
  <c r="H331" i="3"/>
  <c r="I331" i="3" s="1"/>
  <c r="O315" i="1"/>
  <c r="N315" i="1" s="1"/>
  <c r="J330" i="3"/>
  <c r="K330" i="3" s="1"/>
  <c r="Q338" i="1" s="1"/>
  <c r="L330" i="3"/>
  <c r="K174" i="1"/>
  <c r="D174" i="1" s="1"/>
  <c r="T317" i="1"/>
  <c r="A318" i="1"/>
  <c r="S316" i="1"/>
  <c r="R316" i="1"/>
  <c r="O316" i="1" s="1"/>
  <c r="M317" i="1" l="1"/>
  <c r="F317" i="1"/>
  <c r="I318" i="1"/>
  <c r="P318" i="1"/>
  <c r="J331" i="3"/>
  <c r="K331" i="3" s="1"/>
  <c r="Q339" i="1" s="1"/>
  <c r="L331" i="3"/>
  <c r="G333" i="3"/>
  <c r="H332" i="3"/>
  <c r="I332" i="3" s="1"/>
  <c r="L174" i="1"/>
  <c r="J175" i="1" s="1"/>
  <c r="E175" i="1" s="1"/>
  <c r="N316" i="1"/>
  <c r="A319" i="1"/>
  <c r="T318" i="1"/>
  <c r="S317" i="1"/>
  <c r="R317" i="1"/>
  <c r="J332" i="3" l="1"/>
  <c r="K332" i="3" s="1"/>
  <c r="Q340" i="1" s="1"/>
  <c r="L332" i="3"/>
  <c r="O317" i="1"/>
  <c r="N317" i="1" s="1"/>
  <c r="H333" i="3"/>
  <c r="I333" i="3" s="1"/>
  <c r="G334" i="3"/>
  <c r="M318" i="1"/>
  <c r="F318" i="1"/>
  <c r="I319" i="1"/>
  <c r="P319" i="1"/>
  <c r="K175" i="1"/>
  <c r="D175" i="1" s="1"/>
  <c r="S318" i="1"/>
  <c r="R318" i="1"/>
  <c r="T319" i="1"/>
  <c r="A320" i="1"/>
  <c r="I320" i="1" l="1"/>
  <c r="P320" i="1"/>
  <c r="H334" i="3"/>
  <c r="I334" i="3" s="1"/>
  <c r="G335" i="3"/>
  <c r="J333" i="3"/>
  <c r="K333" i="3" s="1"/>
  <c r="Q341" i="1" s="1"/>
  <c r="L333" i="3"/>
  <c r="O318" i="1"/>
  <c r="N318" i="1" s="1"/>
  <c r="M319" i="1"/>
  <c r="F319" i="1"/>
  <c r="L175" i="1"/>
  <c r="J176" i="1" s="1"/>
  <c r="E176" i="1" s="1"/>
  <c r="A321" i="1"/>
  <c r="T320" i="1"/>
  <c r="S319" i="1"/>
  <c r="R319" i="1"/>
  <c r="M320" i="1" l="1"/>
  <c r="F320" i="1"/>
  <c r="H335" i="3"/>
  <c r="I335" i="3" s="1"/>
  <c r="G336" i="3"/>
  <c r="L334" i="3"/>
  <c r="J334" i="3"/>
  <c r="K334" i="3" s="1"/>
  <c r="Q342" i="1" s="1"/>
  <c r="I321" i="1"/>
  <c r="P321" i="1"/>
  <c r="O319" i="1"/>
  <c r="N319" i="1" s="1"/>
  <c r="K176" i="1"/>
  <c r="D176" i="1" s="1"/>
  <c r="S320" i="1"/>
  <c r="R320" i="1"/>
  <c r="T321" i="1"/>
  <c r="A322" i="1"/>
  <c r="M321" i="1" l="1"/>
  <c r="F321" i="1"/>
  <c r="G337" i="3"/>
  <c r="H336" i="3"/>
  <c r="I336" i="3" s="1"/>
  <c r="J335" i="3"/>
  <c r="K335" i="3" s="1"/>
  <c r="Q343" i="1" s="1"/>
  <c r="L335" i="3"/>
  <c r="I322" i="1"/>
  <c r="P322" i="1"/>
  <c r="L176" i="1"/>
  <c r="J177" i="1" s="1"/>
  <c r="E177" i="1" s="1"/>
  <c r="O320" i="1"/>
  <c r="N320" i="1" s="1"/>
  <c r="R321" i="1"/>
  <c r="S321" i="1"/>
  <c r="A323" i="1"/>
  <c r="T322" i="1"/>
  <c r="I323" i="1" l="1"/>
  <c r="P323" i="1"/>
  <c r="M322" i="1"/>
  <c r="F322" i="1"/>
  <c r="L336" i="3"/>
  <c r="J336" i="3"/>
  <c r="K336" i="3" s="1"/>
  <c r="Q344" i="1" s="1"/>
  <c r="O321" i="1"/>
  <c r="N321" i="1" s="1"/>
  <c r="G338" i="3"/>
  <c r="H337" i="3"/>
  <c r="I337" i="3" s="1"/>
  <c r="K177" i="1"/>
  <c r="D177" i="1" s="1"/>
  <c r="A324" i="1"/>
  <c r="T323" i="1"/>
  <c r="S322" i="1"/>
  <c r="R322" i="1"/>
  <c r="O322" i="1" s="1"/>
  <c r="M323" i="1" l="1"/>
  <c r="F323" i="1"/>
  <c r="H338" i="3"/>
  <c r="I338" i="3" s="1"/>
  <c r="G339" i="3"/>
  <c r="J337" i="3"/>
  <c r="K337" i="3" s="1"/>
  <c r="Q345" i="1" s="1"/>
  <c r="L337" i="3"/>
  <c r="I324" i="1"/>
  <c r="P324" i="1"/>
  <c r="L177" i="1"/>
  <c r="J178" i="1" s="1"/>
  <c r="E178" i="1" s="1"/>
  <c r="N322" i="1"/>
  <c r="S323" i="1"/>
  <c r="R323" i="1"/>
  <c r="O323" i="1" s="1"/>
  <c r="T324" i="1"/>
  <c r="A325" i="1"/>
  <c r="M324" i="1" l="1"/>
  <c r="F324" i="1"/>
  <c r="I325" i="1"/>
  <c r="P325" i="1"/>
  <c r="H339" i="3"/>
  <c r="I339" i="3" s="1"/>
  <c r="G340" i="3"/>
  <c r="L338" i="3"/>
  <c r="J338" i="3"/>
  <c r="K338" i="3" s="1"/>
  <c r="Q346" i="1" s="1"/>
  <c r="K178" i="1"/>
  <c r="D178" i="1" s="1"/>
  <c r="N323" i="1"/>
  <c r="A326" i="1"/>
  <c r="T325" i="1"/>
  <c r="R324" i="1"/>
  <c r="S324" i="1"/>
  <c r="O324" i="1" l="1"/>
  <c r="L178" i="1"/>
  <c r="J179" i="1" s="1"/>
  <c r="E179" i="1" s="1"/>
  <c r="M325" i="1"/>
  <c r="F325" i="1"/>
  <c r="I326" i="1"/>
  <c r="P326" i="1"/>
  <c r="J339" i="3"/>
  <c r="K339" i="3" s="1"/>
  <c r="Q347" i="1" s="1"/>
  <c r="L339" i="3"/>
  <c r="G341" i="3"/>
  <c r="H340" i="3"/>
  <c r="I340" i="3" s="1"/>
  <c r="R325" i="1"/>
  <c r="S325" i="1"/>
  <c r="N324" i="1"/>
  <c r="A327" i="1"/>
  <c r="T326" i="1"/>
  <c r="K179" i="1" l="1"/>
  <c r="D179" i="1" s="1"/>
  <c r="M326" i="1"/>
  <c r="F326" i="1"/>
  <c r="O325" i="1"/>
  <c r="N325" i="1" s="1"/>
  <c r="I327" i="1"/>
  <c r="P327" i="1"/>
  <c r="H341" i="3"/>
  <c r="I341" i="3" s="1"/>
  <c r="G342" i="3"/>
  <c r="L340" i="3"/>
  <c r="J340" i="3"/>
  <c r="K340" i="3" s="1"/>
  <c r="Q348" i="1" s="1"/>
  <c r="L179" i="1"/>
  <c r="J180" i="1" s="1"/>
  <c r="E180" i="1" s="1"/>
  <c r="S326" i="1"/>
  <c r="R326" i="1"/>
  <c r="T327" i="1"/>
  <c r="A328" i="1"/>
  <c r="I328" i="1" l="1"/>
  <c r="P328" i="1"/>
  <c r="M327" i="1"/>
  <c r="F327" i="1"/>
  <c r="O326" i="1"/>
  <c r="N326" i="1" s="1"/>
  <c r="J341" i="3"/>
  <c r="K341" i="3" s="1"/>
  <c r="Q349" i="1" s="1"/>
  <c r="L341" i="3"/>
  <c r="G343" i="3"/>
  <c r="H342" i="3"/>
  <c r="I342" i="3" s="1"/>
  <c r="K180" i="1"/>
  <c r="D180" i="1" s="1"/>
  <c r="R327" i="1"/>
  <c r="S327" i="1"/>
  <c r="T328" i="1"/>
  <c r="A329" i="1"/>
  <c r="M328" i="1" l="1"/>
  <c r="F328" i="1"/>
  <c r="L342" i="3"/>
  <c r="J342" i="3"/>
  <c r="K342" i="3" s="1"/>
  <c r="Q350" i="1" s="1"/>
  <c r="H343" i="3"/>
  <c r="I343" i="3" s="1"/>
  <c r="G344" i="3"/>
  <c r="I329" i="1"/>
  <c r="P329" i="1"/>
  <c r="O327" i="1"/>
  <c r="N327" i="1" s="1"/>
  <c r="L180" i="1"/>
  <c r="J181" i="1" s="1"/>
  <c r="E181" i="1" s="1"/>
  <c r="T329" i="1"/>
  <c r="A330" i="1"/>
  <c r="S328" i="1"/>
  <c r="R328" i="1"/>
  <c r="I330" i="1" l="1"/>
  <c r="P330" i="1"/>
  <c r="O328" i="1"/>
  <c r="N328" i="1" s="1"/>
  <c r="G345" i="3"/>
  <c r="H344" i="3"/>
  <c r="I344" i="3" s="1"/>
  <c r="J343" i="3"/>
  <c r="K343" i="3" s="1"/>
  <c r="Q351" i="1" s="1"/>
  <c r="L343" i="3"/>
  <c r="M329" i="1"/>
  <c r="F329" i="1"/>
  <c r="K181" i="1"/>
  <c r="D181" i="1" s="1"/>
  <c r="T330" i="1"/>
  <c r="A331" i="1"/>
  <c r="R329" i="1"/>
  <c r="S329" i="1"/>
  <c r="O329" i="1" l="1"/>
  <c r="I331" i="1"/>
  <c r="P331" i="1"/>
  <c r="M330" i="1"/>
  <c r="F330" i="1"/>
  <c r="H345" i="3"/>
  <c r="I345" i="3" s="1"/>
  <c r="G346" i="3"/>
  <c r="L344" i="3"/>
  <c r="J344" i="3"/>
  <c r="K344" i="3" s="1"/>
  <c r="Q352" i="1" s="1"/>
  <c r="L181" i="1"/>
  <c r="J182" i="1" s="1"/>
  <c r="E182" i="1" s="1"/>
  <c r="N329" i="1"/>
  <c r="R330" i="1"/>
  <c r="S330" i="1"/>
  <c r="A332" i="1"/>
  <c r="T331" i="1"/>
  <c r="I332" i="1" l="1"/>
  <c r="P332" i="1"/>
  <c r="O330" i="1"/>
  <c r="N330" i="1" s="1"/>
  <c r="H346" i="3"/>
  <c r="I346" i="3" s="1"/>
  <c r="G347" i="3"/>
  <c r="L345" i="3"/>
  <c r="J345" i="3"/>
  <c r="K345" i="3" s="1"/>
  <c r="Q353" i="1" s="1"/>
  <c r="M331" i="1"/>
  <c r="F331" i="1"/>
  <c r="K182" i="1"/>
  <c r="D182" i="1" s="1"/>
  <c r="T332" i="1"/>
  <c r="A333" i="1"/>
  <c r="R331" i="1"/>
  <c r="S331" i="1"/>
  <c r="M332" i="1" l="1"/>
  <c r="F332" i="1"/>
  <c r="I333" i="1"/>
  <c r="P333" i="1"/>
  <c r="L346" i="3"/>
  <c r="J346" i="3"/>
  <c r="K346" i="3" s="1"/>
  <c r="Q354" i="1" s="1"/>
  <c r="O331" i="1"/>
  <c r="N331" i="1" s="1"/>
  <c r="H347" i="3"/>
  <c r="I347" i="3" s="1"/>
  <c r="G348" i="3"/>
  <c r="L182" i="1"/>
  <c r="J183" i="1" s="1"/>
  <c r="E183" i="1" s="1"/>
  <c r="A334" i="1"/>
  <c r="T333" i="1"/>
  <c r="R332" i="1"/>
  <c r="S332" i="1"/>
  <c r="I334" i="1" l="1"/>
  <c r="P334" i="1"/>
  <c r="O332" i="1"/>
  <c r="N332" i="1" s="1"/>
  <c r="J347" i="3"/>
  <c r="K347" i="3" s="1"/>
  <c r="Q355" i="1" s="1"/>
  <c r="L347" i="3"/>
  <c r="M333" i="1"/>
  <c r="F333" i="1"/>
  <c r="G349" i="3"/>
  <c r="H348" i="3"/>
  <c r="I348" i="3" s="1"/>
  <c r="K183" i="1"/>
  <c r="D183" i="1" s="1"/>
  <c r="S333" i="1"/>
  <c r="R333" i="1"/>
  <c r="T334" i="1"/>
  <c r="A335" i="1"/>
  <c r="I335" i="1" l="1"/>
  <c r="P335" i="1"/>
  <c r="M334" i="1"/>
  <c r="F334" i="1"/>
  <c r="L348" i="3"/>
  <c r="J348" i="3"/>
  <c r="K348" i="3" s="1"/>
  <c r="Q356" i="1" s="1"/>
  <c r="G350" i="3"/>
  <c r="H349" i="3"/>
  <c r="I349" i="3" s="1"/>
  <c r="O333" i="1"/>
  <c r="N333" i="1" s="1"/>
  <c r="L183" i="1"/>
  <c r="J184" i="1" s="1"/>
  <c r="E184" i="1" s="1"/>
  <c r="T335" i="1"/>
  <c r="A336" i="1"/>
  <c r="R334" i="1"/>
  <c r="S334" i="1"/>
  <c r="O334" i="1" l="1"/>
  <c r="L349" i="3"/>
  <c r="J349" i="3"/>
  <c r="K349" i="3" s="1"/>
  <c r="Q357" i="1" s="1"/>
  <c r="M335" i="1"/>
  <c r="F335" i="1"/>
  <c r="G351" i="3"/>
  <c r="H350" i="3"/>
  <c r="I350" i="3" s="1"/>
  <c r="I336" i="1"/>
  <c r="P336" i="1"/>
  <c r="K184" i="1"/>
  <c r="D184" i="1" s="1"/>
  <c r="N334" i="1"/>
  <c r="A337" i="1"/>
  <c r="T336" i="1"/>
  <c r="R335" i="1"/>
  <c r="S335" i="1"/>
  <c r="I337" i="1" l="1"/>
  <c r="P337" i="1"/>
  <c r="G352" i="3"/>
  <c r="H351" i="3"/>
  <c r="I351" i="3" s="1"/>
  <c r="O335" i="1"/>
  <c r="N335" i="1" s="1"/>
  <c r="M336" i="1"/>
  <c r="F336" i="1"/>
  <c r="J350" i="3"/>
  <c r="K350" i="3" s="1"/>
  <c r="Q358" i="1" s="1"/>
  <c r="L350" i="3"/>
  <c r="L184" i="1"/>
  <c r="J185" i="1" s="1"/>
  <c r="E185" i="1" s="1"/>
  <c r="R336" i="1"/>
  <c r="S336" i="1"/>
  <c r="T337" i="1"/>
  <c r="A338" i="1"/>
  <c r="I338" i="1" l="1"/>
  <c r="P338" i="1"/>
  <c r="J351" i="3"/>
  <c r="K351" i="3" s="1"/>
  <c r="Q359" i="1" s="1"/>
  <c r="L351" i="3"/>
  <c r="G353" i="3"/>
  <c r="H352" i="3"/>
  <c r="I352" i="3" s="1"/>
  <c r="M337" i="1"/>
  <c r="F337" i="1"/>
  <c r="O336" i="1"/>
  <c r="N336" i="1" s="1"/>
  <c r="K185" i="1"/>
  <c r="D185" i="1" s="1"/>
  <c r="R337" i="1"/>
  <c r="S337" i="1"/>
  <c r="T338" i="1"/>
  <c r="A339" i="1"/>
  <c r="M338" i="1" l="1"/>
  <c r="F338" i="1"/>
  <c r="I339" i="1"/>
  <c r="P339" i="1"/>
  <c r="H353" i="3"/>
  <c r="I353" i="3" s="1"/>
  <c r="G354" i="3"/>
  <c r="O337" i="1"/>
  <c r="N337" i="1" s="1"/>
  <c r="J352" i="3"/>
  <c r="K352" i="3" s="1"/>
  <c r="Q360" i="1" s="1"/>
  <c r="L352" i="3"/>
  <c r="L185" i="1"/>
  <c r="J186" i="1" s="1"/>
  <c r="E186" i="1" s="1"/>
  <c r="T339" i="1"/>
  <c r="A340" i="1"/>
  <c r="S338" i="1"/>
  <c r="R338" i="1"/>
  <c r="O338" i="1" l="1"/>
  <c r="M339" i="1"/>
  <c r="F339" i="1"/>
  <c r="I340" i="1"/>
  <c r="P340" i="1"/>
  <c r="J353" i="3"/>
  <c r="K353" i="3" s="1"/>
  <c r="Q361" i="1" s="1"/>
  <c r="L353" i="3"/>
  <c r="G355" i="3"/>
  <c r="H354" i="3"/>
  <c r="I354" i="3" s="1"/>
  <c r="K186" i="1"/>
  <c r="D186" i="1" s="1"/>
  <c r="N338" i="1"/>
  <c r="A341" i="1"/>
  <c r="T340" i="1"/>
  <c r="R339" i="1"/>
  <c r="S339" i="1"/>
  <c r="J354" i="3" l="1"/>
  <c r="K354" i="3" s="1"/>
  <c r="Q362" i="1" s="1"/>
  <c r="L354" i="3"/>
  <c r="I341" i="1"/>
  <c r="P341" i="1"/>
  <c r="M340" i="1"/>
  <c r="F340" i="1"/>
  <c r="H355" i="3"/>
  <c r="I355" i="3" s="1"/>
  <c r="G356" i="3"/>
  <c r="O339" i="1"/>
  <c r="N339" i="1" s="1"/>
  <c r="L186" i="1"/>
  <c r="J187" i="1" s="1"/>
  <c r="E187" i="1" s="1"/>
  <c r="R340" i="1"/>
  <c r="S340" i="1"/>
  <c r="T341" i="1"/>
  <c r="A342" i="1"/>
  <c r="M341" i="1" l="1"/>
  <c r="F341" i="1"/>
  <c r="I342" i="1"/>
  <c r="P342" i="1"/>
  <c r="J355" i="3"/>
  <c r="K355" i="3" s="1"/>
  <c r="Q363" i="1" s="1"/>
  <c r="L355" i="3"/>
  <c r="G357" i="3"/>
  <c r="H356" i="3"/>
  <c r="I356" i="3" s="1"/>
  <c r="O340" i="1"/>
  <c r="N340" i="1" s="1"/>
  <c r="K187" i="1"/>
  <c r="D187" i="1" s="1"/>
  <c r="S341" i="1"/>
  <c r="R341" i="1"/>
  <c r="T342" i="1"/>
  <c r="A343" i="1"/>
  <c r="M342" i="1" l="1"/>
  <c r="F342" i="1"/>
  <c r="H357" i="3"/>
  <c r="I357" i="3" s="1"/>
  <c r="G358" i="3"/>
  <c r="J356" i="3"/>
  <c r="K356" i="3" s="1"/>
  <c r="Q364" i="1" s="1"/>
  <c r="L356" i="3"/>
  <c r="I343" i="1"/>
  <c r="P343" i="1"/>
  <c r="L187" i="1"/>
  <c r="J188" i="1" s="1"/>
  <c r="E188" i="1" s="1"/>
  <c r="O341" i="1"/>
  <c r="N341" i="1" s="1"/>
  <c r="S342" i="1"/>
  <c r="R342" i="1"/>
  <c r="A344" i="1"/>
  <c r="T343" i="1"/>
  <c r="I344" i="1" l="1"/>
  <c r="P344" i="1"/>
  <c r="H358" i="3"/>
  <c r="I358" i="3" s="1"/>
  <c r="G359" i="3"/>
  <c r="M343" i="1"/>
  <c r="F343" i="1"/>
  <c r="J357" i="3"/>
  <c r="K357" i="3" s="1"/>
  <c r="Q365" i="1" s="1"/>
  <c r="L357" i="3"/>
  <c r="O342" i="1"/>
  <c r="N342" i="1" s="1"/>
  <c r="K188" i="1"/>
  <c r="D188" i="1" s="1"/>
  <c r="R343" i="1"/>
  <c r="O343" i="1" s="1"/>
  <c r="S343" i="1"/>
  <c r="T344" i="1"/>
  <c r="A345" i="1"/>
  <c r="M344" i="1" l="1"/>
  <c r="F344" i="1"/>
  <c r="H359" i="3"/>
  <c r="I359" i="3" s="1"/>
  <c r="G360" i="3"/>
  <c r="L358" i="3"/>
  <c r="J358" i="3"/>
  <c r="K358" i="3" s="1"/>
  <c r="Q366" i="1" s="1"/>
  <c r="I345" i="1"/>
  <c r="P345" i="1"/>
  <c r="L188" i="1"/>
  <c r="J189" i="1" s="1"/>
  <c r="E189" i="1" s="1"/>
  <c r="A346" i="1"/>
  <c r="T345" i="1"/>
  <c r="S344" i="1"/>
  <c r="R344" i="1"/>
  <c r="O344" i="1" s="1"/>
  <c r="N343" i="1"/>
  <c r="G361" i="3" l="1"/>
  <c r="H360" i="3"/>
  <c r="I360" i="3" s="1"/>
  <c r="J359" i="3"/>
  <c r="K359" i="3" s="1"/>
  <c r="Q367" i="1" s="1"/>
  <c r="L359" i="3"/>
  <c r="M345" i="1"/>
  <c r="F345" i="1"/>
  <c r="I346" i="1"/>
  <c r="P346" i="1"/>
  <c r="K189" i="1"/>
  <c r="D189" i="1" s="1"/>
  <c r="N344" i="1"/>
  <c r="R345" i="1"/>
  <c r="S345" i="1"/>
  <c r="T346" i="1"/>
  <c r="A347" i="1"/>
  <c r="O345" i="1" l="1"/>
  <c r="I347" i="1"/>
  <c r="P347" i="1"/>
  <c r="L360" i="3"/>
  <c r="J360" i="3"/>
  <c r="K360" i="3" s="1"/>
  <c r="Q368" i="1" s="1"/>
  <c r="M346" i="1"/>
  <c r="F346" i="1"/>
  <c r="G362" i="3"/>
  <c r="H361" i="3"/>
  <c r="I361" i="3" s="1"/>
  <c r="L189" i="1"/>
  <c r="J190" i="1" s="1"/>
  <c r="E190" i="1" s="1"/>
  <c r="N345" i="1"/>
  <c r="S346" i="1"/>
  <c r="R346" i="1"/>
  <c r="T347" i="1"/>
  <c r="A348" i="1"/>
  <c r="I348" i="1" l="1"/>
  <c r="P348" i="1"/>
  <c r="M347" i="1"/>
  <c r="F347" i="1"/>
  <c r="O346" i="1"/>
  <c r="N346" i="1" s="1"/>
  <c r="H362" i="3"/>
  <c r="I362" i="3" s="1"/>
  <c r="G363" i="3"/>
  <c r="L361" i="3"/>
  <c r="J361" i="3"/>
  <c r="K361" i="3" s="1"/>
  <c r="Q369" i="1" s="1"/>
  <c r="K190" i="1"/>
  <c r="D190" i="1" s="1"/>
  <c r="S347" i="1"/>
  <c r="R347" i="1"/>
  <c r="O347" i="1" s="1"/>
  <c r="T348" i="1"/>
  <c r="A349" i="1"/>
  <c r="M348" i="1" l="1"/>
  <c r="F348" i="1"/>
  <c r="H363" i="3"/>
  <c r="I363" i="3" s="1"/>
  <c r="G364" i="3"/>
  <c r="I349" i="1"/>
  <c r="P349" i="1"/>
  <c r="L362" i="3"/>
  <c r="J362" i="3"/>
  <c r="K362" i="3" s="1"/>
  <c r="Q370" i="1" s="1"/>
  <c r="L190" i="1"/>
  <c r="J191" i="1" s="1"/>
  <c r="E191" i="1" s="1"/>
  <c r="N347" i="1"/>
  <c r="R348" i="1"/>
  <c r="S348" i="1"/>
  <c r="A350" i="1"/>
  <c r="T349" i="1"/>
  <c r="I350" i="1" l="1"/>
  <c r="P350" i="1"/>
  <c r="M349" i="1"/>
  <c r="F349" i="1"/>
  <c r="G365" i="3"/>
  <c r="H364" i="3"/>
  <c r="I364" i="3" s="1"/>
  <c r="L363" i="3"/>
  <c r="J363" i="3"/>
  <c r="K363" i="3" s="1"/>
  <c r="Q371" i="1" s="1"/>
  <c r="O348" i="1"/>
  <c r="N348" i="1" s="1"/>
  <c r="K191" i="1"/>
  <c r="D191" i="1" s="1"/>
  <c r="R349" i="1"/>
  <c r="O349" i="1" s="1"/>
  <c r="S349" i="1"/>
  <c r="T350" i="1"/>
  <c r="A351" i="1"/>
  <c r="I351" i="1" l="1"/>
  <c r="P351" i="1"/>
  <c r="M350" i="1"/>
  <c r="F350" i="1"/>
  <c r="L364" i="3"/>
  <c r="J364" i="3"/>
  <c r="K364" i="3" s="1"/>
  <c r="Q372" i="1" s="1"/>
  <c r="G366" i="3"/>
  <c r="H365" i="3"/>
  <c r="I365" i="3" s="1"/>
  <c r="L191" i="1"/>
  <c r="J192" i="1" s="1"/>
  <c r="E192" i="1" s="1"/>
  <c r="A352" i="1"/>
  <c r="T351" i="1"/>
  <c r="R350" i="1"/>
  <c r="O350" i="1" s="1"/>
  <c r="S350" i="1"/>
  <c r="N349" i="1"/>
  <c r="J365" i="3" l="1"/>
  <c r="K365" i="3" s="1"/>
  <c r="Q373" i="1" s="1"/>
  <c r="L365" i="3"/>
  <c r="I352" i="1"/>
  <c r="P352" i="1"/>
  <c r="G367" i="3"/>
  <c r="H366" i="3"/>
  <c r="I366" i="3" s="1"/>
  <c r="M351" i="1"/>
  <c r="F351" i="1"/>
  <c r="K192" i="1"/>
  <c r="D192" i="1" s="1"/>
  <c r="N350" i="1"/>
  <c r="R351" i="1"/>
  <c r="S351" i="1"/>
  <c r="A353" i="1"/>
  <c r="T352" i="1"/>
  <c r="O351" i="1" l="1"/>
  <c r="N351" i="1" s="1"/>
  <c r="G368" i="3"/>
  <c r="H367" i="3"/>
  <c r="I367" i="3" s="1"/>
  <c r="J366" i="3"/>
  <c r="K366" i="3" s="1"/>
  <c r="Q374" i="1" s="1"/>
  <c r="L366" i="3"/>
  <c r="I353" i="1"/>
  <c r="P353" i="1"/>
  <c r="M352" i="1"/>
  <c r="F352" i="1"/>
  <c r="L192" i="1"/>
  <c r="J193" i="1" s="1"/>
  <c r="E193" i="1" s="1"/>
  <c r="R352" i="1"/>
  <c r="O352" i="1" s="1"/>
  <c r="S352" i="1"/>
  <c r="A354" i="1"/>
  <c r="T353" i="1"/>
  <c r="M353" i="1" l="1"/>
  <c r="F353" i="1"/>
  <c r="I354" i="1"/>
  <c r="P354" i="1"/>
  <c r="J367" i="3"/>
  <c r="K367" i="3" s="1"/>
  <c r="Q375" i="1" s="1"/>
  <c r="L367" i="3"/>
  <c r="H368" i="3"/>
  <c r="I368" i="3" s="1"/>
  <c r="G369" i="3"/>
  <c r="K193" i="1"/>
  <c r="D193" i="1" s="1"/>
  <c r="S353" i="1"/>
  <c r="R353" i="1"/>
  <c r="O353" i="1" s="1"/>
  <c r="T354" i="1"/>
  <c r="A355" i="1"/>
  <c r="N352" i="1"/>
  <c r="I355" i="1" l="1"/>
  <c r="P355" i="1"/>
  <c r="M354" i="1"/>
  <c r="F354" i="1"/>
  <c r="H369" i="3"/>
  <c r="I369" i="3" s="1"/>
  <c r="G370" i="3"/>
  <c r="L368" i="3"/>
  <c r="J368" i="3"/>
  <c r="K368" i="3" s="1"/>
  <c r="Q376" i="1" s="1"/>
  <c r="L193" i="1"/>
  <c r="J194" i="1" s="1"/>
  <c r="E194" i="1" s="1"/>
  <c r="N353" i="1"/>
  <c r="R354" i="1"/>
  <c r="S354" i="1"/>
  <c r="T355" i="1"/>
  <c r="A356" i="1"/>
  <c r="M355" i="1" l="1"/>
  <c r="F355" i="1"/>
  <c r="H370" i="3"/>
  <c r="I370" i="3" s="1"/>
  <c r="G371" i="3"/>
  <c r="J369" i="3"/>
  <c r="K369" i="3" s="1"/>
  <c r="Q377" i="1" s="1"/>
  <c r="L369" i="3"/>
  <c r="I356" i="1"/>
  <c r="P356" i="1"/>
  <c r="O354" i="1"/>
  <c r="N354" i="1" s="1"/>
  <c r="K194" i="1"/>
  <c r="D194" i="1" s="1"/>
  <c r="A357" i="1"/>
  <c r="T356" i="1"/>
  <c r="R355" i="1"/>
  <c r="S355" i="1"/>
  <c r="O355" i="1" l="1"/>
  <c r="I357" i="1"/>
  <c r="P357" i="1"/>
  <c r="G372" i="3"/>
  <c r="H371" i="3"/>
  <c r="I371" i="3" s="1"/>
  <c r="J370" i="3"/>
  <c r="K370" i="3" s="1"/>
  <c r="Q378" i="1" s="1"/>
  <c r="L370" i="3"/>
  <c r="M356" i="1"/>
  <c r="F356" i="1"/>
  <c r="L194" i="1"/>
  <c r="J195" i="1" s="1"/>
  <c r="E195" i="1" s="1"/>
  <c r="R356" i="1"/>
  <c r="S356" i="1"/>
  <c r="T357" i="1"/>
  <c r="A358" i="1"/>
  <c r="N355" i="1"/>
  <c r="I358" i="1" l="1"/>
  <c r="P358" i="1"/>
  <c r="J371" i="3"/>
  <c r="K371" i="3" s="1"/>
  <c r="Q379" i="1" s="1"/>
  <c r="L371" i="3"/>
  <c r="M357" i="1"/>
  <c r="F357" i="1"/>
  <c r="G373" i="3"/>
  <c r="H372" i="3"/>
  <c r="I372" i="3" s="1"/>
  <c r="O356" i="1"/>
  <c r="N356" i="1" s="1"/>
  <c r="K195" i="1"/>
  <c r="D195" i="1" s="1"/>
  <c r="S357" i="1"/>
  <c r="R357" i="1"/>
  <c r="O357" i="1" s="1"/>
  <c r="T358" i="1"/>
  <c r="A359" i="1"/>
  <c r="M358" i="1" l="1"/>
  <c r="F358" i="1"/>
  <c r="I359" i="1"/>
  <c r="P359" i="1"/>
  <c r="L372" i="3"/>
  <c r="J372" i="3"/>
  <c r="K372" i="3" s="1"/>
  <c r="Q380" i="1" s="1"/>
  <c r="G374" i="3"/>
  <c r="H373" i="3"/>
  <c r="I373" i="3" s="1"/>
  <c r="L195" i="1"/>
  <c r="J196" i="1" s="1"/>
  <c r="E196" i="1" s="1"/>
  <c r="A360" i="1"/>
  <c r="T359" i="1"/>
  <c r="R358" i="1"/>
  <c r="S358" i="1"/>
  <c r="N357" i="1"/>
  <c r="I360" i="1" l="1"/>
  <c r="P360" i="1"/>
  <c r="O358" i="1"/>
  <c r="N358" i="1" s="1"/>
  <c r="H374" i="3"/>
  <c r="I374" i="3" s="1"/>
  <c r="G375" i="3"/>
  <c r="J373" i="3"/>
  <c r="K373" i="3" s="1"/>
  <c r="Q381" i="1" s="1"/>
  <c r="L373" i="3"/>
  <c r="M359" i="1"/>
  <c r="F359" i="1"/>
  <c r="K196" i="1"/>
  <c r="D196" i="1" s="1"/>
  <c r="R359" i="1"/>
  <c r="S359" i="1"/>
  <c r="T360" i="1"/>
  <c r="A361" i="1"/>
  <c r="M360" i="1" l="1"/>
  <c r="F360" i="1"/>
  <c r="I361" i="1"/>
  <c r="P361" i="1"/>
  <c r="H375" i="3"/>
  <c r="I375" i="3" s="1"/>
  <c r="G376" i="3"/>
  <c r="O359" i="1"/>
  <c r="N359" i="1" s="1"/>
  <c r="J374" i="3"/>
  <c r="K374" i="3" s="1"/>
  <c r="Q382" i="1" s="1"/>
  <c r="L374" i="3"/>
  <c r="L196" i="1"/>
  <c r="J197" i="1" s="1"/>
  <c r="E197" i="1" s="1"/>
  <c r="T361" i="1"/>
  <c r="A362" i="1"/>
  <c r="R360" i="1"/>
  <c r="S360" i="1"/>
  <c r="O360" i="1" l="1"/>
  <c r="N360" i="1" s="1"/>
  <c r="I362" i="1"/>
  <c r="P362" i="1"/>
  <c r="M361" i="1"/>
  <c r="F361" i="1"/>
  <c r="L375" i="3"/>
  <c r="J375" i="3"/>
  <c r="K375" i="3" s="1"/>
  <c r="Q383" i="1" s="1"/>
  <c r="H376" i="3"/>
  <c r="I376" i="3" s="1"/>
  <c r="G377" i="3"/>
  <c r="K197" i="1"/>
  <c r="D197" i="1" s="1"/>
  <c r="S361" i="1"/>
  <c r="R361" i="1"/>
  <c r="T362" i="1"/>
  <c r="A363" i="1"/>
  <c r="L376" i="3" l="1"/>
  <c r="J376" i="3"/>
  <c r="K376" i="3" s="1"/>
  <c r="Q384" i="1" s="1"/>
  <c r="I363" i="1"/>
  <c r="P363" i="1"/>
  <c r="M362" i="1"/>
  <c r="F362" i="1"/>
  <c r="H377" i="3"/>
  <c r="I377" i="3" s="1"/>
  <c r="G378" i="3"/>
  <c r="L197" i="1"/>
  <c r="J198" i="1" s="1"/>
  <c r="E198" i="1" s="1"/>
  <c r="O361" i="1"/>
  <c r="N361" i="1" s="1"/>
  <c r="S362" i="1"/>
  <c r="R362" i="1"/>
  <c r="O362" i="1" s="1"/>
  <c r="T363" i="1"/>
  <c r="A364" i="1"/>
  <c r="M363" i="1" l="1"/>
  <c r="F363" i="1"/>
  <c r="L377" i="3"/>
  <c r="J377" i="3"/>
  <c r="K377" i="3" s="1"/>
  <c r="Q385" i="1" s="1"/>
  <c r="I364" i="1"/>
  <c r="P364" i="1"/>
  <c r="H378" i="3"/>
  <c r="I378" i="3" s="1"/>
  <c r="G379" i="3"/>
  <c r="K198" i="1"/>
  <c r="D198" i="1" s="1"/>
  <c r="N362" i="1"/>
  <c r="A365" i="1"/>
  <c r="T364" i="1"/>
  <c r="S363" i="1"/>
  <c r="R363" i="1"/>
  <c r="O363" i="1" l="1"/>
  <c r="M364" i="1"/>
  <c r="F364" i="1"/>
  <c r="I365" i="1"/>
  <c r="P365" i="1"/>
  <c r="L378" i="3"/>
  <c r="J378" i="3"/>
  <c r="K378" i="3" s="1"/>
  <c r="Q386" i="1" s="1"/>
  <c r="H379" i="3"/>
  <c r="I379" i="3" s="1"/>
  <c r="G380" i="3"/>
  <c r="L198" i="1"/>
  <c r="J199" i="1" s="1"/>
  <c r="E199" i="1" s="1"/>
  <c r="N363" i="1"/>
  <c r="R364" i="1"/>
  <c r="S364" i="1"/>
  <c r="T365" i="1"/>
  <c r="A366" i="1"/>
  <c r="I366" i="1" l="1"/>
  <c r="P366" i="1"/>
  <c r="M365" i="1"/>
  <c r="F365" i="1"/>
  <c r="J379" i="3"/>
  <c r="K379" i="3" s="1"/>
  <c r="Q387" i="1" s="1"/>
  <c r="L379" i="3"/>
  <c r="O364" i="1"/>
  <c r="N364" i="1" s="1"/>
  <c r="H380" i="3"/>
  <c r="I380" i="3" s="1"/>
  <c r="G381" i="3"/>
  <c r="K199" i="1"/>
  <c r="D199" i="1" s="1"/>
  <c r="T366" i="1"/>
  <c r="A367" i="1"/>
  <c r="S365" i="1"/>
  <c r="R365" i="1"/>
  <c r="O365" i="1" s="1"/>
  <c r="M366" i="1" l="1"/>
  <c r="F366" i="1"/>
  <c r="L380" i="3"/>
  <c r="J380" i="3"/>
  <c r="K380" i="3" s="1"/>
  <c r="Q388" i="1" s="1"/>
  <c r="G382" i="3"/>
  <c r="H381" i="3"/>
  <c r="I381" i="3" s="1"/>
  <c r="I367" i="1"/>
  <c r="P367" i="1"/>
  <c r="L199" i="1"/>
  <c r="J200" i="1" s="1"/>
  <c r="E200" i="1" s="1"/>
  <c r="N365" i="1"/>
  <c r="T367" i="1"/>
  <c r="A368" i="1"/>
  <c r="R366" i="1"/>
  <c r="S366" i="1"/>
  <c r="I368" i="1" l="1"/>
  <c r="P368" i="1"/>
  <c r="M367" i="1"/>
  <c r="F367" i="1"/>
  <c r="G383" i="3"/>
  <c r="H382" i="3"/>
  <c r="I382" i="3" s="1"/>
  <c r="O366" i="1"/>
  <c r="N366" i="1" s="1"/>
  <c r="J381" i="3"/>
  <c r="K381" i="3" s="1"/>
  <c r="Q389" i="1" s="1"/>
  <c r="L381" i="3"/>
  <c r="K200" i="1"/>
  <c r="D200" i="1" s="1"/>
  <c r="A369" i="1"/>
  <c r="T368" i="1"/>
  <c r="R367" i="1"/>
  <c r="S367" i="1"/>
  <c r="M368" i="1" l="1"/>
  <c r="F368" i="1"/>
  <c r="I369" i="1"/>
  <c r="P369" i="1"/>
  <c r="O367" i="1"/>
  <c r="N367" i="1" s="1"/>
  <c r="H383" i="3"/>
  <c r="I383" i="3" s="1"/>
  <c r="G384" i="3"/>
  <c r="J382" i="3"/>
  <c r="K382" i="3" s="1"/>
  <c r="Q390" i="1" s="1"/>
  <c r="L382" i="3"/>
  <c r="L200" i="1"/>
  <c r="J201" i="1" s="1"/>
  <c r="E201" i="1" s="1"/>
  <c r="T369" i="1"/>
  <c r="A370" i="1"/>
  <c r="R368" i="1"/>
  <c r="S368" i="1"/>
  <c r="I370" i="1" l="1"/>
  <c r="P370" i="1"/>
  <c r="M369" i="1"/>
  <c r="F369" i="1"/>
  <c r="J383" i="3"/>
  <c r="K383" i="3" s="1"/>
  <c r="Q391" i="1" s="1"/>
  <c r="L383" i="3"/>
  <c r="O368" i="1"/>
  <c r="N368" i="1" s="1"/>
  <c r="H384" i="3"/>
  <c r="I384" i="3" s="1"/>
  <c r="G385" i="3"/>
  <c r="K201" i="1"/>
  <c r="D201" i="1" s="1"/>
  <c r="A371" i="1"/>
  <c r="T370" i="1"/>
  <c r="S369" i="1"/>
  <c r="R369" i="1"/>
  <c r="O369" i="1" s="1"/>
  <c r="I371" i="1" l="1"/>
  <c r="P371" i="1"/>
  <c r="L384" i="3"/>
  <c r="J384" i="3"/>
  <c r="K384" i="3" s="1"/>
  <c r="Q392" i="1" s="1"/>
  <c r="M370" i="1"/>
  <c r="F370" i="1"/>
  <c r="H385" i="3"/>
  <c r="I385" i="3" s="1"/>
  <c r="G386" i="3"/>
  <c r="L201" i="1"/>
  <c r="J202" i="1" s="1"/>
  <c r="E202" i="1" s="1"/>
  <c r="N369" i="1"/>
  <c r="T371" i="1"/>
  <c r="A372" i="1"/>
  <c r="R370" i="1"/>
  <c r="S370" i="1"/>
  <c r="I372" i="1" l="1"/>
  <c r="P372" i="1"/>
  <c r="O370" i="1"/>
  <c r="N370" i="1" s="1"/>
  <c r="G387" i="3"/>
  <c r="H386" i="3"/>
  <c r="I386" i="3" s="1"/>
  <c r="J385" i="3"/>
  <c r="K385" i="3" s="1"/>
  <c r="Q393" i="1" s="1"/>
  <c r="L385" i="3"/>
  <c r="M371" i="1"/>
  <c r="F371" i="1"/>
  <c r="K202" i="1"/>
  <c r="D202" i="1" s="1"/>
  <c r="T372" i="1"/>
  <c r="A373" i="1"/>
  <c r="S371" i="1"/>
  <c r="R371" i="1"/>
  <c r="O371" i="1" l="1"/>
  <c r="N371" i="1" s="1"/>
  <c r="I373" i="1"/>
  <c r="P373" i="1"/>
  <c r="H387" i="3"/>
  <c r="I387" i="3" s="1"/>
  <c r="G388" i="3"/>
  <c r="M372" i="1"/>
  <c r="F372" i="1"/>
  <c r="J386" i="3"/>
  <c r="K386" i="3" s="1"/>
  <c r="Q394" i="1" s="1"/>
  <c r="L386" i="3"/>
  <c r="L202" i="1"/>
  <c r="J203" i="1" s="1"/>
  <c r="E203" i="1" s="1"/>
  <c r="A374" i="1"/>
  <c r="T373" i="1"/>
  <c r="R372" i="1"/>
  <c r="S372" i="1"/>
  <c r="O372" i="1" l="1"/>
  <c r="I374" i="1"/>
  <c r="P374" i="1"/>
  <c r="G389" i="3"/>
  <c r="H388" i="3"/>
  <c r="I388" i="3" s="1"/>
  <c r="L387" i="3"/>
  <c r="J387" i="3"/>
  <c r="K387" i="3" s="1"/>
  <c r="Q395" i="1" s="1"/>
  <c r="M373" i="1"/>
  <c r="F373" i="1"/>
  <c r="K203" i="1"/>
  <c r="D203" i="1" s="1"/>
  <c r="T374" i="1"/>
  <c r="A375" i="1"/>
  <c r="S373" i="1"/>
  <c r="R373" i="1"/>
  <c r="N372" i="1"/>
  <c r="O373" i="1" l="1"/>
  <c r="N373" i="1" s="1"/>
  <c r="P375" i="1"/>
  <c r="L388" i="3"/>
  <c r="J388" i="3"/>
  <c r="K388" i="3" s="1"/>
  <c r="Q396" i="1" s="1"/>
  <c r="H389" i="3"/>
  <c r="I389" i="3" s="1"/>
  <c r="G390" i="3"/>
  <c r="M374" i="1"/>
  <c r="F374" i="1"/>
  <c r="L203" i="1"/>
  <c r="J204" i="1" s="1"/>
  <c r="E204" i="1" s="1"/>
  <c r="T375" i="1"/>
  <c r="A376" i="1"/>
  <c r="R374" i="1"/>
  <c r="S374" i="1"/>
  <c r="O374" i="1" l="1"/>
  <c r="M375" i="1"/>
  <c r="F375" i="1"/>
  <c r="I376" i="1"/>
  <c r="P376" i="1"/>
  <c r="H390" i="3"/>
  <c r="I390" i="3" s="1"/>
  <c r="G391" i="3"/>
  <c r="L389" i="3"/>
  <c r="J389" i="3"/>
  <c r="K389" i="3" s="1"/>
  <c r="Q397" i="1" s="1"/>
  <c r="K204" i="1"/>
  <c r="D204" i="1" s="1"/>
  <c r="T376" i="1"/>
  <c r="A377" i="1"/>
  <c r="R375" i="1"/>
  <c r="S375" i="1"/>
  <c r="N374" i="1"/>
  <c r="M376" i="1" l="1"/>
  <c r="F376" i="1"/>
  <c r="J390" i="3"/>
  <c r="K390" i="3" s="1"/>
  <c r="Q398" i="1" s="1"/>
  <c r="L390" i="3"/>
  <c r="O375" i="1"/>
  <c r="N375" i="1" s="1"/>
  <c r="H391" i="3"/>
  <c r="I391" i="3" s="1"/>
  <c r="G392" i="3"/>
  <c r="I377" i="1"/>
  <c r="P377" i="1"/>
  <c r="L204" i="1"/>
  <c r="J205" i="1" s="1"/>
  <c r="E205" i="1" s="1"/>
  <c r="S376" i="1"/>
  <c r="R376" i="1"/>
  <c r="T377" i="1"/>
  <c r="A378" i="1"/>
  <c r="O376" i="1" l="1"/>
  <c r="N376" i="1" s="1"/>
  <c r="M377" i="1"/>
  <c r="F377" i="1"/>
  <c r="G393" i="3"/>
  <c r="H392" i="3"/>
  <c r="I392" i="3" s="1"/>
  <c r="J391" i="3"/>
  <c r="K391" i="3" s="1"/>
  <c r="Q399" i="1" s="1"/>
  <c r="L391" i="3"/>
  <c r="I378" i="1"/>
  <c r="P378" i="1"/>
  <c r="K205" i="1"/>
  <c r="D205" i="1" s="1"/>
  <c r="S377" i="1"/>
  <c r="R377" i="1"/>
  <c r="T378" i="1"/>
  <c r="A379" i="1"/>
  <c r="M378" i="1" l="1"/>
  <c r="F378" i="1"/>
  <c r="L392" i="3"/>
  <c r="J392" i="3"/>
  <c r="K392" i="3" s="1"/>
  <c r="Q400" i="1" s="1"/>
  <c r="H393" i="3"/>
  <c r="I393" i="3" s="1"/>
  <c r="G394" i="3"/>
  <c r="O377" i="1"/>
  <c r="N377" i="1" s="1"/>
  <c r="I379" i="1"/>
  <c r="P379" i="1"/>
  <c r="L205" i="1"/>
  <c r="J206" i="1" s="1"/>
  <c r="E206" i="1" s="1"/>
  <c r="T379" i="1"/>
  <c r="A380" i="1"/>
  <c r="R378" i="1"/>
  <c r="S378" i="1"/>
  <c r="H394" i="3" l="1"/>
  <c r="I394" i="3" s="1"/>
  <c r="G395" i="3"/>
  <c r="J393" i="3"/>
  <c r="K393" i="3" s="1"/>
  <c r="Q401" i="1" s="1"/>
  <c r="L393" i="3"/>
  <c r="M379" i="1"/>
  <c r="F379" i="1"/>
  <c r="O378" i="1"/>
  <c r="N378" i="1" s="1"/>
  <c r="I380" i="1"/>
  <c r="P380" i="1"/>
  <c r="K206" i="1"/>
  <c r="D206" i="1" s="1"/>
  <c r="A381" i="1"/>
  <c r="T380" i="1"/>
  <c r="R379" i="1"/>
  <c r="S379" i="1"/>
  <c r="O379" i="1" l="1"/>
  <c r="N379" i="1" s="1"/>
  <c r="M380" i="1"/>
  <c r="F380" i="1"/>
  <c r="H395" i="3"/>
  <c r="I395" i="3" s="1"/>
  <c r="G396" i="3"/>
  <c r="I381" i="1"/>
  <c r="P381" i="1"/>
  <c r="J394" i="3"/>
  <c r="K394" i="3" s="1"/>
  <c r="Q402" i="1" s="1"/>
  <c r="L394" i="3"/>
  <c r="L206" i="1"/>
  <c r="J207" i="1" s="1"/>
  <c r="E207" i="1" s="1"/>
  <c r="R380" i="1"/>
  <c r="O380" i="1" s="1"/>
  <c r="S380" i="1"/>
  <c r="T381" i="1"/>
  <c r="A382" i="1"/>
  <c r="I382" i="1" l="1"/>
  <c r="P382" i="1"/>
  <c r="M381" i="1"/>
  <c r="F381" i="1"/>
  <c r="G397" i="3"/>
  <c r="H396" i="3"/>
  <c r="I396" i="3" s="1"/>
  <c r="J395" i="3"/>
  <c r="K395" i="3" s="1"/>
  <c r="Q403" i="1" s="1"/>
  <c r="L395" i="3"/>
  <c r="K207" i="1"/>
  <c r="D207" i="1" s="1"/>
  <c r="A383" i="1"/>
  <c r="T382" i="1"/>
  <c r="S381" i="1"/>
  <c r="R381" i="1"/>
  <c r="N380" i="1"/>
  <c r="O381" i="1" l="1"/>
  <c r="N381" i="1" s="1"/>
  <c r="J396" i="3"/>
  <c r="K396" i="3" s="1"/>
  <c r="Q404" i="1" s="1"/>
  <c r="L396" i="3"/>
  <c r="I383" i="1"/>
  <c r="P383" i="1"/>
  <c r="M382" i="1"/>
  <c r="F382" i="1"/>
  <c r="G398" i="3"/>
  <c r="H397" i="3"/>
  <c r="I397" i="3" s="1"/>
  <c r="L207" i="1"/>
  <c r="J208" i="1" s="1"/>
  <c r="E208" i="1" s="1"/>
  <c r="R382" i="1"/>
  <c r="S382" i="1"/>
  <c r="A384" i="1"/>
  <c r="T383" i="1"/>
  <c r="I384" i="1" l="1"/>
  <c r="P384" i="1"/>
  <c r="H398" i="3"/>
  <c r="I398" i="3" s="1"/>
  <c r="G399" i="3"/>
  <c r="J397" i="3"/>
  <c r="K397" i="3" s="1"/>
  <c r="Q405" i="1" s="1"/>
  <c r="L397" i="3"/>
  <c r="M383" i="1"/>
  <c r="F383" i="1"/>
  <c r="O382" i="1"/>
  <c r="N382" i="1" s="1"/>
  <c r="K208" i="1"/>
  <c r="D208" i="1" s="1"/>
  <c r="R383" i="1"/>
  <c r="S383" i="1"/>
  <c r="T384" i="1"/>
  <c r="A385" i="1"/>
  <c r="M384" i="1" l="1"/>
  <c r="F384" i="1"/>
  <c r="I385" i="1"/>
  <c r="P385" i="1"/>
  <c r="O383" i="1"/>
  <c r="N383" i="1" s="1"/>
  <c r="H399" i="3"/>
  <c r="I399" i="3" s="1"/>
  <c r="G400" i="3"/>
  <c r="J398" i="3"/>
  <c r="K398" i="3" s="1"/>
  <c r="Q406" i="1" s="1"/>
  <c r="L398" i="3"/>
  <c r="L208" i="1"/>
  <c r="J209" i="1" s="1"/>
  <c r="E209" i="1" s="1"/>
  <c r="S384" i="1"/>
  <c r="R384" i="1"/>
  <c r="T385" i="1"/>
  <c r="A386" i="1"/>
  <c r="L399" i="3" l="1"/>
  <c r="J399" i="3"/>
  <c r="K399" i="3" s="1"/>
  <c r="Q407" i="1" s="1"/>
  <c r="O384" i="1"/>
  <c r="N384" i="1" s="1"/>
  <c r="M385" i="1"/>
  <c r="F385" i="1"/>
  <c r="H400" i="3"/>
  <c r="I400" i="3" s="1"/>
  <c r="G401" i="3"/>
  <c r="I386" i="1"/>
  <c r="P386" i="1"/>
  <c r="K209" i="1"/>
  <c r="D209" i="1" s="1"/>
  <c r="R385" i="1"/>
  <c r="O385" i="1" s="1"/>
  <c r="S385" i="1"/>
  <c r="T386" i="1"/>
  <c r="A387" i="1"/>
  <c r="M386" i="1" l="1"/>
  <c r="F386" i="1"/>
  <c r="H401" i="3"/>
  <c r="I401" i="3" s="1"/>
  <c r="G402" i="3"/>
  <c r="J400" i="3"/>
  <c r="K400" i="3" s="1"/>
  <c r="Q408" i="1" s="1"/>
  <c r="L400" i="3"/>
  <c r="I387" i="1"/>
  <c r="P387" i="1"/>
  <c r="L209" i="1"/>
  <c r="J210" i="1" s="1"/>
  <c r="E210" i="1" s="1"/>
  <c r="A388" i="1"/>
  <c r="T387" i="1"/>
  <c r="R386" i="1"/>
  <c r="S386" i="1"/>
  <c r="N385" i="1"/>
  <c r="H402" i="3" l="1"/>
  <c r="I402" i="3" s="1"/>
  <c r="G403" i="3"/>
  <c r="L401" i="3"/>
  <c r="J401" i="3"/>
  <c r="K401" i="3" s="1"/>
  <c r="Q409" i="1" s="1"/>
  <c r="O386" i="1"/>
  <c r="N386" i="1" s="1"/>
  <c r="M387" i="1"/>
  <c r="F387" i="1"/>
  <c r="I388" i="1"/>
  <c r="P388" i="1"/>
  <c r="K210" i="1"/>
  <c r="D210" i="1" s="1"/>
  <c r="S387" i="1"/>
  <c r="R387" i="1"/>
  <c r="T388" i="1"/>
  <c r="A389" i="1"/>
  <c r="O387" i="1" l="1"/>
  <c r="I389" i="1"/>
  <c r="P389" i="1"/>
  <c r="G404" i="3"/>
  <c r="H403" i="3"/>
  <c r="I403" i="3" s="1"/>
  <c r="M388" i="1"/>
  <c r="F388" i="1"/>
  <c r="J402" i="3"/>
  <c r="K402" i="3" s="1"/>
  <c r="Q410" i="1" s="1"/>
  <c r="L402" i="3"/>
  <c r="L210" i="1"/>
  <c r="J211" i="1" s="1"/>
  <c r="E211" i="1" s="1"/>
  <c r="N387" i="1"/>
  <c r="A390" i="1"/>
  <c r="T389" i="1"/>
  <c r="S388" i="1"/>
  <c r="R388" i="1"/>
  <c r="O388" i="1" s="1"/>
  <c r="I390" i="1" l="1"/>
  <c r="P390" i="1"/>
  <c r="L403" i="3"/>
  <c r="J403" i="3"/>
  <c r="K403" i="3" s="1"/>
  <c r="Q411" i="1" s="1"/>
  <c r="M389" i="1"/>
  <c r="F389" i="1"/>
  <c r="G405" i="3"/>
  <c r="H404" i="3"/>
  <c r="I404" i="3" s="1"/>
  <c r="K211" i="1"/>
  <c r="D211" i="1" s="1"/>
  <c r="N388" i="1"/>
  <c r="R389" i="1"/>
  <c r="S389" i="1"/>
  <c r="T390" i="1"/>
  <c r="A391" i="1"/>
  <c r="I391" i="1" l="1"/>
  <c r="P391" i="1"/>
  <c r="J404" i="3"/>
  <c r="K404" i="3" s="1"/>
  <c r="Q412" i="1" s="1"/>
  <c r="L404" i="3"/>
  <c r="O389" i="1"/>
  <c r="N389" i="1" s="1"/>
  <c r="G406" i="3"/>
  <c r="H405" i="3"/>
  <c r="I405" i="3" s="1"/>
  <c r="M390" i="1"/>
  <c r="F390" i="1"/>
  <c r="L211" i="1"/>
  <c r="J212" i="1" s="1"/>
  <c r="E212" i="1" s="1"/>
  <c r="R390" i="1"/>
  <c r="S390" i="1"/>
  <c r="A392" i="1"/>
  <c r="T391" i="1"/>
  <c r="M391" i="1" l="1"/>
  <c r="F391" i="1"/>
  <c r="O390" i="1"/>
  <c r="N390" i="1" s="1"/>
  <c r="I392" i="1"/>
  <c r="P392" i="1"/>
  <c r="J405" i="3"/>
  <c r="K405" i="3" s="1"/>
  <c r="Q413" i="1" s="1"/>
  <c r="L405" i="3"/>
  <c r="G407" i="3"/>
  <c r="H406" i="3"/>
  <c r="I406" i="3" s="1"/>
  <c r="K212" i="1"/>
  <c r="D212" i="1" s="1"/>
  <c r="A393" i="1"/>
  <c r="T392" i="1"/>
  <c r="S391" i="1"/>
  <c r="R391" i="1"/>
  <c r="O391" i="1" s="1"/>
  <c r="L406" i="3" l="1"/>
  <c r="J406" i="3"/>
  <c r="K406" i="3" s="1"/>
  <c r="Q414" i="1" s="1"/>
  <c r="I393" i="1"/>
  <c r="P393" i="1"/>
  <c r="M392" i="1"/>
  <c r="F392" i="1"/>
  <c r="G408" i="3"/>
  <c r="H407" i="3"/>
  <c r="I407" i="3" s="1"/>
  <c r="L212" i="1"/>
  <c r="J213" i="1" s="1"/>
  <c r="E213" i="1" s="1"/>
  <c r="N391" i="1"/>
  <c r="S392" i="1"/>
  <c r="R392" i="1"/>
  <c r="T393" i="1"/>
  <c r="A394" i="1"/>
  <c r="M393" i="1" l="1"/>
  <c r="F393" i="1"/>
  <c r="G409" i="3"/>
  <c r="H408" i="3"/>
  <c r="I408" i="3" s="1"/>
  <c r="J407" i="3"/>
  <c r="K407" i="3" s="1"/>
  <c r="Q415" i="1" s="1"/>
  <c r="L407" i="3"/>
  <c r="I394" i="1"/>
  <c r="P394" i="1"/>
  <c r="K213" i="1"/>
  <c r="D213" i="1" s="1"/>
  <c r="O392" i="1"/>
  <c r="N392" i="1" s="1"/>
  <c r="T394" i="1"/>
  <c r="A395" i="1"/>
  <c r="R393" i="1"/>
  <c r="S393" i="1"/>
  <c r="M394" i="1" l="1"/>
  <c r="F394" i="1"/>
  <c r="J408" i="3"/>
  <c r="K408" i="3" s="1"/>
  <c r="Q416" i="1" s="1"/>
  <c r="L408" i="3"/>
  <c r="H409" i="3"/>
  <c r="I409" i="3" s="1"/>
  <c r="G410" i="3"/>
  <c r="O393" i="1"/>
  <c r="N393" i="1" s="1"/>
  <c r="I395" i="1"/>
  <c r="P395" i="1"/>
  <c r="L213" i="1"/>
  <c r="J214" i="1" s="1"/>
  <c r="E214" i="1" s="1"/>
  <c r="A396" i="1"/>
  <c r="T395" i="1"/>
  <c r="R394" i="1"/>
  <c r="S394" i="1"/>
  <c r="O394" i="1" l="1"/>
  <c r="N394" i="1" s="1"/>
  <c r="M395" i="1"/>
  <c r="F395" i="1"/>
  <c r="G411" i="3"/>
  <c r="H410" i="3"/>
  <c r="I410" i="3" s="1"/>
  <c r="L409" i="3"/>
  <c r="J409" i="3"/>
  <c r="K409" i="3" s="1"/>
  <c r="Q417" i="1" s="1"/>
  <c r="I396" i="1"/>
  <c r="P396" i="1"/>
  <c r="K214" i="1"/>
  <c r="D214" i="1" s="1"/>
  <c r="S395" i="1"/>
  <c r="R395" i="1"/>
  <c r="A397" i="1"/>
  <c r="T396" i="1"/>
  <c r="L410" i="3" l="1"/>
  <c r="J410" i="3"/>
  <c r="K410" i="3" s="1"/>
  <c r="Q418" i="1" s="1"/>
  <c r="M396" i="1"/>
  <c r="F396" i="1"/>
  <c r="I397" i="1"/>
  <c r="P397" i="1"/>
  <c r="G412" i="3"/>
  <c r="H411" i="3"/>
  <c r="I411" i="3" s="1"/>
  <c r="O395" i="1"/>
  <c r="N395" i="1" s="1"/>
  <c r="L214" i="1"/>
  <c r="J215" i="1" s="1"/>
  <c r="E215" i="1" s="1"/>
  <c r="S396" i="1"/>
  <c r="R396" i="1"/>
  <c r="A398" i="1"/>
  <c r="T397" i="1"/>
  <c r="M397" i="1" l="1"/>
  <c r="F397" i="1"/>
  <c r="G413" i="3"/>
  <c r="H412" i="3"/>
  <c r="I412" i="3" s="1"/>
  <c r="O396" i="1"/>
  <c r="N396" i="1" s="1"/>
  <c r="I398" i="1"/>
  <c r="P398" i="1"/>
  <c r="J411" i="3"/>
  <c r="K411" i="3" s="1"/>
  <c r="Q419" i="1" s="1"/>
  <c r="L411" i="3"/>
  <c r="K215" i="1"/>
  <c r="D215" i="1" s="1"/>
  <c r="S397" i="1"/>
  <c r="R397" i="1"/>
  <c r="A399" i="1"/>
  <c r="T398" i="1"/>
  <c r="O397" i="1" l="1"/>
  <c r="N397" i="1" s="1"/>
  <c r="J412" i="3"/>
  <c r="K412" i="3" s="1"/>
  <c r="Q420" i="1" s="1"/>
  <c r="L412" i="3"/>
  <c r="G414" i="3"/>
  <c r="H413" i="3"/>
  <c r="I413" i="3" s="1"/>
  <c r="M398" i="1"/>
  <c r="F398" i="1"/>
  <c r="I399" i="1"/>
  <c r="P399" i="1"/>
  <c r="L215" i="1"/>
  <c r="J216" i="1" s="1"/>
  <c r="E216" i="1" s="1"/>
  <c r="R398" i="1"/>
  <c r="S398" i="1"/>
  <c r="T399" i="1"/>
  <c r="A400" i="1"/>
  <c r="M399" i="1" l="1"/>
  <c r="F399" i="1"/>
  <c r="L413" i="3"/>
  <c r="J413" i="3"/>
  <c r="K413" i="3" s="1"/>
  <c r="Q421" i="1" s="1"/>
  <c r="I400" i="1"/>
  <c r="P400" i="1"/>
  <c r="G415" i="3"/>
  <c r="H414" i="3"/>
  <c r="I414" i="3" s="1"/>
  <c r="O398" i="1"/>
  <c r="N398" i="1" s="1"/>
  <c r="K216" i="1"/>
  <c r="D216" i="1" s="1"/>
  <c r="T400" i="1"/>
  <c r="A401" i="1"/>
  <c r="S399" i="1"/>
  <c r="R399" i="1"/>
  <c r="M400" i="1" l="1"/>
  <c r="F400" i="1"/>
  <c r="I401" i="1"/>
  <c r="P401" i="1"/>
  <c r="L414" i="3"/>
  <c r="J414" i="3"/>
  <c r="K414" i="3" s="1"/>
  <c r="Q422" i="1" s="1"/>
  <c r="O399" i="1"/>
  <c r="N399" i="1" s="1"/>
  <c r="G416" i="3"/>
  <c r="H415" i="3"/>
  <c r="I415" i="3" s="1"/>
  <c r="L216" i="1"/>
  <c r="J217" i="1" s="1"/>
  <c r="E217" i="1" s="1"/>
  <c r="T401" i="1"/>
  <c r="A402" i="1"/>
  <c r="R400" i="1"/>
  <c r="S400" i="1"/>
  <c r="O400" i="1" l="1"/>
  <c r="M401" i="1"/>
  <c r="F401" i="1"/>
  <c r="I402" i="1"/>
  <c r="P402" i="1"/>
  <c r="G417" i="3"/>
  <c r="H416" i="3"/>
  <c r="I416" i="3" s="1"/>
  <c r="J415" i="3"/>
  <c r="K415" i="3" s="1"/>
  <c r="Q423" i="1" s="1"/>
  <c r="L415" i="3"/>
  <c r="K217" i="1"/>
  <c r="D217" i="1" s="1"/>
  <c r="N400" i="1"/>
  <c r="A403" i="1"/>
  <c r="T402" i="1"/>
  <c r="R401" i="1"/>
  <c r="S401" i="1"/>
  <c r="O401" i="1" l="1"/>
  <c r="I403" i="1"/>
  <c r="P403" i="1"/>
  <c r="G418" i="3"/>
  <c r="H417" i="3"/>
  <c r="I417" i="3" s="1"/>
  <c r="L416" i="3"/>
  <c r="J416" i="3"/>
  <c r="K416" i="3" s="1"/>
  <c r="Q424" i="1" s="1"/>
  <c r="M402" i="1"/>
  <c r="F402" i="1"/>
  <c r="L217" i="1"/>
  <c r="J218" i="1" s="1"/>
  <c r="E218" i="1" s="1"/>
  <c r="N401" i="1"/>
  <c r="R402" i="1"/>
  <c r="S402" i="1"/>
  <c r="A404" i="1"/>
  <c r="T403" i="1"/>
  <c r="G419" i="3" l="1"/>
  <c r="H418" i="3"/>
  <c r="I418" i="3" s="1"/>
  <c r="I404" i="1"/>
  <c r="P404" i="1"/>
  <c r="M403" i="1"/>
  <c r="F403" i="1"/>
  <c r="O402" i="1"/>
  <c r="N402" i="1" s="1"/>
  <c r="J417" i="3"/>
  <c r="K417" i="3" s="1"/>
  <c r="Q425" i="1" s="1"/>
  <c r="L417" i="3"/>
  <c r="K218" i="1"/>
  <c r="D218" i="1" s="1"/>
  <c r="R403" i="1"/>
  <c r="S403" i="1"/>
  <c r="A405" i="1"/>
  <c r="T404" i="1"/>
  <c r="O403" i="1" l="1"/>
  <c r="N403" i="1" s="1"/>
  <c r="M404" i="1"/>
  <c r="F404" i="1"/>
  <c r="I405" i="1"/>
  <c r="P405" i="1"/>
  <c r="J418" i="3"/>
  <c r="K418" i="3" s="1"/>
  <c r="Q426" i="1" s="1"/>
  <c r="L418" i="3"/>
  <c r="G420" i="3"/>
  <c r="H419" i="3"/>
  <c r="I419" i="3" s="1"/>
  <c r="L218" i="1"/>
  <c r="J219" i="1" s="1"/>
  <c r="E219" i="1" s="1"/>
  <c r="S404" i="1"/>
  <c r="R404" i="1"/>
  <c r="A406" i="1"/>
  <c r="T405" i="1"/>
  <c r="O404" i="1" l="1"/>
  <c r="N404" i="1" s="1"/>
  <c r="M405" i="1"/>
  <c r="F405" i="1"/>
  <c r="H420" i="3"/>
  <c r="I420" i="3" s="1"/>
  <c r="G421" i="3"/>
  <c r="J419" i="3"/>
  <c r="K419" i="3" s="1"/>
  <c r="Q427" i="1" s="1"/>
  <c r="L419" i="3"/>
  <c r="I406" i="1"/>
  <c r="P406" i="1"/>
  <c r="K219" i="1"/>
  <c r="D219" i="1" s="1"/>
  <c r="T406" i="1"/>
  <c r="A407" i="1"/>
  <c r="S405" i="1"/>
  <c r="R405" i="1"/>
  <c r="I407" i="1" l="1"/>
  <c r="P407" i="1"/>
  <c r="O405" i="1"/>
  <c r="N405" i="1" s="1"/>
  <c r="H421" i="3"/>
  <c r="I421" i="3" s="1"/>
  <c r="G422" i="3"/>
  <c r="J420" i="3"/>
  <c r="K420" i="3" s="1"/>
  <c r="Q428" i="1" s="1"/>
  <c r="L420" i="3"/>
  <c r="M406" i="1"/>
  <c r="F406" i="1"/>
  <c r="L219" i="1"/>
  <c r="J220" i="1" s="1"/>
  <c r="E220" i="1" s="1"/>
  <c r="T407" i="1"/>
  <c r="A408" i="1"/>
  <c r="R406" i="1"/>
  <c r="S406" i="1"/>
  <c r="G423" i="3" l="1"/>
  <c r="H422" i="3"/>
  <c r="I422" i="3" s="1"/>
  <c r="J421" i="3"/>
  <c r="K421" i="3" s="1"/>
  <c r="Q429" i="1" s="1"/>
  <c r="L421" i="3"/>
  <c r="M407" i="1"/>
  <c r="F407" i="1"/>
  <c r="I408" i="1"/>
  <c r="P408" i="1"/>
  <c r="O406" i="1"/>
  <c r="N406" i="1" s="1"/>
  <c r="K220" i="1"/>
  <c r="D220" i="1" s="1"/>
  <c r="T408" i="1"/>
  <c r="A409" i="1"/>
  <c r="S407" i="1"/>
  <c r="R407" i="1"/>
  <c r="O407" i="1" l="1"/>
  <c r="N407" i="1" s="1"/>
  <c r="M408" i="1"/>
  <c r="F408" i="1"/>
  <c r="L422" i="3"/>
  <c r="J422" i="3"/>
  <c r="K422" i="3" s="1"/>
  <c r="Q430" i="1" s="1"/>
  <c r="I409" i="1"/>
  <c r="P409" i="1"/>
  <c r="G424" i="3"/>
  <c r="H423" i="3"/>
  <c r="I423" i="3" s="1"/>
  <c r="L220" i="1"/>
  <c r="J221" i="1" s="1"/>
  <c r="E221" i="1" s="1"/>
  <c r="R408" i="1"/>
  <c r="S408" i="1"/>
  <c r="T409" i="1"/>
  <c r="A410" i="1"/>
  <c r="H424" i="3" l="1"/>
  <c r="I424" i="3" s="1"/>
  <c r="G425" i="3"/>
  <c r="O408" i="1"/>
  <c r="N408" i="1" s="1"/>
  <c r="J423" i="3"/>
  <c r="K423" i="3" s="1"/>
  <c r="Q431" i="1" s="1"/>
  <c r="L423" i="3"/>
  <c r="M409" i="1"/>
  <c r="F409" i="1"/>
  <c r="I410" i="1"/>
  <c r="P410" i="1"/>
  <c r="K221" i="1"/>
  <c r="D221" i="1" s="1"/>
  <c r="T410" i="1"/>
  <c r="A411" i="1"/>
  <c r="S409" i="1"/>
  <c r="R409" i="1"/>
  <c r="O409" i="1" l="1"/>
  <c r="N409" i="1" s="1"/>
  <c r="I411" i="1"/>
  <c r="P411" i="1"/>
  <c r="M410" i="1"/>
  <c r="F410" i="1"/>
  <c r="G426" i="3"/>
  <c r="H425" i="3"/>
  <c r="I425" i="3" s="1"/>
  <c r="J424" i="3"/>
  <c r="K424" i="3" s="1"/>
  <c r="Q432" i="1" s="1"/>
  <c r="L424" i="3"/>
  <c r="L221" i="1"/>
  <c r="J222" i="1" s="1"/>
  <c r="E222" i="1" s="1"/>
  <c r="T411" i="1"/>
  <c r="A412" i="1"/>
  <c r="R410" i="1"/>
  <c r="S410" i="1"/>
  <c r="O410" i="1" l="1"/>
  <c r="N410" i="1" s="1"/>
  <c r="I412" i="1"/>
  <c r="P412" i="1"/>
  <c r="G427" i="3"/>
  <c r="H426" i="3"/>
  <c r="I426" i="3" s="1"/>
  <c r="M411" i="1"/>
  <c r="F411" i="1"/>
  <c r="L425" i="3"/>
  <c r="J425" i="3"/>
  <c r="K425" i="3" s="1"/>
  <c r="Q433" i="1" s="1"/>
  <c r="K222" i="1"/>
  <c r="D222" i="1" s="1"/>
  <c r="A413" i="1"/>
  <c r="T412" i="1"/>
  <c r="R411" i="1"/>
  <c r="S411" i="1"/>
  <c r="O411" i="1" l="1"/>
  <c r="N411" i="1" s="1"/>
  <c r="M412" i="1"/>
  <c r="F412" i="1"/>
  <c r="J426" i="3"/>
  <c r="K426" i="3" s="1"/>
  <c r="Q434" i="1" s="1"/>
  <c r="L426" i="3"/>
  <c r="G428" i="3"/>
  <c r="H427" i="3"/>
  <c r="I427" i="3" s="1"/>
  <c r="I413" i="1"/>
  <c r="P413" i="1"/>
  <c r="L222" i="1"/>
  <c r="J223" i="1" s="1"/>
  <c r="E223" i="1" s="1"/>
  <c r="A414" i="1"/>
  <c r="T413" i="1"/>
  <c r="R412" i="1"/>
  <c r="S412" i="1"/>
  <c r="M413" i="1" l="1"/>
  <c r="F413" i="1"/>
  <c r="J427" i="3"/>
  <c r="K427" i="3" s="1"/>
  <c r="Q435" i="1" s="1"/>
  <c r="L427" i="3"/>
  <c r="I414" i="1"/>
  <c r="P414" i="1"/>
  <c r="G429" i="3"/>
  <c r="H428" i="3"/>
  <c r="I428" i="3" s="1"/>
  <c r="O412" i="1"/>
  <c r="N412" i="1" s="1"/>
  <c r="K223" i="1"/>
  <c r="D223" i="1" s="1"/>
  <c r="S413" i="1"/>
  <c r="R413" i="1"/>
  <c r="T414" i="1"/>
  <c r="A415" i="1"/>
  <c r="O413" i="1" l="1"/>
  <c r="N413" i="1" s="1"/>
  <c r="I415" i="1"/>
  <c r="P415" i="1"/>
  <c r="G430" i="3"/>
  <c r="H429" i="3"/>
  <c r="I429" i="3" s="1"/>
  <c r="M414" i="1"/>
  <c r="F414" i="1"/>
  <c r="J428" i="3"/>
  <c r="K428" i="3" s="1"/>
  <c r="Q436" i="1" s="1"/>
  <c r="L428" i="3"/>
  <c r="L223" i="1"/>
  <c r="J224" i="1" s="1"/>
  <c r="E224" i="1" s="1"/>
  <c r="T415" i="1"/>
  <c r="A416" i="1"/>
  <c r="R414" i="1"/>
  <c r="S414" i="1"/>
  <c r="O414" i="1" l="1"/>
  <c r="N414" i="1" s="1"/>
  <c r="M415" i="1"/>
  <c r="F415" i="1"/>
  <c r="L429" i="3"/>
  <c r="J429" i="3"/>
  <c r="K429" i="3" s="1"/>
  <c r="Q437" i="1" s="1"/>
  <c r="G431" i="3"/>
  <c r="H430" i="3"/>
  <c r="I430" i="3" s="1"/>
  <c r="I416" i="1"/>
  <c r="P416" i="1"/>
  <c r="K224" i="1"/>
  <c r="D224" i="1" s="1"/>
  <c r="T416" i="1"/>
  <c r="A417" i="1"/>
  <c r="R415" i="1"/>
  <c r="S415" i="1"/>
  <c r="M416" i="1" l="1"/>
  <c r="F416" i="1"/>
  <c r="I417" i="1"/>
  <c r="P417" i="1"/>
  <c r="L430" i="3"/>
  <c r="J430" i="3"/>
  <c r="K430" i="3" s="1"/>
  <c r="Q438" i="1" s="1"/>
  <c r="G432" i="3"/>
  <c r="H431" i="3"/>
  <c r="I431" i="3" s="1"/>
  <c r="O415" i="1"/>
  <c r="N415" i="1" s="1"/>
  <c r="L224" i="1"/>
  <c r="J225" i="1" s="1"/>
  <c r="E225" i="1" s="1"/>
  <c r="T417" i="1"/>
  <c r="A418" i="1"/>
  <c r="S416" i="1"/>
  <c r="R416" i="1"/>
  <c r="O416" i="1" l="1"/>
  <c r="N416" i="1" s="1"/>
  <c r="I418" i="1"/>
  <c r="P418" i="1"/>
  <c r="J431" i="3"/>
  <c r="K431" i="3" s="1"/>
  <c r="Q439" i="1" s="1"/>
  <c r="L431" i="3"/>
  <c r="M417" i="1"/>
  <c r="F417" i="1"/>
  <c r="H432" i="3"/>
  <c r="I432" i="3" s="1"/>
  <c r="G433" i="3"/>
  <c r="K225" i="1"/>
  <c r="D225" i="1" s="1"/>
  <c r="A419" i="1"/>
  <c r="T418" i="1"/>
  <c r="S417" i="1"/>
  <c r="R417" i="1"/>
  <c r="M418" i="1" l="1"/>
  <c r="F418" i="1"/>
  <c r="O417" i="1"/>
  <c r="N417" i="1" s="1"/>
  <c r="I419" i="1"/>
  <c r="P419" i="1"/>
  <c r="H433" i="3"/>
  <c r="I433" i="3" s="1"/>
  <c r="G434" i="3"/>
  <c r="L432" i="3"/>
  <c r="J432" i="3"/>
  <c r="K432" i="3" s="1"/>
  <c r="Q440" i="1" s="1"/>
  <c r="L225" i="1"/>
  <c r="J226" i="1" s="1"/>
  <c r="E226" i="1" s="1"/>
  <c r="R418" i="1"/>
  <c r="S418" i="1"/>
  <c r="T419" i="1"/>
  <c r="A420" i="1"/>
  <c r="J433" i="3" l="1"/>
  <c r="K433" i="3" s="1"/>
  <c r="Q441" i="1" s="1"/>
  <c r="L433" i="3"/>
  <c r="I420" i="1"/>
  <c r="P420" i="1"/>
  <c r="M419" i="1"/>
  <c r="F419" i="1"/>
  <c r="O418" i="1"/>
  <c r="N418" i="1" s="1"/>
  <c r="G435" i="3"/>
  <c r="H434" i="3"/>
  <c r="I434" i="3" s="1"/>
  <c r="K226" i="1"/>
  <c r="D226" i="1" s="1"/>
  <c r="T420" i="1"/>
  <c r="A421" i="1"/>
  <c r="R419" i="1"/>
  <c r="S419" i="1"/>
  <c r="I421" i="1" l="1"/>
  <c r="P421" i="1"/>
  <c r="L434" i="3"/>
  <c r="J434" i="3"/>
  <c r="K434" i="3" s="1"/>
  <c r="Q442" i="1" s="1"/>
  <c r="O419" i="1"/>
  <c r="N419" i="1" s="1"/>
  <c r="M420" i="1"/>
  <c r="F420" i="1"/>
  <c r="G436" i="3"/>
  <c r="H435" i="3"/>
  <c r="I435" i="3" s="1"/>
  <c r="L226" i="1"/>
  <c r="J227" i="1" s="1"/>
  <c r="E227" i="1" s="1"/>
  <c r="R420" i="1"/>
  <c r="S420" i="1"/>
  <c r="T421" i="1"/>
  <c r="A422" i="1"/>
  <c r="M421" i="1" l="1"/>
  <c r="F421" i="1"/>
  <c r="I422" i="1"/>
  <c r="P422" i="1"/>
  <c r="O420" i="1"/>
  <c r="N420" i="1" s="1"/>
  <c r="L435" i="3"/>
  <c r="J435" i="3"/>
  <c r="K435" i="3" s="1"/>
  <c r="Q443" i="1" s="1"/>
  <c r="H436" i="3"/>
  <c r="I436" i="3" s="1"/>
  <c r="G437" i="3"/>
  <c r="K227" i="1"/>
  <c r="D227" i="1" s="1"/>
  <c r="T422" i="1"/>
  <c r="A423" i="1"/>
  <c r="S421" i="1"/>
  <c r="R421" i="1"/>
  <c r="J436" i="3" l="1"/>
  <c r="K436" i="3" s="1"/>
  <c r="Q444" i="1" s="1"/>
  <c r="L436" i="3"/>
  <c r="O421" i="1"/>
  <c r="N421" i="1" s="1"/>
  <c r="I423" i="1"/>
  <c r="P423" i="1"/>
  <c r="H437" i="3"/>
  <c r="I437" i="3" s="1"/>
  <c r="G438" i="3"/>
  <c r="M422" i="1"/>
  <c r="F422" i="1"/>
  <c r="L227" i="1"/>
  <c r="J228" i="1" s="1"/>
  <c r="E228" i="1" s="1"/>
  <c r="T423" i="1"/>
  <c r="A424" i="1"/>
  <c r="R422" i="1"/>
  <c r="S422" i="1"/>
  <c r="M423" i="1" l="1"/>
  <c r="F423" i="1"/>
  <c r="O422" i="1"/>
  <c r="N422" i="1" s="1"/>
  <c r="I424" i="1"/>
  <c r="P424" i="1"/>
  <c r="G439" i="3"/>
  <c r="H438" i="3"/>
  <c r="I438" i="3" s="1"/>
  <c r="J437" i="3"/>
  <c r="K437" i="3" s="1"/>
  <c r="Q445" i="1" s="1"/>
  <c r="L437" i="3"/>
  <c r="K228" i="1"/>
  <c r="D228" i="1" s="1"/>
  <c r="R423" i="1"/>
  <c r="S423" i="1"/>
  <c r="A425" i="1"/>
  <c r="T424" i="1"/>
  <c r="M424" i="1" l="1"/>
  <c r="F424" i="1"/>
  <c r="L438" i="3"/>
  <c r="J438" i="3"/>
  <c r="K438" i="3" s="1"/>
  <c r="Q446" i="1" s="1"/>
  <c r="I425" i="1"/>
  <c r="P425" i="1"/>
  <c r="O423" i="1"/>
  <c r="N423" i="1" s="1"/>
  <c r="G440" i="3"/>
  <c r="H439" i="3"/>
  <c r="I439" i="3" s="1"/>
  <c r="L228" i="1"/>
  <c r="J229" i="1" s="1"/>
  <c r="E229" i="1" s="1"/>
  <c r="R424" i="1"/>
  <c r="S424" i="1"/>
  <c r="A426" i="1"/>
  <c r="T425" i="1"/>
  <c r="L439" i="3" l="1"/>
  <c r="J439" i="3"/>
  <c r="K439" i="3" s="1"/>
  <c r="Q447" i="1" s="1"/>
  <c r="M425" i="1"/>
  <c r="F425" i="1"/>
  <c r="I426" i="1"/>
  <c r="P426" i="1"/>
  <c r="H440" i="3"/>
  <c r="I440" i="3" s="1"/>
  <c r="G441" i="3"/>
  <c r="O424" i="1"/>
  <c r="N424" i="1" s="1"/>
  <c r="K229" i="1"/>
  <c r="D229" i="1" s="1"/>
  <c r="R425" i="1"/>
  <c r="S425" i="1"/>
  <c r="T426" i="1"/>
  <c r="A427" i="1"/>
  <c r="J440" i="3" l="1"/>
  <c r="K440" i="3" s="1"/>
  <c r="Q448" i="1" s="1"/>
  <c r="L440" i="3"/>
  <c r="M426" i="1"/>
  <c r="F426" i="1"/>
  <c r="O425" i="1"/>
  <c r="N425" i="1" s="1"/>
  <c r="I427" i="1"/>
  <c r="P427" i="1"/>
  <c r="H441" i="3"/>
  <c r="I441" i="3" s="1"/>
  <c r="G442" i="3"/>
  <c r="L229" i="1"/>
  <c r="J230" i="1" s="1"/>
  <c r="E230" i="1" s="1"/>
  <c r="T427" i="1"/>
  <c r="A428" i="1"/>
  <c r="R426" i="1"/>
  <c r="S426" i="1"/>
  <c r="O426" i="1" l="1"/>
  <c r="I428" i="1"/>
  <c r="P428" i="1"/>
  <c r="J441" i="3"/>
  <c r="K441" i="3" s="1"/>
  <c r="Q449" i="1" s="1"/>
  <c r="L441" i="3"/>
  <c r="M427" i="1"/>
  <c r="F427" i="1"/>
  <c r="G443" i="3"/>
  <c r="H442" i="3"/>
  <c r="I442" i="3" s="1"/>
  <c r="K230" i="1"/>
  <c r="D230" i="1" s="1"/>
  <c r="N426" i="1"/>
  <c r="A429" i="1"/>
  <c r="T428" i="1"/>
  <c r="R427" i="1"/>
  <c r="S427" i="1"/>
  <c r="I429" i="1" l="1"/>
  <c r="P429" i="1"/>
  <c r="O427" i="1"/>
  <c r="N427" i="1" s="1"/>
  <c r="H443" i="3"/>
  <c r="I443" i="3" s="1"/>
  <c r="G444" i="3"/>
  <c r="M428" i="1"/>
  <c r="F428" i="1"/>
  <c r="J442" i="3"/>
  <c r="K442" i="3" s="1"/>
  <c r="Q450" i="1" s="1"/>
  <c r="L442" i="3"/>
  <c r="L230" i="1"/>
  <c r="J231" i="1" s="1"/>
  <c r="E231" i="1" s="1"/>
  <c r="A430" i="1"/>
  <c r="T429" i="1"/>
  <c r="R428" i="1"/>
  <c r="S428" i="1"/>
  <c r="M429" i="1" l="1"/>
  <c r="F429" i="1"/>
  <c r="I430" i="1"/>
  <c r="P430" i="1"/>
  <c r="J443" i="3"/>
  <c r="K443" i="3" s="1"/>
  <c r="Q451" i="1" s="1"/>
  <c r="L443" i="3"/>
  <c r="H444" i="3"/>
  <c r="I444" i="3" s="1"/>
  <c r="G445" i="3"/>
  <c r="O428" i="1"/>
  <c r="N428" i="1" s="1"/>
  <c r="K231" i="1"/>
  <c r="D231" i="1" s="1"/>
  <c r="I255" i="1"/>
  <c r="S429" i="1"/>
  <c r="R429" i="1"/>
  <c r="T430" i="1"/>
  <c r="A431" i="1"/>
  <c r="M430" i="1" l="1"/>
  <c r="F430" i="1"/>
  <c r="G446" i="3"/>
  <c r="H445" i="3"/>
  <c r="I445" i="3" s="1"/>
  <c r="L444" i="3"/>
  <c r="J444" i="3"/>
  <c r="K444" i="3" s="1"/>
  <c r="Q452" i="1" s="1"/>
  <c r="I431" i="1"/>
  <c r="P431" i="1"/>
  <c r="L231" i="1"/>
  <c r="J232" i="1" s="1"/>
  <c r="E232" i="1" s="1"/>
  <c r="O429" i="1"/>
  <c r="N429" i="1" s="1"/>
  <c r="A432" i="1"/>
  <c r="T431" i="1"/>
  <c r="R430" i="1"/>
  <c r="S430" i="1"/>
  <c r="O430" i="1" l="1"/>
  <c r="N430" i="1" s="1"/>
  <c r="I432" i="1"/>
  <c r="P432" i="1"/>
  <c r="J445" i="3"/>
  <c r="K445" i="3" s="1"/>
  <c r="Q453" i="1" s="1"/>
  <c r="L445" i="3"/>
  <c r="M431" i="1"/>
  <c r="F431" i="1"/>
  <c r="G447" i="3"/>
  <c r="H446" i="3"/>
  <c r="I446" i="3" s="1"/>
  <c r="K232" i="1"/>
  <c r="D232" i="1" s="1"/>
  <c r="T432" i="1"/>
  <c r="A433" i="1"/>
  <c r="R431" i="1"/>
  <c r="S431" i="1"/>
  <c r="O431" i="1" l="1"/>
  <c r="M432" i="1"/>
  <c r="F432" i="1"/>
  <c r="I433" i="1"/>
  <c r="P433" i="1"/>
  <c r="L446" i="3"/>
  <c r="J446" i="3"/>
  <c r="K446" i="3" s="1"/>
  <c r="Q454" i="1" s="1"/>
  <c r="G448" i="3"/>
  <c r="H447" i="3"/>
  <c r="I447" i="3" s="1"/>
  <c r="L232" i="1"/>
  <c r="J233" i="1" s="1"/>
  <c r="E233" i="1" s="1"/>
  <c r="A434" i="1"/>
  <c r="T433" i="1"/>
  <c r="N431" i="1"/>
  <c r="R432" i="1"/>
  <c r="S432" i="1"/>
  <c r="J447" i="3" l="1"/>
  <c r="K447" i="3" s="1"/>
  <c r="Q455" i="1" s="1"/>
  <c r="L447" i="3"/>
  <c r="M433" i="1"/>
  <c r="F433" i="1"/>
  <c r="O432" i="1"/>
  <c r="N432" i="1" s="1"/>
  <c r="I434" i="1"/>
  <c r="P434" i="1"/>
  <c r="H448" i="3"/>
  <c r="I448" i="3" s="1"/>
  <c r="G449" i="3"/>
  <c r="K233" i="1"/>
  <c r="D233" i="1" s="1"/>
  <c r="R433" i="1"/>
  <c r="S433" i="1"/>
  <c r="T434" i="1"/>
  <c r="A435" i="1"/>
  <c r="M434" i="1" l="1"/>
  <c r="F434" i="1"/>
  <c r="G450" i="3"/>
  <c r="H449" i="3"/>
  <c r="I449" i="3" s="1"/>
  <c r="O433" i="1"/>
  <c r="N433" i="1" s="1"/>
  <c r="J448" i="3"/>
  <c r="K448" i="3" s="1"/>
  <c r="Q456" i="1" s="1"/>
  <c r="L448" i="3"/>
  <c r="I435" i="1"/>
  <c r="P435" i="1"/>
  <c r="L233" i="1"/>
  <c r="J234" i="1" s="1"/>
  <c r="E234" i="1" s="1"/>
  <c r="S434" i="1"/>
  <c r="R434" i="1"/>
  <c r="O434" i="1" s="1"/>
  <c r="A436" i="1"/>
  <c r="T435" i="1"/>
  <c r="M435" i="1" l="1"/>
  <c r="F435" i="1"/>
  <c r="L449" i="3"/>
  <c r="J449" i="3"/>
  <c r="K449" i="3" s="1"/>
  <c r="Q457" i="1" s="1"/>
  <c r="G451" i="3"/>
  <c r="H450" i="3"/>
  <c r="I450" i="3" s="1"/>
  <c r="I436" i="1"/>
  <c r="P436" i="1"/>
  <c r="K234" i="1"/>
  <c r="D234" i="1" s="1"/>
  <c r="N434" i="1"/>
  <c r="S435" i="1"/>
  <c r="R435" i="1"/>
  <c r="O435" i="1" s="1"/>
  <c r="T436" i="1"/>
  <c r="A437" i="1"/>
  <c r="M436" i="1" l="1"/>
  <c r="F436" i="1"/>
  <c r="G452" i="3"/>
  <c r="H451" i="3"/>
  <c r="I451" i="3" s="1"/>
  <c r="I437" i="1"/>
  <c r="P437" i="1"/>
  <c r="J450" i="3"/>
  <c r="K450" i="3" s="1"/>
  <c r="Q458" i="1" s="1"/>
  <c r="L450" i="3"/>
  <c r="L234" i="1"/>
  <c r="J235" i="1" s="1"/>
  <c r="E235" i="1" s="1"/>
  <c r="T437" i="1"/>
  <c r="A438" i="1"/>
  <c r="N435" i="1"/>
  <c r="R436" i="1"/>
  <c r="S436" i="1"/>
  <c r="L451" i="3" l="1"/>
  <c r="J451" i="3"/>
  <c r="K451" i="3" s="1"/>
  <c r="Q459" i="1" s="1"/>
  <c r="O436" i="1"/>
  <c r="N436" i="1" s="1"/>
  <c r="M437" i="1"/>
  <c r="F437" i="1"/>
  <c r="G453" i="3"/>
  <c r="H452" i="3"/>
  <c r="I452" i="3" s="1"/>
  <c r="I438" i="1"/>
  <c r="P438" i="1"/>
  <c r="K235" i="1"/>
  <c r="D235" i="1" s="1"/>
  <c r="T438" i="1"/>
  <c r="A439" i="1"/>
  <c r="S437" i="1"/>
  <c r="R437" i="1"/>
  <c r="I439" i="1" l="1"/>
  <c r="P439" i="1"/>
  <c r="H453" i="3"/>
  <c r="I453" i="3" s="1"/>
  <c r="G454" i="3"/>
  <c r="J452" i="3"/>
  <c r="K452" i="3" s="1"/>
  <c r="Q460" i="1" s="1"/>
  <c r="L452" i="3"/>
  <c r="M438" i="1"/>
  <c r="F438" i="1"/>
  <c r="L235" i="1"/>
  <c r="J236" i="1" s="1"/>
  <c r="E236" i="1" s="1"/>
  <c r="O437" i="1"/>
  <c r="N437" i="1" s="1"/>
  <c r="S438" i="1"/>
  <c r="R438" i="1"/>
  <c r="A440" i="1"/>
  <c r="T439" i="1"/>
  <c r="O438" i="1" l="1"/>
  <c r="N438" i="1" s="1"/>
  <c r="G455" i="3"/>
  <c r="H454" i="3"/>
  <c r="I454" i="3" s="1"/>
  <c r="M439" i="1"/>
  <c r="F439" i="1"/>
  <c r="J453" i="3"/>
  <c r="K453" i="3" s="1"/>
  <c r="Q461" i="1" s="1"/>
  <c r="L453" i="3"/>
  <c r="I440" i="1"/>
  <c r="P440" i="1"/>
  <c r="K236" i="1"/>
  <c r="D236" i="1" s="1"/>
  <c r="S439" i="1"/>
  <c r="R439" i="1"/>
  <c r="A441" i="1"/>
  <c r="T440" i="1"/>
  <c r="I441" i="1" l="1"/>
  <c r="P441" i="1"/>
  <c r="J454" i="3"/>
  <c r="K454" i="3" s="1"/>
  <c r="Q462" i="1" s="1"/>
  <c r="L454" i="3"/>
  <c r="M440" i="1"/>
  <c r="F440" i="1"/>
  <c r="G456" i="3"/>
  <c r="H455" i="3"/>
  <c r="I455" i="3" s="1"/>
  <c r="L236" i="1"/>
  <c r="J237" i="1" s="1"/>
  <c r="E237" i="1" s="1"/>
  <c r="O439" i="1"/>
  <c r="N439" i="1" s="1"/>
  <c r="T441" i="1"/>
  <c r="A442" i="1"/>
  <c r="R440" i="1"/>
  <c r="S440" i="1"/>
  <c r="I442" i="1" l="1"/>
  <c r="P442" i="1"/>
  <c r="O440" i="1"/>
  <c r="N440" i="1" s="1"/>
  <c r="L455" i="3"/>
  <c r="J455" i="3"/>
  <c r="K455" i="3" s="1"/>
  <c r="Q463" i="1" s="1"/>
  <c r="M441" i="1"/>
  <c r="F441" i="1"/>
  <c r="H456" i="3"/>
  <c r="I456" i="3" s="1"/>
  <c r="G457" i="3"/>
  <c r="K237" i="1"/>
  <c r="D237" i="1" s="1"/>
  <c r="T442" i="1"/>
  <c r="A443" i="1"/>
  <c r="R441" i="1"/>
  <c r="S441" i="1"/>
  <c r="O441" i="1" l="1"/>
  <c r="N441" i="1" s="1"/>
  <c r="M442" i="1"/>
  <c r="F442" i="1"/>
  <c r="I443" i="1"/>
  <c r="P443" i="1"/>
  <c r="H457" i="3"/>
  <c r="I457" i="3" s="1"/>
  <c r="G458" i="3"/>
  <c r="L456" i="3"/>
  <c r="J456" i="3"/>
  <c r="K456" i="3" s="1"/>
  <c r="Q464" i="1" s="1"/>
  <c r="L237" i="1"/>
  <c r="J238" i="1" s="1"/>
  <c r="E238" i="1" s="1"/>
  <c r="A444" i="1"/>
  <c r="T443" i="1"/>
  <c r="R442" i="1"/>
  <c r="S442" i="1"/>
  <c r="M443" i="1" l="1"/>
  <c r="F443" i="1"/>
  <c r="I444" i="1"/>
  <c r="P444" i="1"/>
  <c r="G459" i="3"/>
  <c r="H458" i="3"/>
  <c r="I458" i="3" s="1"/>
  <c r="O442" i="1"/>
  <c r="N442" i="1" s="1"/>
  <c r="J457" i="3"/>
  <c r="K457" i="3" s="1"/>
  <c r="Q465" i="1" s="1"/>
  <c r="L457" i="3"/>
  <c r="K238" i="1"/>
  <c r="D238" i="1" s="1"/>
  <c r="A445" i="1"/>
  <c r="T444" i="1"/>
  <c r="S443" i="1"/>
  <c r="R443" i="1"/>
  <c r="L458" i="3" l="1"/>
  <c r="J458" i="3"/>
  <c r="K458" i="3" s="1"/>
  <c r="Q466" i="1" s="1"/>
  <c r="G460" i="3"/>
  <c r="H459" i="3"/>
  <c r="I459" i="3" s="1"/>
  <c r="M444" i="1"/>
  <c r="F444" i="1"/>
  <c r="I445" i="1"/>
  <c r="P445" i="1"/>
  <c r="L238" i="1"/>
  <c r="J239" i="1" s="1"/>
  <c r="E239" i="1" s="1"/>
  <c r="O443" i="1"/>
  <c r="N443" i="1" s="1"/>
  <c r="T445" i="1"/>
  <c r="A446" i="1"/>
  <c r="R444" i="1"/>
  <c r="S444" i="1"/>
  <c r="M445" i="1" l="1"/>
  <c r="F445" i="1"/>
  <c r="J459" i="3"/>
  <c r="K459" i="3" s="1"/>
  <c r="Q467" i="1" s="1"/>
  <c r="L459" i="3"/>
  <c r="H460" i="3"/>
  <c r="I460" i="3" s="1"/>
  <c r="G461" i="3"/>
  <c r="O444" i="1"/>
  <c r="N444" i="1" s="1"/>
  <c r="I446" i="1"/>
  <c r="P446" i="1"/>
  <c r="K239" i="1"/>
  <c r="D239" i="1" s="1"/>
  <c r="T446" i="1"/>
  <c r="A447" i="1"/>
  <c r="S445" i="1"/>
  <c r="R445" i="1"/>
  <c r="J460" i="3" l="1"/>
  <c r="K460" i="3" s="1"/>
  <c r="Q468" i="1" s="1"/>
  <c r="L460" i="3"/>
  <c r="I447" i="1"/>
  <c r="P447" i="1"/>
  <c r="M446" i="1"/>
  <c r="F446" i="1"/>
  <c r="H461" i="3"/>
  <c r="I461" i="3" s="1"/>
  <c r="G462" i="3"/>
  <c r="L239" i="1"/>
  <c r="J240" i="1" s="1"/>
  <c r="E240" i="1" s="1"/>
  <c r="O445" i="1"/>
  <c r="N445" i="1" s="1"/>
  <c r="A448" i="1"/>
  <c r="T447" i="1"/>
  <c r="S446" i="1"/>
  <c r="R446" i="1"/>
  <c r="O446" i="1" s="1"/>
  <c r="G463" i="3" l="1"/>
  <c r="H462" i="3"/>
  <c r="I462" i="3" s="1"/>
  <c r="L461" i="3"/>
  <c r="J461" i="3"/>
  <c r="K461" i="3" s="1"/>
  <c r="Q469" i="1" s="1"/>
  <c r="M447" i="1"/>
  <c r="F447" i="1"/>
  <c r="I448" i="1"/>
  <c r="P448" i="1"/>
  <c r="K240" i="1"/>
  <c r="D240" i="1" s="1"/>
  <c r="N446" i="1"/>
  <c r="T448" i="1"/>
  <c r="A449" i="1"/>
  <c r="R447" i="1"/>
  <c r="S447" i="1"/>
  <c r="M448" i="1" l="1"/>
  <c r="F448" i="1"/>
  <c r="I449" i="1"/>
  <c r="P449" i="1"/>
  <c r="O447" i="1"/>
  <c r="N447" i="1" s="1"/>
  <c r="J462" i="3"/>
  <c r="K462" i="3" s="1"/>
  <c r="Q470" i="1" s="1"/>
  <c r="L462" i="3"/>
  <c r="G464" i="3"/>
  <c r="H463" i="3"/>
  <c r="I463" i="3" s="1"/>
  <c r="L240" i="1"/>
  <c r="J241" i="1" s="1"/>
  <c r="E241" i="1" s="1"/>
  <c r="T449" i="1"/>
  <c r="A450" i="1"/>
  <c r="S448" i="1"/>
  <c r="R448" i="1"/>
  <c r="O448" i="1" l="1"/>
  <c r="N448" i="1" s="1"/>
  <c r="L463" i="3"/>
  <c r="J463" i="3"/>
  <c r="K463" i="3" s="1"/>
  <c r="Q471" i="1" s="1"/>
  <c r="G465" i="3"/>
  <c r="H464" i="3"/>
  <c r="I464" i="3" s="1"/>
  <c r="I450" i="1"/>
  <c r="P450" i="1"/>
  <c r="M449" i="1"/>
  <c r="F449" i="1"/>
  <c r="K241" i="1"/>
  <c r="D241" i="1" s="1"/>
  <c r="S449" i="1"/>
  <c r="R449" i="1"/>
  <c r="O449" i="1" s="1"/>
  <c r="A451" i="1"/>
  <c r="T450" i="1"/>
  <c r="I451" i="1" l="1"/>
  <c r="P451" i="1"/>
  <c r="M450" i="1"/>
  <c r="F450" i="1"/>
  <c r="J464" i="3"/>
  <c r="K464" i="3" s="1"/>
  <c r="Q472" i="1" s="1"/>
  <c r="L464" i="3"/>
  <c r="G466" i="3"/>
  <c r="H465" i="3"/>
  <c r="I465" i="3" s="1"/>
  <c r="L241" i="1"/>
  <c r="J242" i="1" s="1"/>
  <c r="E242" i="1" s="1"/>
  <c r="N449" i="1"/>
  <c r="R450" i="1"/>
  <c r="S450" i="1"/>
  <c r="A452" i="1"/>
  <c r="T451" i="1"/>
  <c r="I452" i="1" l="1"/>
  <c r="P452" i="1"/>
  <c r="J465" i="3"/>
  <c r="K465" i="3" s="1"/>
  <c r="Q473" i="1" s="1"/>
  <c r="L465" i="3"/>
  <c r="M451" i="1"/>
  <c r="F451" i="1"/>
  <c r="O450" i="1"/>
  <c r="N450" i="1" s="1"/>
  <c r="H466" i="3"/>
  <c r="I466" i="3" s="1"/>
  <c r="G467" i="3"/>
  <c r="K242" i="1"/>
  <c r="D242" i="1" s="1"/>
  <c r="R451" i="1"/>
  <c r="S451" i="1"/>
  <c r="A453" i="1"/>
  <c r="T452" i="1"/>
  <c r="I453" i="1" l="1"/>
  <c r="P453" i="1"/>
  <c r="M452" i="1"/>
  <c r="F452" i="1"/>
  <c r="O451" i="1"/>
  <c r="N451" i="1" s="1"/>
  <c r="G468" i="3"/>
  <c r="H467" i="3"/>
  <c r="I467" i="3" s="1"/>
  <c r="J466" i="3"/>
  <c r="K466" i="3" s="1"/>
  <c r="Q474" i="1" s="1"/>
  <c r="L466" i="3"/>
  <c r="L242" i="1"/>
  <c r="J243" i="1" s="1"/>
  <c r="E243" i="1" s="1"/>
  <c r="R452" i="1"/>
  <c r="S452" i="1"/>
  <c r="A454" i="1"/>
  <c r="T453" i="1"/>
  <c r="M453" i="1" l="1"/>
  <c r="F453" i="1"/>
  <c r="I454" i="1"/>
  <c r="P454" i="1"/>
  <c r="J467" i="3"/>
  <c r="K467" i="3" s="1"/>
  <c r="Q475" i="1" s="1"/>
  <c r="L467" i="3"/>
  <c r="O452" i="1"/>
  <c r="N452" i="1" s="1"/>
  <c r="H468" i="3"/>
  <c r="I468" i="3" s="1"/>
  <c r="G469" i="3"/>
  <c r="K243" i="1"/>
  <c r="D243" i="1" s="1"/>
  <c r="S453" i="1"/>
  <c r="R453" i="1"/>
  <c r="A455" i="1"/>
  <c r="T454" i="1"/>
  <c r="L243" i="1" l="1"/>
  <c r="J244" i="1" s="1"/>
  <c r="E244" i="1" s="1"/>
  <c r="H469" i="3"/>
  <c r="I469" i="3" s="1"/>
  <c r="G470" i="3"/>
  <c r="J468" i="3"/>
  <c r="K468" i="3" s="1"/>
  <c r="Q476" i="1" s="1"/>
  <c r="L468" i="3"/>
  <c r="M454" i="1"/>
  <c r="F454" i="1"/>
  <c r="I455" i="1"/>
  <c r="P455" i="1"/>
  <c r="K244" i="1"/>
  <c r="D244" i="1" s="1"/>
  <c r="O453" i="1"/>
  <c r="N453" i="1" s="1"/>
  <c r="S454" i="1"/>
  <c r="R454" i="1"/>
  <c r="A456" i="1"/>
  <c r="T455" i="1"/>
  <c r="I456" i="1" l="1"/>
  <c r="P456" i="1"/>
  <c r="M455" i="1"/>
  <c r="F455" i="1"/>
  <c r="G471" i="3"/>
  <c r="H470" i="3"/>
  <c r="I470" i="3" s="1"/>
  <c r="O454" i="1"/>
  <c r="N454" i="1" s="1"/>
  <c r="J469" i="3"/>
  <c r="K469" i="3" s="1"/>
  <c r="Q477" i="1" s="1"/>
  <c r="L469" i="3"/>
  <c r="L244" i="1"/>
  <c r="J245" i="1" s="1"/>
  <c r="E245" i="1" s="1"/>
  <c r="R455" i="1"/>
  <c r="S455" i="1"/>
  <c r="A457" i="1"/>
  <c r="T456" i="1"/>
  <c r="M456" i="1" l="1"/>
  <c r="F456" i="1"/>
  <c r="O455" i="1"/>
  <c r="N455" i="1" s="1"/>
  <c r="I457" i="1"/>
  <c r="P457" i="1"/>
  <c r="G472" i="3"/>
  <c r="H471" i="3"/>
  <c r="I471" i="3" s="1"/>
  <c r="L470" i="3"/>
  <c r="J470" i="3"/>
  <c r="K470" i="3" s="1"/>
  <c r="Q478" i="1" s="1"/>
  <c r="K245" i="1"/>
  <c r="D245" i="1" s="1"/>
  <c r="S456" i="1"/>
  <c r="R456" i="1"/>
  <c r="O456" i="1" s="1"/>
  <c r="T457" i="1"/>
  <c r="A458" i="1"/>
  <c r="H472" i="3" l="1"/>
  <c r="I472" i="3" s="1"/>
  <c r="G473" i="3"/>
  <c r="I458" i="1"/>
  <c r="P458" i="1"/>
  <c r="M457" i="1"/>
  <c r="F457" i="1"/>
  <c r="J471" i="3"/>
  <c r="K471" i="3" s="1"/>
  <c r="Q479" i="1" s="1"/>
  <c r="L471" i="3"/>
  <c r="L245" i="1"/>
  <c r="J246" i="1" s="1"/>
  <c r="E246" i="1" s="1"/>
  <c r="N456" i="1"/>
  <c r="T458" i="1"/>
  <c r="A459" i="1"/>
  <c r="S457" i="1"/>
  <c r="R457" i="1"/>
  <c r="M458" i="1" l="1"/>
  <c r="F458" i="1"/>
  <c r="H473" i="3"/>
  <c r="I473" i="3" s="1"/>
  <c r="G474" i="3"/>
  <c r="I459" i="1"/>
  <c r="P459" i="1"/>
  <c r="L472" i="3"/>
  <c r="J472" i="3"/>
  <c r="K472" i="3" s="1"/>
  <c r="Q480" i="1" s="1"/>
  <c r="K246" i="1"/>
  <c r="D246" i="1" s="1"/>
  <c r="O457" i="1"/>
  <c r="N457" i="1" s="1"/>
  <c r="T459" i="1"/>
  <c r="A460" i="1"/>
  <c r="R458" i="1"/>
  <c r="S458" i="1"/>
  <c r="O458" i="1" l="1"/>
  <c r="I460" i="1"/>
  <c r="P460" i="1"/>
  <c r="G475" i="3"/>
  <c r="H474" i="3"/>
  <c r="I474" i="3" s="1"/>
  <c r="L473" i="3"/>
  <c r="J473" i="3"/>
  <c r="K473" i="3" s="1"/>
  <c r="Q481" i="1" s="1"/>
  <c r="M459" i="1"/>
  <c r="F459" i="1"/>
  <c r="L246" i="1"/>
  <c r="J247" i="1" s="1"/>
  <c r="E247" i="1" s="1"/>
  <c r="N458" i="1"/>
  <c r="A461" i="1"/>
  <c r="T460" i="1"/>
  <c r="R459" i="1"/>
  <c r="S459" i="1"/>
  <c r="I461" i="1" l="1"/>
  <c r="P461" i="1"/>
  <c r="M460" i="1"/>
  <c r="F460" i="1"/>
  <c r="J474" i="3"/>
  <c r="K474" i="3" s="1"/>
  <c r="Q482" i="1" s="1"/>
  <c r="L474" i="3"/>
  <c r="H475" i="3"/>
  <c r="I475" i="3" s="1"/>
  <c r="G476" i="3"/>
  <c r="O459" i="1"/>
  <c r="N459" i="1" s="1"/>
  <c r="K247" i="1"/>
  <c r="D247" i="1" s="1"/>
  <c r="R460" i="1"/>
  <c r="S460" i="1"/>
  <c r="A462" i="1"/>
  <c r="T461" i="1"/>
  <c r="M461" i="1" l="1"/>
  <c r="F461" i="1"/>
  <c r="O460" i="1"/>
  <c r="N460" i="1" s="1"/>
  <c r="H476" i="3"/>
  <c r="I476" i="3" s="1"/>
  <c r="G477" i="3"/>
  <c r="I462" i="1"/>
  <c r="P462" i="1"/>
  <c r="J475" i="3"/>
  <c r="K475" i="3" s="1"/>
  <c r="Q483" i="1" s="1"/>
  <c r="L475" i="3"/>
  <c r="L247" i="1"/>
  <c r="J248" i="1" s="1"/>
  <c r="E248" i="1" s="1"/>
  <c r="S461" i="1"/>
  <c r="R461" i="1"/>
  <c r="A463" i="1"/>
  <c r="T462" i="1"/>
  <c r="I463" i="1" l="1"/>
  <c r="P463" i="1"/>
  <c r="H477" i="3"/>
  <c r="I477" i="3" s="1"/>
  <c r="G478" i="3"/>
  <c r="L476" i="3"/>
  <c r="J476" i="3"/>
  <c r="K476" i="3" s="1"/>
  <c r="Q484" i="1" s="1"/>
  <c r="M462" i="1"/>
  <c r="F462" i="1"/>
  <c r="K248" i="1"/>
  <c r="D248" i="1" s="1"/>
  <c r="O461" i="1"/>
  <c r="N461" i="1" s="1"/>
  <c r="R462" i="1"/>
  <c r="S462" i="1"/>
  <c r="T463" i="1"/>
  <c r="A464" i="1"/>
  <c r="M463" i="1" l="1"/>
  <c r="F463" i="1"/>
  <c r="H478" i="3"/>
  <c r="I478" i="3" s="1"/>
  <c r="G479" i="3"/>
  <c r="L477" i="3"/>
  <c r="J477" i="3"/>
  <c r="K477" i="3" s="1"/>
  <c r="Q485" i="1" s="1"/>
  <c r="I464" i="1"/>
  <c r="P464" i="1"/>
  <c r="O462" i="1"/>
  <c r="N462" i="1" s="1"/>
  <c r="L248" i="1"/>
  <c r="J249" i="1" s="1"/>
  <c r="E249" i="1" s="1"/>
  <c r="T464" i="1"/>
  <c r="A465" i="1"/>
  <c r="R463" i="1"/>
  <c r="S463" i="1"/>
  <c r="G480" i="3" l="1"/>
  <c r="H479" i="3"/>
  <c r="I479" i="3" s="1"/>
  <c r="J478" i="3"/>
  <c r="K478" i="3" s="1"/>
  <c r="Q486" i="1" s="1"/>
  <c r="L478" i="3"/>
  <c r="O463" i="1"/>
  <c r="N463" i="1" s="1"/>
  <c r="I465" i="1"/>
  <c r="P465" i="1"/>
  <c r="M464" i="1"/>
  <c r="F464" i="1"/>
  <c r="K249" i="1"/>
  <c r="D249" i="1" s="1"/>
  <c r="T465" i="1"/>
  <c r="A466" i="1"/>
  <c r="R464" i="1"/>
  <c r="S464" i="1"/>
  <c r="O464" i="1" l="1"/>
  <c r="M465" i="1"/>
  <c r="F465" i="1"/>
  <c r="L479" i="3"/>
  <c r="J479" i="3"/>
  <c r="K479" i="3" s="1"/>
  <c r="Q487" i="1" s="1"/>
  <c r="I466" i="1"/>
  <c r="P466" i="1"/>
  <c r="G481" i="3"/>
  <c r="H480" i="3"/>
  <c r="I480" i="3" s="1"/>
  <c r="L249" i="1"/>
  <c r="J250" i="1" s="1"/>
  <c r="E250" i="1" s="1"/>
  <c r="R465" i="1"/>
  <c r="S465" i="1"/>
  <c r="N464" i="1"/>
  <c r="A467" i="1"/>
  <c r="T466" i="1"/>
  <c r="I467" i="1" l="1"/>
  <c r="P467" i="1"/>
  <c r="M466" i="1"/>
  <c r="F466" i="1"/>
  <c r="H481" i="3"/>
  <c r="I481" i="3" s="1"/>
  <c r="G482" i="3"/>
  <c r="J480" i="3"/>
  <c r="K480" i="3" s="1"/>
  <c r="Q488" i="1" s="1"/>
  <c r="L480" i="3"/>
  <c r="O465" i="1"/>
  <c r="N465" i="1" s="1"/>
  <c r="K250" i="1"/>
  <c r="D250" i="1" s="1"/>
  <c r="A468" i="1"/>
  <c r="T467" i="1"/>
  <c r="R466" i="1"/>
  <c r="S466" i="1"/>
  <c r="J481" i="3" l="1"/>
  <c r="K481" i="3" s="1"/>
  <c r="Q489" i="1" s="1"/>
  <c r="L481" i="3"/>
  <c r="M467" i="1"/>
  <c r="F467" i="1"/>
  <c r="O466" i="1"/>
  <c r="N466" i="1" s="1"/>
  <c r="I468" i="1"/>
  <c r="P468" i="1"/>
  <c r="G483" i="3"/>
  <c r="H482" i="3"/>
  <c r="I482" i="3" s="1"/>
  <c r="L250" i="1"/>
  <c r="J251" i="1" s="1"/>
  <c r="E251" i="1" s="1"/>
  <c r="S467" i="1"/>
  <c r="R467" i="1"/>
  <c r="T468" i="1"/>
  <c r="A469" i="1"/>
  <c r="I469" i="1" l="1"/>
  <c r="P469" i="1"/>
  <c r="M468" i="1"/>
  <c r="F468" i="1"/>
  <c r="L482" i="3"/>
  <c r="J482" i="3"/>
  <c r="K482" i="3" s="1"/>
  <c r="Q490" i="1" s="1"/>
  <c r="G484" i="3"/>
  <c r="H483" i="3"/>
  <c r="I483" i="3" s="1"/>
  <c r="O467" i="1"/>
  <c r="N467" i="1" s="1"/>
  <c r="K251" i="1"/>
  <c r="D251" i="1" s="1"/>
  <c r="A470" i="1"/>
  <c r="T469" i="1"/>
  <c r="R468" i="1"/>
  <c r="S468" i="1"/>
  <c r="I470" i="1" l="1"/>
  <c r="P470" i="1"/>
  <c r="M469" i="1"/>
  <c r="F469" i="1"/>
  <c r="J483" i="3"/>
  <c r="K483" i="3" s="1"/>
  <c r="Q491" i="1" s="1"/>
  <c r="L483" i="3"/>
  <c r="O468" i="1"/>
  <c r="N468" i="1" s="1"/>
  <c r="H484" i="3"/>
  <c r="I484" i="3" s="1"/>
  <c r="G485" i="3"/>
  <c r="L251" i="1"/>
  <c r="J252" i="1" s="1"/>
  <c r="E252" i="1" s="1"/>
  <c r="T470" i="1"/>
  <c r="A471" i="1"/>
  <c r="R469" i="1"/>
  <c r="O469" i="1" s="1"/>
  <c r="S469" i="1"/>
  <c r="M470" i="1" l="1"/>
  <c r="F470" i="1"/>
  <c r="I471" i="1"/>
  <c r="P471" i="1"/>
  <c r="G486" i="3"/>
  <c r="H485" i="3"/>
  <c r="I485" i="3" s="1"/>
  <c r="L484" i="3"/>
  <c r="J484" i="3"/>
  <c r="K484" i="3" s="1"/>
  <c r="Q492" i="1" s="1"/>
  <c r="K252" i="1"/>
  <c r="D252" i="1" s="1"/>
  <c r="N469" i="1"/>
  <c r="T471" i="1"/>
  <c r="A472" i="1"/>
  <c r="S470" i="1"/>
  <c r="R470" i="1"/>
  <c r="O470" i="1" s="1"/>
  <c r="M471" i="1" l="1"/>
  <c r="F471" i="1"/>
  <c r="I472" i="1"/>
  <c r="P472" i="1"/>
  <c r="G487" i="3"/>
  <c r="H486" i="3"/>
  <c r="I486" i="3" s="1"/>
  <c r="J485" i="3"/>
  <c r="K485" i="3" s="1"/>
  <c r="Q493" i="1" s="1"/>
  <c r="L485" i="3"/>
  <c r="L252" i="1"/>
  <c r="J253" i="1" s="1"/>
  <c r="E253" i="1" s="1"/>
  <c r="N470" i="1"/>
  <c r="T472" i="1"/>
  <c r="A473" i="1"/>
  <c r="R471" i="1"/>
  <c r="S471" i="1"/>
  <c r="M472" i="1" l="1"/>
  <c r="F472" i="1"/>
  <c r="I473" i="1"/>
  <c r="P473" i="1"/>
  <c r="G488" i="3"/>
  <c r="H487" i="3"/>
  <c r="I487" i="3" s="1"/>
  <c r="O471" i="1"/>
  <c r="N471" i="1" s="1"/>
  <c r="L486" i="3"/>
  <c r="J486" i="3"/>
  <c r="K486" i="3" s="1"/>
  <c r="Q494" i="1" s="1"/>
  <c r="K253" i="1"/>
  <c r="D253" i="1" s="1"/>
  <c r="T473" i="1"/>
  <c r="A474" i="1"/>
  <c r="R472" i="1"/>
  <c r="S472" i="1"/>
  <c r="O472" i="1" l="1"/>
  <c r="I474" i="1"/>
  <c r="P474" i="1"/>
  <c r="M473" i="1"/>
  <c r="F473" i="1"/>
  <c r="L487" i="3"/>
  <c r="J487" i="3"/>
  <c r="K487" i="3" s="1"/>
  <c r="Q495" i="1" s="1"/>
  <c r="H488" i="3"/>
  <c r="I488" i="3" s="1"/>
  <c r="G489" i="3"/>
  <c r="L253" i="1"/>
  <c r="J254" i="1" s="1"/>
  <c r="E254" i="1" s="1"/>
  <c r="A475" i="1"/>
  <c r="T474" i="1"/>
  <c r="N472" i="1"/>
  <c r="R473" i="1"/>
  <c r="S473" i="1"/>
  <c r="I475" i="1" l="1"/>
  <c r="P475" i="1"/>
  <c r="J488" i="3"/>
  <c r="K488" i="3" s="1"/>
  <c r="Q496" i="1" s="1"/>
  <c r="L488" i="3"/>
  <c r="M474" i="1"/>
  <c r="F474" i="1"/>
  <c r="G490" i="3"/>
  <c r="H489" i="3"/>
  <c r="I489" i="3" s="1"/>
  <c r="O473" i="1"/>
  <c r="N473" i="1" s="1"/>
  <c r="K254" i="1"/>
  <c r="D254" i="1" s="1"/>
  <c r="S474" i="1"/>
  <c r="R474" i="1"/>
  <c r="O474" i="1" s="1"/>
  <c r="A476" i="1"/>
  <c r="T475" i="1"/>
  <c r="I476" i="1" l="1"/>
  <c r="P476" i="1"/>
  <c r="G491" i="3"/>
  <c r="H490" i="3"/>
  <c r="I490" i="3" s="1"/>
  <c r="M475" i="1"/>
  <c r="F475" i="1"/>
  <c r="J489" i="3"/>
  <c r="K489" i="3" s="1"/>
  <c r="Q497" i="1" s="1"/>
  <c r="L489" i="3"/>
  <c r="L254" i="1"/>
  <c r="J255" i="1" s="1"/>
  <c r="E255" i="1" s="1"/>
  <c r="N474" i="1"/>
  <c r="T476" i="1"/>
  <c r="A477" i="1"/>
  <c r="S475" i="1"/>
  <c r="R475" i="1"/>
  <c r="I477" i="1" l="1"/>
  <c r="P477" i="1"/>
  <c r="L490" i="3"/>
  <c r="J490" i="3"/>
  <c r="K490" i="3" s="1"/>
  <c r="Q498" i="1" s="1"/>
  <c r="H491" i="3"/>
  <c r="I491" i="3" s="1"/>
  <c r="G492" i="3"/>
  <c r="M476" i="1"/>
  <c r="F476" i="1"/>
  <c r="K255" i="1"/>
  <c r="D255" i="1" s="1"/>
  <c r="O475" i="1"/>
  <c r="N475" i="1" s="1"/>
  <c r="R476" i="1"/>
  <c r="S476" i="1"/>
  <c r="T477" i="1"/>
  <c r="A478" i="1"/>
  <c r="M477" i="1" l="1"/>
  <c r="F477" i="1"/>
  <c r="O476" i="1"/>
  <c r="N476" i="1" s="1"/>
  <c r="J491" i="3"/>
  <c r="K491" i="3" s="1"/>
  <c r="Q499" i="1" s="1"/>
  <c r="L491" i="3"/>
  <c r="H492" i="3"/>
  <c r="I492" i="3" s="1"/>
  <c r="G493" i="3"/>
  <c r="I478" i="1"/>
  <c r="P478" i="1"/>
  <c r="L255" i="1"/>
  <c r="J256" i="1" s="1"/>
  <c r="E256" i="1" s="1"/>
  <c r="R477" i="1"/>
  <c r="S477" i="1"/>
  <c r="T478" i="1"/>
  <c r="A479" i="1"/>
  <c r="O477" i="1" l="1"/>
  <c r="N477" i="1" s="1"/>
  <c r="G494" i="3"/>
  <c r="H493" i="3"/>
  <c r="I493" i="3" s="1"/>
  <c r="L492" i="3"/>
  <c r="J492" i="3"/>
  <c r="K492" i="3" s="1"/>
  <c r="Q500" i="1" s="1"/>
  <c r="I479" i="1"/>
  <c r="P479" i="1"/>
  <c r="M478" i="1"/>
  <c r="F478" i="1"/>
  <c r="K256" i="1"/>
  <c r="D256" i="1" s="1"/>
  <c r="T479" i="1"/>
  <c r="A480" i="1"/>
  <c r="S478" i="1"/>
  <c r="R478" i="1"/>
  <c r="I480" i="1" l="1"/>
  <c r="P480" i="1"/>
  <c r="J493" i="3"/>
  <c r="K493" i="3" s="1"/>
  <c r="Q501" i="1" s="1"/>
  <c r="L493" i="3"/>
  <c r="O478" i="1"/>
  <c r="N478" i="1" s="1"/>
  <c r="M479" i="1"/>
  <c r="F479" i="1"/>
  <c r="G495" i="3"/>
  <c r="H494" i="3"/>
  <c r="I494" i="3" s="1"/>
  <c r="L256" i="1"/>
  <c r="J257" i="1" s="1"/>
  <c r="E257" i="1" s="1"/>
  <c r="T480" i="1"/>
  <c r="A481" i="1"/>
  <c r="S479" i="1"/>
  <c r="R479" i="1"/>
  <c r="M480" i="1" l="1"/>
  <c r="F480" i="1"/>
  <c r="I481" i="1"/>
  <c r="P481" i="1"/>
  <c r="G496" i="3"/>
  <c r="H495" i="3"/>
  <c r="I495" i="3" s="1"/>
  <c r="L494" i="3"/>
  <c r="J494" i="3"/>
  <c r="K494" i="3" s="1"/>
  <c r="Q502" i="1" s="1"/>
  <c r="K257" i="1"/>
  <c r="D257" i="1" s="1"/>
  <c r="O479" i="1"/>
  <c r="N479" i="1" s="1"/>
  <c r="T481" i="1"/>
  <c r="A482" i="1"/>
  <c r="R480" i="1"/>
  <c r="S480" i="1"/>
  <c r="M481" i="1" l="1"/>
  <c r="F481" i="1"/>
  <c r="H496" i="3"/>
  <c r="I496" i="3" s="1"/>
  <c r="G497" i="3"/>
  <c r="O480" i="1"/>
  <c r="N480" i="1" s="1"/>
  <c r="I482" i="1"/>
  <c r="P482" i="1"/>
  <c r="L495" i="3"/>
  <c r="J495" i="3"/>
  <c r="K495" i="3" s="1"/>
  <c r="Q503" i="1" s="1"/>
  <c r="L257" i="1"/>
  <c r="J258" i="1" s="1"/>
  <c r="E258" i="1" s="1"/>
  <c r="R481" i="1"/>
  <c r="S481" i="1"/>
  <c r="T482" i="1"/>
  <c r="A483" i="1"/>
  <c r="I483" i="1" l="1"/>
  <c r="P483" i="1"/>
  <c r="O481" i="1"/>
  <c r="N481" i="1" s="1"/>
  <c r="G498" i="3"/>
  <c r="H497" i="3"/>
  <c r="I497" i="3" s="1"/>
  <c r="J496" i="3"/>
  <c r="K496" i="3" s="1"/>
  <c r="Q504" i="1" s="1"/>
  <c r="L496" i="3"/>
  <c r="M482" i="1"/>
  <c r="F482" i="1"/>
  <c r="K258" i="1"/>
  <c r="D258" i="1" s="1"/>
  <c r="A484" i="1"/>
  <c r="T483" i="1"/>
  <c r="R482" i="1"/>
  <c r="S482" i="1"/>
  <c r="O482" i="1" l="1"/>
  <c r="N482" i="1" s="1"/>
  <c r="I484" i="1"/>
  <c r="P484" i="1"/>
  <c r="M483" i="1"/>
  <c r="F483" i="1"/>
  <c r="J497" i="3"/>
  <c r="K497" i="3" s="1"/>
  <c r="Q505" i="1" s="1"/>
  <c r="L497" i="3"/>
  <c r="H498" i="3"/>
  <c r="I498" i="3" s="1"/>
  <c r="G499" i="3"/>
  <c r="L258" i="1"/>
  <c r="J259" i="1" s="1"/>
  <c r="E259" i="1" s="1"/>
  <c r="T484" i="1"/>
  <c r="A485" i="1"/>
  <c r="S483" i="1"/>
  <c r="R483" i="1"/>
  <c r="J498" i="3" l="1"/>
  <c r="K498" i="3" s="1"/>
  <c r="Q506" i="1" s="1"/>
  <c r="L498" i="3"/>
  <c r="I485" i="1"/>
  <c r="P485" i="1"/>
  <c r="H499" i="3"/>
  <c r="I499" i="3" s="1"/>
  <c r="G500" i="3"/>
  <c r="M484" i="1"/>
  <c r="F484" i="1"/>
  <c r="K259" i="1"/>
  <c r="D259" i="1" s="1"/>
  <c r="O483" i="1"/>
  <c r="N483" i="1" s="1"/>
  <c r="T485" i="1"/>
  <c r="A486" i="1"/>
  <c r="R484" i="1"/>
  <c r="S484" i="1"/>
  <c r="I486" i="1" l="1"/>
  <c r="P486" i="1"/>
  <c r="J499" i="3"/>
  <c r="K499" i="3" s="1"/>
  <c r="Q507" i="1" s="1"/>
  <c r="L499" i="3"/>
  <c r="H500" i="3"/>
  <c r="I500" i="3" s="1"/>
  <c r="G501" i="3"/>
  <c r="M485" i="1"/>
  <c r="F485" i="1"/>
  <c r="O484" i="1"/>
  <c r="N484" i="1" s="1"/>
  <c r="L259" i="1"/>
  <c r="J260" i="1" s="1"/>
  <c r="E260" i="1" s="1"/>
  <c r="R485" i="1"/>
  <c r="S485" i="1"/>
  <c r="A487" i="1"/>
  <c r="T486" i="1"/>
  <c r="I487" i="1" l="1"/>
  <c r="P487" i="1"/>
  <c r="M486" i="1"/>
  <c r="F486" i="1"/>
  <c r="H501" i="3"/>
  <c r="I501" i="3" s="1"/>
  <c r="G502" i="3"/>
  <c r="J500" i="3"/>
  <c r="K500" i="3" s="1"/>
  <c r="Q508" i="1" s="1"/>
  <c r="L500" i="3"/>
  <c r="O485" i="1"/>
  <c r="N485" i="1" s="1"/>
  <c r="K260" i="1"/>
  <c r="D260" i="1" s="1"/>
  <c r="S486" i="1"/>
  <c r="R486" i="1"/>
  <c r="T487" i="1"/>
  <c r="A488" i="1"/>
  <c r="O486" i="1" l="1"/>
  <c r="N486" i="1" s="1"/>
  <c r="L501" i="3"/>
  <c r="J501" i="3"/>
  <c r="K501" i="3" s="1"/>
  <c r="Q509" i="1" s="1"/>
  <c r="M487" i="1"/>
  <c r="F487" i="1"/>
  <c r="G503" i="3"/>
  <c r="H502" i="3"/>
  <c r="I502" i="3" s="1"/>
  <c r="I488" i="1"/>
  <c r="P488" i="1"/>
  <c r="L260" i="1"/>
  <c r="J261" i="1" s="1"/>
  <c r="E261" i="1" s="1"/>
  <c r="A489" i="1"/>
  <c r="T488" i="1"/>
  <c r="R487" i="1"/>
  <c r="S487" i="1"/>
  <c r="I489" i="1" l="1"/>
  <c r="P489" i="1"/>
  <c r="G504" i="3"/>
  <c r="H503" i="3"/>
  <c r="I503" i="3" s="1"/>
  <c r="L502" i="3"/>
  <c r="J502" i="3"/>
  <c r="K502" i="3" s="1"/>
  <c r="Q510" i="1" s="1"/>
  <c r="M488" i="1"/>
  <c r="F488" i="1"/>
  <c r="O487" i="1"/>
  <c r="N487" i="1" s="1"/>
  <c r="K261" i="1"/>
  <c r="D261" i="1" s="1"/>
  <c r="R488" i="1"/>
  <c r="S488" i="1"/>
  <c r="T489" i="1"/>
  <c r="A490" i="1"/>
  <c r="O488" i="1" l="1"/>
  <c r="M489" i="1"/>
  <c r="F489" i="1"/>
  <c r="J503" i="3"/>
  <c r="K503" i="3" s="1"/>
  <c r="Q511" i="1" s="1"/>
  <c r="L503" i="3"/>
  <c r="H504" i="3"/>
  <c r="I504" i="3" s="1"/>
  <c r="G505" i="3"/>
  <c r="I490" i="1"/>
  <c r="P490" i="1"/>
  <c r="L261" i="1"/>
  <c r="J262" i="1" s="1"/>
  <c r="E262" i="1" s="1"/>
  <c r="A491" i="1"/>
  <c r="T490" i="1"/>
  <c r="R489" i="1"/>
  <c r="S489" i="1"/>
  <c r="N488" i="1"/>
  <c r="I491" i="1" l="1"/>
  <c r="P491" i="1"/>
  <c r="H505" i="3"/>
  <c r="I505" i="3" s="1"/>
  <c r="G506" i="3"/>
  <c r="L504" i="3"/>
  <c r="J504" i="3"/>
  <c r="K504" i="3" s="1"/>
  <c r="Q512" i="1" s="1"/>
  <c r="O489" i="1"/>
  <c r="N489" i="1" s="1"/>
  <c r="M490" i="1"/>
  <c r="F490" i="1"/>
  <c r="K262" i="1"/>
  <c r="D262" i="1" s="1"/>
  <c r="S490" i="1"/>
  <c r="R490" i="1"/>
  <c r="O490" i="1" s="1"/>
  <c r="A492" i="1"/>
  <c r="T491" i="1"/>
  <c r="M491" i="1" l="1"/>
  <c r="F491" i="1"/>
  <c r="J505" i="3"/>
  <c r="K505" i="3" s="1"/>
  <c r="Q513" i="1" s="1"/>
  <c r="L505" i="3"/>
  <c r="I492" i="1"/>
  <c r="P492" i="1"/>
  <c r="G507" i="3"/>
  <c r="H506" i="3"/>
  <c r="I506" i="3" s="1"/>
  <c r="L262" i="1"/>
  <c r="J263" i="1" s="1"/>
  <c r="E263" i="1" s="1"/>
  <c r="N490" i="1"/>
  <c r="R491" i="1"/>
  <c r="S491" i="1"/>
  <c r="T492" i="1"/>
  <c r="A493" i="1"/>
  <c r="M492" i="1" l="1"/>
  <c r="F492" i="1"/>
  <c r="J506" i="3"/>
  <c r="K506" i="3" s="1"/>
  <c r="Q514" i="1" s="1"/>
  <c r="L506" i="3"/>
  <c r="O491" i="1"/>
  <c r="N491" i="1" s="1"/>
  <c r="I493" i="1"/>
  <c r="P493" i="1"/>
  <c r="H507" i="3"/>
  <c r="I507" i="3" s="1"/>
  <c r="G508" i="3"/>
  <c r="K263" i="1"/>
  <c r="D263" i="1" s="1"/>
  <c r="T493" i="1"/>
  <c r="A494" i="1"/>
  <c r="R492" i="1"/>
  <c r="S492" i="1"/>
  <c r="I494" i="1" l="1"/>
  <c r="P494" i="1"/>
  <c r="J507" i="3"/>
  <c r="K507" i="3" s="1"/>
  <c r="Q515" i="1" s="1"/>
  <c r="L507" i="3"/>
  <c r="M493" i="1"/>
  <c r="F493" i="1"/>
  <c r="H508" i="3"/>
  <c r="I508" i="3" s="1"/>
  <c r="G509" i="3"/>
  <c r="O492" i="1"/>
  <c r="N492" i="1" s="1"/>
  <c r="L263" i="1"/>
  <c r="J264" i="1" s="1"/>
  <c r="E264" i="1" s="1"/>
  <c r="R493" i="1"/>
  <c r="S493" i="1"/>
  <c r="A495" i="1"/>
  <c r="T494" i="1"/>
  <c r="M494" i="1" l="1"/>
  <c r="F494" i="1"/>
  <c r="J508" i="3"/>
  <c r="K508" i="3" s="1"/>
  <c r="Q516" i="1" s="1"/>
  <c r="L508" i="3"/>
  <c r="O493" i="1"/>
  <c r="N493" i="1" s="1"/>
  <c r="H509" i="3"/>
  <c r="I509" i="3" s="1"/>
  <c r="G510" i="3"/>
  <c r="I495" i="1"/>
  <c r="P495" i="1"/>
  <c r="K264" i="1"/>
  <c r="D264" i="1" s="1"/>
  <c r="S494" i="1"/>
  <c r="R494" i="1"/>
  <c r="T495" i="1"/>
  <c r="A496" i="1"/>
  <c r="O494" i="1" l="1"/>
  <c r="N494" i="1" s="1"/>
  <c r="L509" i="3"/>
  <c r="J509" i="3"/>
  <c r="K509" i="3" s="1"/>
  <c r="Q517" i="1" s="1"/>
  <c r="I496" i="1"/>
  <c r="P496" i="1"/>
  <c r="G511" i="3"/>
  <c r="H510" i="3"/>
  <c r="I510" i="3" s="1"/>
  <c r="M495" i="1"/>
  <c r="F495" i="1"/>
  <c r="L264" i="1"/>
  <c r="J265" i="1" s="1"/>
  <c r="E265" i="1" s="1"/>
  <c r="T496" i="1"/>
  <c r="A497" i="1"/>
  <c r="R495" i="1"/>
  <c r="S495" i="1"/>
  <c r="I497" i="1" l="1"/>
  <c r="P497" i="1"/>
  <c r="H511" i="3"/>
  <c r="I511" i="3" s="1"/>
  <c r="G512" i="3"/>
  <c r="M496" i="1"/>
  <c r="F496" i="1"/>
  <c r="O495" i="1"/>
  <c r="N495" i="1" s="1"/>
  <c r="L510" i="3"/>
  <c r="J510" i="3"/>
  <c r="K510" i="3" s="1"/>
  <c r="Q518" i="1" s="1"/>
  <c r="K265" i="1"/>
  <c r="D265" i="1" s="1"/>
  <c r="A498" i="1"/>
  <c r="T497" i="1"/>
  <c r="R496" i="1"/>
  <c r="S496" i="1"/>
  <c r="I498" i="1" l="1"/>
  <c r="P498" i="1"/>
  <c r="O496" i="1"/>
  <c r="N496" i="1" s="1"/>
  <c r="L511" i="3"/>
  <c r="J511" i="3"/>
  <c r="K511" i="3" s="1"/>
  <c r="Q519" i="1" s="1"/>
  <c r="M497" i="1"/>
  <c r="F497" i="1"/>
  <c r="G513" i="3"/>
  <c r="H512" i="3"/>
  <c r="I512" i="3" s="1"/>
  <c r="L265" i="1"/>
  <c r="J266" i="1" s="1"/>
  <c r="E266" i="1" s="1"/>
  <c r="A499" i="1"/>
  <c r="T498" i="1"/>
  <c r="R497" i="1"/>
  <c r="S497" i="1"/>
  <c r="M498" i="1" l="1"/>
  <c r="F498" i="1"/>
  <c r="J512" i="3"/>
  <c r="K512" i="3" s="1"/>
  <c r="Q520" i="1" s="1"/>
  <c r="L512" i="3"/>
  <c r="H513" i="3"/>
  <c r="I513" i="3" s="1"/>
  <c r="G514" i="3"/>
  <c r="O497" i="1"/>
  <c r="N497" i="1" s="1"/>
  <c r="I499" i="1"/>
  <c r="P499" i="1"/>
  <c r="K266" i="1"/>
  <c r="D266" i="1" s="1"/>
  <c r="A500" i="1"/>
  <c r="T499" i="1"/>
  <c r="R498" i="1"/>
  <c r="S498" i="1"/>
  <c r="I500" i="1" l="1"/>
  <c r="P500" i="1"/>
  <c r="J513" i="3"/>
  <c r="K513" i="3" s="1"/>
  <c r="Q521" i="1" s="1"/>
  <c r="L513" i="3"/>
  <c r="M499" i="1"/>
  <c r="F499" i="1"/>
  <c r="O498" i="1"/>
  <c r="N498" i="1" s="1"/>
  <c r="H514" i="3"/>
  <c r="I514" i="3" s="1"/>
  <c r="G515" i="3"/>
  <c r="L266" i="1"/>
  <c r="J267" i="1" s="1"/>
  <c r="E267" i="1" s="1"/>
  <c r="S499" i="1"/>
  <c r="R499" i="1"/>
  <c r="A501" i="1"/>
  <c r="T500" i="1"/>
  <c r="O499" i="1" l="1"/>
  <c r="N499" i="1" s="1"/>
  <c r="M500" i="1"/>
  <c r="F500" i="1"/>
  <c r="I501" i="1"/>
  <c r="P501" i="1"/>
  <c r="H515" i="3"/>
  <c r="I515" i="3" s="1"/>
  <c r="G516" i="3"/>
  <c r="J514" i="3"/>
  <c r="K514" i="3" s="1"/>
  <c r="Q522" i="1" s="1"/>
  <c r="L514" i="3"/>
  <c r="K267" i="1"/>
  <c r="D267" i="1" s="1"/>
  <c r="S500" i="1"/>
  <c r="R500" i="1"/>
  <c r="A502" i="1"/>
  <c r="T501" i="1"/>
  <c r="O500" i="1" l="1"/>
  <c r="N500" i="1" s="1"/>
  <c r="I502" i="1"/>
  <c r="P502" i="1"/>
  <c r="M501" i="1"/>
  <c r="F501" i="1"/>
  <c r="L515" i="3"/>
  <c r="J515" i="3"/>
  <c r="K515" i="3" s="1"/>
  <c r="Q523" i="1" s="1"/>
  <c r="H516" i="3"/>
  <c r="I516" i="3" s="1"/>
  <c r="G517" i="3"/>
  <c r="L267" i="1"/>
  <c r="J268" i="1" s="1"/>
  <c r="E268" i="1" s="1"/>
  <c r="R501" i="1"/>
  <c r="S501" i="1"/>
  <c r="T502" i="1"/>
  <c r="A503" i="1"/>
  <c r="I503" i="1" l="1"/>
  <c r="P503" i="1"/>
  <c r="M502" i="1"/>
  <c r="F502" i="1"/>
  <c r="H517" i="3"/>
  <c r="I517" i="3" s="1"/>
  <c r="G518" i="3"/>
  <c r="O501" i="1"/>
  <c r="N501" i="1" s="1"/>
  <c r="J516" i="3"/>
  <c r="K516" i="3" s="1"/>
  <c r="Q524" i="1" s="1"/>
  <c r="L516" i="3"/>
  <c r="K268" i="1"/>
  <c r="D268" i="1" s="1"/>
  <c r="A504" i="1"/>
  <c r="T503" i="1"/>
  <c r="R502" i="1"/>
  <c r="S502" i="1"/>
  <c r="I504" i="1" l="1"/>
  <c r="P504" i="1"/>
  <c r="M503" i="1"/>
  <c r="F503" i="1"/>
  <c r="O502" i="1"/>
  <c r="N502" i="1" s="1"/>
  <c r="H518" i="3"/>
  <c r="I518" i="3" s="1"/>
  <c r="G519" i="3"/>
  <c r="J517" i="3"/>
  <c r="K517" i="3" s="1"/>
  <c r="Q525" i="1" s="1"/>
  <c r="L517" i="3"/>
  <c r="L268" i="1"/>
  <c r="J269" i="1" s="1"/>
  <c r="E269" i="1" s="1"/>
  <c r="S503" i="1"/>
  <c r="R503" i="1"/>
  <c r="O503" i="1" s="1"/>
  <c r="T504" i="1"/>
  <c r="A505" i="1"/>
  <c r="M504" i="1" l="1"/>
  <c r="F504" i="1"/>
  <c r="I505" i="1"/>
  <c r="P505" i="1"/>
  <c r="H519" i="3"/>
  <c r="I519" i="3" s="1"/>
  <c r="G520" i="3"/>
  <c r="L518" i="3"/>
  <c r="J518" i="3"/>
  <c r="K518" i="3" s="1"/>
  <c r="Q526" i="1" s="1"/>
  <c r="K269" i="1"/>
  <c r="D269" i="1" s="1"/>
  <c r="A506" i="1"/>
  <c r="T505" i="1"/>
  <c r="S504" i="1"/>
  <c r="R504" i="1"/>
  <c r="N503" i="1"/>
  <c r="G521" i="3" l="1"/>
  <c r="H520" i="3"/>
  <c r="I520" i="3" s="1"/>
  <c r="M505" i="1"/>
  <c r="F505" i="1"/>
  <c r="O504" i="1"/>
  <c r="N504" i="1" s="1"/>
  <c r="I506" i="1"/>
  <c r="P506" i="1"/>
  <c r="L519" i="3"/>
  <c r="J519" i="3"/>
  <c r="K519" i="3" s="1"/>
  <c r="Q527" i="1" s="1"/>
  <c r="L269" i="1"/>
  <c r="J270" i="1" s="1"/>
  <c r="E270" i="1" s="1"/>
  <c r="A507" i="1"/>
  <c r="T506" i="1"/>
  <c r="R505" i="1"/>
  <c r="S505" i="1"/>
  <c r="I507" i="1" l="1"/>
  <c r="P507" i="1"/>
  <c r="O505" i="1"/>
  <c r="N505" i="1" s="1"/>
  <c r="M506" i="1"/>
  <c r="F506" i="1"/>
  <c r="J520" i="3"/>
  <c r="K520" i="3" s="1"/>
  <c r="Q528" i="1" s="1"/>
  <c r="L520" i="3"/>
  <c r="H521" i="3"/>
  <c r="I521" i="3" s="1"/>
  <c r="G522" i="3"/>
  <c r="K270" i="1"/>
  <c r="D270" i="1" s="1"/>
  <c r="R506" i="1"/>
  <c r="S506" i="1"/>
  <c r="A508" i="1"/>
  <c r="T507" i="1"/>
  <c r="O506" i="1" l="1"/>
  <c r="G523" i="3"/>
  <c r="H522" i="3"/>
  <c r="I522" i="3" s="1"/>
  <c r="L521" i="3"/>
  <c r="J521" i="3"/>
  <c r="K521" i="3" s="1"/>
  <c r="Q529" i="1" s="1"/>
  <c r="I508" i="1"/>
  <c r="P508" i="1"/>
  <c r="M507" i="1"/>
  <c r="F507" i="1"/>
  <c r="L270" i="1"/>
  <c r="J271" i="1" s="1"/>
  <c r="E271" i="1" s="1"/>
  <c r="R507" i="1"/>
  <c r="S507" i="1"/>
  <c r="T508" i="1"/>
  <c r="A509" i="1"/>
  <c r="N506" i="1"/>
  <c r="O507" i="1" l="1"/>
  <c r="N507" i="1" s="1"/>
  <c r="I509" i="1"/>
  <c r="P509" i="1"/>
  <c r="M508" i="1"/>
  <c r="F508" i="1"/>
  <c r="L522" i="3"/>
  <c r="J522" i="3"/>
  <c r="K522" i="3" s="1"/>
  <c r="Q530" i="1" s="1"/>
  <c r="H523" i="3"/>
  <c r="I523" i="3" s="1"/>
  <c r="G524" i="3"/>
  <c r="K271" i="1"/>
  <c r="D271" i="1" s="1"/>
  <c r="A510" i="1"/>
  <c r="T509" i="1"/>
  <c r="R508" i="1"/>
  <c r="S508" i="1"/>
  <c r="O508" i="1" l="1"/>
  <c r="N508" i="1" s="1"/>
  <c r="I510" i="1"/>
  <c r="P510" i="1"/>
  <c r="M509" i="1"/>
  <c r="F509" i="1"/>
  <c r="H524" i="3"/>
  <c r="I524" i="3" s="1"/>
  <c r="G525" i="3"/>
  <c r="L523" i="3"/>
  <c r="J523" i="3"/>
  <c r="K523" i="3" s="1"/>
  <c r="Q531" i="1" s="1"/>
  <c r="L271" i="1"/>
  <c r="J272" i="1" s="1"/>
  <c r="E272" i="1" s="1"/>
  <c r="A511" i="1"/>
  <c r="T510" i="1"/>
  <c r="R509" i="1"/>
  <c r="S509" i="1"/>
  <c r="O509" i="1" l="1"/>
  <c r="N509" i="1" s="1"/>
  <c r="M510" i="1"/>
  <c r="F510" i="1"/>
  <c r="H525" i="3"/>
  <c r="I525" i="3" s="1"/>
  <c r="G526" i="3"/>
  <c r="I511" i="1"/>
  <c r="P511" i="1"/>
  <c r="J524" i="3"/>
  <c r="K524" i="3" s="1"/>
  <c r="Q532" i="1" s="1"/>
  <c r="L524" i="3"/>
  <c r="K272" i="1"/>
  <c r="D272" i="1" s="1"/>
  <c r="R510" i="1"/>
  <c r="S510" i="1"/>
  <c r="A512" i="1"/>
  <c r="T511" i="1"/>
  <c r="I512" i="1" l="1"/>
  <c r="P512" i="1"/>
  <c r="O510" i="1"/>
  <c r="N510" i="1" s="1"/>
  <c r="G527" i="3"/>
  <c r="H526" i="3"/>
  <c r="I526" i="3" s="1"/>
  <c r="J525" i="3"/>
  <c r="K525" i="3" s="1"/>
  <c r="Q533" i="1" s="1"/>
  <c r="L525" i="3"/>
  <c r="M511" i="1"/>
  <c r="F511" i="1"/>
  <c r="L272" i="1"/>
  <c r="J273" i="1" s="1"/>
  <c r="E273" i="1" s="1"/>
  <c r="A513" i="1"/>
  <c r="T512" i="1"/>
  <c r="R511" i="1"/>
  <c r="S511" i="1"/>
  <c r="I513" i="1" l="1"/>
  <c r="P513" i="1"/>
  <c r="M512" i="1"/>
  <c r="F512" i="1"/>
  <c r="L526" i="3"/>
  <c r="J526" i="3"/>
  <c r="K526" i="3" s="1"/>
  <c r="Q534" i="1" s="1"/>
  <c r="O511" i="1"/>
  <c r="N511" i="1" s="1"/>
  <c r="H527" i="3"/>
  <c r="I527" i="3" s="1"/>
  <c r="G528" i="3"/>
  <c r="K273" i="1"/>
  <c r="D273" i="1" s="1"/>
  <c r="R512" i="1"/>
  <c r="S512" i="1"/>
  <c r="T513" i="1"/>
  <c r="A514" i="1"/>
  <c r="O512" i="1" l="1"/>
  <c r="N512" i="1" s="1"/>
  <c r="M513" i="1"/>
  <c r="F513" i="1"/>
  <c r="H528" i="3"/>
  <c r="I528" i="3" s="1"/>
  <c r="G529" i="3"/>
  <c r="L527" i="3"/>
  <c r="J527" i="3"/>
  <c r="K527" i="3" s="1"/>
  <c r="Q535" i="1" s="1"/>
  <c r="I514" i="1"/>
  <c r="P514" i="1"/>
  <c r="L273" i="1"/>
  <c r="J274" i="1" s="1"/>
  <c r="E274" i="1" s="1"/>
  <c r="A515" i="1"/>
  <c r="T514" i="1"/>
  <c r="S513" i="1"/>
  <c r="R513" i="1"/>
  <c r="M514" i="1" l="1"/>
  <c r="F514" i="1"/>
  <c r="I515" i="1"/>
  <c r="P515" i="1"/>
  <c r="O513" i="1"/>
  <c r="N513" i="1" s="1"/>
  <c r="G530" i="3"/>
  <c r="H529" i="3"/>
  <c r="I529" i="3" s="1"/>
  <c r="L528" i="3"/>
  <c r="J528" i="3"/>
  <c r="K528" i="3" s="1"/>
  <c r="Q536" i="1" s="1"/>
  <c r="K274" i="1"/>
  <c r="D274" i="1" s="1"/>
  <c r="S514" i="1"/>
  <c r="R514" i="1"/>
  <c r="T515" i="1"/>
  <c r="A516" i="1"/>
  <c r="I516" i="1" l="1"/>
  <c r="P516" i="1"/>
  <c r="M515" i="1"/>
  <c r="F515" i="1"/>
  <c r="H530" i="3"/>
  <c r="I530" i="3" s="1"/>
  <c r="G531" i="3"/>
  <c r="O514" i="1"/>
  <c r="N514" i="1" s="1"/>
  <c r="J529" i="3"/>
  <c r="K529" i="3" s="1"/>
  <c r="Q537" i="1" s="1"/>
  <c r="L529" i="3"/>
  <c r="L274" i="1"/>
  <c r="J275" i="1" s="1"/>
  <c r="E275" i="1" s="1"/>
  <c r="T516" i="1"/>
  <c r="A517" i="1"/>
  <c r="R515" i="1"/>
  <c r="S515" i="1"/>
  <c r="I517" i="1" l="1"/>
  <c r="P517" i="1"/>
  <c r="G532" i="3"/>
  <c r="H531" i="3"/>
  <c r="I531" i="3" s="1"/>
  <c r="L530" i="3"/>
  <c r="J530" i="3"/>
  <c r="K530" i="3" s="1"/>
  <c r="Q538" i="1" s="1"/>
  <c r="O515" i="1"/>
  <c r="N515" i="1" s="1"/>
  <c r="M516" i="1"/>
  <c r="F516" i="1"/>
  <c r="K275" i="1"/>
  <c r="D275" i="1" s="1"/>
  <c r="R516" i="1"/>
  <c r="S516" i="1"/>
  <c r="A518" i="1"/>
  <c r="T517" i="1"/>
  <c r="I518" i="1" l="1"/>
  <c r="P518" i="1"/>
  <c r="L531" i="3"/>
  <c r="J531" i="3"/>
  <c r="K531" i="3" s="1"/>
  <c r="Q539" i="1" s="1"/>
  <c r="H532" i="3"/>
  <c r="I532" i="3" s="1"/>
  <c r="G533" i="3"/>
  <c r="O516" i="1"/>
  <c r="N516" i="1" s="1"/>
  <c r="M517" i="1"/>
  <c r="F517" i="1"/>
  <c r="L275" i="1"/>
  <c r="J276" i="1" s="1"/>
  <c r="E276" i="1" s="1"/>
  <c r="R517" i="1"/>
  <c r="S517" i="1"/>
  <c r="T518" i="1"/>
  <c r="A519" i="1"/>
  <c r="M518" i="1" l="1"/>
  <c r="F518" i="1"/>
  <c r="H533" i="3"/>
  <c r="I533" i="3" s="1"/>
  <c r="G534" i="3"/>
  <c r="J532" i="3"/>
  <c r="K532" i="3" s="1"/>
  <c r="Q540" i="1" s="1"/>
  <c r="L532" i="3"/>
  <c r="O517" i="1"/>
  <c r="N517" i="1" s="1"/>
  <c r="I519" i="1"/>
  <c r="P519" i="1"/>
  <c r="K276" i="1"/>
  <c r="D276" i="1" s="1"/>
  <c r="A520" i="1"/>
  <c r="T519" i="1"/>
  <c r="S518" i="1"/>
  <c r="R518" i="1"/>
  <c r="O518" i="1" l="1"/>
  <c r="N518" i="1" s="1"/>
  <c r="I520" i="1"/>
  <c r="P520" i="1"/>
  <c r="G535" i="3"/>
  <c r="H534" i="3"/>
  <c r="I534" i="3" s="1"/>
  <c r="L533" i="3"/>
  <c r="J533" i="3"/>
  <c r="K533" i="3" s="1"/>
  <c r="Q541" i="1" s="1"/>
  <c r="M519" i="1"/>
  <c r="F519" i="1"/>
  <c r="L276" i="1"/>
  <c r="J277" i="1" s="1"/>
  <c r="E277" i="1" s="1"/>
  <c r="R519" i="1"/>
  <c r="S519" i="1"/>
  <c r="T520" i="1"/>
  <c r="A521" i="1"/>
  <c r="M520" i="1" l="1"/>
  <c r="F520" i="1"/>
  <c r="L534" i="3"/>
  <c r="J534" i="3"/>
  <c r="K534" i="3" s="1"/>
  <c r="Q542" i="1" s="1"/>
  <c r="G536" i="3"/>
  <c r="H535" i="3"/>
  <c r="I535" i="3" s="1"/>
  <c r="O519" i="1"/>
  <c r="N519" i="1" s="1"/>
  <c r="I521" i="1"/>
  <c r="P521" i="1"/>
  <c r="K277" i="1"/>
  <c r="D277" i="1" s="1"/>
  <c r="T521" i="1"/>
  <c r="A522" i="1"/>
  <c r="R520" i="1"/>
  <c r="S520" i="1"/>
  <c r="O520" i="1" l="1"/>
  <c r="N520" i="1" s="1"/>
  <c r="J535" i="3"/>
  <c r="K535" i="3" s="1"/>
  <c r="Q543" i="1" s="1"/>
  <c r="L535" i="3"/>
  <c r="H536" i="3"/>
  <c r="I536" i="3" s="1"/>
  <c r="G537" i="3"/>
  <c r="M521" i="1"/>
  <c r="F521" i="1"/>
  <c r="I522" i="1"/>
  <c r="P522" i="1"/>
  <c r="L277" i="1"/>
  <c r="J278" i="1" s="1"/>
  <c r="E278" i="1" s="1"/>
  <c r="R521" i="1"/>
  <c r="S521" i="1"/>
  <c r="T522" i="1"/>
  <c r="A523" i="1"/>
  <c r="O521" i="1" l="1"/>
  <c r="N521" i="1" s="1"/>
  <c r="G538" i="3"/>
  <c r="H537" i="3"/>
  <c r="I537" i="3" s="1"/>
  <c r="M522" i="1"/>
  <c r="F522" i="1"/>
  <c r="J536" i="3"/>
  <c r="K536" i="3" s="1"/>
  <c r="Q544" i="1" s="1"/>
  <c r="L536" i="3"/>
  <c r="I523" i="1"/>
  <c r="P523" i="1"/>
  <c r="K278" i="1"/>
  <c r="D278" i="1" s="1"/>
  <c r="T523" i="1"/>
  <c r="A524" i="1"/>
  <c r="S522" i="1"/>
  <c r="R522" i="1"/>
  <c r="O522" i="1" l="1"/>
  <c r="N522" i="1" s="1"/>
  <c r="I524" i="1"/>
  <c r="P524" i="1"/>
  <c r="M523" i="1"/>
  <c r="F523" i="1"/>
  <c r="L537" i="3"/>
  <c r="J537" i="3"/>
  <c r="K537" i="3" s="1"/>
  <c r="Q545" i="1" s="1"/>
  <c r="G539" i="3"/>
  <c r="H538" i="3"/>
  <c r="I538" i="3" s="1"/>
  <c r="L278" i="1"/>
  <c r="J279" i="1" s="1"/>
  <c r="E279" i="1" s="1"/>
  <c r="R523" i="1"/>
  <c r="S523" i="1"/>
  <c r="A525" i="1"/>
  <c r="T524" i="1"/>
  <c r="M524" i="1" l="1"/>
  <c r="F524" i="1"/>
  <c r="G540" i="3"/>
  <c r="H539" i="3"/>
  <c r="I539" i="3" s="1"/>
  <c r="O523" i="1"/>
  <c r="N523" i="1" s="1"/>
  <c r="L538" i="3"/>
  <c r="J538" i="3"/>
  <c r="K538" i="3" s="1"/>
  <c r="Q546" i="1" s="1"/>
  <c r="I525" i="1"/>
  <c r="P525" i="1"/>
  <c r="K279" i="1"/>
  <c r="D279" i="1" s="1"/>
  <c r="R524" i="1"/>
  <c r="S524" i="1"/>
  <c r="A526" i="1"/>
  <c r="T525" i="1"/>
  <c r="I526" i="1" l="1"/>
  <c r="P526" i="1"/>
  <c r="J539" i="3"/>
  <c r="K539" i="3" s="1"/>
  <c r="Q547" i="1" s="1"/>
  <c r="L539" i="3"/>
  <c r="M525" i="1"/>
  <c r="F525" i="1"/>
  <c r="H540" i="3"/>
  <c r="I540" i="3" s="1"/>
  <c r="G541" i="3"/>
  <c r="O524" i="1"/>
  <c r="N524" i="1" s="1"/>
  <c r="L279" i="1"/>
  <c r="J280" i="1" s="1"/>
  <c r="E280" i="1" s="1"/>
  <c r="S525" i="1"/>
  <c r="R525" i="1"/>
  <c r="T526" i="1"/>
  <c r="A527" i="1"/>
  <c r="O525" i="1" l="1"/>
  <c r="M526" i="1"/>
  <c r="F526" i="1"/>
  <c r="J540" i="3"/>
  <c r="K540" i="3" s="1"/>
  <c r="Q548" i="1" s="1"/>
  <c r="L540" i="3"/>
  <c r="I527" i="1"/>
  <c r="P527" i="1"/>
  <c r="G542" i="3"/>
  <c r="H541" i="3"/>
  <c r="I541" i="3" s="1"/>
  <c r="K280" i="1"/>
  <c r="D280" i="1" s="1"/>
  <c r="R526" i="1"/>
  <c r="S526" i="1"/>
  <c r="T527" i="1"/>
  <c r="A528" i="1"/>
  <c r="N525" i="1"/>
  <c r="O526" i="1" l="1"/>
  <c r="N526" i="1" s="1"/>
  <c r="M527" i="1"/>
  <c r="F527" i="1"/>
  <c r="J541" i="3"/>
  <c r="K541" i="3" s="1"/>
  <c r="Q549" i="1" s="1"/>
  <c r="L541" i="3"/>
  <c r="I528" i="1"/>
  <c r="P528" i="1"/>
  <c r="H542" i="3"/>
  <c r="I542" i="3" s="1"/>
  <c r="G543" i="3"/>
  <c r="L280" i="1"/>
  <c r="J281" i="1" s="1"/>
  <c r="E281" i="1" s="1"/>
  <c r="T528" i="1"/>
  <c r="A529" i="1"/>
  <c r="S527" i="1"/>
  <c r="R527" i="1"/>
  <c r="M528" i="1" l="1"/>
  <c r="F528" i="1"/>
  <c r="I529" i="1"/>
  <c r="P529" i="1"/>
  <c r="O527" i="1"/>
  <c r="N527" i="1" s="1"/>
  <c r="H543" i="3"/>
  <c r="I543" i="3" s="1"/>
  <c r="G544" i="3"/>
  <c r="J542" i="3"/>
  <c r="K542" i="3" s="1"/>
  <c r="Q550" i="1" s="1"/>
  <c r="L542" i="3"/>
  <c r="K281" i="1"/>
  <c r="D281" i="1" s="1"/>
  <c r="T529" i="1"/>
  <c r="A530" i="1"/>
  <c r="S528" i="1"/>
  <c r="R528" i="1"/>
  <c r="I530" i="1" l="1"/>
  <c r="P530" i="1"/>
  <c r="M529" i="1"/>
  <c r="F529" i="1"/>
  <c r="H544" i="3"/>
  <c r="I544" i="3" s="1"/>
  <c r="G545" i="3"/>
  <c r="L543" i="3"/>
  <c r="J543" i="3"/>
  <c r="K543" i="3" s="1"/>
  <c r="Q551" i="1" s="1"/>
  <c r="L281" i="1"/>
  <c r="J282" i="1" s="1"/>
  <c r="E282" i="1" s="1"/>
  <c r="O528" i="1"/>
  <c r="N528" i="1" s="1"/>
  <c r="T530" i="1"/>
  <c r="A531" i="1"/>
  <c r="R529" i="1"/>
  <c r="S529" i="1"/>
  <c r="O529" i="1" l="1"/>
  <c r="I531" i="1"/>
  <c r="P531" i="1"/>
  <c r="G546" i="3"/>
  <c r="H545" i="3"/>
  <c r="I545" i="3" s="1"/>
  <c r="J544" i="3"/>
  <c r="K544" i="3" s="1"/>
  <c r="Q552" i="1" s="1"/>
  <c r="L544" i="3"/>
  <c r="M530" i="1"/>
  <c r="F530" i="1"/>
  <c r="K282" i="1"/>
  <c r="D282" i="1" s="1"/>
  <c r="T531" i="1"/>
  <c r="A532" i="1"/>
  <c r="S530" i="1"/>
  <c r="R530" i="1"/>
  <c r="N529" i="1"/>
  <c r="O530" i="1" l="1"/>
  <c r="N530" i="1" s="1"/>
  <c r="M531" i="1"/>
  <c r="F531" i="1"/>
  <c r="H546" i="3"/>
  <c r="I546" i="3" s="1"/>
  <c r="G547" i="3"/>
  <c r="J545" i="3"/>
  <c r="K545" i="3" s="1"/>
  <c r="Q553" i="1" s="1"/>
  <c r="L545" i="3"/>
  <c r="I532" i="1"/>
  <c r="P532" i="1"/>
  <c r="L282" i="1"/>
  <c r="J283" i="1" s="1"/>
  <c r="E283" i="1" s="1"/>
  <c r="T532" i="1"/>
  <c r="A533" i="1"/>
  <c r="R531" i="1"/>
  <c r="S531" i="1"/>
  <c r="O531" i="1" l="1"/>
  <c r="N531" i="1" s="1"/>
  <c r="M532" i="1"/>
  <c r="F532" i="1"/>
  <c r="G548" i="3"/>
  <c r="H547" i="3"/>
  <c r="I547" i="3" s="1"/>
  <c r="I533" i="1"/>
  <c r="P533" i="1"/>
  <c r="L546" i="3"/>
  <c r="J546" i="3"/>
  <c r="K546" i="3" s="1"/>
  <c r="Q554" i="1" s="1"/>
  <c r="K283" i="1"/>
  <c r="D283" i="1" s="1"/>
  <c r="T533" i="1"/>
  <c r="A534" i="1"/>
  <c r="R532" i="1"/>
  <c r="S532" i="1"/>
  <c r="I534" i="1" l="1"/>
  <c r="P534" i="1"/>
  <c r="J547" i="3"/>
  <c r="K547" i="3" s="1"/>
  <c r="Q555" i="1" s="1"/>
  <c r="L547" i="3"/>
  <c r="O532" i="1"/>
  <c r="N532" i="1" s="1"/>
  <c r="H548" i="3"/>
  <c r="I548" i="3" s="1"/>
  <c r="G549" i="3"/>
  <c r="M533" i="1"/>
  <c r="F533" i="1"/>
  <c r="L283" i="1"/>
  <c r="J284" i="1" s="1"/>
  <c r="E284" i="1" s="1"/>
  <c r="T534" i="1"/>
  <c r="A535" i="1"/>
  <c r="S533" i="1"/>
  <c r="R533" i="1"/>
  <c r="O533" i="1" s="1"/>
  <c r="I535" i="1" l="1"/>
  <c r="P535" i="1"/>
  <c r="H549" i="3"/>
  <c r="I549" i="3" s="1"/>
  <c r="G550" i="3"/>
  <c r="M534" i="1"/>
  <c r="F534" i="1"/>
  <c r="J548" i="3"/>
  <c r="K548" i="3" s="1"/>
  <c r="Q556" i="1" s="1"/>
  <c r="L548" i="3"/>
  <c r="K284" i="1"/>
  <c r="D284" i="1" s="1"/>
  <c r="N533" i="1"/>
  <c r="A536" i="1"/>
  <c r="T535" i="1"/>
  <c r="S534" i="1"/>
  <c r="R534" i="1"/>
  <c r="I536" i="1" l="1"/>
  <c r="P536" i="1"/>
  <c r="O534" i="1"/>
  <c r="N534" i="1" s="1"/>
  <c r="H550" i="3"/>
  <c r="I550" i="3" s="1"/>
  <c r="G551" i="3"/>
  <c r="J549" i="3"/>
  <c r="K549" i="3" s="1"/>
  <c r="Q557" i="1" s="1"/>
  <c r="L549" i="3"/>
  <c r="M535" i="1"/>
  <c r="F535" i="1"/>
  <c r="L284" i="1"/>
  <c r="J285" i="1" s="1"/>
  <c r="E285" i="1" s="1"/>
  <c r="R535" i="1"/>
  <c r="S535" i="1"/>
  <c r="A537" i="1"/>
  <c r="T536" i="1"/>
  <c r="I537" i="1" l="1"/>
  <c r="P537" i="1"/>
  <c r="G552" i="3"/>
  <c r="H551" i="3"/>
  <c r="I551" i="3" s="1"/>
  <c r="M536" i="1"/>
  <c r="F536" i="1"/>
  <c r="O535" i="1"/>
  <c r="N535" i="1" s="1"/>
  <c r="L550" i="3"/>
  <c r="J550" i="3"/>
  <c r="K550" i="3" s="1"/>
  <c r="Q558" i="1" s="1"/>
  <c r="K285" i="1"/>
  <c r="D285" i="1" s="1"/>
  <c r="R536" i="1"/>
  <c r="S536" i="1"/>
  <c r="A538" i="1"/>
  <c r="T537" i="1"/>
  <c r="I538" i="1" l="1"/>
  <c r="P538" i="1"/>
  <c r="O536" i="1"/>
  <c r="N536" i="1" s="1"/>
  <c r="M537" i="1"/>
  <c r="F537" i="1"/>
  <c r="G553" i="3"/>
  <c r="H552" i="3"/>
  <c r="I552" i="3" s="1"/>
  <c r="L551" i="3"/>
  <c r="J551" i="3"/>
  <c r="K551" i="3" s="1"/>
  <c r="Q559" i="1" s="1"/>
  <c r="L285" i="1"/>
  <c r="J286" i="1" s="1"/>
  <c r="E286" i="1" s="1"/>
  <c r="R537" i="1"/>
  <c r="S537" i="1"/>
  <c r="T538" i="1"/>
  <c r="A539" i="1"/>
  <c r="O537" i="1" l="1"/>
  <c r="N537" i="1" s="1"/>
  <c r="I539" i="1"/>
  <c r="P539" i="1"/>
  <c r="M538" i="1"/>
  <c r="F538" i="1"/>
  <c r="H553" i="3"/>
  <c r="I553" i="3" s="1"/>
  <c r="G554" i="3"/>
  <c r="J552" i="3"/>
  <c r="K552" i="3" s="1"/>
  <c r="Q560" i="1" s="1"/>
  <c r="L552" i="3"/>
  <c r="K286" i="1"/>
  <c r="D286" i="1" s="1"/>
  <c r="A540" i="1"/>
  <c r="T539" i="1"/>
  <c r="S538" i="1"/>
  <c r="R538" i="1"/>
  <c r="M539" i="1" l="1"/>
  <c r="F539" i="1"/>
  <c r="J553" i="3"/>
  <c r="K553" i="3" s="1"/>
  <c r="Q561" i="1" s="1"/>
  <c r="L553" i="3"/>
  <c r="O538" i="1"/>
  <c r="N538" i="1" s="1"/>
  <c r="I540" i="1"/>
  <c r="P540" i="1"/>
  <c r="H554" i="3"/>
  <c r="I554" i="3" s="1"/>
  <c r="G555" i="3"/>
  <c r="L286" i="1"/>
  <c r="J287" i="1" s="1"/>
  <c r="E287" i="1" s="1"/>
  <c r="R539" i="1"/>
  <c r="S539" i="1"/>
  <c r="A541" i="1"/>
  <c r="T540" i="1"/>
  <c r="O539" i="1" l="1"/>
  <c r="N539" i="1" s="1"/>
  <c r="I541" i="1"/>
  <c r="P541" i="1"/>
  <c r="M540" i="1"/>
  <c r="F540" i="1"/>
  <c r="H555" i="3"/>
  <c r="I555" i="3" s="1"/>
  <c r="G556" i="3"/>
  <c r="L554" i="3"/>
  <c r="J554" i="3"/>
  <c r="K554" i="3" s="1"/>
  <c r="Q562" i="1" s="1"/>
  <c r="K287" i="1"/>
  <c r="D287" i="1" s="1"/>
  <c r="S540" i="1"/>
  <c r="R540" i="1"/>
  <c r="O540" i="1" s="1"/>
  <c r="A542" i="1"/>
  <c r="T541" i="1"/>
  <c r="J555" i="3" l="1"/>
  <c r="K555" i="3" s="1"/>
  <c r="Q563" i="1" s="1"/>
  <c r="L555" i="3"/>
  <c r="H556" i="3"/>
  <c r="I556" i="3" s="1"/>
  <c r="G557" i="3"/>
  <c r="I542" i="1"/>
  <c r="P542" i="1"/>
  <c r="M541" i="1"/>
  <c r="F541" i="1"/>
  <c r="L287" i="1"/>
  <c r="J288" i="1" s="1"/>
  <c r="E288" i="1" s="1"/>
  <c r="N540" i="1"/>
  <c r="R541" i="1"/>
  <c r="S541" i="1"/>
  <c r="A543" i="1"/>
  <c r="T542" i="1"/>
  <c r="M542" i="1" l="1"/>
  <c r="F542" i="1"/>
  <c r="I543" i="1"/>
  <c r="P543" i="1"/>
  <c r="G558" i="3"/>
  <c r="H557" i="3"/>
  <c r="I557" i="3" s="1"/>
  <c r="J556" i="3"/>
  <c r="K556" i="3" s="1"/>
  <c r="Q564" i="1" s="1"/>
  <c r="L556" i="3"/>
  <c r="O541" i="1"/>
  <c r="N541" i="1" s="1"/>
  <c r="K288" i="1"/>
  <c r="D288" i="1" s="1"/>
  <c r="R542" i="1"/>
  <c r="S542" i="1"/>
  <c r="T543" i="1"/>
  <c r="A544" i="1"/>
  <c r="O542" i="1" l="1"/>
  <c r="L557" i="3"/>
  <c r="J557" i="3"/>
  <c r="K557" i="3" s="1"/>
  <c r="Q565" i="1" s="1"/>
  <c r="H558" i="3"/>
  <c r="I558" i="3" s="1"/>
  <c r="G559" i="3"/>
  <c r="I544" i="1"/>
  <c r="P544" i="1"/>
  <c r="M543" i="1"/>
  <c r="F543" i="1"/>
  <c r="L288" i="1"/>
  <c r="J289" i="1" s="1"/>
  <c r="E289" i="1" s="1"/>
  <c r="N542" i="1"/>
  <c r="T544" i="1"/>
  <c r="A545" i="1"/>
  <c r="R543" i="1"/>
  <c r="S543" i="1"/>
  <c r="I545" i="1" l="1"/>
  <c r="P545" i="1"/>
  <c r="H559" i="3"/>
  <c r="I559" i="3" s="1"/>
  <c r="G560" i="3"/>
  <c r="L558" i="3"/>
  <c r="J558" i="3"/>
  <c r="K558" i="3" s="1"/>
  <c r="Q566" i="1" s="1"/>
  <c r="M544" i="1"/>
  <c r="F544" i="1"/>
  <c r="O543" i="1"/>
  <c r="N543" i="1" s="1"/>
  <c r="K289" i="1"/>
  <c r="D289" i="1" s="1"/>
  <c r="A546" i="1"/>
  <c r="T545" i="1"/>
  <c r="S544" i="1"/>
  <c r="R544" i="1"/>
  <c r="O544" i="1" l="1"/>
  <c r="N544" i="1" s="1"/>
  <c r="I546" i="1"/>
  <c r="P546" i="1"/>
  <c r="M545" i="1"/>
  <c r="F545" i="1"/>
  <c r="H560" i="3"/>
  <c r="I560" i="3" s="1"/>
  <c r="G561" i="3"/>
  <c r="L559" i="3"/>
  <c r="J559" i="3"/>
  <c r="K559" i="3" s="1"/>
  <c r="Q567" i="1" s="1"/>
  <c r="L289" i="1"/>
  <c r="J290" i="1" s="1"/>
  <c r="E290" i="1" s="1"/>
  <c r="R545" i="1"/>
  <c r="S545" i="1"/>
  <c r="T546" i="1"/>
  <c r="A547" i="1"/>
  <c r="I547" i="1" l="1"/>
  <c r="P547" i="1"/>
  <c r="J560" i="3"/>
  <c r="K560" i="3" s="1"/>
  <c r="Q568" i="1" s="1"/>
  <c r="L560" i="3"/>
  <c r="M546" i="1"/>
  <c r="F546" i="1"/>
  <c r="O545" i="1"/>
  <c r="N545" i="1" s="1"/>
  <c r="G562" i="3"/>
  <c r="H561" i="3"/>
  <c r="I561" i="3" s="1"/>
  <c r="K290" i="1"/>
  <c r="D290" i="1" s="1"/>
  <c r="A548" i="1"/>
  <c r="T547" i="1"/>
  <c r="S546" i="1"/>
  <c r="R546" i="1"/>
  <c r="O546" i="1" s="1"/>
  <c r="I548" i="1" l="1"/>
  <c r="P548" i="1"/>
  <c r="M547" i="1"/>
  <c r="F547" i="1"/>
  <c r="H562" i="3"/>
  <c r="I562" i="3" s="1"/>
  <c r="G563" i="3"/>
  <c r="J561" i="3"/>
  <c r="K561" i="3" s="1"/>
  <c r="Q569" i="1" s="1"/>
  <c r="L561" i="3"/>
  <c r="L290" i="1"/>
  <c r="J291" i="1" s="1"/>
  <c r="E291" i="1" s="1"/>
  <c r="N546" i="1"/>
  <c r="S547" i="1"/>
  <c r="R547" i="1"/>
  <c r="A549" i="1"/>
  <c r="T548" i="1"/>
  <c r="M548" i="1" l="1"/>
  <c r="F548" i="1"/>
  <c r="O547" i="1"/>
  <c r="N547" i="1" s="1"/>
  <c r="I549" i="1"/>
  <c r="P549" i="1"/>
  <c r="H563" i="3"/>
  <c r="I563" i="3" s="1"/>
  <c r="G564" i="3"/>
  <c r="J562" i="3"/>
  <c r="K562" i="3" s="1"/>
  <c r="Q570" i="1" s="1"/>
  <c r="L562" i="3"/>
  <c r="K291" i="1"/>
  <c r="D291" i="1" s="1"/>
  <c r="T549" i="1"/>
  <c r="A550" i="1"/>
  <c r="R548" i="1"/>
  <c r="S548" i="1"/>
  <c r="I550" i="1" l="1"/>
  <c r="P550" i="1"/>
  <c r="M549" i="1"/>
  <c r="F549" i="1"/>
  <c r="O548" i="1"/>
  <c r="N548" i="1" s="1"/>
  <c r="L563" i="3"/>
  <c r="J563" i="3"/>
  <c r="K563" i="3" s="1"/>
  <c r="Q571" i="1" s="1"/>
  <c r="H564" i="3"/>
  <c r="I564" i="3" s="1"/>
  <c r="G565" i="3"/>
  <c r="L291" i="1"/>
  <c r="J292" i="1" s="1"/>
  <c r="E292" i="1" s="1"/>
  <c r="A551" i="1"/>
  <c r="T550" i="1"/>
  <c r="S549" i="1"/>
  <c r="R549" i="1"/>
  <c r="O549" i="1" l="1"/>
  <c r="I551" i="1"/>
  <c r="P551" i="1"/>
  <c r="M550" i="1"/>
  <c r="F550" i="1"/>
  <c r="H565" i="3"/>
  <c r="I565" i="3" s="1"/>
  <c r="G566" i="3"/>
  <c r="L564" i="3"/>
  <c r="J564" i="3"/>
  <c r="K564" i="3" s="1"/>
  <c r="Q572" i="1" s="1"/>
  <c r="K292" i="1"/>
  <c r="D292" i="1" s="1"/>
  <c r="N549" i="1"/>
  <c r="R550" i="1"/>
  <c r="S550" i="1"/>
  <c r="T551" i="1"/>
  <c r="A552" i="1"/>
  <c r="O550" i="1" l="1"/>
  <c r="N550" i="1" s="1"/>
  <c r="I552" i="1"/>
  <c r="P552" i="1"/>
  <c r="M551" i="1"/>
  <c r="F551" i="1"/>
  <c r="J565" i="3"/>
  <c r="K565" i="3" s="1"/>
  <c r="Q573" i="1" s="1"/>
  <c r="L565" i="3"/>
  <c r="G567" i="3"/>
  <c r="H566" i="3"/>
  <c r="I566" i="3" s="1"/>
  <c r="L292" i="1"/>
  <c r="J293" i="1" s="1"/>
  <c r="E293" i="1" s="1"/>
  <c r="T552" i="1"/>
  <c r="A553" i="1"/>
  <c r="R551" i="1"/>
  <c r="S551" i="1"/>
  <c r="O551" i="1" l="1"/>
  <c r="N551" i="1" s="1"/>
  <c r="I553" i="1"/>
  <c r="P553" i="1"/>
  <c r="H567" i="3"/>
  <c r="I567" i="3" s="1"/>
  <c r="G568" i="3"/>
  <c r="J566" i="3"/>
  <c r="K566" i="3" s="1"/>
  <c r="Q574" i="1" s="1"/>
  <c r="L566" i="3"/>
  <c r="M552" i="1"/>
  <c r="F552" i="1"/>
  <c r="K293" i="1"/>
  <c r="D293" i="1" s="1"/>
  <c r="R552" i="1"/>
  <c r="S552" i="1"/>
  <c r="T553" i="1"/>
  <c r="A554" i="1"/>
  <c r="O552" i="1" l="1"/>
  <c r="N552" i="1" s="1"/>
  <c r="I554" i="1"/>
  <c r="P554" i="1"/>
  <c r="M553" i="1"/>
  <c r="F553" i="1"/>
  <c r="H568" i="3"/>
  <c r="I568" i="3" s="1"/>
  <c r="G569" i="3"/>
  <c r="J567" i="3"/>
  <c r="K567" i="3" s="1"/>
  <c r="Q575" i="1" s="1"/>
  <c r="L567" i="3"/>
  <c r="L293" i="1"/>
  <c r="J294" i="1" s="1"/>
  <c r="E294" i="1" s="1"/>
  <c r="T554" i="1"/>
  <c r="A555" i="1"/>
  <c r="R553" i="1"/>
  <c r="O553" i="1" s="1"/>
  <c r="S553" i="1"/>
  <c r="I555" i="1" l="1"/>
  <c r="P555" i="1"/>
  <c r="M554" i="1"/>
  <c r="F554" i="1"/>
  <c r="J568" i="3"/>
  <c r="K568" i="3" s="1"/>
  <c r="Q576" i="1" s="1"/>
  <c r="L568" i="3"/>
  <c r="G570" i="3"/>
  <c r="H569" i="3"/>
  <c r="I569" i="3" s="1"/>
  <c r="K294" i="1"/>
  <c r="D294" i="1" s="1"/>
  <c r="N553" i="1"/>
  <c r="T555" i="1"/>
  <c r="A556" i="1"/>
  <c r="R554" i="1"/>
  <c r="S554" i="1"/>
  <c r="M555" i="1" l="1"/>
  <c r="F555" i="1"/>
  <c r="H570" i="3"/>
  <c r="I570" i="3" s="1"/>
  <c r="G571" i="3"/>
  <c r="J569" i="3"/>
  <c r="K569" i="3" s="1"/>
  <c r="Q577" i="1" s="1"/>
  <c r="L569" i="3"/>
  <c r="O554" i="1"/>
  <c r="N554" i="1" s="1"/>
  <c r="I556" i="1"/>
  <c r="P556" i="1"/>
  <c r="L294" i="1"/>
  <c r="J295" i="1" s="1"/>
  <c r="E295" i="1" s="1"/>
  <c r="R555" i="1"/>
  <c r="S555" i="1"/>
  <c r="A557" i="1"/>
  <c r="T556" i="1"/>
  <c r="O555" i="1" l="1"/>
  <c r="N555" i="1" s="1"/>
  <c r="M556" i="1"/>
  <c r="F556" i="1"/>
  <c r="H571" i="3"/>
  <c r="I571" i="3" s="1"/>
  <c r="G572" i="3"/>
  <c r="I557" i="1"/>
  <c r="P557" i="1"/>
  <c r="J570" i="3"/>
  <c r="K570" i="3" s="1"/>
  <c r="Q578" i="1" s="1"/>
  <c r="L570" i="3"/>
  <c r="K295" i="1"/>
  <c r="D295" i="1" s="1"/>
  <c r="S556" i="1"/>
  <c r="R556" i="1"/>
  <c r="A558" i="1"/>
  <c r="T557" i="1"/>
  <c r="M557" i="1" l="1"/>
  <c r="F557" i="1"/>
  <c r="O556" i="1"/>
  <c r="N556" i="1" s="1"/>
  <c r="G573" i="3"/>
  <c r="H572" i="3"/>
  <c r="I572" i="3" s="1"/>
  <c r="J571" i="3"/>
  <c r="K571" i="3" s="1"/>
  <c r="Q579" i="1" s="1"/>
  <c r="L571" i="3"/>
  <c r="I558" i="1"/>
  <c r="P558" i="1"/>
  <c r="L295" i="1"/>
  <c r="J296" i="1" s="1"/>
  <c r="E296" i="1" s="1"/>
  <c r="R557" i="1"/>
  <c r="S557" i="1"/>
  <c r="A559" i="1"/>
  <c r="T558" i="1"/>
  <c r="M558" i="1" l="1"/>
  <c r="F558" i="1"/>
  <c r="L572" i="3"/>
  <c r="J572" i="3"/>
  <c r="K572" i="3" s="1"/>
  <c r="Q580" i="1" s="1"/>
  <c r="H573" i="3"/>
  <c r="I573" i="3" s="1"/>
  <c r="G574" i="3"/>
  <c r="O557" i="1"/>
  <c r="N557" i="1" s="1"/>
  <c r="I559" i="1"/>
  <c r="P559" i="1"/>
  <c r="K296" i="1"/>
  <c r="D296" i="1" s="1"/>
  <c r="S558" i="1"/>
  <c r="R558" i="1"/>
  <c r="T559" i="1"/>
  <c r="A560" i="1"/>
  <c r="J573" i="3" l="1"/>
  <c r="K573" i="3" s="1"/>
  <c r="Q581" i="1" s="1"/>
  <c r="L573" i="3"/>
  <c r="M559" i="1"/>
  <c r="F559" i="1"/>
  <c r="I560" i="1"/>
  <c r="P560" i="1"/>
  <c r="G575" i="3"/>
  <c r="H574" i="3"/>
  <c r="I574" i="3" s="1"/>
  <c r="L296" i="1"/>
  <c r="J297" i="1" s="1"/>
  <c r="E297" i="1" s="1"/>
  <c r="O558" i="1"/>
  <c r="N558" i="1" s="1"/>
  <c r="T560" i="1"/>
  <c r="A561" i="1"/>
  <c r="R559" i="1"/>
  <c r="S559" i="1"/>
  <c r="I561" i="1" l="1"/>
  <c r="P561" i="1"/>
  <c r="M560" i="1"/>
  <c r="F560" i="1"/>
  <c r="O559" i="1"/>
  <c r="N559" i="1" s="1"/>
  <c r="J574" i="3"/>
  <c r="K574" i="3" s="1"/>
  <c r="Q582" i="1" s="1"/>
  <c r="L574" i="3"/>
  <c r="G576" i="3"/>
  <c r="H575" i="3"/>
  <c r="I575" i="3" s="1"/>
  <c r="K297" i="1"/>
  <c r="D297" i="1" s="1"/>
  <c r="T561" i="1"/>
  <c r="A562" i="1"/>
  <c r="S560" i="1"/>
  <c r="R560" i="1"/>
  <c r="I562" i="1" l="1"/>
  <c r="P562" i="1"/>
  <c r="H576" i="3"/>
  <c r="I576" i="3" s="1"/>
  <c r="G577" i="3"/>
  <c r="M561" i="1"/>
  <c r="F561" i="1"/>
  <c r="L297" i="1"/>
  <c r="J298" i="1" s="1"/>
  <c r="E298" i="1" s="1"/>
  <c r="O560" i="1"/>
  <c r="N560" i="1" s="1"/>
  <c r="L575" i="3"/>
  <c r="J575" i="3"/>
  <c r="K575" i="3" s="1"/>
  <c r="Q583" i="1" s="1"/>
  <c r="T562" i="1"/>
  <c r="A563" i="1"/>
  <c r="R561" i="1"/>
  <c r="S561" i="1"/>
  <c r="O561" i="1" l="1"/>
  <c r="N561" i="1" s="1"/>
  <c r="I563" i="1"/>
  <c r="P563" i="1"/>
  <c r="K298" i="1"/>
  <c r="D298" i="1" s="1"/>
  <c r="G578" i="3"/>
  <c r="H577" i="3"/>
  <c r="I577" i="3" s="1"/>
  <c r="L576" i="3"/>
  <c r="J576" i="3"/>
  <c r="K576" i="3" s="1"/>
  <c r="Q584" i="1" s="1"/>
  <c r="M562" i="1"/>
  <c r="F562" i="1"/>
  <c r="T563" i="1"/>
  <c r="A564" i="1"/>
  <c r="R562" i="1"/>
  <c r="S562" i="1"/>
  <c r="L298" i="1" l="1"/>
  <c r="J299" i="1" s="1"/>
  <c r="E299" i="1" s="1"/>
  <c r="I564" i="1"/>
  <c r="P564" i="1"/>
  <c r="G579" i="3"/>
  <c r="H578" i="3"/>
  <c r="I578" i="3" s="1"/>
  <c r="M563" i="1"/>
  <c r="F563" i="1"/>
  <c r="O562" i="1"/>
  <c r="N562" i="1" s="1"/>
  <c r="J577" i="3"/>
  <c r="K577" i="3" s="1"/>
  <c r="Q585" i="1" s="1"/>
  <c r="L577" i="3"/>
  <c r="K299" i="1"/>
  <c r="D299" i="1" s="1"/>
  <c r="R563" i="1"/>
  <c r="O563" i="1" s="1"/>
  <c r="S563" i="1"/>
  <c r="A565" i="1"/>
  <c r="T564" i="1"/>
  <c r="J578" i="3" l="1"/>
  <c r="K578" i="3" s="1"/>
  <c r="Q586" i="1" s="1"/>
  <c r="L578" i="3"/>
  <c r="H579" i="3"/>
  <c r="I579" i="3" s="1"/>
  <c r="G580" i="3"/>
  <c r="M564" i="1"/>
  <c r="F564" i="1"/>
  <c r="I565" i="1"/>
  <c r="P565" i="1"/>
  <c r="L299" i="1"/>
  <c r="J300" i="1" s="1"/>
  <c r="E300" i="1" s="1"/>
  <c r="S564" i="1"/>
  <c r="R564" i="1"/>
  <c r="A566" i="1"/>
  <c r="T565" i="1"/>
  <c r="N563" i="1"/>
  <c r="O564" i="1" l="1"/>
  <c r="N564" i="1" s="1"/>
  <c r="M565" i="1"/>
  <c r="F565" i="1"/>
  <c r="G581" i="3"/>
  <c r="H580" i="3"/>
  <c r="I580" i="3" s="1"/>
  <c r="L579" i="3"/>
  <c r="J579" i="3"/>
  <c r="K579" i="3" s="1"/>
  <c r="Q587" i="1" s="1"/>
  <c r="I566" i="1"/>
  <c r="P566" i="1"/>
  <c r="K300" i="1"/>
  <c r="D300" i="1" s="1"/>
  <c r="T566" i="1"/>
  <c r="A567" i="1"/>
  <c r="R565" i="1"/>
  <c r="S565" i="1"/>
  <c r="I567" i="1" l="1"/>
  <c r="P567" i="1"/>
  <c r="L580" i="3"/>
  <c r="J580" i="3"/>
  <c r="K580" i="3" s="1"/>
  <c r="Q588" i="1" s="1"/>
  <c r="O565" i="1"/>
  <c r="N565" i="1" s="1"/>
  <c r="G582" i="3"/>
  <c r="H581" i="3"/>
  <c r="I581" i="3" s="1"/>
  <c r="M566" i="1"/>
  <c r="F566" i="1"/>
  <c r="L300" i="1"/>
  <c r="J301" i="1" s="1"/>
  <c r="E301" i="1" s="1"/>
  <c r="T567" i="1"/>
  <c r="A568" i="1"/>
  <c r="R566" i="1"/>
  <c r="S566" i="1"/>
  <c r="M567" i="1" l="1"/>
  <c r="F567" i="1"/>
  <c r="I568" i="1"/>
  <c r="P568" i="1"/>
  <c r="J581" i="3"/>
  <c r="K581" i="3" s="1"/>
  <c r="Q589" i="1" s="1"/>
  <c r="L581" i="3"/>
  <c r="O566" i="1"/>
  <c r="N566" i="1" s="1"/>
  <c r="G583" i="3"/>
  <c r="H582" i="3"/>
  <c r="I582" i="3" s="1"/>
  <c r="K301" i="1"/>
  <c r="D301" i="1" s="1"/>
  <c r="T568" i="1"/>
  <c r="A569" i="1"/>
  <c r="R567" i="1"/>
  <c r="O567" i="1" s="1"/>
  <c r="S567" i="1"/>
  <c r="J582" i="3" l="1"/>
  <c r="K582" i="3" s="1"/>
  <c r="Q590" i="1" s="1"/>
  <c r="L582" i="3"/>
  <c r="M568" i="1"/>
  <c r="F568" i="1"/>
  <c r="I569" i="1"/>
  <c r="P569" i="1"/>
  <c r="G584" i="3"/>
  <c r="H583" i="3"/>
  <c r="I583" i="3" s="1"/>
  <c r="L301" i="1"/>
  <c r="J302" i="1" s="1"/>
  <c r="E302" i="1" s="1"/>
  <c r="N567" i="1"/>
  <c r="A570" i="1"/>
  <c r="T569" i="1"/>
  <c r="S568" i="1"/>
  <c r="R568" i="1"/>
  <c r="M569" i="1" l="1"/>
  <c r="F569" i="1"/>
  <c r="G585" i="3"/>
  <c r="H584" i="3"/>
  <c r="I584" i="3" s="1"/>
  <c r="O568" i="1"/>
  <c r="N568" i="1" s="1"/>
  <c r="J583" i="3"/>
  <c r="K583" i="3" s="1"/>
  <c r="Q591" i="1" s="1"/>
  <c r="L583" i="3"/>
  <c r="I570" i="1"/>
  <c r="P570" i="1"/>
  <c r="K302" i="1"/>
  <c r="D302" i="1" s="1"/>
  <c r="R569" i="1"/>
  <c r="S569" i="1"/>
  <c r="T570" i="1"/>
  <c r="A571" i="1"/>
  <c r="O569" i="1" l="1"/>
  <c r="N569" i="1" s="1"/>
  <c r="J584" i="3"/>
  <c r="K584" i="3" s="1"/>
  <c r="Q592" i="1" s="1"/>
  <c r="L584" i="3"/>
  <c r="M570" i="1"/>
  <c r="F570" i="1"/>
  <c r="G586" i="3"/>
  <c r="H585" i="3"/>
  <c r="I585" i="3" s="1"/>
  <c r="I571" i="1"/>
  <c r="P571" i="1"/>
  <c r="L302" i="1"/>
  <c r="J303" i="1" s="1"/>
  <c r="E303" i="1" s="1"/>
  <c r="R570" i="1"/>
  <c r="S570" i="1"/>
  <c r="T571" i="1"/>
  <c r="A572" i="1"/>
  <c r="J585" i="3" l="1"/>
  <c r="K585" i="3" s="1"/>
  <c r="Q593" i="1" s="1"/>
  <c r="L585" i="3"/>
  <c r="H586" i="3"/>
  <c r="I586" i="3" s="1"/>
  <c r="G587" i="3"/>
  <c r="M571" i="1"/>
  <c r="F571" i="1"/>
  <c r="I572" i="1"/>
  <c r="P572" i="1"/>
  <c r="O570" i="1"/>
  <c r="N570" i="1" s="1"/>
  <c r="K303" i="1"/>
  <c r="D303" i="1" s="1"/>
  <c r="R571" i="1"/>
  <c r="S571" i="1"/>
  <c r="T572" i="1"/>
  <c r="A573" i="1"/>
  <c r="M572" i="1" l="1"/>
  <c r="F572" i="1"/>
  <c r="I573" i="1"/>
  <c r="P573" i="1"/>
  <c r="O571" i="1"/>
  <c r="N571" i="1" s="1"/>
  <c r="G588" i="3"/>
  <c r="H587" i="3"/>
  <c r="I587" i="3" s="1"/>
  <c r="J586" i="3"/>
  <c r="K586" i="3" s="1"/>
  <c r="Q594" i="1" s="1"/>
  <c r="L586" i="3"/>
  <c r="L303" i="1"/>
  <c r="J304" i="1" s="1"/>
  <c r="E304" i="1" s="1"/>
  <c r="T573" i="1"/>
  <c r="A574" i="1"/>
  <c r="S572" i="1"/>
  <c r="R572" i="1"/>
  <c r="M573" i="1" l="1"/>
  <c r="F573" i="1"/>
  <c r="J587" i="3"/>
  <c r="K587" i="3" s="1"/>
  <c r="Q595" i="1" s="1"/>
  <c r="L587" i="3"/>
  <c r="O572" i="1"/>
  <c r="N572" i="1" s="1"/>
  <c r="I574" i="1"/>
  <c r="P574" i="1"/>
  <c r="G589" i="3"/>
  <c r="H588" i="3"/>
  <c r="I588" i="3" s="1"/>
  <c r="K304" i="1"/>
  <c r="D304" i="1" s="1"/>
  <c r="T574" i="1"/>
  <c r="A575" i="1"/>
  <c r="R573" i="1"/>
  <c r="S573" i="1"/>
  <c r="J588" i="3" l="1"/>
  <c r="K588" i="3" s="1"/>
  <c r="Q596" i="1" s="1"/>
  <c r="L588" i="3"/>
  <c r="M574" i="1"/>
  <c r="F574" i="1"/>
  <c r="G590" i="3"/>
  <c r="H589" i="3"/>
  <c r="I589" i="3" s="1"/>
  <c r="O573" i="1"/>
  <c r="N573" i="1" s="1"/>
  <c r="I575" i="1"/>
  <c r="P575" i="1"/>
  <c r="L304" i="1"/>
  <c r="J305" i="1" s="1"/>
  <c r="E305" i="1" s="1"/>
  <c r="T575" i="1"/>
  <c r="A576" i="1"/>
  <c r="R574" i="1"/>
  <c r="S574" i="1"/>
  <c r="J589" i="3" l="1"/>
  <c r="K589" i="3" s="1"/>
  <c r="Q597" i="1" s="1"/>
  <c r="L589" i="3"/>
  <c r="H590" i="3"/>
  <c r="I590" i="3" s="1"/>
  <c r="G591" i="3"/>
  <c r="M575" i="1"/>
  <c r="F575" i="1"/>
  <c r="O574" i="1"/>
  <c r="N574" i="1" s="1"/>
  <c r="I576" i="1"/>
  <c r="P576" i="1"/>
  <c r="K305" i="1"/>
  <c r="D305" i="1" s="1"/>
  <c r="R575" i="1"/>
  <c r="S575" i="1"/>
  <c r="A577" i="1"/>
  <c r="T576" i="1"/>
  <c r="I577" i="1" l="1"/>
  <c r="P577" i="1"/>
  <c r="O575" i="1"/>
  <c r="N575" i="1" s="1"/>
  <c r="M576" i="1"/>
  <c r="F576" i="1"/>
  <c r="G592" i="3"/>
  <c r="H591" i="3"/>
  <c r="I591" i="3" s="1"/>
  <c r="J590" i="3"/>
  <c r="K590" i="3" s="1"/>
  <c r="Q598" i="1" s="1"/>
  <c r="L590" i="3"/>
  <c r="L305" i="1"/>
  <c r="J306" i="1" s="1"/>
  <c r="E306" i="1" s="1"/>
  <c r="S576" i="1"/>
  <c r="R576" i="1"/>
  <c r="T577" i="1"/>
  <c r="A578" i="1"/>
  <c r="O576" i="1" l="1"/>
  <c r="N576" i="1" s="1"/>
  <c r="M577" i="1"/>
  <c r="F577" i="1"/>
  <c r="I578" i="1"/>
  <c r="P578" i="1"/>
  <c r="L591" i="3"/>
  <c r="J591" i="3"/>
  <c r="K591" i="3" s="1"/>
  <c r="Q599" i="1" s="1"/>
  <c r="G593" i="3"/>
  <c r="H592" i="3"/>
  <c r="I592" i="3" s="1"/>
  <c r="K306" i="1"/>
  <c r="D306" i="1" s="1"/>
  <c r="S577" i="1"/>
  <c r="R577" i="1"/>
  <c r="O577" i="1" s="1"/>
  <c r="A579" i="1"/>
  <c r="T578" i="1"/>
  <c r="I579" i="1" l="1"/>
  <c r="P579" i="1"/>
  <c r="L592" i="3"/>
  <c r="J592" i="3"/>
  <c r="K592" i="3" s="1"/>
  <c r="Q600" i="1" s="1"/>
  <c r="M578" i="1"/>
  <c r="F578" i="1"/>
  <c r="G594" i="3"/>
  <c r="H593" i="3"/>
  <c r="I593" i="3" s="1"/>
  <c r="L306" i="1"/>
  <c r="J307" i="1" s="1"/>
  <c r="E307" i="1" s="1"/>
  <c r="N577" i="1"/>
  <c r="R578" i="1"/>
  <c r="S578" i="1"/>
  <c r="A580" i="1"/>
  <c r="T579" i="1"/>
  <c r="M579" i="1" l="1"/>
  <c r="F579" i="1"/>
  <c r="I580" i="1"/>
  <c r="P580" i="1"/>
  <c r="O578" i="1"/>
  <c r="N578" i="1" s="1"/>
  <c r="L593" i="3"/>
  <c r="J593" i="3"/>
  <c r="K593" i="3" s="1"/>
  <c r="Q601" i="1" s="1"/>
  <c r="H594" i="3"/>
  <c r="I594" i="3" s="1"/>
  <c r="G595" i="3"/>
  <c r="K307" i="1"/>
  <c r="D307" i="1" s="1"/>
  <c r="R579" i="1"/>
  <c r="S579" i="1"/>
  <c r="A581" i="1"/>
  <c r="T580" i="1"/>
  <c r="I581" i="1" l="1"/>
  <c r="P581" i="1"/>
  <c r="O579" i="1"/>
  <c r="N579" i="1" s="1"/>
  <c r="H595" i="3"/>
  <c r="I595" i="3" s="1"/>
  <c r="G596" i="3"/>
  <c r="J594" i="3"/>
  <c r="K594" i="3" s="1"/>
  <c r="Q602" i="1" s="1"/>
  <c r="L594" i="3"/>
  <c r="M580" i="1"/>
  <c r="F580" i="1"/>
  <c r="L307" i="1"/>
  <c r="J308" i="1" s="1"/>
  <c r="E308" i="1" s="1"/>
  <c r="S580" i="1"/>
  <c r="R580" i="1"/>
  <c r="A582" i="1"/>
  <c r="T581" i="1"/>
  <c r="O580" i="1" l="1"/>
  <c r="I582" i="1"/>
  <c r="P582" i="1"/>
  <c r="M581" i="1"/>
  <c r="F581" i="1"/>
  <c r="H596" i="3"/>
  <c r="I596" i="3" s="1"/>
  <c r="G597" i="3"/>
  <c r="J595" i="3"/>
  <c r="K595" i="3" s="1"/>
  <c r="Q603" i="1" s="1"/>
  <c r="L595" i="3"/>
  <c r="K308" i="1"/>
  <c r="D308" i="1" s="1"/>
  <c r="N580" i="1"/>
  <c r="S581" i="1"/>
  <c r="R581" i="1"/>
  <c r="T582" i="1"/>
  <c r="A583" i="1"/>
  <c r="O581" i="1" l="1"/>
  <c r="N581" i="1" s="1"/>
  <c r="I583" i="1"/>
  <c r="P583" i="1"/>
  <c r="M582" i="1"/>
  <c r="F582" i="1"/>
  <c r="G598" i="3"/>
  <c r="H597" i="3"/>
  <c r="I597" i="3" s="1"/>
  <c r="J596" i="3"/>
  <c r="K596" i="3" s="1"/>
  <c r="Q604" i="1" s="1"/>
  <c r="L596" i="3"/>
  <c r="L308" i="1"/>
  <c r="J309" i="1" s="1"/>
  <c r="E309" i="1" s="1"/>
  <c r="A584" i="1"/>
  <c r="T583" i="1"/>
  <c r="R582" i="1"/>
  <c r="S582" i="1"/>
  <c r="M583" i="1" l="1"/>
  <c r="F583" i="1"/>
  <c r="G599" i="3"/>
  <c r="H598" i="3"/>
  <c r="I598" i="3" s="1"/>
  <c r="O582" i="1"/>
  <c r="N582" i="1" s="1"/>
  <c r="I584" i="1"/>
  <c r="P584" i="1"/>
  <c r="J597" i="3"/>
  <c r="K597" i="3" s="1"/>
  <c r="Q605" i="1" s="1"/>
  <c r="L597" i="3"/>
  <c r="K309" i="1"/>
  <c r="D309" i="1" s="1"/>
  <c r="T584" i="1"/>
  <c r="A585" i="1"/>
  <c r="R583" i="1"/>
  <c r="S583" i="1"/>
  <c r="O583" i="1" l="1"/>
  <c r="N583" i="1" s="1"/>
  <c r="J598" i="3"/>
  <c r="K598" i="3" s="1"/>
  <c r="Q606" i="1" s="1"/>
  <c r="L598" i="3"/>
  <c r="I585" i="1"/>
  <c r="P585" i="1"/>
  <c r="H599" i="3"/>
  <c r="I599" i="3" s="1"/>
  <c r="G600" i="3"/>
  <c r="M584" i="1"/>
  <c r="F584" i="1"/>
  <c r="L309" i="1"/>
  <c r="J310" i="1" s="1"/>
  <c r="E310" i="1" s="1"/>
  <c r="T585" i="1"/>
  <c r="A586" i="1"/>
  <c r="S584" i="1"/>
  <c r="R584" i="1"/>
  <c r="G601" i="3" l="1"/>
  <c r="H600" i="3"/>
  <c r="I600" i="3" s="1"/>
  <c r="J599" i="3"/>
  <c r="K599" i="3" s="1"/>
  <c r="Q607" i="1" s="1"/>
  <c r="L599" i="3"/>
  <c r="M585" i="1"/>
  <c r="F585" i="1"/>
  <c r="I586" i="1"/>
  <c r="P586" i="1"/>
  <c r="O584" i="1"/>
  <c r="N584" i="1" s="1"/>
  <c r="K310" i="1"/>
  <c r="D310" i="1" s="1"/>
  <c r="S585" i="1"/>
  <c r="R585" i="1"/>
  <c r="T586" i="1"/>
  <c r="A587" i="1"/>
  <c r="M586" i="1" l="1"/>
  <c r="F586" i="1"/>
  <c r="I587" i="1"/>
  <c r="P587" i="1"/>
  <c r="J600" i="3"/>
  <c r="K600" i="3" s="1"/>
  <c r="Q608" i="1" s="1"/>
  <c r="L600" i="3"/>
  <c r="O585" i="1"/>
  <c r="N585" i="1" s="1"/>
  <c r="G602" i="3"/>
  <c r="H601" i="3"/>
  <c r="I601" i="3" s="1"/>
  <c r="L310" i="1"/>
  <c r="J311" i="1" s="1"/>
  <c r="E311" i="1" s="1"/>
  <c r="T587" i="1"/>
  <c r="A588" i="1"/>
  <c r="S586" i="1"/>
  <c r="R586" i="1"/>
  <c r="J601" i="3" l="1"/>
  <c r="K601" i="3" s="1"/>
  <c r="Q609" i="1" s="1"/>
  <c r="L601" i="3"/>
  <c r="O586" i="1"/>
  <c r="N586" i="1" s="1"/>
  <c r="M587" i="1"/>
  <c r="F587" i="1"/>
  <c r="H602" i="3"/>
  <c r="I602" i="3" s="1"/>
  <c r="G603" i="3"/>
  <c r="I588" i="1"/>
  <c r="P588" i="1"/>
  <c r="K311" i="1"/>
  <c r="D311" i="1" s="1"/>
  <c r="T588" i="1"/>
  <c r="A589" i="1"/>
  <c r="S587" i="1"/>
  <c r="R587" i="1"/>
  <c r="O587" i="1" l="1"/>
  <c r="G604" i="3"/>
  <c r="H603" i="3"/>
  <c r="I603" i="3" s="1"/>
  <c r="J602" i="3"/>
  <c r="K602" i="3" s="1"/>
  <c r="Q610" i="1" s="1"/>
  <c r="L602" i="3"/>
  <c r="M588" i="1"/>
  <c r="F588" i="1"/>
  <c r="I589" i="1"/>
  <c r="P589" i="1"/>
  <c r="L311" i="1"/>
  <c r="J312" i="1" s="1"/>
  <c r="E312" i="1" s="1"/>
  <c r="T589" i="1"/>
  <c r="A590" i="1"/>
  <c r="S588" i="1"/>
  <c r="R588" i="1"/>
  <c r="O588" i="1" s="1"/>
  <c r="N587" i="1"/>
  <c r="I590" i="1" l="1"/>
  <c r="P590" i="1"/>
  <c r="J603" i="3"/>
  <c r="K603" i="3" s="1"/>
  <c r="Q611" i="1" s="1"/>
  <c r="L603" i="3"/>
  <c r="M589" i="1"/>
  <c r="F589" i="1"/>
  <c r="H604" i="3"/>
  <c r="I604" i="3" s="1"/>
  <c r="G605" i="3"/>
  <c r="K312" i="1"/>
  <c r="D312" i="1" s="1"/>
  <c r="N588" i="1"/>
  <c r="T590" i="1"/>
  <c r="A591" i="1"/>
  <c r="S589" i="1"/>
  <c r="R589" i="1"/>
  <c r="M590" i="1" l="1"/>
  <c r="F590" i="1"/>
  <c r="L604" i="3"/>
  <c r="J604" i="3"/>
  <c r="K604" i="3" s="1"/>
  <c r="Q612" i="1" s="1"/>
  <c r="H605" i="3"/>
  <c r="I605" i="3" s="1"/>
  <c r="G606" i="3"/>
  <c r="O589" i="1"/>
  <c r="N589" i="1" s="1"/>
  <c r="I591" i="1"/>
  <c r="P591" i="1"/>
  <c r="L312" i="1"/>
  <c r="J313" i="1" s="1"/>
  <c r="E313" i="1" s="1"/>
  <c r="R590" i="1"/>
  <c r="S590" i="1"/>
  <c r="T591" i="1"/>
  <c r="A592" i="1"/>
  <c r="I592" i="1" l="1"/>
  <c r="P592" i="1"/>
  <c r="O590" i="1"/>
  <c r="N590" i="1" s="1"/>
  <c r="J605" i="3"/>
  <c r="K605" i="3" s="1"/>
  <c r="Q613" i="1" s="1"/>
  <c r="L605" i="3"/>
  <c r="M591" i="1"/>
  <c r="F591" i="1"/>
  <c r="H606" i="3"/>
  <c r="I606" i="3" s="1"/>
  <c r="G607" i="3"/>
  <c r="K313" i="1"/>
  <c r="D313" i="1" s="1"/>
  <c r="T592" i="1"/>
  <c r="A593" i="1"/>
  <c r="R591" i="1"/>
  <c r="S591" i="1"/>
  <c r="O591" i="1" l="1"/>
  <c r="G608" i="3"/>
  <c r="H607" i="3"/>
  <c r="I607" i="3" s="1"/>
  <c r="I593" i="1"/>
  <c r="P593" i="1"/>
  <c r="M592" i="1"/>
  <c r="F592" i="1"/>
  <c r="L606" i="3"/>
  <c r="J606" i="3"/>
  <c r="K606" i="3" s="1"/>
  <c r="Q614" i="1" s="1"/>
  <c r="L313" i="1"/>
  <c r="J314" i="1" s="1"/>
  <c r="E314" i="1" s="1"/>
  <c r="N591" i="1"/>
  <c r="S592" i="1"/>
  <c r="R592" i="1"/>
  <c r="T593" i="1"/>
  <c r="A594" i="1"/>
  <c r="M593" i="1" l="1"/>
  <c r="F593" i="1"/>
  <c r="I594" i="1"/>
  <c r="P594" i="1"/>
  <c r="O592" i="1"/>
  <c r="N592" i="1" s="1"/>
  <c r="L607" i="3"/>
  <c r="J607" i="3"/>
  <c r="K607" i="3" s="1"/>
  <c r="Q615" i="1" s="1"/>
  <c r="G609" i="3"/>
  <c r="H608" i="3"/>
  <c r="I608" i="3" s="1"/>
  <c r="K314" i="1"/>
  <c r="D314" i="1" s="1"/>
  <c r="R593" i="1"/>
  <c r="S593" i="1"/>
  <c r="T594" i="1"/>
  <c r="A595" i="1"/>
  <c r="M594" i="1" l="1"/>
  <c r="F594" i="1"/>
  <c r="I595" i="1"/>
  <c r="P595" i="1"/>
  <c r="L608" i="3"/>
  <c r="J608" i="3"/>
  <c r="K608" i="3" s="1"/>
  <c r="Q616" i="1" s="1"/>
  <c r="O593" i="1"/>
  <c r="N593" i="1" s="1"/>
  <c r="G610" i="3"/>
  <c r="H609" i="3"/>
  <c r="I609" i="3" s="1"/>
  <c r="L314" i="1"/>
  <c r="J315" i="1" s="1"/>
  <c r="E315" i="1" s="1"/>
  <c r="T595" i="1"/>
  <c r="A596" i="1"/>
  <c r="R594" i="1"/>
  <c r="S594" i="1"/>
  <c r="M595" i="1" l="1"/>
  <c r="F595" i="1"/>
  <c r="O594" i="1"/>
  <c r="N594" i="1" s="1"/>
  <c r="I596" i="1"/>
  <c r="P596" i="1"/>
  <c r="G611" i="3"/>
  <c r="H610" i="3"/>
  <c r="I610" i="3" s="1"/>
  <c r="J609" i="3"/>
  <c r="K609" i="3" s="1"/>
  <c r="Q617" i="1" s="1"/>
  <c r="L609" i="3"/>
  <c r="K315" i="1"/>
  <c r="D315" i="1" s="1"/>
  <c r="T596" i="1"/>
  <c r="A597" i="1"/>
  <c r="R595" i="1"/>
  <c r="S595" i="1"/>
  <c r="O595" i="1" l="1"/>
  <c r="N595" i="1" s="1"/>
  <c r="I597" i="1"/>
  <c r="P597" i="1"/>
  <c r="L610" i="3"/>
  <c r="J610" i="3"/>
  <c r="K610" i="3" s="1"/>
  <c r="Q618" i="1" s="1"/>
  <c r="H611" i="3"/>
  <c r="I611" i="3" s="1"/>
  <c r="G612" i="3"/>
  <c r="M596" i="1"/>
  <c r="F596" i="1"/>
  <c r="L315" i="1"/>
  <c r="J316" i="1" s="1"/>
  <c r="E316" i="1" s="1"/>
  <c r="T597" i="1"/>
  <c r="A598" i="1"/>
  <c r="S596" i="1"/>
  <c r="R596" i="1"/>
  <c r="O596" i="1" s="1"/>
  <c r="M597" i="1" l="1"/>
  <c r="F597" i="1"/>
  <c r="I598" i="1"/>
  <c r="P598" i="1"/>
  <c r="G613" i="3"/>
  <c r="H612" i="3"/>
  <c r="I612" i="3" s="1"/>
  <c r="J611" i="3"/>
  <c r="K611" i="3" s="1"/>
  <c r="Q619" i="1" s="1"/>
  <c r="L611" i="3"/>
  <c r="K316" i="1"/>
  <c r="D316" i="1" s="1"/>
  <c r="N596" i="1"/>
  <c r="S597" i="1"/>
  <c r="R597" i="1"/>
  <c r="A599" i="1"/>
  <c r="T598" i="1"/>
  <c r="M598" i="1" l="1"/>
  <c r="F598" i="1"/>
  <c r="O597" i="1"/>
  <c r="N597" i="1" s="1"/>
  <c r="I599" i="1"/>
  <c r="P599" i="1"/>
  <c r="J612" i="3"/>
  <c r="K612" i="3" s="1"/>
  <c r="Q620" i="1" s="1"/>
  <c r="L612" i="3"/>
  <c r="G614" i="3"/>
  <c r="H613" i="3"/>
  <c r="I613" i="3" s="1"/>
  <c r="L316" i="1"/>
  <c r="J317" i="1" s="1"/>
  <c r="E317" i="1" s="1"/>
  <c r="R598" i="1"/>
  <c r="S598" i="1"/>
  <c r="T599" i="1"/>
  <c r="A600" i="1"/>
  <c r="I600" i="1" l="1"/>
  <c r="P600" i="1"/>
  <c r="J613" i="3"/>
  <c r="K613" i="3" s="1"/>
  <c r="Q621" i="1" s="1"/>
  <c r="L613" i="3"/>
  <c r="O598" i="1"/>
  <c r="N598" i="1" s="1"/>
  <c r="H614" i="3"/>
  <c r="I614" i="3" s="1"/>
  <c r="G615" i="3"/>
  <c r="M599" i="1"/>
  <c r="F599" i="1"/>
  <c r="K317" i="1"/>
  <c r="D317" i="1" s="1"/>
  <c r="A601" i="1"/>
  <c r="T600" i="1"/>
  <c r="S599" i="1"/>
  <c r="R599" i="1"/>
  <c r="O599" i="1" l="1"/>
  <c r="N599" i="1" s="1"/>
  <c r="L614" i="3"/>
  <c r="J614" i="3"/>
  <c r="K614" i="3" s="1"/>
  <c r="Q622" i="1" s="1"/>
  <c r="M600" i="1"/>
  <c r="F600" i="1"/>
  <c r="I601" i="1"/>
  <c r="P601" i="1"/>
  <c r="H615" i="3"/>
  <c r="I615" i="3" s="1"/>
  <c r="G616" i="3"/>
  <c r="L317" i="1"/>
  <c r="J318" i="1" s="1"/>
  <c r="E318" i="1" s="1"/>
  <c r="T601" i="1"/>
  <c r="A602" i="1"/>
  <c r="S600" i="1"/>
  <c r="R600" i="1"/>
  <c r="O600" i="1" l="1"/>
  <c r="N600" i="1" s="1"/>
  <c r="I602" i="1"/>
  <c r="P602" i="1"/>
  <c r="H616" i="3"/>
  <c r="I616" i="3" s="1"/>
  <c r="G617" i="3"/>
  <c r="J615" i="3"/>
  <c r="K615" i="3" s="1"/>
  <c r="Q623" i="1" s="1"/>
  <c r="L615" i="3"/>
  <c r="M601" i="1"/>
  <c r="F601" i="1"/>
  <c r="K318" i="1"/>
  <c r="D318" i="1" s="1"/>
  <c r="T602" i="1"/>
  <c r="A603" i="1"/>
  <c r="R601" i="1"/>
  <c r="S601" i="1"/>
  <c r="M602" i="1" l="1"/>
  <c r="F602" i="1"/>
  <c r="J616" i="3"/>
  <c r="K616" i="3" s="1"/>
  <c r="Q624" i="1" s="1"/>
  <c r="L616" i="3"/>
  <c r="O601" i="1"/>
  <c r="N601" i="1" s="1"/>
  <c r="I603" i="1"/>
  <c r="P603" i="1"/>
  <c r="G618" i="3"/>
  <c r="H617" i="3"/>
  <c r="I617" i="3" s="1"/>
  <c r="L318" i="1"/>
  <c r="J319" i="1" s="1"/>
  <c r="E319" i="1" s="1"/>
  <c r="A604" i="1"/>
  <c r="T603" i="1"/>
  <c r="R602" i="1"/>
  <c r="S602" i="1"/>
  <c r="J617" i="3" l="1"/>
  <c r="K617" i="3" s="1"/>
  <c r="Q625" i="1" s="1"/>
  <c r="L617" i="3"/>
  <c r="I604" i="1"/>
  <c r="P604" i="1"/>
  <c r="H618" i="3"/>
  <c r="I618" i="3" s="1"/>
  <c r="G619" i="3"/>
  <c r="O602" i="1"/>
  <c r="N602" i="1" s="1"/>
  <c r="M603" i="1"/>
  <c r="F603" i="1"/>
  <c r="K319" i="1"/>
  <c r="D319" i="1" s="1"/>
  <c r="T604" i="1"/>
  <c r="A605" i="1"/>
  <c r="R603" i="1"/>
  <c r="S603" i="1"/>
  <c r="I605" i="1" l="1"/>
  <c r="P605" i="1"/>
  <c r="L618" i="3"/>
  <c r="J618" i="3"/>
  <c r="K618" i="3" s="1"/>
  <c r="Q626" i="1" s="1"/>
  <c r="M604" i="1"/>
  <c r="F604" i="1"/>
  <c r="O603" i="1"/>
  <c r="N603" i="1" s="1"/>
  <c r="H619" i="3"/>
  <c r="I619" i="3" s="1"/>
  <c r="G620" i="3"/>
  <c r="L319" i="1"/>
  <c r="J320" i="1" s="1"/>
  <c r="E320" i="1" s="1"/>
  <c r="T605" i="1"/>
  <c r="A606" i="1"/>
  <c r="R604" i="1"/>
  <c r="S604" i="1"/>
  <c r="O604" i="1" l="1"/>
  <c r="N604" i="1" s="1"/>
  <c r="I606" i="1"/>
  <c r="P606" i="1"/>
  <c r="M605" i="1"/>
  <c r="F605" i="1"/>
  <c r="G621" i="3"/>
  <c r="H620" i="3"/>
  <c r="I620" i="3" s="1"/>
  <c r="J619" i="3"/>
  <c r="K619" i="3" s="1"/>
  <c r="Q627" i="1" s="1"/>
  <c r="L619" i="3"/>
  <c r="K320" i="1"/>
  <c r="D320" i="1" s="1"/>
  <c r="A607" i="1"/>
  <c r="T606" i="1"/>
  <c r="R605" i="1"/>
  <c r="S605" i="1"/>
  <c r="I607" i="1" l="1"/>
  <c r="P607" i="1"/>
  <c r="H621" i="3"/>
  <c r="I621" i="3" s="1"/>
  <c r="G622" i="3"/>
  <c r="M606" i="1"/>
  <c r="F606" i="1"/>
  <c r="O605" i="1"/>
  <c r="N605" i="1" s="1"/>
  <c r="L620" i="3"/>
  <c r="J620" i="3"/>
  <c r="K620" i="3" s="1"/>
  <c r="Q628" i="1" s="1"/>
  <c r="L320" i="1"/>
  <c r="J321" i="1" s="1"/>
  <c r="E321" i="1" s="1"/>
  <c r="R606" i="1"/>
  <c r="S606" i="1"/>
  <c r="T607" i="1"/>
  <c r="A608" i="1"/>
  <c r="O606" i="1" l="1"/>
  <c r="M607" i="1"/>
  <c r="F607" i="1"/>
  <c r="L621" i="3"/>
  <c r="J621" i="3"/>
  <c r="K621" i="3" s="1"/>
  <c r="Q629" i="1" s="1"/>
  <c r="I608" i="1"/>
  <c r="P608" i="1"/>
  <c r="H622" i="3"/>
  <c r="I622" i="3" s="1"/>
  <c r="G623" i="3"/>
  <c r="K321" i="1"/>
  <c r="D321" i="1" s="1"/>
  <c r="N606" i="1"/>
  <c r="T608" i="1"/>
  <c r="A609" i="1"/>
  <c r="S607" i="1"/>
  <c r="R607" i="1"/>
  <c r="I609" i="1" l="1"/>
  <c r="P609" i="1"/>
  <c r="L622" i="3"/>
  <c r="J622" i="3"/>
  <c r="K622" i="3" s="1"/>
  <c r="Q630" i="1" s="1"/>
  <c r="O607" i="1"/>
  <c r="N607" i="1" s="1"/>
  <c r="G624" i="3"/>
  <c r="H623" i="3"/>
  <c r="I623" i="3" s="1"/>
  <c r="M608" i="1"/>
  <c r="F608" i="1"/>
  <c r="L321" i="1"/>
  <c r="J322" i="1" s="1"/>
  <c r="E322" i="1" s="1"/>
  <c r="S608" i="1"/>
  <c r="R608" i="1"/>
  <c r="A610" i="1"/>
  <c r="T609" i="1"/>
  <c r="O608" i="1" l="1"/>
  <c r="N608" i="1" s="1"/>
  <c r="M609" i="1"/>
  <c r="F609" i="1"/>
  <c r="J623" i="3"/>
  <c r="K623" i="3" s="1"/>
  <c r="Q631" i="1" s="1"/>
  <c r="L623" i="3"/>
  <c r="I610" i="1"/>
  <c r="P610" i="1"/>
  <c r="G625" i="3"/>
  <c r="H624" i="3"/>
  <c r="I624" i="3" s="1"/>
  <c r="K322" i="1"/>
  <c r="D322" i="1" s="1"/>
  <c r="R609" i="1"/>
  <c r="S609" i="1"/>
  <c r="A611" i="1"/>
  <c r="T610" i="1"/>
  <c r="M610" i="1" l="1"/>
  <c r="F610" i="1"/>
  <c r="I611" i="1"/>
  <c r="P611" i="1"/>
  <c r="O609" i="1"/>
  <c r="N609" i="1" s="1"/>
  <c r="L624" i="3"/>
  <c r="J624" i="3"/>
  <c r="K624" i="3" s="1"/>
  <c r="Q632" i="1" s="1"/>
  <c r="G626" i="3"/>
  <c r="H625" i="3"/>
  <c r="I625" i="3" s="1"/>
  <c r="L322" i="1"/>
  <c r="J323" i="1" s="1"/>
  <c r="E323" i="1" s="1"/>
  <c r="R610" i="1"/>
  <c r="O610" i="1" s="1"/>
  <c r="S610" i="1"/>
  <c r="T611" i="1"/>
  <c r="A612" i="1"/>
  <c r="I612" i="1" l="1"/>
  <c r="P612" i="1"/>
  <c r="J625" i="3"/>
  <c r="K625" i="3" s="1"/>
  <c r="Q633" i="1" s="1"/>
  <c r="L625" i="3"/>
  <c r="M611" i="1"/>
  <c r="F611" i="1"/>
  <c r="G627" i="3"/>
  <c r="H626" i="3"/>
  <c r="I626" i="3" s="1"/>
  <c r="K323" i="1"/>
  <c r="D323" i="1" s="1"/>
  <c r="T612" i="1"/>
  <c r="A613" i="1"/>
  <c r="S611" i="1"/>
  <c r="R611" i="1"/>
  <c r="O611" i="1" s="1"/>
  <c r="N610" i="1"/>
  <c r="I613" i="1" l="1"/>
  <c r="P613" i="1"/>
  <c r="M612" i="1"/>
  <c r="F612" i="1"/>
  <c r="G628" i="3"/>
  <c r="H627" i="3"/>
  <c r="I627" i="3" s="1"/>
  <c r="J626" i="3"/>
  <c r="K626" i="3" s="1"/>
  <c r="Q634" i="1" s="1"/>
  <c r="L626" i="3"/>
  <c r="L323" i="1"/>
  <c r="J324" i="1" s="1"/>
  <c r="E324" i="1" s="1"/>
  <c r="N611" i="1"/>
  <c r="A614" i="1"/>
  <c r="T613" i="1"/>
  <c r="S612" i="1"/>
  <c r="R612" i="1"/>
  <c r="O612" i="1" l="1"/>
  <c r="N612" i="1" s="1"/>
  <c r="J627" i="3"/>
  <c r="K627" i="3" s="1"/>
  <c r="Q635" i="1" s="1"/>
  <c r="L627" i="3"/>
  <c r="I614" i="1"/>
  <c r="P614" i="1"/>
  <c r="M613" i="1"/>
  <c r="F613" i="1"/>
  <c r="H628" i="3"/>
  <c r="I628" i="3" s="1"/>
  <c r="G629" i="3"/>
  <c r="K324" i="1"/>
  <c r="D324" i="1" s="1"/>
  <c r="S613" i="1"/>
  <c r="R613" i="1"/>
  <c r="T614" i="1"/>
  <c r="A615" i="1"/>
  <c r="I615" i="1" l="1"/>
  <c r="P615" i="1"/>
  <c r="M614" i="1"/>
  <c r="F614" i="1"/>
  <c r="O613" i="1"/>
  <c r="N613" i="1" s="1"/>
  <c r="G630" i="3"/>
  <c r="H629" i="3"/>
  <c r="I629" i="3" s="1"/>
  <c r="L628" i="3"/>
  <c r="J628" i="3"/>
  <c r="K628" i="3" s="1"/>
  <c r="Q636" i="1" s="1"/>
  <c r="L324" i="1"/>
  <c r="J325" i="1" s="1"/>
  <c r="E325" i="1" s="1"/>
  <c r="A616" i="1"/>
  <c r="T615" i="1"/>
  <c r="R614" i="1"/>
  <c r="S614" i="1"/>
  <c r="M615" i="1" l="1"/>
  <c r="F615" i="1"/>
  <c r="I616" i="1"/>
  <c r="P616" i="1"/>
  <c r="O614" i="1"/>
  <c r="N614" i="1" s="1"/>
  <c r="J629" i="3"/>
  <c r="K629" i="3" s="1"/>
  <c r="Q637" i="1" s="1"/>
  <c r="L629" i="3"/>
  <c r="H630" i="3"/>
  <c r="I630" i="3" s="1"/>
  <c r="G631" i="3"/>
  <c r="K325" i="1"/>
  <c r="D325" i="1" s="1"/>
  <c r="R615" i="1"/>
  <c r="S615" i="1"/>
  <c r="A617" i="1"/>
  <c r="T616" i="1"/>
  <c r="I617" i="1" l="1"/>
  <c r="P617" i="1"/>
  <c r="M616" i="1"/>
  <c r="F616" i="1"/>
  <c r="H631" i="3"/>
  <c r="I631" i="3" s="1"/>
  <c r="G632" i="3"/>
  <c r="J630" i="3"/>
  <c r="K630" i="3" s="1"/>
  <c r="Q638" i="1" s="1"/>
  <c r="L630" i="3"/>
  <c r="O615" i="1"/>
  <c r="N615" i="1" s="1"/>
  <c r="L325" i="1"/>
  <c r="J326" i="1" s="1"/>
  <c r="E326" i="1" s="1"/>
  <c r="R616" i="1"/>
  <c r="S616" i="1"/>
  <c r="A618" i="1"/>
  <c r="T617" i="1"/>
  <c r="M617" i="1" l="1"/>
  <c r="F617" i="1"/>
  <c r="I618" i="1"/>
  <c r="P618" i="1"/>
  <c r="O616" i="1"/>
  <c r="N616" i="1" s="1"/>
  <c r="H632" i="3"/>
  <c r="I632" i="3" s="1"/>
  <c r="G633" i="3"/>
  <c r="J631" i="3"/>
  <c r="K631" i="3" s="1"/>
  <c r="Q639" i="1" s="1"/>
  <c r="L631" i="3"/>
  <c r="K326" i="1"/>
  <c r="D326" i="1" s="1"/>
  <c r="S617" i="1"/>
  <c r="R617" i="1"/>
  <c r="T618" i="1"/>
  <c r="A619" i="1"/>
  <c r="I619" i="1" l="1"/>
  <c r="P619" i="1"/>
  <c r="O617" i="1"/>
  <c r="N617" i="1" s="1"/>
  <c r="M618" i="1"/>
  <c r="F618" i="1"/>
  <c r="G634" i="3"/>
  <c r="H633" i="3"/>
  <c r="I633" i="3" s="1"/>
  <c r="J632" i="3"/>
  <c r="K632" i="3" s="1"/>
  <c r="Q640" i="1" s="1"/>
  <c r="L632" i="3"/>
  <c r="L326" i="1"/>
  <c r="J327" i="1" s="1"/>
  <c r="E327" i="1" s="1"/>
  <c r="A620" i="1"/>
  <c r="T619" i="1"/>
  <c r="S618" i="1"/>
  <c r="R618" i="1"/>
  <c r="M619" i="1" l="1"/>
  <c r="F619" i="1"/>
  <c r="I620" i="1"/>
  <c r="P620" i="1"/>
  <c r="O618" i="1"/>
  <c r="N618" i="1" s="1"/>
  <c r="H634" i="3"/>
  <c r="I634" i="3" s="1"/>
  <c r="G635" i="3"/>
  <c r="J633" i="3"/>
  <c r="K633" i="3" s="1"/>
  <c r="Q641" i="1" s="1"/>
  <c r="L633" i="3"/>
  <c r="K327" i="1"/>
  <c r="D327" i="1" s="1"/>
  <c r="S619" i="1"/>
  <c r="R619" i="1"/>
  <c r="A621" i="1"/>
  <c r="T620" i="1"/>
  <c r="M620" i="1" l="1"/>
  <c r="F620" i="1"/>
  <c r="J634" i="3"/>
  <c r="K634" i="3" s="1"/>
  <c r="Q642" i="1" s="1"/>
  <c r="L634" i="3"/>
  <c r="O619" i="1"/>
  <c r="N619" i="1" s="1"/>
  <c r="I621" i="1"/>
  <c r="P621" i="1"/>
  <c r="H635" i="3"/>
  <c r="I635" i="3" s="1"/>
  <c r="G636" i="3"/>
  <c r="L327" i="1"/>
  <c r="J328" i="1" s="1"/>
  <c r="E328" i="1" s="1"/>
  <c r="S620" i="1"/>
  <c r="R620" i="1"/>
  <c r="T621" i="1"/>
  <c r="A622" i="1"/>
  <c r="I622" i="1" l="1"/>
  <c r="P622" i="1"/>
  <c r="O620" i="1"/>
  <c r="N620" i="1" s="1"/>
  <c r="G637" i="3"/>
  <c r="H636" i="3"/>
  <c r="I636" i="3" s="1"/>
  <c r="M621" i="1"/>
  <c r="F621" i="1"/>
  <c r="J635" i="3"/>
  <c r="K635" i="3" s="1"/>
  <c r="Q643" i="1" s="1"/>
  <c r="L635" i="3"/>
  <c r="K328" i="1"/>
  <c r="D328" i="1" s="1"/>
  <c r="T622" i="1"/>
  <c r="A623" i="1"/>
  <c r="R621" i="1"/>
  <c r="S621" i="1"/>
  <c r="O621" i="1" l="1"/>
  <c r="N621" i="1" s="1"/>
  <c r="M622" i="1"/>
  <c r="F622" i="1"/>
  <c r="L636" i="3"/>
  <c r="J636" i="3"/>
  <c r="K636" i="3" s="1"/>
  <c r="Q644" i="1" s="1"/>
  <c r="I623" i="1"/>
  <c r="P623" i="1"/>
  <c r="G638" i="3"/>
  <c r="H637" i="3"/>
  <c r="I637" i="3" s="1"/>
  <c r="L328" i="1"/>
  <c r="J329" i="1" s="1"/>
  <c r="E329" i="1" s="1"/>
  <c r="T623" i="1"/>
  <c r="A624" i="1"/>
  <c r="S622" i="1"/>
  <c r="R622" i="1"/>
  <c r="O622" i="1" l="1"/>
  <c r="N622" i="1" s="1"/>
  <c r="I624" i="1"/>
  <c r="P624" i="1"/>
  <c r="H638" i="3"/>
  <c r="I638" i="3" s="1"/>
  <c r="G639" i="3"/>
  <c r="J637" i="3"/>
  <c r="K637" i="3" s="1"/>
  <c r="Q645" i="1" s="1"/>
  <c r="L637" i="3"/>
  <c r="M623" i="1"/>
  <c r="F623" i="1"/>
  <c r="K329" i="1"/>
  <c r="D329" i="1" s="1"/>
  <c r="T624" i="1"/>
  <c r="A625" i="1"/>
  <c r="S623" i="1"/>
  <c r="R623" i="1"/>
  <c r="I625" i="1" l="1"/>
  <c r="P625" i="1"/>
  <c r="G640" i="3"/>
  <c r="H639" i="3"/>
  <c r="I639" i="3" s="1"/>
  <c r="J638" i="3"/>
  <c r="K638" i="3" s="1"/>
  <c r="Q646" i="1" s="1"/>
  <c r="L638" i="3"/>
  <c r="M624" i="1"/>
  <c r="F624" i="1"/>
  <c r="L329" i="1"/>
  <c r="J330" i="1" s="1"/>
  <c r="E330" i="1" s="1"/>
  <c r="O623" i="1"/>
  <c r="N623" i="1" s="1"/>
  <c r="S624" i="1"/>
  <c r="R624" i="1"/>
  <c r="T625" i="1"/>
  <c r="A626" i="1"/>
  <c r="O624" i="1" l="1"/>
  <c r="N624" i="1" s="1"/>
  <c r="M625" i="1"/>
  <c r="F625" i="1"/>
  <c r="L639" i="3"/>
  <c r="J639" i="3"/>
  <c r="K639" i="3" s="1"/>
  <c r="Q647" i="1" s="1"/>
  <c r="I626" i="1"/>
  <c r="P626" i="1"/>
  <c r="G641" i="3"/>
  <c r="H640" i="3"/>
  <c r="I640" i="3" s="1"/>
  <c r="K330" i="1"/>
  <c r="D330" i="1" s="1"/>
  <c r="T626" i="1"/>
  <c r="A627" i="1"/>
  <c r="R625" i="1"/>
  <c r="S625" i="1"/>
  <c r="H641" i="3" l="1"/>
  <c r="I641" i="3" s="1"/>
  <c r="G642" i="3"/>
  <c r="I627" i="1"/>
  <c r="P627" i="1"/>
  <c r="O625" i="1"/>
  <c r="N625" i="1" s="1"/>
  <c r="L640" i="3"/>
  <c r="J640" i="3"/>
  <c r="K640" i="3" s="1"/>
  <c r="Q648" i="1" s="1"/>
  <c r="M626" i="1"/>
  <c r="F626" i="1"/>
  <c r="L330" i="1"/>
  <c r="J331" i="1" s="1"/>
  <c r="E331" i="1" s="1"/>
  <c r="T627" i="1"/>
  <c r="A628" i="1"/>
  <c r="S626" i="1"/>
  <c r="R626" i="1"/>
  <c r="O626" i="1" s="1"/>
  <c r="I628" i="1" l="1"/>
  <c r="P628" i="1"/>
  <c r="H642" i="3"/>
  <c r="I642" i="3" s="1"/>
  <c r="G643" i="3"/>
  <c r="M627" i="1"/>
  <c r="F627" i="1"/>
  <c r="J641" i="3"/>
  <c r="K641" i="3" s="1"/>
  <c r="Q649" i="1" s="1"/>
  <c r="L641" i="3"/>
  <c r="K331" i="1"/>
  <c r="D331" i="1" s="1"/>
  <c r="N626" i="1"/>
  <c r="T628" i="1"/>
  <c r="A629" i="1"/>
  <c r="R627" i="1"/>
  <c r="S627" i="1"/>
  <c r="M628" i="1" l="1"/>
  <c r="F628" i="1"/>
  <c r="J642" i="3"/>
  <c r="K642" i="3" s="1"/>
  <c r="Q650" i="1" s="1"/>
  <c r="L642" i="3"/>
  <c r="O627" i="1"/>
  <c r="N627" i="1" s="1"/>
  <c r="I629" i="1"/>
  <c r="P629" i="1"/>
  <c r="G644" i="3"/>
  <c r="H643" i="3"/>
  <c r="I643" i="3" s="1"/>
  <c r="L331" i="1"/>
  <c r="J332" i="1" s="1"/>
  <c r="E332" i="1" s="1"/>
  <c r="R628" i="1"/>
  <c r="S628" i="1"/>
  <c r="T629" i="1"/>
  <c r="A630" i="1"/>
  <c r="I630" i="1" l="1"/>
  <c r="P630" i="1"/>
  <c r="M629" i="1"/>
  <c r="F629" i="1"/>
  <c r="O628" i="1"/>
  <c r="N628" i="1" s="1"/>
  <c r="L643" i="3"/>
  <c r="J643" i="3"/>
  <c r="K643" i="3" s="1"/>
  <c r="Q651" i="1" s="1"/>
  <c r="H644" i="3"/>
  <c r="I644" i="3" s="1"/>
  <c r="G645" i="3"/>
  <c r="K332" i="1"/>
  <c r="D332" i="1" s="1"/>
  <c r="T630" i="1"/>
  <c r="A631" i="1"/>
  <c r="R629" i="1"/>
  <c r="S629" i="1"/>
  <c r="O629" i="1" l="1"/>
  <c r="N629" i="1" s="1"/>
  <c r="M630" i="1"/>
  <c r="F630" i="1"/>
  <c r="I631" i="1"/>
  <c r="P631" i="1"/>
  <c r="L332" i="1"/>
  <c r="J333" i="1" s="1"/>
  <c r="E333" i="1" s="1"/>
  <c r="H645" i="3"/>
  <c r="I645" i="3" s="1"/>
  <c r="G646" i="3"/>
  <c r="J644" i="3"/>
  <c r="K644" i="3" s="1"/>
  <c r="Q652" i="1" s="1"/>
  <c r="L644" i="3"/>
  <c r="T631" i="1"/>
  <c r="A632" i="1"/>
  <c r="S630" i="1"/>
  <c r="R630" i="1"/>
  <c r="O630" i="1" s="1"/>
  <c r="K333" i="1" l="1"/>
  <c r="D333" i="1" s="1"/>
  <c r="M631" i="1"/>
  <c r="F631" i="1"/>
  <c r="I632" i="1"/>
  <c r="P632" i="1"/>
  <c r="G647" i="3"/>
  <c r="H646" i="3"/>
  <c r="I646" i="3" s="1"/>
  <c r="J645" i="3"/>
  <c r="K645" i="3" s="1"/>
  <c r="Q653" i="1" s="1"/>
  <c r="L645" i="3"/>
  <c r="L333" i="1"/>
  <c r="J334" i="1" s="1"/>
  <c r="E334" i="1" s="1"/>
  <c r="N630" i="1"/>
  <c r="T632" i="1"/>
  <c r="A633" i="1"/>
  <c r="S631" i="1"/>
  <c r="R631" i="1"/>
  <c r="I633" i="1" l="1"/>
  <c r="P633" i="1"/>
  <c r="M632" i="1"/>
  <c r="F632" i="1"/>
  <c r="G648" i="3"/>
  <c r="H647" i="3"/>
  <c r="I647" i="3" s="1"/>
  <c r="J646" i="3"/>
  <c r="K646" i="3" s="1"/>
  <c r="Q654" i="1" s="1"/>
  <c r="L646" i="3"/>
  <c r="O631" i="1"/>
  <c r="N631" i="1" s="1"/>
  <c r="K334" i="1"/>
  <c r="D334" i="1" s="1"/>
  <c r="R632" i="1"/>
  <c r="S632" i="1"/>
  <c r="A634" i="1"/>
  <c r="T633" i="1"/>
  <c r="M633" i="1" l="1"/>
  <c r="F633" i="1"/>
  <c r="O632" i="1"/>
  <c r="N632" i="1" s="1"/>
  <c r="I634" i="1"/>
  <c r="P634" i="1"/>
  <c r="G649" i="3"/>
  <c r="H648" i="3"/>
  <c r="I648" i="3" s="1"/>
  <c r="J647" i="3"/>
  <c r="K647" i="3" s="1"/>
  <c r="Q655" i="1" s="1"/>
  <c r="L647" i="3"/>
  <c r="L334" i="1"/>
  <c r="J335" i="1" s="1"/>
  <c r="E335" i="1" s="1"/>
  <c r="T634" i="1"/>
  <c r="A635" i="1"/>
  <c r="S633" i="1"/>
  <c r="R633" i="1"/>
  <c r="I635" i="1" l="1"/>
  <c r="P635" i="1"/>
  <c r="M634" i="1"/>
  <c r="F634" i="1"/>
  <c r="G650" i="3"/>
  <c r="H649" i="3"/>
  <c r="I649" i="3" s="1"/>
  <c r="O633" i="1"/>
  <c r="N633" i="1" s="1"/>
  <c r="L648" i="3"/>
  <c r="J648" i="3"/>
  <c r="K648" i="3" s="1"/>
  <c r="Q656" i="1" s="1"/>
  <c r="K335" i="1"/>
  <c r="D335" i="1" s="1"/>
  <c r="S634" i="1"/>
  <c r="R634" i="1"/>
  <c r="O634" i="1" s="1"/>
  <c r="T635" i="1"/>
  <c r="A636" i="1"/>
  <c r="I636" i="1" l="1"/>
  <c r="P636" i="1"/>
  <c r="J649" i="3"/>
  <c r="K649" i="3" s="1"/>
  <c r="Q657" i="1" s="1"/>
  <c r="L649" i="3"/>
  <c r="M635" i="1"/>
  <c r="F635" i="1"/>
  <c r="H650" i="3"/>
  <c r="I650" i="3" s="1"/>
  <c r="G651" i="3"/>
  <c r="L335" i="1"/>
  <c r="J336" i="1" s="1"/>
  <c r="E336" i="1" s="1"/>
  <c r="N634" i="1"/>
  <c r="T636" i="1"/>
  <c r="A637" i="1"/>
  <c r="R635" i="1"/>
  <c r="S635" i="1"/>
  <c r="M636" i="1" l="1"/>
  <c r="F636" i="1"/>
  <c r="J650" i="3"/>
  <c r="K650" i="3" s="1"/>
  <c r="Q658" i="1" s="1"/>
  <c r="L650" i="3"/>
  <c r="O635" i="1"/>
  <c r="N635" i="1" s="1"/>
  <c r="I637" i="1"/>
  <c r="P637" i="1"/>
  <c r="G652" i="3"/>
  <c r="H651" i="3"/>
  <c r="I651" i="3" s="1"/>
  <c r="K336" i="1"/>
  <c r="D336" i="1" s="1"/>
  <c r="R636" i="1"/>
  <c r="S636" i="1"/>
  <c r="T637" i="1"/>
  <c r="A638" i="1"/>
  <c r="I638" i="1" l="1"/>
  <c r="P638" i="1"/>
  <c r="J651" i="3"/>
  <c r="K651" i="3" s="1"/>
  <c r="Q659" i="1" s="1"/>
  <c r="L651" i="3"/>
  <c r="M637" i="1"/>
  <c r="F637" i="1"/>
  <c r="O636" i="1"/>
  <c r="N636" i="1" s="1"/>
  <c r="H652" i="3"/>
  <c r="I652" i="3" s="1"/>
  <c r="G653" i="3"/>
  <c r="L336" i="1"/>
  <c r="J337" i="1" s="1"/>
  <c r="E337" i="1" s="1"/>
  <c r="A639" i="1"/>
  <c r="T638" i="1"/>
  <c r="S637" i="1"/>
  <c r="R637" i="1"/>
  <c r="O637" i="1" l="1"/>
  <c r="N637" i="1" s="1"/>
  <c r="M638" i="1"/>
  <c r="F638" i="1"/>
  <c r="I639" i="1"/>
  <c r="P639" i="1"/>
  <c r="H653" i="3"/>
  <c r="I653" i="3" s="1"/>
  <c r="G654" i="3"/>
  <c r="L652" i="3"/>
  <c r="J652" i="3"/>
  <c r="K652" i="3" s="1"/>
  <c r="Q660" i="1" s="1"/>
  <c r="K337" i="1"/>
  <c r="D337" i="1" s="1"/>
  <c r="R638" i="1"/>
  <c r="O638" i="1" s="1"/>
  <c r="S638" i="1"/>
  <c r="T639" i="1"/>
  <c r="A640" i="1"/>
  <c r="J653" i="3" l="1"/>
  <c r="K653" i="3" s="1"/>
  <c r="Q661" i="1" s="1"/>
  <c r="L653" i="3"/>
  <c r="L337" i="1"/>
  <c r="J338" i="1" s="1"/>
  <c r="E338" i="1" s="1"/>
  <c r="H654" i="3"/>
  <c r="I654" i="3" s="1"/>
  <c r="G655" i="3"/>
  <c r="I640" i="1"/>
  <c r="P640" i="1"/>
  <c r="M639" i="1"/>
  <c r="F639" i="1"/>
  <c r="S639" i="1"/>
  <c r="R639" i="1"/>
  <c r="O639" i="1" s="1"/>
  <c r="N638" i="1"/>
  <c r="T640" i="1"/>
  <c r="A641" i="1"/>
  <c r="K338" i="1" l="1"/>
  <c r="D338" i="1" s="1"/>
  <c r="M640" i="1"/>
  <c r="F640" i="1"/>
  <c r="G656" i="3"/>
  <c r="H655" i="3"/>
  <c r="I655" i="3" s="1"/>
  <c r="L654" i="3"/>
  <c r="J654" i="3"/>
  <c r="K654" i="3" s="1"/>
  <c r="Q662" i="1" s="1"/>
  <c r="I641" i="1"/>
  <c r="P641" i="1"/>
  <c r="L338" i="1"/>
  <c r="J339" i="1" s="1"/>
  <c r="E339" i="1" s="1"/>
  <c r="N639" i="1"/>
  <c r="T641" i="1"/>
  <c r="A642" i="1"/>
  <c r="R640" i="1"/>
  <c r="O640" i="1" s="1"/>
  <c r="S640" i="1"/>
  <c r="I642" i="1" l="1"/>
  <c r="P642" i="1"/>
  <c r="J655" i="3"/>
  <c r="K655" i="3" s="1"/>
  <c r="Q663" i="1" s="1"/>
  <c r="L655" i="3"/>
  <c r="M641" i="1"/>
  <c r="F641" i="1"/>
  <c r="G657" i="3"/>
  <c r="H656" i="3"/>
  <c r="I656" i="3" s="1"/>
  <c r="K339" i="1"/>
  <c r="D339" i="1" s="1"/>
  <c r="N640" i="1"/>
  <c r="T642" i="1"/>
  <c r="A643" i="1"/>
  <c r="R641" i="1"/>
  <c r="S641" i="1"/>
  <c r="M642" i="1" l="1"/>
  <c r="F642" i="1"/>
  <c r="L656" i="3"/>
  <c r="J656" i="3"/>
  <c r="K656" i="3" s="1"/>
  <c r="Q664" i="1" s="1"/>
  <c r="I643" i="1"/>
  <c r="P643" i="1"/>
  <c r="G658" i="3"/>
  <c r="H657" i="3"/>
  <c r="I657" i="3" s="1"/>
  <c r="O641" i="1"/>
  <c r="N641" i="1" s="1"/>
  <c r="L339" i="1"/>
  <c r="J340" i="1" s="1"/>
  <c r="E340" i="1" s="1"/>
  <c r="S642" i="1"/>
  <c r="R642" i="1"/>
  <c r="A644" i="1"/>
  <c r="T643" i="1"/>
  <c r="I644" i="1" l="1"/>
  <c r="P644" i="1"/>
  <c r="O642" i="1"/>
  <c r="N642" i="1" s="1"/>
  <c r="H658" i="3"/>
  <c r="I658" i="3" s="1"/>
  <c r="G659" i="3"/>
  <c r="J657" i="3"/>
  <c r="K657" i="3" s="1"/>
  <c r="Q665" i="1" s="1"/>
  <c r="L657" i="3"/>
  <c r="M643" i="1"/>
  <c r="F643" i="1"/>
  <c r="K340" i="1"/>
  <c r="D340" i="1" s="1"/>
  <c r="R643" i="1"/>
  <c r="S643" i="1"/>
  <c r="T644" i="1"/>
  <c r="A645" i="1"/>
  <c r="I645" i="1" l="1"/>
  <c r="P645" i="1"/>
  <c r="M644" i="1"/>
  <c r="F644" i="1"/>
  <c r="O643" i="1"/>
  <c r="N643" i="1" s="1"/>
  <c r="H659" i="3"/>
  <c r="I659" i="3" s="1"/>
  <c r="G660" i="3"/>
  <c r="L658" i="3"/>
  <c r="J658" i="3"/>
  <c r="K658" i="3" s="1"/>
  <c r="Q666" i="1" s="1"/>
  <c r="L340" i="1"/>
  <c r="J341" i="1" s="1"/>
  <c r="E341" i="1" s="1"/>
  <c r="R644" i="1"/>
  <c r="S644" i="1"/>
  <c r="A646" i="1"/>
  <c r="T645" i="1"/>
  <c r="O644" i="1" l="1"/>
  <c r="N644" i="1" s="1"/>
  <c r="M645" i="1"/>
  <c r="F645" i="1"/>
  <c r="I646" i="1"/>
  <c r="P646" i="1"/>
  <c r="H660" i="3"/>
  <c r="I660" i="3" s="1"/>
  <c r="G661" i="3"/>
  <c r="J659" i="3"/>
  <c r="K659" i="3" s="1"/>
  <c r="Q667" i="1" s="1"/>
  <c r="L659" i="3"/>
  <c r="K341" i="1"/>
  <c r="D341" i="1" s="1"/>
  <c r="R645" i="1"/>
  <c r="S645" i="1"/>
  <c r="T646" i="1"/>
  <c r="A647" i="1"/>
  <c r="L660" i="3" l="1"/>
  <c r="J660" i="3"/>
  <c r="K660" i="3" s="1"/>
  <c r="Q668" i="1" s="1"/>
  <c r="I647" i="1"/>
  <c r="P647" i="1"/>
  <c r="O645" i="1"/>
  <c r="N645" i="1" s="1"/>
  <c r="M646" i="1"/>
  <c r="F646" i="1"/>
  <c r="H661" i="3"/>
  <c r="I661" i="3" s="1"/>
  <c r="G662" i="3"/>
  <c r="L341" i="1"/>
  <c r="J342" i="1" s="1"/>
  <c r="E342" i="1" s="1"/>
  <c r="S646" i="1"/>
  <c r="R646" i="1"/>
  <c r="T647" i="1"/>
  <c r="A648" i="1"/>
  <c r="M647" i="1" l="1"/>
  <c r="F647" i="1"/>
  <c r="I648" i="1"/>
  <c r="P648" i="1"/>
  <c r="J661" i="3"/>
  <c r="K661" i="3" s="1"/>
  <c r="Q669" i="1" s="1"/>
  <c r="L661" i="3"/>
  <c r="O646" i="1"/>
  <c r="N646" i="1" s="1"/>
  <c r="H662" i="3"/>
  <c r="I662" i="3" s="1"/>
  <c r="G663" i="3"/>
  <c r="K342" i="1"/>
  <c r="D342" i="1" s="1"/>
  <c r="R647" i="1"/>
  <c r="S647" i="1"/>
  <c r="A649" i="1"/>
  <c r="T648" i="1"/>
  <c r="M648" i="1" l="1"/>
  <c r="F648" i="1"/>
  <c r="H663" i="3"/>
  <c r="I663" i="3" s="1"/>
  <c r="G664" i="3"/>
  <c r="I649" i="1"/>
  <c r="P649" i="1"/>
  <c r="J662" i="3"/>
  <c r="K662" i="3" s="1"/>
  <c r="Q670" i="1" s="1"/>
  <c r="L662" i="3"/>
  <c r="O647" i="1"/>
  <c r="N647" i="1" s="1"/>
  <c r="L342" i="1"/>
  <c r="J343" i="1" s="1"/>
  <c r="E343" i="1" s="1"/>
  <c r="T649" i="1"/>
  <c r="A650" i="1"/>
  <c r="R648" i="1"/>
  <c r="S648" i="1"/>
  <c r="O648" i="1" l="1"/>
  <c r="N648" i="1" s="1"/>
  <c r="M649" i="1"/>
  <c r="F649" i="1"/>
  <c r="G665" i="3"/>
  <c r="H664" i="3"/>
  <c r="I664" i="3" s="1"/>
  <c r="J663" i="3"/>
  <c r="K663" i="3" s="1"/>
  <c r="Q671" i="1" s="1"/>
  <c r="L663" i="3"/>
  <c r="I650" i="1"/>
  <c r="P650" i="1"/>
  <c r="K343" i="1"/>
  <c r="D343" i="1" s="1"/>
  <c r="T650" i="1"/>
  <c r="A651" i="1"/>
  <c r="S649" i="1"/>
  <c r="R649" i="1"/>
  <c r="O649" i="1" l="1"/>
  <c r="M650" i="1"/>
  <c r="F650" i="1"/>
  <c r="L664" i="3"/>
  <c r="J664" i="3"/>
  <c r="K664" i="3" s="1"/>
  <c r="Q672" i="1" s="1"/>
  <c r="I651" i="1"/>
  <c r="P651" i="1"/>
  <c r="G666" i="3"/>
  <c r="H665" i="3"/>
  <c r="I665" i="3" s="1"/>
  <c r="L343" i="1"/>
  <c r="J344" i="1" s="1"/>
  <c r="E344" i="1" s="1"/>
  <c r="N649" i="1"/>
  <c r="A652" i="1"/>
  <c r="T651" i="1"/>
  <c r="R650" i="1"/>
  <c r="S650" i="1"/>
  <c r="I652" i="1" l="1"/>
  <c r="P652" i="1"/>
  <c r="O650" i="1"/>
  <c r="N650" i="1" s="1"/>
  <c r="J665" i="3"/>
  <c r="K665" i="3" s="1"/>
  <c r="Q673" i="1" s="1"/>
  <c r="L665" i="3"/>
  <c r="H666" i="3"/>
  <c r="I666" i="3" s="1"/>
  <c r="G667" i="3"/>
  <c r="M651" i="1"/>
  <c r="F651" i="1"/>
  <c r="K344" i="1"/>
  <c r="D344" i="1" s="1"/>
  <c r="S651" i="1"/>
  <c r="R651" i="1"/>
  <c r="O651" i="1" s="1"/>
  <c r="A653" i="1"/>
  <c r="T652" i="1"/>
  <c r="I653" i="1" l="1"/>
  <c r="P653" i="1"/>
  <c r="L666" i="3"/>
  <c r="J666" i="3"/>
  <c r="K666" i="3" s="1"/>
  <c r="Q674" i="1" s="1"/>
  <c r="M652" i="1"/>
  <c r="F652" i="1"/>
  <c r="H667" i="3"/>
  <c r="I667" i="3" s="1"/>
  <c r="G668" i="3"/>
  <c r="L344" i="1"/>
  <c r="J345" i="1" s="1"/>
  <c r="E345" i="1" s="1"/>
  <c r="N651" i="1"/>
  <c r="R652" i="1"/>
  <c r="S652" i="1"/>
  <c r="T653" i="1"/>
  <c r="A654" i="1"/>
  <c r="I654" i="1" l="1"/>
  <c r="P654" i="1"/>
  <c r="J667" i="3"/>
  <c r="K667" i="3" s="1"/>
  <c r="Q675" i="1" s="1"/>
  <c r="L667" i="3"/>
  <c r="M653" i="1"/>
  <c r="F653" i="1"/>
  <c r="O652" i="1"/>
  <c r="N652" i="1" s="1"/>
  <c r="G669" i="3"/>
  <c r="H668" i="3"/>
  <c r="I668" i="3" s="1"/>
  <c r="K345" i="1"/>
  <c r="D345" i="1" s="1"/>
  <c r="R653" i="1"/>
  <c r="S653" i="1"/>
  <c r="A655" i="1"/>
  <c r="T654" i="1"/>
  <c r="L668" i="3" l="1"/>
  <c r="J668" i="3"/>
  <c r="K668" i="3" s="1"/>
  <c r="Q676" i="1" s="1"/>
  <c r="G670" i="3"/>
  <c r="H669" i="3"/>
  <c r="I669" i="3" s="1"/>
  <c r="I655" i="1"/>
  <c r="P655" i="1"/>
  <c r="O653" i="1"/>
  <c r="N653" i="1" s="1"/>
  <c r="M654" i="1"/>
  <c r="F654" i="1"/>
  <c r="L345" i="1"/>
  <c r="J346" i="1" s="1"/>
  <c r="E346" i="1" s="1"/>
  <c r="R654" i="1"/>
  <c r="S654" i="1"/>
  <c r="T655" i="1"/>
  <c r="A656" i="1"/>
  <c r="I656" i="1" l="1"/>
  <c r="P656" i="1"/>
  <c r="L669" i="3"/>
  <c r="J669" i="3"/>
  <c r="K669" i="3" s="1"/>
  <c r="Q677" i="1" s="1"/>
  <c r="O654" i="1"/>
  <c r="N654" i="1" s="1"/>
  <c r="H670" i="3"/>
  <c r="I670" i="3" s="1"/>
  <c r="G671" i="3"/>
  <c r="M655" i="1"/>
  <c r="F655" i="1"/>
  <c r="K346" i="1"/>
  <c r="D346" i="1" s="1"/>
  <c r="A657" i="1"/>
  <c r="T656" i="1"/>
  <c r="R655" i="1"/>
  <c r="O655" i="1" s="1"/>
  <c r="S655" i="1"/>
  <c r="I657" i="1" l="1"/>
  <c r="P657" i="1"/>
  <c r="G672" i="3"/>
  <c r="H671" i="3"/>
  <c r="I671" i="3" s="1"/>
  <c r="L670" i="3"/>
  <c r="J670" i="3"/>
  <c r="K670" i="3" s="1"/>
  <c r="Q678" i="1" s="1"/>
  <c r="M656" i="1"/>
  <c r="F656" i="1"/>
  <c r="L346" i="1"/>
  <c r="J347" i="1" s="1"/>
  <c r="E347" i="1" s="1"/>
  <c r="N655" i="1"/>
  <c r="A658" i="1"/>
  <c r="T657" i="1"/>
  <c r="S656" i="1"/>
  <c r="R656" i="1"/>
  <c r="O656" i="1" l="1"/>
  <c r="N656" i="1" s="1"/>
  <c r="J671" i="3"/>
  <c r="K671" i="3" s="1"/>
  <c r="Q679" i="1" s="1"/>
  <c r="L671" i="3"/>
  <c r="G673" i="3"/>
  <c r="H672" i="3"/>
  <c r="I672" i="3" s="1"/>
  <c r="M657" i="1"/>
  <c r="F657" i="1"/>
  <c r="I658" i="1"/>
  <c r="P658" i="1"/>
  <c r="K347" i="1"/>
  <c r="D347" i="1" s="1"/>
  <c r="R657" i="1"/>
  <c r="S657" i="1"/>
  <c r="A659" i="1"/>
  <c r="T658" i="1"/>
  <c r="O657" i="1" l="1"/>
  <c r="N657" i="1" s="1"/>
  <c r="L672" i="3"/>
  <c r="J672" i="3"/>
  <c r="K672" i="3" s="1"/>
  <c r="Q680" i="1" s="1"/>
  <c r="G674" i="3"/>
  <c r="H673" i="3"/>
  <c r="I673" i="3" s="1"/>
  <c r="M658" i="1"/>
  <c r="F658" i="1"/>
  <c r="I659" i="1"/>
  <c r="P659" i="1"/>
  <c r="L347" i="1"/>
  <c r="J348" i="1" s="1"/>
  <c r="E348" i="1" s="1"/>
  <c r="T659" i="1"/>
  <c r="A660" i="1"/>
  <c r="S658" i="1"/>
  <c r="R658" i="1"/>
  <c r="O658" i="1" l="1"/>
  <c r="N658" i="1" s="1"/>
  <c r="L673" i="3"/>
  <c r="J673" i="3"/>
  <c r="K673" i="3" s="1"/>
  <c r="Q681" i="1" s="1"/>
  <c r="H674" i="3"/>
  <c r="I674" i="3" s="1"/>
  <c r="G675" i="3"/>
  <c r="M659" i="1"/>
  <c r="F659" i="1"/>
  <c r="I660" i="1"/>
  <c r="P660" i="1"/>
  <c r="K348" i="1"/>
  <c r="D348" i="1" s="1"/>
  <c r="R659" i="1"/>
  <c r="S659" i="1"/>
  <c r="A661" i="1"/>
  <c r="T660" i="1"/>
  <c r="I661" i="1" l="1"/>
  <c r="P661" i="1"/>
  <c r="M660" i="1"/>
  <c r="F660" i="1"/>
  <c r="G676" i="3"/>
  <c r="H675" i="3"/>
  <c r="I675" i="3" s="1"/>
  <c r="J674" i="3"/>
  <c r="K674" i="3" s="1"/>
  <c r="Q682" i="1" s="1"/>
  <c r="L674" i="3"/>
  <c r="O659" i="1"/>
  <c r="N659" i="1" s="1"/>
  <c r="L348" i="1"/>
  <c r="J349" i="1" s="1"/>
  <c r="E349" i="1" s="1"/>
  <c r="R660" i="1"/>
  <c r="S660" i="1"/>
  <c r="A662" i="1"/>
  <c r="T661" i="1"/>
  <c r="M661" i="1" l="1"/>
  <c r="F661" i="1"/>
  <c r="O660" i="1"/>
  <c r="N660" i="1" s="1"/>
  <c r="I662" i="1"/>
  <c r="P662" i="1"/>
  <c r="H676" i="3"/>
  <c r="I676" i="3" s="1"/>
  <c r="G677" i="3"/>
  <c r="J675" i="3"/>
  <c r="K675" i="3" s="1"/>
  <c r="Q683" i="1" s="1"/>
  <c r="L675" i="3"/>
  <c r="K349" i="1"/>
  <c r="D349" i="1" s="1"/>
  <c r="R661" i="1"/>
  <c r="S661" i="1"/>
  <c r="A663" i="1"/>
  <c r="T662" i="1"/>
  <c r="M662" i="1" l="1"/>
  <c r="F662" i="1"/>
  <c r="I663" i="1"/>
  <c r="P663" i="1"/>
  <c r="O661" i="1"/>
  <c r="N661" i="1" s="1"/>
  <c r="G678" i="3"/>
  <c r="H677" i="3"/>
  <c r="I677" i="3" s="1"/>
  <c r="L676" i="3"/>
  <c r="J676" i="3"/>
  <c r="K676" i="3" s="1"/>
  <c r="Q684" i="1" s="1"/>
  <c r="L349" i="1"/>
  <c r="J350" i="1" s="1"/>
  <c r="E350" i="1" s="1"/>
  <c r="R662" i="1"/>
  <c r="S662" i="1"/>
  <c r="T663" i="1"/>
  <c r="A664" i="1"/>
  <c r="I664" i="1" l="1"/>
  <c r="P664" i="1"/>
  <c r="O662" i="1"/>
  <c r="N662" i="1" s="1"/>
  <c r="H678" i="3"/>
  <c r="I678" i="3" s="1"/>
  <c r="G679" i="3"/>
  <c r="M663" i="1"/>
  <c r="F663" i="1"/>
  <c r="L677" i="3"/>
  <c r="J677" i="3"/>
  <c r="K677" i="3" s="1"/>
  <c r="Q685" i="1" s="1"/>
  <c r="K350" i="1"/>
  <c r="D350" i="1" s="1"/>
  <c r="T664" i="1"/>
  <c r="A665" i="1"/>
  <c r="S663" i="1"/>
  <c r="R663" i="1"/>
  <c r="I665" i="1" l="1"/>
  <c r="P665" i="1"/>
  <c r="J678" i="3"/>
  <c r="K678" i="3" s="1"/>
  <c r="Q686" i="1" s="1"/>
  <c r="L678" i="3"/>
  <c r="M664" i="1"/>
  <c r="F664" i="1"/>
  <c r="O663" i="1"/>
  <c r="N663" i="1" s="1"/>
  <c r="G680" i="3"/>
  <c r="H679" i="3"/>
  <c r="I679" i="3" s="1"/>
  <c r="L350" i="1"/>
  <c r="J351" i="1" s="1"/>
  <c r="E351" i="1" s="1"/>
  <c r="T665" i="1"/>
  <c r="A666" i="1"/>
  <c r="R664" i="1"/>
  <c r="S664" i="1"/>
  <c r="I666" i="1" l="1"/>
  <c r="P666" i="1"/>
  <c r="O664" i="1"/>
  <c r="N664" i="1" s="1"/>
  <c r="M665" i="1"/>
  <c r="F665" i="1"/>
  <c r="J679" i="3"/>
  <c r="K679" i="3" s="1"/>
  <c r="Q687" i="1" s="1"/>
  <c r="L679" i="3"/>
  <c r="H680" i="3"/>
  <c r="I680" i="3" s="1"/>
  <c r="G681" i="3"/>
  <c r="K351" i="1"/>
  <c r="D351" i="1" s="1"/>
  <c r="T666" i="1"/>
  <c r="A667" i="1"/>
  <c r="S665" i="1"/>
  <c r="R665" i="1"/>
  <c r="M666" i="1" l="1"/>
  <c r="F666" i="1"/>
  <c r="L680" i="3"/>
  <c r="J680" i="3"/>
  <c r="K680" i="3" s="1"/>
  <c r="Q688" i="1" s="1"/>
  <c r="I667" i="1"/>
  <c r="P667" i="1"/>
  <c r="O665" i="1"/>
  <c r="N665" i="1" s="1"/>
  <c r="H681" i="3"/>
  <c r="I681" i="3" s="1"/>
  <c r="G682" i="3"/>
  <c r="L351" i="1"/>
  <c r="J352" i="1" s="1"/>
  <c r="E352" i="1" s="1"/>
  <c r="A668" i="1"/>
  <c r="T667" i="1"/>
  <c r="R666" i="1"/>
  <c r="S666" i="1"/>
  <c r="O666" i="1" l="1"/>
  <c r="N666" i="1" s="1"/>
  <c r="M667" i="1"/>
  <c r="F667" i="1"/>
  <c r="G683" i="3"/>
  <c r="H682" i="3"/>
  <c r="I682" i="3" s="1"/>
  <c r="L681" i="3"/>
  <c r="J681" i="3"/>
  <c r="K681" i="3" s="1"/>
  <c r="Q689" i="1" s="1"/>
  <c r="I668" i="1"/>
  <c r="P668" i="1"/>
  <c r="K352" i="1"/>
  <c r="D352" i="1" s="1"/>
  <c r="R667" i="1"/>
  <c r="S667" i="1"/>
  <c r="T668" i="1"/>
  <c r="A669" i="1"/>
  <c r="M668" i="1" l="1"/>
  <c r="F668" i="1"/>
  <c r="J682" i="3"/>
  <c r="K682" i="3" s="1"/>
  <c r="Q690" i="1" s="1"/>
  <c r="L682" i="3"/>
  <c r="H683" i="3"/>
  <c r="I683" i="3" s="1"/>
  <c r="G684" i="3"/>
  <c r="I669" i="1"/>
  <c r="P669" i="1"/>
  <c r="O667" i="1"/>
  <c r="N667" i="1" s="1"/>
  <c r="L352" i="1"/>
  <c r="J353" i="1" s="1"/>
  <c r="E353" i="1" s="1"/>
  <c r="R668" i="1"/>
  <c r="S668" i="1"/>
  <c r="T669" i="1"/>
  <c r="A670" i="1"/>
  <c r="M669" i="1" l="1"/>
  <c r="F669" i="1"/>
  <c r="I670" i="1"/>
  <c r="P670" i="1"/>
  <c r="G685" i="3"/>
  <c r="H684" i="3"/>
  <c r="I684" i="3" s="1"/>
  <c r="J683" i="3"/>
  <c r="K683" i="3" s="1"/>
  <c r="Q691" i="1" s="1"/>
  <c r="L683" i="3"/>
  <c r="O668" i="1"/>
  <c r="N668" i="1" s="1"/>
  <c r="K353" i="1"/>
  <c r="D353" i="1" s="1"/>
  <c r="R669" i="1"/>
  <c r="S669" i="1"/>
  <c r="T670" i="1"/>
  <c r="A671" i="1"/>
  <c r="M670" i="1" l="1"/>
  <c r="F670" i="1"/>
  <c r="L684" i="3"/>
  <c r="J684" i="3"/>
  <c r="K684" i="3" s="1"/>
  <c r="Q692" i="1" s="1"/>
  <c r="I671" i="1"/>
  <c r="P671" i="1"/>
  <c r="O669" i="1"/>
  <c r="N669" i="1" s="1"/>
  <c r="G686" i="3"/>
  <c r="H685" i="3"/>
  <c r="I685" i="3" s="1"/>
  <c r="L353" i="1"/>
  <c r="J354" i="1" s="1"/>
  <c r="E354" i="1" s="1"/>
  <c r="S670" i="1"/>
  <c r="R670" i="1"/>
  <c r="T671" i="1"/>
  <c r="A672" i="1"/>
  <c r="M671" i="1" l="1"/>
  <c r="F671" i="1"/>
  <c r="I672" i="1"/>
  <c r="P672" i="1"/>
  <c r="L685" i="3"/>
  <c r="J685" i="3"/>
  <c r="K685" i="3" s="1"/>
  <c r="Q693" i="1" s="1"/>
  <c r="H686" i="3"/>
  <c r="I686" i="3" s="1"/>
  <c r="G687" i="3"/>
  <c r="K354" i="1"/>
  <c r="D354" i="1" s="1"/>
  <c r="O670" i="1"/>
  <c r="N670" i="1" s="1"/>
  <c r="A673" i="1"/>
  <c r="T672" i="1"/>
  <c r="R671" i="1"/>
  <c r="S671" i="1"/>
  <c r="O671" i="1" l="1"/>
  <c r="N671" i="1" s="1"/>
  <c r="M672" i="1"/>
  <c r="F672" i="1"/>
  <c r="L686" i="3"/>
  <c r="J686" i="3"/>
  <c r="K686" i="3" s="1"/>
  <c r="Q694" i="1" s="1"/>
  <c r="I673" i="1"/>
  <c r="P673" i="1"/>
  <c r="G688" i="3"/>
  <c r="H687" i="3"/>
  <c r="I687" i="3" s="1"/>
  <c r="L354" i="1"/>
  <c r="J355" i="1" s="1"/>
  <c r="E355" i="1" s="1"/>
  <c r="R672" i="1"/>
  <c r="S672" i="1"/>
  <c r="A674" i="1"/>
  <c r="T673" i="1"/>
  <c r="O672" i="1" l="1"/>
  <c r="N672" i="1" s="1"/>
  <c r="M673" i="1"/>
  <c r="F673" i="1"/>
  <c r="I674" i="1"/>
  <c r="P674" i="1"/>
  <c r="H688" i="3"/>
  <c r="I688" i="3" s="1"/>
  <c r="G689" i="3"/>
  <c r="J687" i="3"/>
  <c r="K687" i="3" s="1"/>
  <c r="Q695" i="1" s="1"/>
  <c r="L687" i="3"/>
  <c r="K355" i="1"/>
  <c r="D355" i="1" s="1"/>
  <c r="R673" i="1"/>
  <c r="S673" i="1"/>
  <c r="T674" i="1"/>
  <c r="A675" i="1"/>
  <c r="I675" i="1" l="1"/>
  <c r="P675" i="1"/>
  <c r="O673" i="1"/>
  <c r="N673" i="1" s="1"/>
  <c r="L688" i="3"/>
  <c r="J688" i="3"/>
  <c r="K688" i="3" s="1"/>
  <c r="Q696" i="1" s="1"/>
  <c r="M674" i="1"/>
  <c r="F674" i="1"/>
  <c r="H689" i="3"/>
  <c r="I689" i="3" s="1"/>
  <c r="G690" i="3"/>
  <c r="L355" i="1"/>
  <c r="J356" i="1" s="1"/>
  <c r="E356" i="1" s="1"/>
  <c r="T675" i="1"/>
  <c r="A676" i="1"/>
  <c r="R674" i="1"/>
  <c r="S674" i="1"/>
  <c r="M675" i="1" l="1"/>
  <c r="F675" i="1"/>
  <c r="H690" i="3"/>
  <c r="I690" i="3" s="1"/>
  <c r="G691" i="3"/>
  <c r="O674" i="1"/>
  <c r="N674" i="1" s="1"/>
  <c r="I676" i="1"/>
  <c r="P676" i="1"/>
  <c r="L689" i="3"/>
  <c r="J689" i="3"/>
  <c r="K689" i="3" s="1"/>
  <c r="Q697" i="1" s="1"/>
  <c r="K356" i="1"/>
  <c r="D356" i="1" s="1"/>
  <c r="R675" i="1"/>
  <c r="S675" i="1"/>
  <c r="T676" i="1"/>
  <c r="A677" i="1"/>
  <c r="M676" i="1" l="1"/>
  <c r="F676" i="1"/>
  <c r="G692" i="3"/>
  <c r="H691" i="3"/>
  <c r="I691" i="3" s="1"/>
  <c r="J690" i="3"/>
  <c r="K690" i="3" s="1"/>
  <c r="Q698" i="1" s="1"/>
  <c r="L690" i="3"/>
  <c r="I677" i="1"/>
  <c r="P677" i="1"/>
  <c r="O675" i="1"/>
  <c r="N675" i="1" s="1"/>
  <c r="L356" i="1"/>
  <c r="J357" i="1" s="1"/>
  <c r="E357" i="1" s="1"/>
  <c r="T677" i="1"/>
  <c r="A678" i="1"/>
  <c r="R676" i="1"/>
  <c r="S676" i="1"/>
  <c r="O676" i="1" l="1"/>
  <c r="N676" i="1" s="1"/>
  <c r="I678" i="1"/>
  <c r="P678" i="1"/>
  <c r="J691" i="3"/>
  <c r="K691" i="3" s="1"/>
  <c r="Q699" i="1" s="1"/>
  <c r="L691" i="3"/>
  <c r="G693" i="3"/>
  <c r="H692" i="3"/>
  <c r="I692" i="3" s="1"/>
  <c r="M677" i="1"/>
  <c r="F677" i="1"/>
  <c r="K357" i="1"/>
  <c r="D357" i="1" s="1"/>
  <c r="T678" i="1"/>
  <c r="A679" i="1"/>
  <c r="R677" i="1"/>
  <c r="S677" i="1"/>
  <c r="M678" i="1" l="1"/>
  <c r="F678" i="1"/>
  <c r="O677" i="1"/>
  <c r="N677" i="1" s="1"/>
  <c r="I679" i="1"/>
  <c r="P679" i="1"/>
  <c r="L692" i="3"/>
  <c r="J692" i="3"/>
  <c r="K692" i="3" s="1"/>
  <c r="Q700" i="1" s="1"/>
  <c r="G694" i="3"/>
  <c r="H693" i="3"/>
  <c r="I693" i="3" s="1"/>
  <c r="L357" i="1"/>
  <c r="J358" i="1" s="1"/>
  <c r="E358" i="1" s="1"/>
  <c r="A680" i="1"/>
  <c r="T679" i="1"/>
  <c r="R678" i="1"/>
  <c r="S678" i="1"/>
  <c r="O678" i="1" l="1"/>
  <c r="N678" i="1" s="1"/>
  <c r="H694" i="3"/>
  <c r="I694" i="3" s="1"/>
  <c r="G695" i="3"/>
  <c r="I680" i="1"/>
  <c r="P680" i="1"/>
  <c r="J693" i="3"/>
  <c r="K693" i="3" s="1"/>
  <c r="Q701" i="1" s="1"/>
  <c r="L693" i="3"/>
  <c r="M679" i="1"/>
  <c r="F679" i="1"/>
  <c r="K358" i="1"/>
  <c r="D358" i="1" s="1"/>
  <c r="T680" i="1"/>
  <c r="A681" i="1"/>
  <c r="R679" i="1"/>
  <c r="S679" i="1"/>
  <c r="O679" i="1" l="1"/>
  <c r="M680" i="1"/>
  <c r="F680" i="1"/>
  <c r="G696" i="3"/>
  <c r="H695" i="3"/>
  <c r="I695" i="3" s="1"/>
  <c r="L694" i="3"/>
  <c r="J694" i="3"/>
  <c r="K694" i="3" s="1"/>
  <c r="Q702" i="1" s="1"/>
  <c r="I681" i="1"/>
  <c r="P681" i="1"/>
  <c r="L358" i="1"/>
  <c r="J359" i="1" s="1"/>
  <c r="E359" i="1" s="1"/>
  <c r="N679" i="1"/>
  <c r="A682" i="1"/>
  <c r="T681" i="1"/>
  <c r="R680" i="1"/>
  <c r="S680" i="1"/>
  <c r="I682" i="1" l="1"/>
  <c r="P682" i="1"/>
  <c r="O680" i="1"/>
  <c r="N680" i="1" s="1"/>
  <c r="J695" i="3"/>
  <c r="K695" i="3" s="1"/>
  <c r="Q703" i="1" s="1"/>
  <c r="L695" i="3"/>
  <c r="G697" i="3"/>
  <c r="H696" i="3"/>
  <c r="I696" i="3" s="1"/>
  <c r="M681" i="1"/>
  <c r="F681" i="1"/>
  <c r="K359" i="1"/>
  <c r="D359" i="1" s="1"/>
  <c r="R681" i="1"/>
  <c r="S681" i="1"/>
  <c r="A683" i="1"/>
  <c r="T682" i="1"/>
  <c r="M682" i="1" l="1"/>
  <c r="F682" i="1"/>
  <c r="I683" i="1"/>
  <c r="P683" i="1"/>
  <c r="L696" i="3"/>
  <c r="J696" i="3"/>
  <c r="K696" i="3" s="1"/>
  <c r="Q704" i="1" s="1"/>
  <c r="O681" i="1"/>
  <c r="N681" i="1" s="1"/>
  <c r="G698" i="3"/>
  <c r="H697" i="3"/>
  <c r="I697" i="3" s="1"/>
  <c r="L359" i="1"/>
  <c r="J360" i="1" s="1"/>
  <c r="E360" i="1" s="1"/>
  <c r="S682" i="1"/>
  <c r="R682" i="1"/>
  <c r="O682" i="1" s="1"/>
  <c r="T683" i="1"/>
  <c r="A684" i="1"/>
  <c r="I684" i="1" l="1"/>
  <c r="P684" i="1"/>
  <c r="J697" i="3"/>
  <c r="K697" i="3" s="1"/>
  <c r="Q705" i="1" s="1"/>
  <c r="L697" i="3"/>
  <c r="M683" i="1"/>
  <c r="F683" i="1"/>
  <c r="H698" i="3"/>
  <c r="I698" i="3" s="1"/>
  <c r="G699" i="3"/>
  <c r="K360" i="1"/>
  <c r="D360" i="1" s="1"/>
  <c r="N682" i="1"/>
  <c r="R683" i="1"/>
  <c r="S683" i="1"/>
  <c r="T684" i="1"/>
  <c r="A685" i="1"/>
  <c r="M684" i="1" l="1"/>
  <c r="F684" i="1"/>
  <c r="H699" i="3"/>
  <c r="I699" i="3" s="1"/>
  <c r="G700" i="3"/>
  <c r="J698" i="3"/>
  <c r="K698" i="3" s="1"/>
  <c r="Q706" i="1" s="1"/>
  <c r="L698" i="3"/>
  <c r="I685" i="1"/>
  <c r="P685" i="1"/>
  <c r="O683" i="1"/>
  <c r="N683" i="1" s="1"/>
  <c r="L360" i="1"/>
  <c r="J361" i="1" s="1"/>
  <c r="E361" i="1" s="1"/>
  <c r="T685" i="1"/>
  <c r="A686" i="1"/>
  <c r="S684" i="1"/>
  <c r="R684" i="1"/>
  <c r="O684" i="1" s="1"/>
  <c r="M685" i="1" l="1"/>
  <c r="F685" i="1"/>
  <c r="I686" i="1"/>
  <c r="P686" i="1"/>
  <c r="G701" i="3"/>
  <c r="H700" i="3"/>
  <c r="I700" i="3" s="1"/>
  <c r="L699" i="3"/>
  <c r="J699" i="3"/>
  <c r="K699" i="3" s="1"/>
  <c r="Q707" i="1" s="1"/>
  <c r="K361" i="1"/>
  <c r="D361" i="1" s="1"/>
  <c r="N684" i="1"/>
  <c r="S685" i="1"/>
  <c r="R685" i="1"/>
  <c r="O685" i="1" s="1"/>
  <c r="T686" i="1"/>
  <c r="A687" i="1"/>
  <c r="L700" i="3" l="1"/>
  <c r="J700" i="3"/>
  <c r="K700" i="3" s="1"/>
  <c r="Q708" i="1" s="1"/>
  <c r="I687" i="1"/>
  <c r="P687" i="1"/>
  <c r="G702" i="3"/>
  <c r="H701" i="3"/>
  <c r="I701" i="3" s="1"/>
  <c r="M686" i="1"/>
  <c r="F686" i="1"/>
  <c r="L361" i="1"/>
  <c r="J362" i="1" s="1"/>
  <c r="E362" i="1" s="1"/>
  <c r="N685" i="1"/>
  <c r="T687" i="1"/>
  <c r="A688" i="1"/>
  <c r="S686" i="1"/>
  <c r="R686" i="1"/>
  <c r="M687" i="1" l="1"/>
  <c r="F687" i="1"/>
  <c r="O686" i="1"/>
  <c r="N686" i="1" s="1"/>
  <c r="J701" i="3"/>
  <c r="K701" i="3" s="1"/>
  <c r="Q709" i="1" s="1"/>
  <c r="L701" i="3"/>
  <c r="I688" i="1"/>
  <c r="P688" i="1"/>
  <c r="H702" i="3"/>
  <c r="I702" i="3" s="1"/>
  <c r="G703" i="3"/>
  <c r="K362" i="1"/>
  <c r="D362" i="1" s="1"/>
  <c r="R687" i="1"/>
  <c r="S687" i="1"/>
  <c r="A689" i="1"/>
  <c r="T688" i="1"/>
  <c r="I689" i="1" l="1"/>
  <c r="P689" i="1"/>
  <c r="G704" i="3"/>
  <c r="H703" i="3"/>
  <c r="I703" i="3" s="1"/>
  <c r="M688" i="1"/>
  <c r="F688" i="1"/>
  <c r="J702" i="3"/>
  <c r="K702" i="3" s="1"/>
  <c r="Q710" i="1" s="1"/>
  <c r="L702" i="3"/>
  <c r="O687" i="1"/>
  <c r="N687" i="1" s="1"/>
  <c r="L362" i="1"/>
  <c r="J363" i="1" s="1"/>
  <c r="E363" i="1" s="1"/>
  <c r="T689" i="1"/>
  <c r="A690" i="1"/>
  <c r="R688" i="1"/>
  <c r="S688" i="1"/>
  <c r="O688" i="1" l="1"/>
  <c r="I690" i="1"/>
  <c r="P690" i="1"/>
  <c r="M689" i="1"/>
  <c r="F689" i="1"/>
  <c r="H704" i="3"/>
  <c r="I704" i="3" s="1"/>
  <c r="G705" i="3"/>
  <c r="L703" i="3"/>
  <c r="J703" i="3"/>
  <c r="K703" i="3" s="1"/>
  <c r="Q711" i="1" s="1"/>
  <c r="K363" i="1"/>
  <c r="D363" i="1" s="1"/>
  <c r="R689" i="1"/>
  <c r="S689" i="1"/>
  <c r="A691" i="1"/>
  <c r="T690" i="1"/>
  <c r="N688" i="1"/>
  <c r="O689" i="1" l="1"/>
  <c r="M690" i="1"/>
  <c r="F690" i="1"/>
  <c r="I691" i="1"/>
  <c r="P691" i="1"/>
  <c r="G706" i="3"/>
  <c r="H705" i="3"/>
  <c r="I705" i="3" s="1"/>
  <c r="L704" i="3"/>
  <c r="J704" i="3"/>
  <c r="K704" i="3" s="1"/>
  <c r="Q712" i="1" s="1"/>
  <c r="L363" i="1"/>
  <c r="J364" i="1" s="1"/>
  <c r="E364" i="1" s="1"/>
  <c r="R690" i="1"/>
  <c r="S690" i="1"/>
  <c r="T691" i="1"/>
  <c r="A692" i="1"/>
  <c r="N689" i="1"/>
  <c r="O690" i="1" l="1"/>
  <c r="I692" i="1"/>
  <c r="P692" i="1"/>
  <c r="M691" i="1"/>
  <c r="F691" i="1"/>
  <c r="H706" i="3"/>
  <c r="I706" i="3" s="1"/>
  <c r="G707" i="3"/>
  <c r="J705" i="3"/>
  <c r="K705" i="3" s="1"/>
  <c r="Q713" i="1" s="1"/>
  <c r="L705" i="3"/>
  <c r="K364" i="1"/>
  <c r="D364" i="1" s="1"/>
  <c r="T692" i="1"/>
  <c r="A693" i="1"/>
  <c r="R691" i="1"/>
  <c r="S691" i="1"/>
  <c r="N690" i="1"/>
  <c r="O691" i="1" l="1"/>
  <c r="N691" i="1" s="1"/>
  <c r="M692" i="1"/>
  <c r="F692" i="1"/>
  <c r="I693" i="1"/>
  <c r="P693" i="1"/>
  <c r="H707" i="3"/>
  <c r="I707" i="3" s="1"/>
  <c r="G708" i="3"/>
  <c r="L706" i="3"/>
  <c r="J706" i="3"/>
  <c r="K706" i="3" s="1"/>
  <c r="Q714" i="1" s="1"/>
  <c r="L364" i="1"/>
  <c r="J365" i="1" s="1"/>
  <c r="E365" i="1" s="1"/>
  <c r="S692" i="1"/>
  <c r="R692" i="1"/>
  <c r="T693" i="1"/>
  <c r="A694" i="1"/>
  <c r="O692" i="1" l="1"/>
  <c r="N692" i="1" s="1"/>
  <c r="M693" i="1"/>
  <c r="F693" i="1"/>
  <c r="J707" i="3"/>
  <c r="K707" i="3" s="1"/>
  <c r="Q715" i="1" s="1"/>
  <c r="L707" i="3"/>
  <c r="G709" i="3"/>
  <c r="H708" i="3"/>
  <c r="I708" i="3" s="1"/>
  <c r="I694" i="1"/>
  <c r="P694" i="1"/>
  <c r="K365" i="1"/>
  <c r="D365" i="1" s="1"/>
  <c r="R693" i="1"/>
  <c r="S693" i="1"/>
  <c r="A695" i="1"/>
  <c r="T694" i="1"/>
  <c r="M694" i="1" l="1"/>
  <c r="F694" i="1"/>
  <c r="I695" i="1"/>
  <c r="P695" i="1"/>
  <c r="L708" i="3"/>
  <c r="J708" i="3"/>
  <c r="K708" i="3" s="1"/>
  <c r="Q716" i="1" s="1"/>
  <c r="G710" i="3"/>
  <c r="H709" i="3"/>
  <c r="I709" i="3" s="1"/>
  <c r="O693" i="1"/>
  <c r="N693" i="1" s="1"/>
  <c r="L365" i="1"/>
  <c r="J366" i="1" s="1"/>
  <c r="E366" i="1" s="1"/>
  <c r="R694" i="1"/>
  <c r="S694" i="1"/>
  <c r="A696" i="1"/>
  <c r="T695" i="1"/>
  <c r="M695" i="1" l="1"/>
  <c r="F695" i="1"/>
  <c r="G711" i="3"/>
  <c r="H710" i="3"/>
  <c r="I710" i="3" s="1"/>
  <c r="I696" i="1"/>
  <c r="P696" i="1"/>
  <c r="J709" i="3"/>
  <c r="K709" i="3" s="1"/>
  <c r="Q717" i="1" s="1"/>
  <c r="L709" i="3"/>
  <c r="O694" i="1"/>
  <c r="N694" i="1" s="1"/>
  <c r="K366" i="1"/>
  <c r="D366" i="1" s="1"/>
  <c r="R695" i="1"/>
  <c r="S695" i="1"/>
  <c r="T696" i="1"/>
  <c r="A697" i="1"/>
  <c r="I697" i="1" l="1"/>
  <c r="P697" i="1"/>
  <c r="M696" i="1"/>
  <c r="F696" i="1"/>
  <c r="L710" i="3"/>
  <c r="J710" i="3"/>
  <c r="K710" i="3" s="1"/>
  <c r="Q718" i="1" s="1"/>
  <c r="G712" i="3"/>
  <c r="H711" i="3"/>
  <c r="I711" i="3" s="1"/>
  <c r="O695" i="1"/>
  <c r="N695" i="1" s="1"/>
  <c r="L366" i="1"/>
  <c r="J367" i="1" s="1"/>
  <c r="E367" i="1" s="1"/>
  <c r="T697" i="1"/>
  <c r="A698" i="1"/>
  <c r="R696" i="1"/>
  <c r="S696" i="1"/>
  <c r="I698" i="1" l="1"/>
  <c r="P698" i="1"/>
  <c r="J711" i="3"/>
  <c r="K711" i="3" s="1"/>
  <c r="Q719" i="1" s="1"/>
  <c r="L711" i="3"/>
  <c r="O696" i="1"/>
  <c r="N696" i="1" s="1"/>
  <c r="M697" i="1"/>
  <c r="F697" i="1"/>
  <c r="H712" i="3"/>
  <c r="I712" i="3" s="1"/>
  <c r="G713" i="3"/>
  <c r="K367" i="1"/>
  <c r="D367" i="1" s="1"/>
  <c r="A699" i="1"/>
  <c r="T698" i="1"/>
  <c r="S697" i="1"/>
  <c r="R697" i="1"/>
  <c r="O697" i="1" s="1"/>
  <c r="G714" i="3" l="1"/>
  <c r="H713" i="3"/>
  <c r="I713" i="3" s="1"/>
  <c r="M698" i="1"/>
  <c r="F698" i="1"/>
  <c r="I699" i="1"/>
  <c r="P699" i="1"/>
  <c r="J712" i="3"/>
  <c r="K712" i="3" s="1"/>
  <c r="Q720" i="1" s="1"/>
  <c r="L712" i="3"/>
  <c r="L367" i="1"/>
  <c r="J368" i="1" s="1"/>
  <c r="E368" i="1" s="1"/>
  <c r="N697" i="1"/>
  <c r="A700" i="1"/>
  <c r="T699" i="1"/>
  <c r="R698" i="1"/>
  <c r="S698" i="1"/>
  <c r="M699" i="1" l="1"/>
  <c r="F699" i="1"/>
  <c r="I700" i="1"/>
  <c r="P700" i="1"/>
  <c r="O698" i="1"/>
  <c r="N698" i="1" s="1"/>
  <c r="J713" i="3"/>
  <c r="K713" i="3" s="1"/>
  <c r="Q721" i="1" s="1"/>
  <c r="L713" i="3"/>
  <c r="H714" i="3"/>
  <c r="I714" i="3" s="1"/>
  <c r="G715" i="3"/>
  <c r="K368" i="1"/>
  <c r="D368" i="1" s="1"/>
  <c r="R699" i="1"/>
  <c r="S699" i="1"/>
  <c r="T700" i="1"/>
  <c r="A701" i="1"/>
  <c r="O699" i="1" l="1"/>
  <c r="N699" i="1" s="1"/>
  <c r="M700" i="1"/>
  <c r="F700" i="1"/>
  <c r="I701" i="1"/>
  <c r="P701" i="1"/>
  <c r="L714" i="3"/>
  <c r="J714" i="3"/>
  <c r="K714" i="3" s="1"/>
  <c r="Q722" i="1" s="1"/>
  <c r="H715" i="3"/>
  <c r="I715" i="3" s="1"/>
  <c r="G716" i="3"/>
  <c r="L368" i="1"/>
  <c r="J369" i="1" s="1"/>
  <c r="E369" i="1" s="1"/>
  <c r="S700" i="1"/>
  <c r="R700" i="1"/>
  <c r="O700" i="1" s="1"/>
  <c r="A702" i="1"/>
  <c r="T701" i="1"/>
  <c r="I702" i="1" l="1"/>
  <c r="P702" i="1"/>
  <c r="J715" i="3"/>
  <c r="K715" i="3" s="1"/>
  <c r="Q723" i="1" s="1"/>
  <c r="L715" i="3"/>
  <c r="M701" i="1"/>
  <c r="F701" i="1"/>
  <c r="G717" i="3"/>
  <c r="H716" i="3"/>
  <c r="I716" i="3" s="1"/>
  <c r="K369" i="1"/>
  <c r="D369" i="1" s="1"/>
  <c r="R701" i="1"/>
  <c r="S701" i="1"/>
  <c r="T702" i="1"/>
  <c r="A703" i="1"/>
  <c r="N700" i="1"/>
  <c r="I703" i="1" l="1"/>
  <c r="P703" i="1"/>
  <c r="O701" i="1"/>
  <c r="N701" i="1" s="1"/>
  <c r="M702" i="1"/>
  <c r="F702" i="1"/>
  <c r="G718" i="3"/>
  <c r="H717" i="3"/>
  <c r="I717" i="3" s="1"/>
  <c r="L716" i="3"/>
  <c r="J716" i="3"/>
  <c r="K716" i="3" s="1"/>
  <c r="Q724" i="1" s="1"/>
  <c r="L369" i="1"/>
  <c r="J370" i="1" s="1"/>
  <c r="E370" i="1" s="1"/>
  <c r="R702" i="1"/>
  <c r="S702" i="1"/>
  <c r="A704" i="1"/>
  <c r="T703" i="1"/>
  <c r="M703" i="1" l="1"/>
  <c r="F703" i="1"/>
  <c r="O702" i="1"/>
  <c r="N702" i="1" s="1"/>
  <c r="I704" i="1"/>
  <c r="P704" i="1"/>
  <c r="J717" i="3"/>
  <c r="K717" i="3" s="1"/>
  <c r="Q725" i="1" s="1"/>
  <c r="L717" i="3"/>
  <c r="H718" i="3"/>
  <c r="I718" i="3" s="1"/>
  <c r="G719" i="3"/>
  <c r="K370" i="1"/>
  <c r="D370" i="1" s="1"/>
  <c r="R703" i="1"/>
  <c r="S703" i="1"/>
  <c r="A705" i="1"/>
  <c r="T704" i="1"/>
  <c r="L718" i="3" l="1"/>
  <c r="J718" i="3"/>
  <c r="K718" i="3" s="1"/>
  <c r="Q726" i="1" s="1"/>
  <c r="I705" i="1"/>
  <c r="P705" i="1"/>
  <c r="M704" i="1"/>
  <c r="F704" i="1"/>
  <c r="O703" i="1"/>
  <c r="N703" i="1" s="1"/>
  <c r="H719" i="3"/>
  <c r="I719" i="3" s="1"/>
  <c r="G720" i="3"/>
  <c r="L370" i="1"/>
  <c r="J371" i="1" s="1"/>
  <c r="E371" i="1" s="1"/>
  <c r="S704" i="1"/>
  <c r="R704" i="1"/>
  <c r="A706" i="1"/>
  <c r="T705" i="1"/>
  <c r="I706" i="1" l="1"/>
  <c r="P706" i="1"/>
  <c r="M705" i="1"/>
  <c r="F705" i="1"/>
  <c r="G721" i="3"/>
  <c r="H720" i="3"/>
  <c r="I720" i="3" s="1"/>
  <c r="O704" i="1"/>
  <c r="N704" i="1" s="1"/>
  <c r="J719" i="3"/>
  <c r="K719" i="3" s="1"/>
  <c r="Q727" i="1" s="1"/>
  <c r="L719" i="3"/>
  <c r="K371" i="1"/>
  <c r="D371" i="1" s="1"/>
  <c r="R705" i="1"/>
  <c r="S705" i="1"/>
  <c r="T706" i="1"/>
  <c r="A707" i="1"/>
  <c r="I707" i="1" l="1"/>
  <c r="P707" i="1"/>
  <c r="M706" i="1"/>
  <c r="F706" i="1"/>
  <c r="O705" i="1"/>
  <c r="N705" i="1" s="1"/>
  <c r="H721" i="3"/>
  <c r="I721" i="3" s="1"/>
  <c r="G722" i="3"/>
  <c r="J720" i="3"/>
  <c r="K720" i="3" s="1"/>
  <c r="Q728" i="1" s="1"/>
  <c r="L720" i="3"/>
  <c r="L371" i="1"/>
  <c r="J372" i="1" s="1"/>
  <c r="E372" i="1" s="1"/>
  <c r="A708" i="1"/>
  <c r="T707" i="1"/>
  <c r="R706" i="1"/>
  <c r="S706" i="1"/>
  <c r="I708" i="1" l="1"/>
  <c r="P708" i="1"/>
  <c r="M707" i="1"/>
  <c r="F707" i="1"/>
  <c r="H722" i="3"/>
  <c r="I722" i="3" s="1"/>
  <c r="G723" i="3"/>
  <c r="J721" i="3"/>
  <c r="K721" i="3" s="1"/>
  <c r="Q729" i="1" s="1"/>
  <c r="L721" i="3"/>
  <c r="O706" i="1"/>
  <c r="N706" i="1" s="1"/>
  <c r="K372" i="1"/>
  <c r="D372" i="1" s="1"/>
  <c r="R707" i="1"/>
  <c r="S707" i="1"/>
  <c r="A709" i="1"/>
  <c r="T708" i="1"/>
  <c r="M708" i="1" l="1"/>
  <c r="F708" i="1"/>
  <c r="I709" i="1"/>
  <c r="P709" i="1"/>
  <c r="O707" i="1"/>
  <c r="N707" i="1" s="1"/>
  <c r="L722" i="3"/>
  <c r="J722" i="3"/>
  <c r="K722" i="3" s="1"/>
  <c r="Q730" i="1" s="1"/>
  <c r="G724" i="3"/>
  <c r="H723" i="3"/>
  <c r="I723" i="3" s="1"/>
  <c r="L372" i="1"/>
  <c r="J373" i="1" s="1"/>
  <c r="E373" i="1" s="1"/>
  <c r="T709" i="1"/>
  <c r="A710" i="1"/>
  <c r="S708" i="1"/>
  <c r="R708" i="1"/>
  <c r="O708" i="1" s="1"/>
  <c r="J723" i="3" l="1"/>
  <c r="K723" i="3" s="1"/>
  <c r="Q731" i="1" s="1"/>
  <c r="L723" i="3"/>
  <c r="G725" i="3"/>
  <c r="H724" i="3"/>
  <c r="I724" i="3" s="1"/>
  <c r="I710" i="1"/>
  <c r="P710" i="1"/>
  <c r="M709" i="1"/>
  <c r="F709" i="1"/>
  <c r="K373" i="1"/>
  <c r="D373" i="1" s="1"/>
  <c r="N708" i="1"/>
  <c r="R709" i="1"/>
  <c r="S709" i="1"/>
  <c r="A711" i="1"/>
  <c r="T710" i="1"/>
  <c r="L724" i="3" l="1"/>
  <c r="J724" i="3"/>
  <c r="K724" i="3" s="1"/>
  <c r="Q732" i="1" s="1"/>
  <c r="M710" i="1"/>
  <c r="F710" i="1"/>
  <c r="H725" i="3"/>
  <c r="I725" i="3" s="1"/>
  <c r="G726" i="3"/>
  <c r="O709" i="1"/>
  <c r="N709" i="1" s="1"/>
  <c r="I711" i="1"/>
  <c r="P711" i="1"/>
  <c r="L373" i="1"/>
  <c r="J374" i="1" s="1"/>
  <c r="R710" i="1"/>
  <c r="S710" i="1"/>
  <c r="A712" i="1"/>
  <c r="T711" i="1"/>
  <c r="E374" i="1" l="1"/>
  <c r="O710" i="1"/>
  <c r="N710" i="1" s="1"/>
  <c r="I712" i="1"/>
  <c r="P712" i="1"/>
  <c r="G727" i="3"/>
  <c r="H726" i="3"/>
  <c r="I726" i="3" s="1"/>
  <c r="J725" i="3"/>
  <c r="K725" i="3" s="1"/>
  <c r="Q733" i="1" s="1"/>
  <c r="L725" i="3"/>
  <c r="M711" i="1"/>
  <c r="F711" i="1"/>
  <c r="K374" i="1"/>
  <c r="D374" i="1" s="1"/>
  <c r="T712" i="1"/>
  <c r="A713" i="1"/>
  <c r="S711" i="1"/>
  <c r="R711" i="1"/>
  <c r="O711" i="1" l="1"/>
  <c r="N711" i="1" s="1"/>
  <c r="M712" i="1"/>
  <c r="F712" i="1"/>
  <c r="G728" i="3"/>
  <c r="H727" i="3"/>
  <c r="I727" i="3" s="1"/>
  <c r="L726" i="3"/>
  <c r="J726" i="3"/>
  <c r="K726" i="3" s="1"/>
  <c r="Q734" i="1" s="1"/>
  <c r="I713" i="1"/>
  <c r="P713" i="1"/>
  <c r="L374" i="1"/>
  <c r="I375" i="1" s="1"/>
  <c r="A714" i="1"/>
  <c r="T713" i="1"/>
  <c r="S712" i="1"/>
  <c r="R712" i="1"/>
  <c r="J727" i="3" l="1"/>
  <c r="K727" i="3" s="1"/>
  <c r="Q735" i="1" s="1"/>
  <c r="L727" i="3"/>
  <c r="O712" i="1"/>
  <c r="N712" i="1" s="1"/>
  <c r="I714" i="1"/>
  <c r="P714" i="1"/>
  <c r="H728" i="3"/>
  <c r="I728" i="3" s="1"/>
  <c r="G729" i="3"/>
  <c r="M713" i="1"/>
  <c r="F713" i="1"/>
  <c r="S713" i="1"/>
  <c r="R713" i="1"/>
  <c r="A715" i="1"/>
  <c r="T714" i="1"/>
  <c r="M714" i="1" l="1"/>
  <c r="F714" i="1"/>
  <c r="H729" i="3"/>
  <c r="I729" i="3" s="1"/>
  <c r="G730" i="3"/>
  <c r="O713" i="1"/>
  <c r="N713" i="1" s="1"/>
  <c r="I715" i="1"/>
  <c r="P715" i="1"/>
  <c r="J728" i="3"/>
  <c r="K728" i="3" s="1"/>
  <c r="Q736" i="1" s="1"/>
  <c r="L728" i="3"/>
  <c r="R714" i="1"/>
  <c r="S714" i="1"/>
  <c r="T715" i="1"/>
  <c r="A716" i="1"/>
  <c r="M715" i="1" l="1"/>
  <c r="F715" i="1"/>
  <c r="O714" i="1"/>
  <c r="N714" i="1" s="1"/>
  <c r="I716" i="1"/>
  <c r="P716" i="1"/>
  <c r="H730" i="3"/>
  <c r="I730" i="3" s="1"/>
  <c r="G731" i="3"/>
  <c r="J729" i="3"/>
  <c r="K729" i="3" s="1"/>
  <c r="Q737" i="1" s="1"/>
  <c r="L729" i="3"/>
  <c r="T716" i="1"/>
  <c r="A717" i="1"/>
  <c r="S715" i="1"/>
  <c r="R715" i="1"/>
  <c r="O715" i="1" s="1"/>
  <c r="I717" i="1" l="1"/>
  <c r="P717" i="1"/>
  <c r="G732" i="3"/>
  <c r="H731" i="3"/>
  <c r="I731" i="3" s="1"/>
  <c r="M716" i="1"/>
  <c r="F716" i="1"/>
  <c r="L730" i="3"/>
  <c r="J730" i="3"/>
  <c r="K730" i="3" s="1"/>
  <c r="Q738" i="1" s="1"/>
  <c r="N715" i="1"/>
  <c r="S716" i="1"/>
  <c r="R716" i="1"/>
  <c r="T717" i="1"/>
  <c r="A718" i="1"/>
  <c r="M717" i="1" l="1"/>
  <c r="F717" i="1"/>
  <c r="I718" i="1"/>
  <c r="P718" i="1"/>
  <c r="O716" i="1"/>
  <c r="N716" i="1" s="1"/>
  <c r="H732" i="3"/>
  <c r="I732" i="3" s="1"/>
  <c r="G733" i="3"/>
  <c r="J731" i="3"/>
  <c r="K731" i="3" s="1"/>
  <c r="Q739" i="1" s="1"/>
  <c r="L731" i="3"/>
  <c r="T718" i="1"/>
  <c r="A719" i="1"/>
  <c r="S717" i="1"/>
  <c r="R717" i="1"/>
  <c r="O717" i="1" s="1"/>
  <c r="J732" i="3" l="1"/>
  <c r="K732" i="3" s="1"/>
  <c r="Q740" i="1" s="1"/>
  <c r="L732" i="3"/>
  <c r="M718" i="1"/>
  <c r="F718" i="1"/>
  <c r="H733" i="3"/>
  <c r="I733" i="3" s="1"/>
  <c r="G734" i="3"/>
  <c r="I719" i="1"/>
  <c r="P719" i="1"/>
  <c r="N717" i="1"/>
  <c r="R718" i="1"/>
  <c r="S718" i="1"/>
  <c r="T719" i="1"/>
  <c r="A720" i="1"/>
  <c r="O718" i="1" l="1"/>
  <c r="N718" i="1" s="1"/>
  <c r="G735" i="3"/>
  <c r="H734" i="3"/>
  <c r="I734" i="3" s="1"/>
  <c r="J733" i="3"/>
  <c r="K733" i="3" s="1"/>
  <c r="Q741" i="1" s="1"/>
  <c r="L733" i="3"/>
  <c r="M719" i="1"/>
  <c r="F719" i="1"/>
  <c r="I720" i="1"/>
  <c r="P720" i="1"/>
  <c r="R719" i="1"/>
  <c r="S719" i="1"/>
  <c r="T720" i="1"/>
  <c r="A721" i="1"/>
  <c r="I721" i="1" l="1"/>
  <c r="P721" i="1"/>
  <c r="O719" i="1"/>
  <c r="N719" i="1" s="1"/>
  <c r="J734" i="3"/>
  <c r="K734" i="3" s="1"/>
  <c r="Q742" i="1" s="1"/>
  <c r="L734" i="3"/>
  <c r="H735" i="3"/>
  <c r="I735" i="3" s="1"/>
  <c r="G736" i="3"/>
  <c r="M720" i="1"/>
  <c r="F720" i="1"/>
  <c r="A722" i="1"/>
  <c r="T721" i="1"/>
  <c r="S720" i="1"/>
  <c r="R720" i="1"/>
  <c r="O720" i="1" s="1"/>
  <c r="M721" i="1" l="1"/>
  <c r="F721" i="1"/>
  <c r="G737" i="3"/>
  <c r="H736" i="3"/>
  <c r="I736" i="3" s="1"/>
  <c r="I722" i="1"/>
  <c r="P722" i="1"/>
  <c r="L735" i="3"/>
  <c r="J735" i="3"/>
  <c r="K735" i="3" s="1"/>
  <c r="Q743" i="1" s="1"/>
  <c r="N720" i="1"/>
  <c r="R721" i="1"/>
  <c r="S721" i="1"/>
  <c r="A723" i="1"/>
  <c r="T722" i="1"/>
  <c r="M722" i="1" l="1"/>
  <c r="F722" i="1"/>
  <c r="I723" i="1"/>
  <c r="P723" i="1"/>
  <c r="L736" i="3"/>
  <c r="J736" i="3"/>
  <c r="K736" i="3" s="1"/>
  <c r="Q744" i="1" s="1"/>
  <c r="G738" i="3"/>
  <c r="H737" i="3"/>
  <c r="I737" i="3" s="1"/>
  <c r="O721" i="1"/>
  <c r="N721" i="1" s="1"/>
  <c r="R722" i="1"/>
  <c r="S722" i="1"/>
  <c r="A724" i="1"/>
  <c r="T723" i="1"/>
  <c r="M723" i="1" l="1"/>
  <c r="F723" i="1"/>
  <c r="I724" i="1"/>
  <c r="P724" i="1"/>
  <c r="O722" i="1"/>
  <c r="N722" i="1" s="1"/>
  <c r="J737" i="3"/>
  <c r="K737" i="3" s="1"/>
  <c r="Q745" i="1" s="1"/>
  <c r="L737" i="3"/>
  <c r="H738" i="3"/>
  <c r="I738" i="3" s="1"/>
  <c r="G739" i="3"/>
  <c r="S723" i="1"/>
  <c r="R723" i="1"/>
  <c r="A725" i="1"/>
  <c r="T724" i="1"/>
  <c r="I725" i="1" l="1"/>
  <c r="P725" i="1"/>
  <c r="L738" i="3"/>
  <c r="J738" i="3"/>
  <c r="K738" i="3" s="1"/>
  <c r="Q746" i="1" s="1"/>
  <c r="G740" i="3"/>
  <c r="H739" i="3"/>
  <c r="I739" i="3" s="1"/>
  <c r="M724" i="1"/>
  <c r="F724" i="1"/>
  <c r="O723" i="1"/>
  <c r="N723" i="1" s="1"/>
  <c r="T725" i="1"/>
  <c r="A726" i="1"/>
  <c r="R724" i="1"/>
  <c r="S724" i="1"/>
  <c r="O724" i="1" l="1"/>
  <c r="N724" i="1" s="1"/>
  <c r="L739" i="3"/>
  <c r="J739" i="3"/>
  <c r="K739" i="3" s="1"/>
  <c r="Q747" i="1" s="1"/>
  <c r="M725" i="1"/>
  <c r="F725" i="1"/>
  <c r="I726" i="1"/>
  <c r="P726" i="1"/>
  <c r="H740" i="3"/>
  <c r="I740" i="3" s="1"/>
  <c r="G741" i="3"/>
  <c r="T726" i="1"/>
  <c r="A727" i="1"/>
  <c r="R725" i="1"/>
  <c r="S725" i="1"/>
  <c r="H741" i="3" l="1"/>
  <c r="I741" i="3" s="1"/>
  <c r="G742" i="3"/>
  <c r="I727" i="1"/>
  <c r="P727" i="1"/>
  <c r="L740" i="3"/>
  <c r="J740" i="3"/>
  <c r="K740" i="3" s="1"/>
  <c r="Q748" i="1" s="1"/>
  <c r="M726" i="1"/>
  <c r="F726" i="1"/>
  <c r="O725" i="1"/>
  <c r="N725" i="1" s="1"/>
  <c r="A728" i="1"/>
  <c r="T727" i="1"/>
  <c r="R726" i="1"/>
  <c r="S726" i="1"/>
  <c r="O726" i="1" l="1"/>
  <c r="N726" i="1" s="1"/>
  <c r="I728" i="1"/>
  <c r="P728" i="1"/>
  <c r="H742" i="3"/>
  <c r="I742" i="3" s="1"/>
  <c r="G743" i="3"/>
  <c r="M727" i="1"/>
  <c r="F727" i="1"/>
  <c r="J741" i="3"/>
  <c r="K741" i="3" s="1"/>
  <c r="Q749" i="1" s="1"/>
  <c r="L741" i="3"/>
  <c r="S727" i="1"/>
  <c r="R727" i="1"/>
  <c r="T728" i="1"/>
  <c r="A729" i="1"/>
  <c r="M728" i="1" l="1"/>
  <c r="F728" i="1"/>
  <c r="L742" i="3"/>
  <c r="J742" i="3"/>
  <c r="K742" i="3" s="1"/>
  <c r="Q750" i="1" s="1"/>
  <c r="O727" i="1"/>
  <c r="N727" i="1" s="1"/>
  <c r="I729" i="1"/>
  <c r="P729" i="1"/>
  <c r="G744" i="3"/>
  <c r="H743" i="3"/>
  <c r="I743" i="3" s="1"/>
  <c r="S728" i="1"/>
  <c r="R728" i="1"/>
  <c r="T729" i="1"/>
  <c r="A730" i="1"/>
  <c r="J743" i="3" l="1"/>
  <c r="K743" i="3" s="1"/>
  <c r="Q751" i="1" s="1"/>
  <c r="L743" i="3"/>
  <c r="O728" i="1"/>
  <c r="N728" i="1" s="1"/>
  <c r="I730" i="1"/>
  <c r="P730" i="1"/>
  <c r="G745" i="3"/>
  <c r="H744" i="3"/>
  <c r="I744" i="3" s="1"/>
  <c r="M729" i="1"/>
  <c r="F729" i="1"/>
  <c r="T730" i="1"/>
  <c r="A731" i="1"/>
  <c r="R729" i="1"/>
  <c r="S729" i="1"/>
  <c r="I731" i="1" l="1"/>
  <c r="P731" i="1"/>
  <c r="M730" i="1"/>
  <c r="F730" i="1"/>
  <c r="H745" i="3"/>
  <c r="I745" i="3" s="1"/>
  <c r="G746" i="3"/>
  <c r="L744" i="3"/>
  <c r="J744" i="3"/>
  <c r="K744" i="3" s="1"/>
  <c r="Q752" i="1" s="1"/>
  <c r="O729" i="1"/>
  <c r="N729" i="1" s="1"/>
  <c r="T731" i="1"/>
  <c r="A732" i="1"/>
  <c r="S730" i="1"/>
  <c r="R730" i="1"/>
  <c r="O730" i="1" s="1"/>
  <c r="M731" i="1" l="1"/>
  <c r="F731" i="1"/>
  <c r="L745" i="3"/>
  <c r="J745" i="3"/>
  <c r="K745" i="3" s="1"/>
  <c r="Q753" i="1" s="1"/>
  <c r="H746" i="3"/>
  <c r="I746" i="3" s="1"/>
  <c r="G747" i="3"/>
  <c r="I732" i="1"/>
  <c r="P732" i="1"/>
  <c r="N730" i="1"/>
  <c r="S731" i="1"/>
  <c r="R731" i="1"/>
  <c r="O731" i="1" s="1"/>
  <c r="A733" i="1"/>
  <c r="T732" i="1"/>
  <c r="M732" i="1" l="1"/>
  <c r="F732" i="1"/>
  <c r="L746" i="3"/>
  <c r="J746" i="3"/>
  <c r="K746" i="3" s="1"/>
  <c r="Q754" i="1" s="1"/>
  <c r="I733" i="1"/>
  <c r="P733" i="1"/>
  <c r="G748" i="3"/>
  <c r="H747" i="3"/>
  <c r="I747" i="3" s="1"/>
  <c r="N731" i="1"/>
  <c r="R732" i="1"/>
  <c r="S732" i="1"/>
  <c r="A734" i="1"/>
  <c r="T733" i="1"/>
  <c r="L747" i="3" l="1"/>
  <c r="J747" i="3"/>
  <c r="K747" i="3" s="1"/>
  <c r="Q755" i="1" s="1"/>
  <c r="M733" i="1"/>
  <c r="F733" i="1"/>
  <c r="I734" i="1"/>
  <c r="P734" i="1"/>
  <c r="H748" i="3"/>
  <c r="I748" i="3" s="1"/>
  <c r="G749" i="3"/>
  <c r="O732" i="1"/>
  <c r="N732" i="1" s="1"/>
  <c r="R733" i="1"/>
  <c r="S733" i="1"/>
  <c r="A735" i="1"/>
  <c r="T734" i="1"/>
  <c r="I735" i="1" l="1"/>
  <c r="P735" i="1"/>
  <c r="J748" i="3"/>
  <c r="K748" i="3" s="1"/>
  <c r="Q756" i="1" s="1"/>
  <c r="L748" i="3"/>
  <c r="O733" i="1"/>
  <c r="N733" i="1" s="1"/>
  <c r="M734" i="1"/>
  <c r="F734" i="1"/>
  <c r="H749" i="3"/>
  <c r="I749" i="3" s="1"/>
  <c r="G750" i="3"/>
  <c r="A736" i="1"/>
  <c r="T735" i="1"/>
  <c r="S734" i="1"/>
  <c r="R734" i="1"/>
  <c r="O734" i="1" s="1"/>
  <c r="J749" i="3" l="1"/>
  <c r="K749" i="3" s="1"/>
  <c r="Q757" i="1" s="1"/>
  <c r="L749" i="3"/>
  <c r="H750" i="3"/>
  <c r="I750" i="3" s="1"/>
  <c r="G751" i="3"/>
  <c r="M735" i="1"/>
  <c r="F735" i="1"/>
  <c r="I736" i="1"/>
  <c r="P736" i="1"/>
  <c r="N734" i="1"/>
  <c r="R735" i="1"/>
  <c r="S735" i="1"/>
  <c r="A737" i="1"/>
  <c r="T736" i="1"/>
  <c r="M736" i="1" l="1"/>
  <c r="F736" i="1"/>
  <c r="I737" i="1"/>
  <c r="P737" i="1"/>
  <c r="G752" i="3"/>
  <c r="H751" i="3"/>
  <c r="I751" i="3" s="1"/>
  <c r="J750" i="3"/>
  <c r="K750" i="3" s="1"/>
  <c r="Q758" i="1" s="1"/>
  <c r="L750" i="3"/>
  <c r="O735" i="1"/>
  <c r="N735" i="1" s="1"/>
  <c r="T737" i="1"/>
  <c r="A738" i="1"/>
  <c r="R736" i="1"/>
  <c r="S736" i="1"/>
  <c r="I738" i="1" l="1"/>
  <c r="P738" i="1"/>
  <c r="J751" i="3"/>
  <c r="K751" i="3" s="1"/>
  <c r="Q759" i="1" s="1"/>
  <c r="L751" i="3"/>
  <c r="O736" i="1"/>
  <c r="N736" i="1" s="1"/>
  <c r="M737" i="1"/>
  <c r="F737" i="1"/>
  <c r="H752" i="3"/>
  <c r="I752" i="3" s="1"/>
  <c r="G753" i="3"/>
  <c r="T738" i="1"/>
  <c r="A739" i="1"/>
  <c r="S737" i="1"/>
  <c r="R737" i="1"/>
  <c r="O737" i="1" l="1"/>
  <c r="N737" i="1" s="1"/>
  <c r="L752" i="3"/>
  <c r="J752" i="3"/>
  <c r="K752" i="3" s="1"/>
  <c r="Q760" i="1" s="1"/>
  <c r="H753" i="3"/>
  <c r="I753" i="3" s="1"/>
  <c r="G754" i="3"/>
  <c r="M738" i="1"/>
  <c r="F738" i="1"/>
  <c r="I739" i="1"/>
  <c r="P739" i="1"/>
  <c r="T739" i="1"/>
  <c r="A740" i="1"/>
  <c r="S738" i="1"/>
  <c r="R738" i="1"/>
  <c r="O738" i="1" s="1"/>
  <c r="I740" i="1" l="1"/>
  <c r="P740" i="1"/>
  <c r="G755" i="3"/>
  <c r="H754" i="3"/>
  <c r="I754" i="3" s="1"/>
  <c r="L753" i="3"/>
  <c r="J753" i="3"/>
  <c r="K753" i="3" s="1"/>
  <c r="Q761" i="1" s="1"/>
  <c r="M739" i="1"/>
  <c r="F739" i="1"/>
  <c r="N738" i="1"/>
  <c r="T740" i="1"/>
  <c r="A741" i="1"/>
  <c r="R739" i="1"/>
  <c r="S739" i="1"/>
  <c r="O739" i="1" l="1"/>
  <c r="N739" i="1" s="1"/>
  <c r="I741" i="1"/>
  <c r="P741" i="1"/>
  <c r="M740" i="1"/>
  <c r="F740" i="1"/>
  <c r="L754" i="3"/>
  <c r="J754" i="3"/>
  <c r="K754" i="3" s="1"/>
  <c r="Q762" i="1" s="1"/>
  <c r="H755" i="3"/>
  <c r="I755" i="3" s="1"/>
  <c r="G756" i="3"/>
  <c r="T741" i="1"/>
  <c r="A742" i="1"/>
  <c r="R740" i="1"/>
  <c r="S740" i="1"/>
  <c r="G757" i="3" l="1"/>
  <c r="H756" i="3"/>
  <c r="I756" i="3" s="1"/>
  <c r="M741" i="1"/>
  <c r="F741" i="1"/>
  <c r="O740" i="1"/>
  <c r="N740" i="1" s="1"/>
  <c r="L755" i="3"/>
  <c r="J755" i="3"/>
  <c r="K755" i="3" s="1"/>
  <c r="Q763" i="1" s="1"/>
  <c r="I742" i="1"/>
  <c r="P742" i="1"/>
  <c r="R741" i="1"/>
  <c r="S741" i="1"/>
  <c r="T742" i="1"/>
  <c r="A743" i="1"/>
  <c r="M742" i="1" l="1"/>
  <c r="F742" i="1"/>
  <c r="O741" i="1"/>
  <c r="N741" i="1" s="1"/>
  <c r="L756" i="3"/>
  <c r="J756" i="3"/>
  <c r="K756" i="3" s="1"/>
  <c r="Q764" i="1" s="1"/>
  <c r="I743" i="1"/>
  <c r="P743" i="1"/>
  <c r="G758" i="3"/>
  <c r="H757" i="3"/>
  <c r="I757" i="3" s="1"/>
  <c r="R742" i="1"/>
  <c r="O742" i="1" s="1"/>
  <c r="S742" i="1"/>
  <c r="A744" i="1"/>
  <c r="T743" i="1"/>
  <c r="J757" i="3" l="1"/>
  <c r="K757" i="3" s="1"/>
  <c r="Q765" i="1" s="1"/>
  <c r="L757" i="3"/>
  <c r="M743" i="1"/>
  <c r="F743" i="1"/>
  <c r="G759" i="3"/>
  <c r="H758" i="3"/>
  <c r="I758" i="3" s="1"/>
  <c r="I744" i="1"/>
  <c r="P744" i="1"/>
  <c r="N742" i="1"/>
  <c r="T744" i="1"/>
  <c r="A745" i="1"/>
  <c r="R743" i="1"/>
  <c r="S743" i="1"/>
  <c r="M744" i="1" l="1"/>
  <c r="F744" i="1"/>
  <c r="O743" i="1"/>
  <c r="N743" i="1" s="1"/>
  <c r="I745" i="1"/>
  <c r="P745" i="1"/>
  <c r="J758" i="3"/>
  <c r="K758" i="3" s="1"/>
  <c r="Q766" i="1" s="1"/>
  <c r="L758" i="3"/>
  <c r="G760" i="3"/>
  <c r="H759" i="3"/>
  <c r="I759" i="3" s="1"/>
  <c r="A746" i="1"/>
  <c r="T745" i="1"/>
  <c r="S744" i="1"/>
  <c r="R744" i="1"/>
  <c r="O744" i="1" s="1"/>
  <c r="I746" i="1" l="1"/>
  <c r="P746" i="1"/>
  <c r="G761" i="3"/>
  <c r="H760" i="3"/>
  <c r="I760" i="3" s="1"/>
  <c r="M745" i="1"/>
  <c r="F745" i="1"/>
  <c r="J759" i="3"/>
  <c r="K759" i="3" s="1"/>
  <c r="Q767" i="1" s="1"/>
  <c r="L759" i="3"/>
  <c r="N744" i="1"/>
  <c r="A747" i="1"/>
  <c r="T746" i="1"/>
  <c r="R745" i="1"/>
  <c r="S745" i="1"/>
  <c r="I747" i="1" l="1"/>
  <c r="P747" i="1"/>
  <c r="M746" i="1"/>
  <c r="F746" i="1"/>
  <c r="O745" i="1"/>
  <c r="N745" i="1" s="1"/>
  <c r="J760" i="3"/>
  <c r="K760" i="3" s="1"/>
  <c r="Q768" i="1" s="1"/>
  <c r="L760" i="3"/>
  <c r="H761" i="3"/>
  <c r="I761" i="3" s="1"/>
  <c r="G762" i="3"/>
  <c r="R746" i="1"/>
  <c r="S746" i="1"/>
  <c r="A748" i="1"/>
  <c r="T747" i="1"/>
  <c r="I748" i="1" l="1"/>
  <c r="P748" i="1"/>
  <c r="H762" i="3"/>
  <c r="I762" i="3" s="1"/>
  <c r="G763" i="3"/>
  <c r="O746" i="1"/>
  <c r="N746" i="1" s="1"/>
  <c r="M747" i="1"/>
  <c r="F747" i="1"/>
  <c r="J761" i="3"/>
  <c r="K761" i="3" s="1"/>
  <c r="Q769" i="1" s="1"/>
  <c r="L761" i="3"/>
  <c r="S747" i="1"/>
  <c r="R747" i="1"/>
  <c r="A749" i="1"/>
  <c r="T748" i="1"/>
  <c r="I749" i="1" l="1"/>
  <c r="P749" i="1"/>
  <c r="M748" i="1"/>
  <c r="F748" i="1"/>
  <c r="H763" i="3"/>
  <c r="I763" i="3" s="1"/>
  <c r="G764" i="3"/>
  <c r="J762" i="3"/>
  <c r="K762" i="3" s="1"/>
  <c r="L762" i="3"/>
  <c r="O747" i="1"/>
  <c r="N747" i="1" s="1"/>
  <c r="R748" i="1"/>
  <c r="O748" i="1" s="1"/>
  <c r="S748" i="1"/>
  <c r="A750" i="1"/>
  <c r="T749" i="1"/>
  <c r="I750" i="1" l="1"/>
  <c r="P750" i="1"/>
  <c r="G765" i="3"/>
  <c r="H764" i="3"/>
  <c r="I764" i="3" s="1"/>
  <c r="L763" i="3"/>
  <c r="J763" i="3"/>
  <c r="K763" i="3" s="1"/>
  <c r="M749" i="1"/>
  <c r="F749" i="1"/>
  <c r="R749" i="1"/>
  <c r="S749" i="1"/>
  <c r="T750" i="1"/>
  <c r="A751" i="1"/>
  <c r="N748" i="1"/>
  <c r="I751" i="1" l="1"/>
  <c r="P751" i="1"/>
  <c r="O749" i="1"/>
  <c r="N749" i="1" s="1"/>
  <c r="G766" i="3"/>
  <c r="H765" i="3"/>
  <c r="I765" i="3" s="1"/>
  <c r="M750" i="1"/>
  <c r="F750" i="1"/>
  <c r="L764" i="3"/>
  <c r="J764" i="3"/>
  <c r="K764" i="3" s="1"/>
  <c r="T751" i="1"/>
  <c r="A752" i="1"/>
  <c r="R750" i="1"/>
  <c r="S750" i="1"/>
  <c r="M751" i="1" l="1"/>
  <c r="F751" i="1"/>
  <c r="H766" i="3"/>
  <c r="I766" i="3" s="1"/>
  <c r="G767" i="3"/>
  <c r="O750" i="1"/>
  <c r="N750" i="1" s="1"/>
  <c r="I752" i="1"/>
  <c r="P752" i="1"/>
  <c r="J765" i="3"/>
  <c r="K765" i="3" s="1"/>
  <c r="L765" i="3"/>
  <c r="T752" i="1"/>
  <c r="A753" i="1"/>
  <c r="R751" i="1"/>
  <c r="S751" i="1"/>
  <c r="M752" i="1" l="1"/>
  <c r="F752" i="1"/>
  <c r="O751" i="1"/>
  <c r="N751" i="1" s="1"/>
  <c r="I753" i="1"/>
  <c r="P753" i="1"/>
  <c r="G768" i="3"/>
  <c r="H768" i="3" s="1"/>
  <c r="I768" i="3" s="1"/>
  <c r="H767" i="3"/>
  <c r="I767" i="3" s="1"/>
  <c r="L766" i="3"/>
  <c r="J766" i="3"/>
  <c r="K766" i="3" s="1"/>
  <c r="R752" i="1"/>
  <c r="S752" i="1"/>
  <c r="T753" i="1"/>
  <c r="A754" i="1"/>
  <c r="O752" i="1" l="1"/>
  <c r="N752" i="1" s="1"/>
  <c r="M753" i="1"/>
  <c r="F753" i="1"/>
  <c r="I754" i="1"/>
  <c r="P754" i="1"/>
  <c r="J767" i="3"/>
  <c r="K767" i="3" s="1"/>
  <c r="L767" i="3"/>
  <c r="L768" i="3"/>
  <c r="J768" i="3"/>
  <c r="K768" i="3" s="1"/>
  <c r="A755" i="1"/>
  <c r="T754" i="1"/>
  <c r="S753" i="1"/>
  <c r="R753" i="1"/>
  <c r="I755" i="1" l="1"/>
  <c r="P755" i="1"/>
  <c r="M754" i="1"/>
  <c r="F754" i="1"/>
  <c r="O753" i="1"/>
  <c r="N753" i="1" s="1"/>
  <c r="T755" i="1"/>
  <c r="A756" i="1"/>
  <c r="R754" i="1"/>
  <c r="O754" i="1" s="1"/>
  <c r="S754" i="1"/>
  <c r="I756" i="1" l="1"/>
  <c r="P756" i="1"/>
  <c r="M755" i="1"/>
  <c r="F755" i="1"/>
  <c r="N754" i="1"/>
  <c r="T756" i="1"/>
  <c r="A757" i="1"/>
  <c r="S755" i="1"/>
  <c r="R755" i="1"/>
  <c r="M756" i="1" l="1"/>
  <c r="F756" i="1"/>
  <c r="I757" i="1"/>
  <c r="P757" i="1"/>
  <c r="O755" i="1"/>
  <c r="N755" i="1" s="1"/>
  <c r="S756" i="1"/>
  <c r="R756" i="1"/>
  <c r="A758" i="1"/>
  <c r="T757" i="1"/>
  <c r="I758" i="1" l="1"/>
  <c r="P758" i="1"/>
  <c r="O756" i="1"/>
  <c r="N756" i="1" s="1"/>
  <c r="M757" i="1"/>
  <c r="F757" i="1"/>
  <c r="R757" i="1"/>
  <c r="S757" i="1"/>
  <c r="T758" i="1"/>
  <c r="A759" i="1"/>
  <c r="O757" i="1" l="1"/>
  <c r="N757" i="1" s="1"/>
  <c r="I759" i="1"/>
  <c r="P759" i="1"/>
  <c r="M758" i="1"/>
  <c r="F758" i="1"/>
  <c r="T759" i="1"/>
  <c r="A760" i="1"/>
  <c r="R758" i="1"/>
  <c r="S758" i="1"/>
  <c r="O758" i="1" l="1"/>
  <c r="N758" i="1" s="1"/>
  <c r="I760" i="1"/>
  <c r="P760" i="1"/>
  <c r="M759" i="1"/>
  <c r="F759" i="1"/>
  <c r="T760" i="1"/>
  <c r="A761" i="1"/>
  <c r="S759" i="1"/>
  <c r="R759" i="1"/>
  <c r="I761" i="1" l="1"/>
  <c r="P761" i="1"/>
  <c r="M760" i="1"/>
  <c r="F760" i="1"/>
  <c r="O759" i="1"/>
  <c r="N759" i="1" s="1"/>
  <c r="T761" i="1"/>
  <c r="A762" i="1"/>
  <c r="R760" i="1"/>
  <c r="S760" i="1"/>
  <c r="O760" i="1" l="1"/>
  <c r="N760" i="1" s="1"/>
  <c r="I762" i="1"/>
  <c r="P762" i="1"/>
  <c r="M761" i="1"/>
  <c r="F761" i="1"/>
  <c r="T762" i="1"/>
  <c r="A763" i="1"/>
  <c r="S761" i="1"/>
  <c r="R761" i="1"/>
  <c r="O761" i="1" s="1"/>
  <c r="M762" i="1" l="1"/>
  <c r="F762" i="1"/>
  <c r="I763" i="1"/>
  <c r="P763" i="1"/>
  <c r="N761" i="1"/>
  <c r="T763" i="1"/>
  <c r="A764" i="1"/>
  <c r="R762" i="1"/>
  <c r="S762" i="1"/>
  <c r="I764" i="1" l="1"/>
  <c r="P764" i="1"/>
  <c r="M763" i="1"/>
  <c r="F763" i="1"/>
  <c r="O762" i="1"/>
  <c r="N762" i="1" s="1"/>
  <c r="T764" i="1"/>
  <c r="A765" i="1"/>
  <c r="S763" i="1"/>
  <c r="R763" i="1"/>
  <c r="O763" i="1" l="1"/>
  <c r="N763" i="1" s="1"/>
  <c r="I765" i="1"/>
  <c r="P765" i="1"/>
  <c r="M764" i="1"/>
  <c r="F764" i="1"/>
  <c r="A766" i="1"/>
  <c r="T765" i="1"/>
  <c r="R764" i="1"/>
  <c r="O764" i="1" s="1"/>
  <c r="S764" i="1"/>
  <c r="I766" i="1" l="1"/>
  <c r="P766" i="1"/>
  <c r="M765" i="1"/>
  <c r="F765" i="1"/>
  <c r="N764" i="1"/>
  <c r="T766" i="1"/>
  <c r="A767" i="1"/>
  <c r="R765" i="1"/>
  <c r="S765" i="1"/>
  <c r="M766" i="1" l="1"/>
  <c r="F766" i="1"/>
  <c r="O765" i="1"/>
  <c r="N765" i="1" s="1"/>
  <c r="I767" i="1"/>
  <c r="P767" i="1"/>
  <c r="A768" i="1"/>
  <c r="T767" i="1"/>
  <c r="S766" i="1"/>
  <c r="R766" i="1"/>
  <c r="I768" i="1" l="1"/>
  <c r="P768" i="1"/>
  <c r="M767" i="1"/>
  <c r="F767" i="1"/>
  <c r="O766" i="1"/>
  <c r="N766" i="1" s="1"/>
  <c r="R767" i="1"/>
  <c r="S767" i="1"/>
  <c r="A769" i="1"/>
  <c r="T768" i="1"/>
  <c r="M768" i="1" l="1"/>
  <c r="F768" i="1"/>
  <c r="I769" i="1"/>
  <c r="P769" i="1"/>
  <c r="O767" i="1"/>
  <c r="N767" i="1" s="1"/>
  <c r="S768" i="1"/>
  <c r="R768" i="1"/>
  <c r="T769" i="1"/>
  <c r="O768" i="1" l="1"/>
  <c r="N768" i="1" s="1"/>
  <c r="M769" i="1"/>
  <c r="F769" i="1"/>
  <c r="R769" i="1"/>
  <c r="S769" i="1"/>
  <c r="O769" i="1" l="1"/>
  <c r="N769" i="1" s="1"/>
  <c r="J375" i="1" l="1"/>
  <c r="E375" i="1" s="1"/>
  <c r="K375" i="1" l="1"/>
  <c r="D375" i="1" s="1"/>
  <c r="L375" i="1" l="1"/>
  <c r="J376" i="1" s="1"/>
  <c r="E376" i="1" s="1"/>
  <c r="K376" i="1" l="1"/>
  <c r="D376" i="1" s="1"/>
  <c r="L376" i="1" l="1"/>
  <c r="J377" i="1" s="1"/>
  <c r="E377" i="1" s="1"/>
  <c r="K377" i="1" l="1"/>
  <c r="D377" i="1" s="1"/>
  <c r="L377" i="1" l="1"/>
  <c r="J378" i="1" s="1"/>
  <c r="E378" i="1" s="1"/>
  <c r="K378" i="1" l="1"/>
  <c r="D378" i="1" s="1"/>
  <c r="L378" i="1" l="1"/>
  <c r="J379" i="1" s="1"/>
  <c r="E379" i="1" s="1"/>
  <c r="K379" i="1" l="1"/>
  <c r="D379" i="1" s="1"/>
  <c r="L379" i="1"/>
  <c r="J380" i="1" s="1"/>
  <c r="E380" i="1" s="1"/>
  <c r="K380" i="1" l="1"/>
  <c r="D380" i="1" s="1"/>
  <c r="L380" i="1" l="1"/>
  <c r="J381" i="1" s="1"/>
  <c r="E381" i="1" s="1"/>
  <c r="K381" i="1" l="1"/>
  <c r="D381" i="1" s="1"/>
  <c r="L381" i="1" l="1"/>
  <c r="J382" i="1" s="1"/>
  <c r="E382" i="1" s="1"/>
  <c r="K382" i="1" l="1"/>
  <c r="D382" i="1" s="1"/>
  <c r="L382" i="1" l="1"/>
  <c r="J383" i="1" s="1"/>
  <c r="E383" i="1" s="1"/>
  <c r="K383" i="1" l="1"/>
  <c r="D383" i="1" s="1"/>
  <c r="L383" i="1" l="1"/>
  <c r="J384" i="1" s="1"/>
  <c r="E384" i="1" s="1"/>
  <c r="K384" i="1" l="1"/>
  <c r="D384" i="1" s="1"/>
  <c r="L384" i="1" l="1"/>
  <c r="J385" i="1" s="1"/>
  <c r="E385" i="1" s="1"/>
  <c r="K385" i="1" l="1"/>
  <c r="D385" i="1" s="1"/>
  <c r="L385" i="1" l="1"/>
  <c r="J386" i="1"/>
  <c r="E386" i="1" s="1"/>
  <c r="K386" i="1" l="1"/>
  <c r="D386" i="1" s="1"/>
  <c r="L386" i="1" l="1"/>
  <c r="J387" i="1"/>
  <c r="E387" i="1" s="1"/>
  <c r="K387" i="1" l="1"/>
  <c r="D387" i="1" s="1"/>
  <c r="L387" i="1" l="1"/>
  <c r="J388" i="1" s="1"/>
  <c r="E388" i="1" s="1"/>
  <c r="K388" i="1" l="1"/>
  <c r="D388" i="1" s="1"/>
  <c r="L388" i="1" l="1"/>
  <c r="J389" i="1" s="1"/>
  <c r="E389" i="1" s="1"/>
  <c r="K389" i="1" l="1"/>
  <c r="D389" i="1" s="1"/>
  <c r="L389" i="1" l="1"/>
  <c r="J390" i="1" s="1"/>
  <c r="E390" i="1" s="1"/>
  <c r="K390" i="1" l="1"/>
  <c r="D390" i="1" s="1"/>
  <c r="L390" i="1" l="1"/>
  <c r="J391" i="1" s="1"/>
  <c r="E391" i="1" s="1"/>
  <c r="K391" i="1" l="1"/>
  <c r="D391" i="1" s="1"/>
  <c r="L391" i="1" l="1"/>
  <c r="J392" i="1" s="1"/>
  <c r="E392" i="1" s="1"/>
  <c r="K392" i="1" l="1"/>
  <c r="D392" i="1" s="1"/>
  <c r="L392" i="1" l="1"/>
  <c r="J393" i="1" s="1"/>
  <c r="E393" i="1" s="1"/>
  <c r="K393" i="1" l="1"/>
  <c r="D393" i="1" s="1"/>
  <c r="L393" i="1" l="1"/>
  <c r="J394" i="1"/>
  <c r="E394" i="1" s="1"/>
  <c r="K394" i="1" l="1"/>
  <c r="D394" i="1" s="1"/>
  <c r="L394" i="1" l="1"/>
  <c r="J395" i="1" s="1"/>
  <c r="E395" i="1" s="1"/>
  <c r="K395" i="1" l="1"/>
  <c r="D395" i="1" s="1"/>
  <c r="L395" i="1" l="1"/>
  <c r="J396" i="1" s="1"/>
  <c r="E396" i="1" s="1"/>
  <c r="K396" i="1" l="1"/>
  <c r="D396" i="1" s="1"/>
  <c r="L396" i="1" l="1"/>
  <c r="J397" i="1" s="1"/>
  <c r="E397" i="1" s="1"/>
  <c r="K397" i="1" l="1"/>
  <c r="D397" i="1" s="1"/>
  <c r="L397" i="1" l="1"/>
  <c r="J398" i="1" s="1"/>
  <c r="E398" i="1" s="1"/>
  <c r="K398" i="1" l="1"/>
  <c r="D398" i="1" s="1"/>
  <c r="L398" i="1" l="1"/>
  <c r="J399" i="1" s="1"/>
  <c r="E399" i="1" s="1"/>
  <c r="K399" i="1" l="1"/>
  <c r="D399" i="1" s="1"/>
  <c r="L399" i="1" l="1"/>
  <c r="J400" i="1" s="1"/>
  <c r="E400" i="1" s="1"/>
  <c r="K400" i="1" l="1"/>
  <c r="D400" i="1" s="1"/>
  <c r="L400" i="1" l="1"/>
  <c r="J401" i="1" s="1"/>
  <c r="E401" i="1" s="1"/>
  <c r="K401" i="1" l="1"/>
  <c r="D401" i="1" s="1"/>
  <c r="L401" i="1" l="1"/>
  <c r="J402" i="1" s="1"/>
  <c r="E402" i="1" s="1"/>
  <c r="K402" i="1" l="1"/>
  <c r="D402" i="1" s="1"/>
  <c r="L402" i="1" l="1"/>
  <c r="J403" i="1" s="1"/>
  <c r="E403" i="1" s="1"/>
  <c r="K403" i="1" l="1"/>
  <c r="D403" i="1" s="1"/>
  <c r="L403" i="1" l="1"/>
  <c r="J404" i="1" s="1"/>
  <c r="E404" i="1" s="1"/>
  <c r="K404" i="1" l="1"/>
  <c r="D404" i="1" s="1"/>
  <c r="L404" i="1" l="1"/>
  <c r="J405" i="1" s="1"/>
  <c r="E405" i="1" s="1"/>
  <c r="K405" i="1" l="1"/>
  <c r="D405" i="1" s="1"/>
  <c r="L405" i="1" l="1"/>
  <c r="J406" i="1" s="1"/>
  <c r="E406" i="1" s="1"/>
  <c r="K406" i="1" l="1"/>
  <c r="D406" i="1" s="1"/>
  <c r="L406" i="1" l="1"/>
  <c r="J407" i="1" s="1"/>
  <c r="E407" i="1" s="1"/>
  <c r="K407" i="1" l="1"/>
  <c r="D407" i="1" s="1"/>
  <c r="L407" i="1" l="1"/>
  <c r="J408" i="1"/>
  <c r="E408" i="1" s="1"/>
  <c r="K408" i="1" l="1"/>
  <c r="D408" i="1" s="1"/>
  <c r="L408" i="1" l="1"/>
  <c r="J409" i="1" s="1"/>
  <c r="E409" i="1" s="1"/>
  <c r="K409" i="1" l="1"/>
  <c r="D409" i="1" s="1"/>
  <c r="L409" i="1" l="1"/>
  <c r="J410" i="1" s="1"/>
  <c r="E410" i="1" s="1"/>
  <c r="K410" i="1" l="1"/>
  <c r="D410" i="1" s="1"/>
  <c r="L410" i="1" l="1"/>
  <c r="J411" i="1" s="1"/>
  <c r="E411" i="1" s="1"/>
  <c r="K411" i="1" l="1"/>
  <c r="D411" i="1" s="1"/>
  <c r="L411" i="1" l="1"/>
  <c r="J412" i="1" s="1"/>
  <c r="E412" i="1" s="1"/>
  <c r="K412" i="1" l="1"/>
  <c r="D412" i="1" s="1"/>
  <c r="L412" i="1" l="1"/>
  <c r="J413" i="1" s="1"/>
  <c r="E413" i="1" s="1"/>
  <c r="K413" i="1" l="1"/>
  <c r="D413" i="1" s="1"/>
  <c r="L413" i="1" l="1"/>
  <c r="J414" i="1" s="1"/>
  <c r="E414" i="1" s="1"/>
  <c r="K414" i="1" l="1"/>
  <c r="D414" i="1" s="1"/>
  <c r="L414" i="1" l="1"/>
  <c r="J415" i="1" s="1"/>
  <c r="E415" i="1" s="1"/>
  <c r="K415" i="1" l="1"/>
  <c r="D415" i="1" s="1"/>
  <c r="L415" i="1" l="1"/>
  <c r="J416" i="1" s="1"/>
  <c r="E416" i="1" s="1"/>
  <c r="K416" i="1" l="1"/>
  <c r="D416" i="1" s="1"/>
  <c r="L416" i="1" l="1"/>
  <c r="J417" i="1" s="1"/>
  <c r="E417" i="1" s="1"/>
  <c r="K417" i="1" l="1"/>
  <c r="D417" i="1" s="1"/>
  <c r="L417" i="1" l="1"/>
  <c r="J418" i="1" s="1"/>
  <c r="E418" i="1" s="1"/>
  <c r="K418" i="1" l="1"/>
  <c r="D418" i="1" s="1"/>
  <c r="L418" i="1" l="1"/>
  <c r="J419" i="1" s="1"/>
  <c r="E419" i="1" s="1"/>
  <c r="K419" i="1" l="1"/>
  <c r="D419" i="1" s="1"/>
  <c r="L419" i="1" l="1"/>
  <c r="J420" i="1" s="1"/>
  <c r="E420" i="1" s="1"/>
  <c r="K420" i="1" l="1"/>
  <c r="D420" i="1" s="1"/>
  <c r="L420" i="1" l="1"/>
  <c r="J421" i="1" s="1"/>
  <c r="E421" i="1" s="1"/>
  <c r="K421" i="1" l="1"/>
  <c r="D421" i="1" s="1"/>
  <c r="L421" i="1" l="1"/>
  <c r="J422" i="1" s="1"/>
  <c r="E422" i="1" s="1"/>
  <c r="K422" i="1" l="1"/>
  <c r="D422" i="1" s="1"/>
  <c r="L422" i="1" l="1"/>
  <c r="J423" i="1" s="1"/>
  <c r="E423" i="1" s="1"/>
  <c r="K423" i="1" l="1"/>
  <c r="D423" i="1" s="1"/>
  <c r="L423" i="1" l="1"/>
  <c r="J424" i="1" s="1"/>
  <c r="E424" i="1" s="1"/>
  <c r="K424" i="1" l="1"/>
  <c r="D424" i="1" s="1"/>
  <c r="L424" i="1" l="1"/>
  <c r="J425" i="1" s="1"/>
  <c r="E425" i="1" s="1"/>
  <c r="K425" i="1" l="1"/>
  <c r="D425" i="1" s="1"/>
  <c r="L425" i="1" l="1"/>
  <c r="J426" i="1" s="1"/>
  <c r="E426" i="1" s="1"/>
  <c r="K426" i="1" l="1"/>
  <c r="D426" i="1" s="1"/>
  <c r="L426" i="1" l="1"/>
  <c r="J427" i="1" s="1"/>
  <c r="E427" i="1" s="1"/>
  <c r="K427" i="1" l="1"/>
  <c r="D427" i="1" s="1"/>
  <c r="L427" i="1" l="1"/>
  <c r="J428" i="1" s="1"/>
  <c r="E428" i="1" s="1"/>
  <c r="K428" i="1" l="1"/>
  <c r="D428" i="1" s="1"/>
  <c r="L428" i="1" l="1"/>
  <c r="J429" i="1" s="1"/>
  <c r="E429" i="1" s="1"/>
  <c r="K429" i="1" l="1"/>
  <c r="D429" i="1" s="1"/>
  <c r="L429" i="1" l="1"/>
  <c r="J430" i="1" s="1"/>
  <c r="E430" i="1" s="1"/>
  <c r="K430" i="1" l="1"/>
  <c r="D430" i="1" s="1"/>
  <c r="L430" i="1" l="1"/>
  <c r="J431" i="1" s="1"/>
  <c r="E431" i="1" s="1"/>
  <c r="K431" i="1" l="1"/>
  <c r="D431" i="1" s="1"/>
  <c r="L431" i="1" l="1"/>
  <c r="J432" i="1" s="1"/>
  <c r="E432" i="1" s="1"/>
  <c r="K432" i="1" l="1"/>
  <c r="D432" i="1" s="1"/>
  <c r="L432" i="1" l="1"/>
  <c r="J433" i="1" s="1"/>
  <c r="E433" i="1" s="1"/>
  <c r="K433" i="1" l="1"/>
  <c r="D433" i="1" s="1"/>
  <c r="L433" i="1" l="1"/>
  <c r="J434" i="1" s="1"/>
  <c r="E434" i="1" s="1"/>
  <c r="K434" i="1" l="1"/>
  <c r="D434" i="1" s="1"/>
  <c r="L434" i="1" l="1"/>
  <c r="J435" i="1" s="1"/>
  <c r="E435" i="1" s="1"/>
  <c r="K435" i="1" l="1"/>
  <c r="D435" i="1" s="1"/>
  <c r="L435" i="1" l="1"/>
  <c r="J436" i="1" s="1"/>
  <c r="E436" i="1" s="1"/>
  <c r="K436" i="1" l="1"/>
  <c r="D436" i="1" s="1"/>
  <c r="L436" i="1" l="1"/>
  <c r="J437" i="1" s="1"/>
  <c r="E437" i="1" s="1"/>
  <c r="K437" i="1" l="1"/>
  <c r="D437" i="1" s="1"/>
  <c r="L437" i="1" l="1"/>
  <c r="J438" i="1" s="1"/>
  <c r="E438" i="1" s="1"/>
  <c r="K438" i="1" l="1"/>
  <c r="D438" i="1" s="1"/>
  <c r="L438" i="1" l="1"/>
  <c r="J439" i="1" s="1"/>
  <c r="E439" i="1" s="1"/>
  <c r="K439" i="1" l="1"/>
  <c r="D439" i="1" s="1"/>
  <c r="L439" i="1" l="1"/>
  <c r="J440" i="1"/>
  <c r="E440" i="1" s="1"/>
  <c r="K440" i="1" l="1"/>
  <c r="D440" i="1" s="1"/>
  <c r="L440" i="1" l="1"/>
  <c r="J441" i="1" s="1"/>
  <c r="E441" i="1" s="1"/>
  <c r="K441" i="1" l="1"/>
  <c r="D441" i="1" s="1"/>
  <c r="L441" i="1" l="1"/>
  <c r="J442" i="1" s="1"/>
  <c r="E442" i="1" s="1"/>
  <c r="K442" i="1" l="1"/>
  <c r="D442" i="1" s="1"/>
  <c r="L442" i="1" l="1"/>
  <c r="J443" i="1" s="1"/>
  <c r="E443" i="1" s="1"/>
  <c r="K443" i="1" l="1"/>
  <c r="D443" i="1" s="1"/>
  <c r="L443" i="1" l="1"/>
  <c r="J444" i="1" s="1"/>
  <c r="E444" i="1" s="1"/>
  <c r="K444" i="1" l="1"/>
  <c r="D444" i="1" s="1"/>
  <c r="L444" i="1" l="1"/>
  <c r="J445" i="1" s="1"/>
  <c r="E445" i="1" s="1"/>
  <c r="K445" i="1" l="1"/>
  <c r="D445" i="1" s="1"/>
  <c r="L445" i="1" l="1"/>
  <c r="J446" i="1"/>
  <c r="E446" i="1" s="1"/>
  <c r="K446" i="1" l="1"/>
  <c r="D446" i="1" s="1"/>
  <c r="L446" i="1" l="1"/>
  <c r="J447" i="1" s="1"/>
  <c r="E447" i="1" s="1"/>
  <c r="K447" i="1" l="1"/>
  <c r="D447" i="1" s="1"/>
  <c r="L447" i="1" l="1"/>
  <c r="J448" i="1" s="1"/>
  <c r="E448" i="1" s="1"/>
  <c r="K448" i="1" l="1"/>
  <c r="D448" i="1" s="1"/>
  <c r="L448" i="1" l="1"/>
  <c r="J449" i="1" s="1"/>
  <c r="E449" i="1" s="1"/>
  <c r="K449" i="1" l="1"/>
  <c r="D449" i="1" s="1"/>
  <c r="L449" i="1" l="1"/>
  <c r="J450" i="1" s="1"/>
  <c r="E450" i="1" s="1"/>
  <c r="K450" i="1" l="1"/>
  <c r="D450" i="1" s="1"/>
  <c r="L450" i="1" l="1"/>
  <c r="J451" i="1" s="1"/>
  <c r="E451" i="1" s="1"/>
  <c r="K451" i="1" l="1"/>
  <c r="D451" i="1" s="1"/>
  <c r="L451" i="1" l="1"/>
  <c r="J452" i="1" s="1"/>
  <c r="E452" i="1" s="1"/>
  <c r="K452" i="1" l="1"/>
  <c r="D452" i="1" s="1"/>
  <c r="L452" i="1" l="1"/>
  <c r="J453" i="1" s="1"/>
  <c r="E453" i="1" s="1"/>
  <c r="K453" i="1" l="1"/>
  <c r="D453" i="1" s="1"/>
  <c r="L453" i="1" l="1"/>
  <c r="J454" i="1" s="1"/>
  <c r="E454" i="1" s="1"/>
  <c r="K454" i="1" l="1"/>
  <c r="D454" i="1" s="1"/>
  <c r="L454" i="1" l="1"/>
  <c r="J455" i="1" s="1"/>
  <c r="E455" i="1" s="1"/>
  <c r="K455" i="1" l="1"/>
  <c r="D455" i="1" s="1"/>
  <c r="L455" i="1" l="1"/>
  <c r="J456" i="1" s="1"/>
  <c r="E456" i="1" s="1"/>
  <c r="K456" i="1" l="1"/>
  <c r="D456" i="1" s="1"/>
  <c r="L456" i="1" l="1"/>
  <c r="J457" i="1" s="1"/>
  <c r="E457" i="1" s="1"/>
  <c r="K457" i="1" l="1"/>
  <c r="D457" i="1" s="1"/>
  <c r="L457" i="1" l="1"/>
  <c r="J458" i="1" s="1"/>
  <c r="E458" i="1" s="1"/>
  <c r="K458" i="1" l="1"/>
  <c r="D458" i="1" s="1"/>
  <c r="L458" i="1" l="1"/>
  <c r="J459" i="1" s="1"/>
  <c r="E459" i="1" s="1"/>
  <c r="K459" i="1" l="1"/>
  <c r="D459" i="1" s="1"/>
  <c r="L459" i="1" l="1"/>
  <c r="J460" i="1" s="1"/>
  <c r="E460" i="1" s="1"/>
  <c r="K460" i="1" l="1"/>
  <c r="D460" i="1" s="1"/>
  <c r="L460" i="1" l="1"/>
  <c r="J461" i="1" s="1"/>
  <c r="E461" i="1" s="1"/>
  <c r="K461" i="1" l="1"/>
  <c r="D461" i="1" s="1"/>
  <c r="L461" i="1" l="1"/>
  <c r="J462" i="1" s="1"/>
  <c r="E462" i="1" s="1"/>
  <c r="K462" i="1" l="1"/>
  <c r="D462" i="1" s="1"/>
  <c r="L462" i="1" l="1"/>
  <c r="J463" i="1" s="1"/>
  <c r="E463" i="1" s="1"/>
  <c r="K463" i="1" l="1"/>
  <c r="D463" i="1" s="1"/>
  <c r="L463" i="1" l="1"/>
  <c r="J464" i="1" s="1"/>
  <c r="E464" i="1" s="1"/>
  <c r="K464" i="1" l="1"/>
  <c r="D464" i="1" s="1"/>
  <c r="L464" i="1" l="1"/>
  <c r="J465" i="1" s="1"/>
  <c r="E465" i="1" s="1"/>
  <c r="K465" i="1" l="1"/>
  <c r="D465" i="1" s="1"/>
  <c r="L465" i="1" l="1"/>
  <c r="J466" i="1" s="1"/>
  <c r="E466" i="1" s="1"/>
  <c r="K466" i="1" l="1"/>
  <c r="D466" i="1" s="1"/>
  <c r="L466" i="1" l="1"/>
  <c r="J467" i="1" s="1"/>
  <c r="E467" i="1" s="1"/>
  <c r="K467" i="1" l="1"/>
  <c r="D467" i="1" s="1"/>
  <c r="L467" i="1" l="1"/>
  <c r="J468" i="1" s="1"/>
  <c r="E468" i="1" s="1"/>
  <c r="K468" i="1" l="1"/>
  <c r="D468" i="1" s="1"/>
  <c r="L468" i="1" l="1"/>
  <c r="J469" i="1" s="1"/>
  <c r="E469" i="1" s="1"/>
  <c r="K469" i="1" l="1"/>
  <c r="D469" i="1" s="1"/>
  <c r="L469" i="1" l="1"/>
  <c r="J470" i="1"/>
  <c r="E470" i="1" s="1"/>
  <c r="K470" i="1" l="1"/>
  <c r="D470" i="1" s="1"/>
  <c r="L470" i="1" l="1"/>
  <c r="J471" i="1" s="1"/>
  <c r="E471" i="1" s="1"/>
  <c r="K471" i="1" l="1"/>
  <c r="D471" i="1" s="1"/>
  <c r="L471" i="1" l="1"/>
  <c r="J472" i="1" s="1"/>
  <c r="E472" i="1" s="1"/>
  <c r="K472" i="1" l="1"/>
  <c r="D472" i="1" s="1"/>
  <c r="L472" i="1" l="1"/>
  <c r="J473" i="1" s="1"/>
  <c r="E473" i="1" s="1"/>
  <c r="K473" i="1" l="1"/>
  <c r="D473" i="1" s="1"/>
  <c r="L473" i="1" l="1"/>
  <c r="J474" i="1" s="1"/>
  <c r="E474" i="1" s="1"/>
  <c r="K474" i="1" l="1"/>
  <c r="D474" i="1" s="1"/>
  <c r="L474" i="1" l="1"/>
  <c r="J475" i="1" s="1"/>
  <c r="E475" i="1" s="1"/>
  <c r="K475" i="1" l="1"/>
  <c r="D475" i="1" s="1"/>
  <c r="L475" i="1" l="1"/>
  <c r="J476" i="1" s="1"/>
  <c r="E476" i="1" s="1"/>
  <c r="K476" i="1" l="1"/>
  <c r="D476" i="1" s="1"/>
  <c r="L476" i="1" l="1"/>
  <c r="J477" i="1" s="1"/>
  <c r="E477" i="1" s="1"/>
  <c r="K477" i="1" l="1"/>
  <c r="D477" i="1" s="1"/>
  <c r="L477" i="1" l="1"/>
  <c r="J478" i="1" s="1"/>
  <c r="E478" i="1" s="1"/>
  <c r="K478" i="1" l="1"/>
  <c r="D478" i="1" s="1"/>
  <c r="L478" i="1" l="1"/>
  <c r="J479" i="1" s="1"/>
  <c r="E479" i="1" s="1"/>
  <c r="K479" i="1" l="1"/>
  <c r="D479" i="1" s="1"/>
  <c r="L479" i="1" l="1"/>
  <c r="J480" i="1" s="1"/>
  <c r="E480" i="1" s="1"/>
  <c r="K480" i="1" l="1"/>
  <c r="D480" i="1" s="1"/>
  <c r="L480" i="1" l="1"/>
  <c r="J481" i="1" s="1"/>
  <c r="E481" i="1" s="1"/>
  <c r="K481" i="1" l="1"/>
  <c r="D481" i="1" s="1"/>
  <c r="L481" i="1" l="1"/>
  <c r="J482" i="1" s="1"/>
  <c r="E482" i="1" s="1"/>
  <c r="K482" i="1" l="1"/>
  <c r="D482" i="1" s="1"/>
  <c r="L482" i="1" l="1"/>
  <c r="J483" i="1" s="1"/>
  <c r="E483" i="1" s="1"/>
  <c r="K483" i="1" l="1"/>
  <c r="D483" i="1" s="1"/>
  <c r="L483" i="1" l="1"/>
  <c r="J484" i="1" s="1"/>
  <c r="E484" i="1" s="1"/>
  <c r="K484" i="1" l="1"/>
  <c r="D484" i="1" s="1"/>
  <c r="L484" i="1" l="1"/>
  <c r="J485" i="1" s="1"/>
  <c r="E485" i="1" s="1"/>
  <c r="K485" i="1" l="1"/>
  <c r="D485" i="1" s="1"/>
  <c r="L485" i="1" l="1"/>
  <c r="J486" i="1" s="1"/>
  <c r="E486" i="1" s="1"/>
  <c r="K486" i="1" l="1"/>
  <c r="D486" i="1" s="1"/>
  <c r="L486" i="1" l="1"/>
  <c r="J487" i="1" s="1"/>
  <c r="E487" i="1" s="1"/>
  <c r="K487" i="1" l="1"/>
  <c r="D487" i="1" s="1"/>
  <c r="L487" i="1" l="1"/>
  <c r="J488" i="1" s="1"/>
  <c r="E488" i="1" s="1"/>
  <c r="K488" i="1" l="1"/>
  <c r="D488" i="1" s="1"/>
  <c r="L488" i="1" l="1"/>
  <c r="J489" i="1" s="1"/>
  <c r="E489" i="1" s="1"/>
  <c r="K489" i="1" l="1"/>
  <c r="D489" i="1" s="1"/>
  <c r="L489" i="1" l="1"/>
  <c r="J490" i="1" s="1"/>
  <c r="E490" i="1" s="1"/>
  <c r="K490" i="1" l="1"/>
  <c r="D490" i="1" s="1"/>
  <c r="L490" i="1" l="1"/>
  <c r="J491" i="1" s="1"/>
  <c r="E491" i="1" s="1"/>
  <c r="K491" i="1" l="1"/>
  <c r="D491" i="1" s="1"/>
  <c r="L491" i="1" l="1"/>
  <c r="J492" i="1" s="1"/>
  <c r="E492" i="1" s="1"/>
  <c r="K492" i="1" l="1"/>
  <c r="D492" i="1" s="1"/>
  <c r="L492" i="1" l="1"/>
  <c r="J493" i="1" s="1"/>
  <c r="E493" i="1" s="1"/>
  <c r="K493" i="1" l="1"/>
  <c r="D493" i="1" s="1"/>
  <c r="L493" i="1" l="1"/>
  <c r="J494" i="1" s="1"/>
  <c r="E494" i="1" s="1"/>
  <c r="K494" i="1" l="1"/>
  <c r="D494" i="1" s="1"/>
  <c r="L494" i="1" l="1"/>
  <c r="J495" i="1" s="1"/>
  <c r="E495" i="1" s="1"/>
  <c r="K495" i="1" l="1"/>
  <c r="D495" i="1" s="1"/>
  <c r="L495" i="1" l="1"/>
  <c r="J496" i="1" s="1"/>
  <c r="E496" i="1" s="1"/>
  <c r="K496" i="1" l="1"/>
  <c r="D496" i="1" s="1"/>
  <c r="L496" i="1" l="1"/>
  <c r="J497" i="1" s="1"/>
  <c r="E497" i="1" s="1"/>
  <c r="K497" i="1" l="1"/>
  <c r="D497" i="1" s="1"/>
  <c r="L497" i="1" l="1"/>
  <c r="J498" i="1" s="1"/>
  <c r="E498" i="1" s="1"/>
  <c r="K498" i="1" l="1"/>
  <c r="D498" i="1" s="1"/>
  <c r="L498" i="1" l="1"/>
  <c r="J499" i="1" s="1"/>
  <c r="E499" i="1" s="1"/>
  <c r="K499" i="1" l="1"/>
  <c r="D499" i="1" s="1"/>
  <c r="L499" i="1" l="1"/>
  <c r="J500" i="1" s="1"/>
  <c r="E500" i="1" s="1"/>
  <c r="K500" i="1" l="1"/>
  <c r="D500" i="1" s="1"/>
  <c r="L500" i="1" l="1"/>
  <c r="J501" i="1" s="1"/>
  <c r="E501" i="1" s="1"/>
  <c r="K501" i="1" l="1"/>
  <c r="D501" i="1" s="1"/>
  <c r="L501" i="1" l="1"/>
  <c r="J502" i="1" s="1"/>
  <c r="E502" i="1" s="1"/>
  <c r="K502" i="1" l="1"/>
  <c r="D502" i="1" s="1"/>
  <c r="L502" i="1" l="1"/>
  <c r="J503" i="1" s="1"/>
  <c r="E503" i="1" s="1"/>
  <c r="K503" i="1" l="1"/>
  <c r="D503" i="1" s="1"/>
  <c r="L503" i="1" l="1"/>
  <c r="J504" i="1" s="1"/>
  <c r="E504" i="1" s="1"/>
  <c r="K504" i="1" l="1"/>
  <c r="D504" i="1" s="1"/>
  <c r="L504" i="1" l="1"/>
  <c r="J505" i="1" s="1"/>
  <c r="E505" i="1" s="1"/>
  <c r="K505" i="1" l="1"/>
  <c r="D505" i="1" s="1"/>
  <c r="L505" i="1" l="1"/>
  <c r="J506" i="1" s="1"/>
  <c r="E506" i="1" s="1"/>
  <c r="K506" i="1" l="1"/>
  <c r="D506" i="1" s="1"/>
  <c r="L506" i="1" l="1"/>
  <c r="J507" i="1" s="1"/>
  <c r="E507" i="1" s="1"/>
  <c r="K507" i="1" l="1"/>
  <c r="D507" i="1" s="1"/>
  <c r="L507" i="1" l="1"/>
  <c r="J508" i="1" s="1"/>
  <c r="E508" i="1" s="1"/>
  <c r="K508" i="1" l="1"/>
  <c r="D508" i="1" s="1"/>
  <c r="L508" i="1" l="1"/>
  <c r="J509" i="1" s="1"/>
  <c r="E509" i="1" s="1"/>
  <c r="K509" i="1" l="1"/>
  <c r="D509" i="1" s="1"/>
  <c r="L509" i="1" l="1"/>
  <c r="J510" i="1" s="1"/>
  <c r="E510" i="1" s="1"/>
  <c r="K510" i="1" l="1"/>
  <c r="D510" i="1" s="1"/>
  <c r="L510" i="1" l="1"/>
  <c r="J511" i="1" s="1"/>
  <c r="E511" i="1" s="1"/>
  <c r="K511" i="1" l="1"/>
  <c r="D511" i="1" s="1"/>
  <c r="L511" i="1" l="1"/>
  <c r="J512" i="1" s="1"/>
  <c r="E512" i="1" s="1"/>
  <c r="K512" i="1" l="1"/>
  <c r="D512" i="1" s="1"/>
  <c r="L512" i="1" l="1"/>
  <c r="J513" i="1" s="1"/>
  <c r="E513" i="1" s="1"/>
  <c r="K513" i="1" l="1"/>
  <c r="D513" i="1" s="1"/>
  <c r="L513" i="1" l="1"/>
  <c r="J514" i="1" s="1"/>
  <c r="E514" i="1" s="1"/>
  <c r="K514" i="1" l="1"/>
  <c r="D514" i="1" s="1"/>
  <c r="L514" i="1" l="1"/>
  <c r="J515" i="1" s="1"/>
  <c r="E515" i="1" s="1"/>
  <c r="K515" i="1" l="1"/>
  <c r="D515" i="1" s="1"/>
  <c r="L515" i="1" l="1"/>
  <c r="J516" i="1"/>
  <c r="E516" i="1" s="1"/>
  <c r="K516" i="1" l="1"/>
  <c r="D516" i="1" s="1"/>
  <c r="L516" i="1" l="1"/>
  <c r="J517" i="1" s="1"/>
  <c r="E517" i="1" s="1"/>
  <c r="K517" i="1" l="1"/>
  <c r="D517" i="1" s="1"/>
  <c r="L517" i="1" l="1"/>
  <c r="J518" i="1" s="1"/>
  <c r="E518" i="1" s="1"/>
  <c r="K518" i="1" l="1"/>
  <c r="D518" i="1" s="1"/>
  <c r="L518" i="1" l="1"/>
  <c r="J519" i="1" s="1"/>
  <c r="E519" i="1" s="1"/>
  <c r="K519" i="1" l="1"/>
  <c r="D519" i="1" s="1"/>
  <c r="L519" i="1" l="1"/>
  <c r="J520" i="1" s="1"/>
  <c r="E520" i="1" s="1"/>
  <c r="K520" i="1" l="1"/>
  <c r="D520" i="1" s="1"/>
  <c r="L520" i="1" l="1"/>
  <c r="J521" i="1" s="1"/>
  <c r="E521" i="1" s="1"/>
  <c r="K521" i="1" l="1"/>
  <c r="D521" i="1" s="1"/>
  <c r="L521" i="1" l="1"/>
  <c r="J522" i="1" s="1"/>
  <c r="E522" i="1" s="1"/>
  <c r="K522" i="1" l="1"/>
  <c r="D522" i="1" s="1"/>
  <c r="L522" i="1" l="1"/>
  <c r="J523" i="1" s="1"/>
  <c r="E523" i="1" s="1"/>
  <c r="K523" i="1" l="1"/>
  <c r="D523" i="1" s="1"/>
  <c r="L523" i="1" l="1"/>
  <c r="J524" i="1" s="1"/>
  <c r="E524" i="1" s="1"/>
  <c r="K524" i="1" l="1"/>
  <c r="D524" i="1" s="1"/>
  <c r="L524" i="1" l="1"/>
  <c r="J525" i="1" s="1"/>
  <c r="E525" i="1" s="1"/>
  <c r="K525" i="1" l="1"/>
  <c r="D525" i="1" s="1"/>
  <c r="L525" i="1" l="1"/>
  <c r="J526" i="1" s="1"/>
  <c r="E526" i="1" s="1"/>
  <c r="K526" i="1" l="1"/>
  <c r="D526" i="1" s="1"/>
  <c r="L526" i="1" l="1"/>
  <c r="J527" i="1"/>
  <c r="E527" i="1" s="1"/>
  <c r="K527" i="1" l="1"/>
  <c r="D527" i="1" s="1"/>
  <c r="L527" i="1" l="1"/>
  <c r="J528" i="1" s="1"/>
  <c r="E528" i="1" s="1"/>
  <c r="K528" i="1" l="1"/>
  <c r="D528" i="1" s="1"/>
  <c r="L528" i="1" l="1"/>
  <c r="J529" i="1" s="1"/>
  <c r="E529" i="1" s="1"/>
  <c r="K529" i="1" l="1"/>
  <c r="D529" i="1" s="1"/>
  <c r="L529" i="1" l="1"/>
  <c r="J530" i="1"/>
  <c r="E530" i="1" s="1"/>
  <c r="K530" i="1" l="1"/>
  <c r="D530" i="1" s="1"/>
  <c r="L530" i="1" l="1"/>
  <c r="J531" i="1" s="1"/>
  <c r="E531" i="1" s="1"/>
  <c r="K531" i="1" l="1"/>
  <c r="D531" i="1" s="1"/>
  <c r="L531" i="1" l="1"/>
  <c r="J532" i="1"/>
  <c r="E532" i="1" s="1"/>
  <c r="K532" i="1" l="1"/>
  <c r="D532" i="1" s="1"/>
  <c r="L532" i="1" l="1"/>
  <c r="J533" i="1" s="1"/>
  <c r="E533" i="1" s="1"/>
  <c r="K533" i="1" l="1"/>
  <c r="D533" i="1" s="1"/>
  <c r="L533" i="1" l="1"/>
  <c r="J534" i="1"/>
  <c r="E534" i="1" s="1"/>
  <c r="K534" i="1" l="1"/>
  <c r="D534" i="1" s="1"/>
  <c r="L534" i="1" l="1"/>
  <c r="J535" i="1" s="1"/>
  <c r="E535" i="1" s="1"/>
  <c r="K535" i="1" l="1"/>
  <c r="D535" i="1" s="1"/>
  <c r="L535" i="1" l="1"/>
  <c r="J536" i="1" s="1"/>
  <c r="E536" i="1" s="1"/>
  <c r="K536" i="1" l="1"/>
  <c r="D536" i="1" s="1"/>
  <c r="L536" i="1" l="1"/>
  <c r="J537" i="1"/>
  <c r="E537" i="1" s="1"/>
  <c r="K537" i="1" l="1"/>
  <c r="D537" i="1" s="1"/>
  <c r="L537" i="1" l="1"/>
  <c r="J538" i="1" s="1"/>
  <c r="E538" i="1" s="1"/>
  <c r="K538" i="1" l="1"/>
  <c r="D538" i="1" s="1"/>
  <c r="L538" i="1" l="1"/>
  <c r="J539" i="1" s="1"/>
  <c r="E539" i="1" s="1"/>
  <c r="K539" i="1" l="1"/>
  <c r="D539" i="1" s="1"/>
  <c r="L539" i="1" l="1"/>
  <c r="J540" i="1" s="1"/>
  <c r="E540" i="1" s="1"/>
  <c r="K540" i="1" l="1"/>
  <c r="D540" i="1" s="1"/>
  <c r="L540" i="1" l="1"/>
  <c r="J541" i="1" s="1"/>
  <c r="E541" i="1" s="1"/>
  <c r="K541" i="1" l="1"/>
  <c r="D541" i="1" s="1"/>
  <c r="L541" i="1" l="1"/>
  <c r="J542" i="1" s="1"/>
  <c r="E542" i="1" s="1"/>
  <c r="K542" i="1" l="1"/>
  <c r="D542" i="1" s="1"/>
  <c r="L542" i="1" l="1"/>
  <c r="J543" i="1" s="1"/>
  <c r="E543" i="1" s="1"/>
  <c r="K543" i="1" l="1"/>
  <c r="D543" i="1" s="1"/>
  <c r="L543" i="1" l="1"/>
  <c r="J544" i="1" s="1"/>
  <c r="E544" i="1" s="1"/>
  <c r="K544" i="1" l="1"/>
  <c r="D544" i="1" s="1"/>
  <c r="L544" i="1" l="1"/>
  <c r="J545" i="1" s="1"/>
  <c r="E545" i="1" s="1"/>
  <c r="K545" i="1" l="1"/>
  <c r="D545" i="1" s="1"/>
  <c r="L545" i="1" l="1"/>
  <c r="J546" i="1" s="1"/>
  <c r="E546" i="1" s="1"/>
  <c r="K546" i="1" l="1"/>
  <c r="D546" i="1" s="1"/>
  <c r="L546" i="1" l="1"/>
  <c r="J547" i="1" s="1"/>
  <c r="E547" i="1" s="1"/>
  <c r="K547" i="1" l="1"/>
  <c r="D547" i="1" s="1"/>
  <c r="L547" i="1" l="1"/>
  <c r="J548" i="1" s="1"/>
  <c r="E548" i="1" s="1"/>
  <c r="K548" i="1" l="1"/>
  <c r="D548" i="1" s="1"/>
  <c r="L548" i="1" l="1"/>
  <c r="J549" i="1" s="1"/>
  <c r="E549" i="1" s="1"/>
  <c r="K549" i="1" l="1"/>
  <c r="D549" i="1" s="1"/>
  <c r="L549" i="1" l="1"/>
  <c r="J550" i="1" s="1"/>
  <c r="E550" i="1" s="1"/>
  <c r="K550" i="1" l="1"/>
  <c r="D550" i="1" s="1"/>
  <c r="L550" i="1" l="1"/>
  <c r="J551" i="1" s="1"/>
  <c r="E551" i="1" s="1"/>
  <c r="K551" i="1" l="1"/>
  <c r="D551" i="1" s="1"/>
  <c r="L551" i="1" l="1"/>
  <c r="J552" i="1" s="1"/>
  <c r="E552" i="1" s="1"/>
  <c r="K552" i="1" l="1"/>
  <c r="D552" i="1" s="1"/>
  <c r="L552" i="1" l="1"/>
  <c r="J553" i="1" s="1"/>
  <c r="E553" i="1" s="1"/>
  <c r="K553" i="1" l="1"/>
  <c r="D553" i="1" s="1"/>
  <c r="L553" i="1" l="1"/>
  <c r="J554" i="1" s="1"/>
  <c r="E554" i="1" s="1"/>
  <c r="K554" i="1" l="1"/>
  <c r="D554" i="1" s="1"/>
  <c r="L554" i="1" l="1"/>
  <c r="J555" i="1" s="1"/>
  <c r="E555" i="1" s="1"/>
  <c r="K555" i="1" l="1"/>
  <c r="D555" i="1" s="1"/>
  <c r="L555" i="1" l="1"/>
  <c r="J556" i="1"/>
  <c r="E556" i="1" s="1"/>
  <c r="K556" i="1" l="1"/>
  <c r="D556" i="1" s="1"/>
  <c r="L556" i="1" l="1"/>
  <c r="J557" i="1" s="1"/>
  <c r="E557" i="1" s="1"/>
  <c r="K557" i="1" l="1"/>
  <c r="D557" i="1" s="1"/>
  <c r="L557" i="1" l="1"/>
  <c r="J558" i="1" s="1"/>
  <c r="E558" i="1" s="1"/>
  <c r="K558" i="1" l="1"/>
  <c r="D558" i="1" s="1"/>
  <c r="L558" i="1" l="1"/>
  <c r="J559" i="1" s="1"/>
  <c r="E559" i="1" s="1"/>
  <c r="K559" i="1" l="1"/>
  <c r="D559" i="1" s="1"/>
  <c r="L559" i="1" l="1"/>
  <c r="J560" i="1" s="1"/>
  <c r="E560" i="1" s="1"/>
  <c r="K560" i="1" l="1"/>
  <c r="D560" i="1" s="1"/>
  <c r="L560" i="1" l="1"/>
  <c r="J561" i="1" s="1"/>
  <c r="E561" i="1" s="1"/>
  <c r="K561" i="1" l="1"/>
  <c r="D561" i="1" s="1"/>
  <c r="L561" i="1" l="1"/>
  <c r="J562" i="1" s="1"/>
  <c r="E562" i="1" s="1"/>
  <c r="K562" i="1" l="1"/>
  <c r="D562" i="1" s="1"/>
  <c r="L562" i="1" l="1"/>
  <c r="J563" i="1" s="1"/>
  <c r="E563" i="1" s="1"/>
  <c r="K563" i="1" l="1"/>
  <c r="D563" i="1" s="1"/>
  <c r="L563" i="1" l="1"/>
  <c r="J564" i="1" s="1"/>
  <c r="E564" i="1" s="1"/>
  <c r="K564" i="1" l="1"/>
  <c r="D564" i="1" s="1"/>
  <c r="L564" i="1" l="1"/>
  <c r="J565" i="1"/>
  <c r="E565" i="1" s="1"/>
  <c r="K565" i="1" l="1"/>
  <c r="D565" i="1" s="1"/>
  <c r="L565" i="1" l="1"/>
  <c r="J566" i="1" s="1"/>
  <c r="E566" i="1" s="1"/>
  <c r="K566" i="1" l="1"/>
  <c r="D566" i="1" s="1"/>
  <c r="L566" i="1" l="1"/>
  <c r="J567" i="1" s="1"/>
  <c r="E567" i="1" s="1"/>
  <c r="K567" i="1" l="1"/>
  <c r="D567" i="1" s="1"/>
  <c r="L567" i="1" l="1"/>
  <c r="J568" i="1" s="1"/>
  <c r="E568" i="1" s="1"/>
  <c r="K568" i="1" l="1"/>
  <c r="D568" i="1" s="1"/>
  <c r="L568" i="1" l="1"/>
  <c r="J569" i="1" s="1"/>
  <c r="E569" i="1" s="1"/>
  <c r="K569" i="1" l="1"/>
  <c r="D569" i="1" s="1"/>
  <c r="L569" i="1" l="1"/>
  <c r="J570" i="1" s="1"/>
  <c r="E570" i="1" s="1"/>
  <c r="K570" i="1" l="1"/>
  <c r="D570" i="1" s="1"/>
  <c r="L570" i="1" l="1"/>
  <c r="J571" i="1" s="1"/>
  <c r="E571" i="1" s="1"/>
  <c r="K571" i="1" l="1"/>
  <c r="D571" i="1" s="1"/>
  <c r="L571" i="1" l="1"/>
  <c r="J572" i="1" s="1"/>
  <c r="E572" i="1" s="1"/>
  <c r="K572" i="1" l="1"/>
  <c r="D572" i="1" s="1"/>
  <c r="L572" i="1" l="1"/>
  <c r="J573" i="1" s="1"/>
  <c r="E573" i="1" s="1"/>
  <c r="K573" i="1" l="1"/>
  <c r="D573" i="1" s="1"/>
  <c r="L573" i="1" l="1"/>
  <c r="J574" i="1" s="1"/>
  <c r="E574" i="1" s="1"/>
  <c r="K574" i="1" l="1"/>
  <c r="D574" i="1" s="1"/>
  <c r="L574" i="1" l="1"/>
  <c r="J575" i="1" s="1"/>
  <c r="E575" i="1" s="1"/>
  <c r="K575" i="1" l="1"/>
  <c r="D575" i="1" s="1"/>
  <c r="L575" i="1" l="1"/>
  <c r="J576" i="1" s="1"/>
  <c r="E576" i="1" s="1"/>
  <c r="K576" i="1" l="1"/>
  <c r="D576" i="1" s="1"/>
  <c r="L576" i="1" l="1"/>
  <c r="J577" i="1" s="1"/>
  <c r="E577" i="1" s="1"/>
  <c r="K577" i="1" l="1"/>
  <c r="D577" i="1" s="1"/>
  <c r="L577" i="1" l="1"/>
  <c r="J578" i="1" s="1"/>
  <c r="E578" i="1" s="1"/>
  <c r="K578" i="1" l="1"/>
  <c r="D578" i="1" s="1"/>
  <c r="L578" i="1" l="1"/>
  <c r="J579" i="1"/>
  <c r="E579" i="1" s="1"/>
  <c r="K579" i="1" l="1"/>
  <c r="D579" i="1" s="1"/>
  <c r="L579" i="1" l="1"/>
  <c r="J580" i="1"/>
  <c r="E580" i="1" s="1"/>
  <c r="K580" i="1" l="1"/>
  <c r="D580" i="1" s="1"/>
  <c r="L580" i="1" l="1"/>
  <c r="J581" i="1"/>
  <c r="E581" i="1" s="1"/>
  <c r="K581" i="1" l="1"/>
  <c r="D581" i="1" s="1"/>
  <c r="L581" i="1" l="1"/>
  <c r="J582" i="1" s="1"/>
  <c r="E582" i="1" s="1"/>
  <c r="K582" i="1" l="1"/>
  <c r="D582" i="1" s="1"/>
  <c r="L582" i="1" l="1"/>
  <c r="J583" i="1" s="1"/>
  <c r="E583" i="1" s="1"/>
  <c r="K583" i="1" l="1"/>
  <c r="D583" i="1" s="1"/>
  <c r="L583" i="1" l="1"/>
  <c r="J584" i="1" s="1"/>
  <c r="E584" i="1" s="1"/>
  <c r="K584" i="1" l="1"/>
  <c r="D584" i="1" s="1"/>
  <c r="L584" i="1" l="1"/>
  <c r="J585" i="1" s="1"/>
  <c r="E585" i="1" s="1"/>
  <c r="K585" i="1" l="1"/>
  <c r="D585" i="1" s="1"/>
  <c r="L585" i="1" l="1"/>
  <c r="J586" i="1" s="1"/>
  <c r="E586" i="1" s="1"/>
  <c r="K586" i="1" l="1"/>
  <c r="D586" i="1" s="1"/>
  <c r="L586" i="1" l="1"/>
  <c r="J587" i="1" s="1"/>
  <c r="E587" i="1" s="1"/>
  <c r="K587" i="1" l="1"/>
  <c r="D587" i="1" s="1"/>
  <c r="L587" i="1" l="1"/>
  <c r="J588" i="1"/>
  <c r="E588" i="1" s="1"/>
  <c r="K588" i="1" l="1"/>
  <c r="D588" i="1" s="1"/>
  <c r="L588" i="1" l="1"/>
  <c r="J589" i="1" s="1"/>
  <c r="E589" i="1" s="1"/>
  <c r="K589" i="1" l="1"/>
  <c r="D589" i="1" s="1"/>
  <c r="L589" i="1" l="1"/>
  <c r="J590" i="1" s="1"/>
  <c r="E590" i="1" s="1"/>
  <c r="K590" i="1" l="1"/>
  <c r="D590" i="1" s="1"/>
  <c r="L590" i="1" l="1"/>
  <c r="J591" i="1" s="1"/>
  <c r="E591" i="1" s="1"/>
  <c r="K591" i="1" l="1"/>
  <c r="D591" i="1" s="1"/>
  <c r="L591" i="1" l="1"/>
  <c r="J592" i="1" s="1"/>
  <c r="E592" i="1" s="1"/>
  <c r="K592" i="1" l="1"/>
  <c r="D592" i="1" s="1"/>
  <c r="L592" i="1" l="1"/>
  <c r="J593" i="1" s="1"/>
  <c r="E593" i="1" s="1"/>
  <c r="K593" i="1" l="1"/>
  <c r="D593" i="1" s="1"/>
  <c r="L593" i="1" l="1"/>
  <c r="J594" i="1" s="1"/>
  <c r="E594" i="1" s="1"/>
  <c r="K594" i="1" l="1"/>
  <c r="D594" i="1" s="1"/>
  <c r="L594" i="1" l="1"/>
  <c r="J595" i="1" s="1"/>
  <c r="E595" i="1" s="1"/>
  <c r="K595" i="1" l="1"/>
  <c r="D595" i="1" s="1"/>
  <c r="L595" i="1" l="1"/>
  <c r="J596" i="1" s="1"/>
  <c r="E596" i="1" s="1"/>
  <c r="K596" i="1" l="1"/>
  <c r="D596" i="1" s="1"/>
  <c r="L596" i="1" l="1"/>
  <c r="J597" i="1" s="1"/>
  <c r="E597" i="1" s="1"/>
  <c r="K597" i="1" l="1"/>
  <c r="D597" i="1" s="1"/>
  <c r="L597" i="1" l="1"/>
  <c r="J598" i="1" s="1"/>
  <c r="E598" i="1" s="1"/>
  <c r="K598" i="1" l="1"/>
  <c r="D598" i="1" s="1"/>
  <c r="L598" i="1" l="1"/>
  <c r="J599" i="1" s="1"/>
  <c r="E599" i="1" s="1"/>
  <c r="K599" i="1" l="1"/>
  <c r="D599" i="1" s="1"/>
  <c r="L599" i="1" l="1"/>
  <c r="J600" i="1" s="1"/>
  <c r="E600" i="1" s="1"/>
  <c r="K600" i="1" l="1"/>
  <c r="D600" i="1" s="1"/>
  <c r="L600" i="1" l="1"/>
  <c r="J601" i="1" s="1"/>
  <c r="E601" i="1" s="1"/>
  <c r="K601" i="1" l="1"/>
  <c r="D601" i="1" s="1"/>
  <c r="L601" i="1" l="1"/>
  <c r="J602" i="1" s="1"/>
  <c r="E602" i="1" s="1"/>
  <c r="K602" i="1" l="1"/>
  <c r="D602" i="1" s="1"/>
  <c r="L602" i="1" l="1"/>
  <c r="J603" i="1" s="1"/>
  <c r="E603" i="1" s="1"/>
  <c r="K603" i="1" l="1"/>
  <c r="D603" i="1" s="1"/>
  <c r="L603" i="1" l="1"/>
  <c r="J604" i="1" s="1"/>
  <c r="E604" i="1" s="1"/>
  <c r="K604" i="1" l="1"/>
  <c r="D604" i="1" s="1"/>
  <c r="L604" i="1" l="1"/>
  <c r="J605" i="1" s="1"/>
  <c r="E605" i="1" s="1"/>
  <c r="K605" i="1" l="1"/>
  <c r="D605" i="1" s="1"/>
  <c r="L605" i="1" l="1"/>
  <c r="J606" i="1" s="1"/>
  <c r="E606" i="1" s="1"/>
  <c r="K606" i="1" l="1"/>
  <c r="D606" i="1" s="1"/>
  <c r="L606" i="1" l="1"/>
  <c r="J607" i="1" s="1"/>
  <c r="E607" i="1" s="1"/>
  <c r="K607" i="1" l="1"/>
  <c r="D607" i="1" s="1"/>
  <c r="L607" i="1" l="1"/>
  <c r="J608" i="1" s="1"/>
  <c r="E608" i="1" s="1"/>
  <c r="K608" i="1" l="1"/>
  <c r="D608" i="1" s="1"/>
  <c r="L608" i="1" l="1"/>
  <c r="J609" i="1" s="1"/>
  <c r="E609" i="1" s="1"/>
  <c r="K609" i="1" l="1"/>
  <c r="D609" i="1" s="1"/>
  <c r="L609" i="1" l="1"/>
  <c r="J610" i="1" s="1"/>
  <c r="E610" i="1" s="1"/>
  <c r="K610" i="1" l="1"/>
  <c r="D610" i="1" s="1"/>
  <c r="L610" i="1" l="1"/>
  <c r="J611" i="1" s="1"/>
  <c r="E611" i="1" s="1"/>
  <c r="K611" i="1" l="1"/>
  <c r="D611" i="1" s="1"/>
  <c r="L611" i="1" l="1"/>
  <c r="J612" i="1" s="1"/>
  <c r="E612" i="1" s="1"/>
  <c r="K612" i="1" l="1"/>
  <c r="D612" i="1" s="1"/>
  <c r="L612" i="1" l="1"/>
  <c r="J613" i="1" s="1"/>
  <c r="E613" i="1" s="1"/>
  <c r="K613" i="1" l="1"/>
  <c r="D613" i="1" s="1"/>
  <c r="L613" i="1" l="1"/>
  <c r="J614" i="1" s="1"/>
  <c r="E614" i="1" s="1"/>
  <c r="K614" i="1" l="1"/>
  <c r="D614" i="1" s="1"/>
  <c r="L614" i="1" l="1"/>
  <c r="J615" i="1" s="1"/>
  <c r="E615" i="1" s="1"/>
  <c r="K615" i="1" l="1"/>
  <c r="D615" i="1" s="1"/>
  <c r="L615" i="1" l="1"/>
  <c r="J616" i="1" s="1"/>
  <c r="E616" i="1" s="1"/>
  <c r="K616" i="1" l="1"/>
  <c r="D616" i="1" s="1"/>
  <c r="L616" i="1" l="1"/>
  <c r="J617" i="1"/>
  <c r="E617" i="1" s="1"/>
  <c r="K617" i="1" l="1"/>
  <c r="D617" i="1" s="1"/>
  <c r="L617" i="1" l="1"/>
  <c r="J618" i="1"/>
  <c r="E618" i="1" s="1"/>
  <c r="K618" i="1" l="1"/>
  <c r="D618" i="1" s="1"/>
  <c r="L618" i="1" l="1"/>
  <c r="J619" i="1" s="1"/>
  <c r="E619" i="1" s="1"/>
  <c r="K619" i="1" l="1"/>
  <c r="D619" i="1" s="1"/>
  <c r="L619" i="1" l="1"/>
  <c r="J620" i="1" s="1"/>
  <c r="E620" i="1" s="1"/>
  <c r="K620" i="1" l="1"/>
  <c r="D620" i="1" s="1"/>
  <c r="L620" i="1" l="1"/>
  <c r="J621" i="1" s="1"/>
  <c r="E621" i="1" s="1"/>
  <c r="K621" i="1" l="1"/>
  <c r="D621" i="1" s="1"/>
  <c r="L621" i="1" l="1"/>
  <c r="J622" i="1" s="1"/>
  <c r="E622" i="1" s="1"/>
  <c r="K622" i="1" l="1"/>
  <c r="D622" i="1" s="1"/>
  <c r="L622" i="1" l="1"/>
  <c r="J623" i="1" s="1"/>
  <c r="E623" i="1" s="1"/>
  <c r="K623" i="1" l="1"/>
  <c r="D623" i="1" s="1"/>
  <c r="L623" i="1" l="1"/>
  <c r="J624" i="1" s="1"/>
  <c r="E624" i="1" s="1"/>
  <c r="K624" i="1" l="1"/>
  <c r="D624" i="1" s="1"/>
  <c r="L624" i="1" l="1"/>
  <c r="J625" i="1"/>
  <c r="E625" i="1" s="1"/>
  <c r="K625" i="1" l="1"/>
  <c r="D625" i="1" s="1"/>
  <c r="L625" i="1" l="1"/>
  <c r="J626" i="1" s="1"/>
  <c r="E626" i="1" s="1"/>
  <c r="K626" i="1" l="1"/>
  <c r="D626" i="1" s="1"/>
  <c r="L626" i="1" l="1"/>
  <c r="J627" i="1" s="1"/>
  <c r="E627" i="1" s="1"/>
  <c r="K627" i="1" l="1"/>
  <c r="D627" i="1" s="1"/>
  <c r="L627" i="1" l="1"/>
  <c r="J628" i="1" s="1"/>
  <c r="E628" i="1" s="1"/>
  <c r="K628" i="1" l="1"/>
  <c r="D628" i="1" s="1"/>
  <c r="L628" i="1" l="1"/>
  <c r="J629" i="1" s="1"/>
  <c r="E629" i="1" s="1"/>
  <c r="K629" i="1" l="1"/>
  <c r="D629" i="1" s="1"/>
  <c r="L629" i="1" l="1"/>
  <c r="J630" i="1" s="1"/>
  <c r="E630" i="1" s="1"/>
  <c r="K630" i="1" l="1"/>
  <c r="D630" i="1" s="1"/>
  <c r="L630" i="1" l="1"/>
  <c r="J631" i="1" s="1"/>
  <c r="E631" i="1" s="1"/>
  <c r="K631" i="1" l="1"/>
  <c r="D631" i="1" s="1"/>
  <c r="L631" i="1" l="1"/>
  <c r="J632" i="1"/>
  <c r="E632" i="1" s="1"/>
  <c r="K632" i="1" l="1"/>
  <c r="D632" i="1" s="1"/>
  <c r="L632" i="1" l="1"/>
  <c r="J633" i="1"/>
  <c r="E633" i="1" s="1"/>
  <c r="K633" i="1" l="1"/>
  <c r="D633" i="1" s="1"/>
  <c r="L633" i="1" l="1"/>
  <c r="J634" i="1" s="1"/>
  <c r="E634" i="1" s="1"/>
  <c r="K634" i="1" l="1"/>
  <c r="D634" i="1" s="1"/>
  <c r="L634" i="1" l="1"/>
  <c r="J635" i="1" s="1"/>
  <c r="E635" i="1" s="1"/>
  <c r="K635" i="1" l="1"/>
  <c r="D635" i="1" s="1"/>
  <c r="L635" i="1" l="1"/>
  <c r="J636" i="1" s="1"/>
  <c r="E636" i="1" s="1"/>
  <c r="K636" i="1" l="1"/>
  <c r="D636" i="1" s="1"/>
  <c r="L636" i="1" l="1"/>
  <c r="J637" i="1" s="1"/>
  <c r="E637" i="1" s="1"/>
  <c r="K637" i="1" l="1"/>
  <c r="D637" i="1" s="1"/>
  <c r="L637" i="1" l="1"/>
  <c r="J638" i="1" s="1"/>
  <c r="E638" i="1" s="1"/>
  <c r="K638" i="1" l="1"/>
  <c r="D638" i="1" s="1"/>
  <c r="L638" i="1" l="1"/>
  <c r="J639" i="1" s="1"/>
  <c r="E639" i="1" s="1"/>
  <c r="K639" i="1" l="1"/>
  <c r="D639" i="1" s="1"/>
  <c r="L639" i="1" l="1"/>
  <c r="J640" i="1" s="1"/>
  <c r="E640" i="1" s="1"/>
  <c r="K640" i="1" l="1"/>
  <c r="D640" i="1" s="1"/>
  <c r="L640" i="1" l="1"/>
  <c r="J641" i="1" s="1"/>
  <c r="E641" i="1" s="1"/>
  <c r="K641" i="1" l="1"/>
  <c r="D641" i="1" s="1"/>
  <c r="L641" i="1" l="1"/>
  <c r="J642" i="1" s="1"/>
  <c r="E642" i="1" s="1"/>
  <c r="K642" i="1" l="1"/>
  <c r="D642" i="1" s="1"/>
  <c r="L642" i="1" l="1"/>
  <c r="J643" i="1"/>
  <c r="E643" i="1" s="1"/>
  <c r="K643" i="1" l="1"/>
  <c r="D643" i="1" s="1"/>
  <c r="L643" i="1" l="1"/>
  <c r="J644" i="1" s="1"/>
  <c r="E644" i="1" s="1"/>
  <c r="K644" i="1" l="1"/>
  <c r="D644" i="1" s="1"/>
  <c r="L644" i="1" l="1"/>
  <c r="J645" i="1" s="1"/>
  <c r="E645" i="1" s="1"/>
  <c r="K645" i="1" l="1"/>
  <c r="D645" i="1" s="1"/>
  <c r="L645" i="1" l="1"/>
  <c r="J646" i="1" s="1"/>
  <c r="E646" i="1" s="1"/>
  <c r="K646" i="1" l="1"/>
  <c r="D646" i="1" s="1"/>
  <c r="L646" i="1" l="1"/>
  <c r="J647" i="1" s="1"/>
  <c r="E647" i="1" s="1"/>
  <c r="K647" i="1" l="1"/>
  <c r="D647" i="1" s="1"/>
  <c r="L647" i="1" l="1"/>
  <c r="J648" i="1" s="1"/>
  <c r="E648" i="1" s="1"/>
  <c r="K648" i="1" l="1"/>
  <c r="D648" i="1" s="1"/>
  <c r="L648" i="1" l="1"/>
  <c r="J649" i="1" s="1"/>
  <c r="E649" i="1" s="1"/>
  <c r="K649" i="1" l="1"/>
  <c r="D649" i="1" s="1"/>
  <c r="L649" i="1" l="1"/>
  <c r="J650" i="1"/>
  <c r="E650" i="1" s="1"/>
  <c r="K650" i="1" l="1"/>
  <c r="D650" i="1" s="1"/>
  <c r="L650" i="1" l="1"/>
  <c r="J651" i="1"/>
  <c r="E651" i="1" s="1"/>
  <c r="K651" i="1" l="1"/>
  <c r="D651" i="1" s="1"/>
  <c r="L651" i="1" l="1"/>
  <c r="J652" i="1"/>
  <c r="E652" i="1" s="1"/>
  <c r="K652" i="1" l="1"/>
  <c r="D652" i="1" s="1"/>
  <c r="L652" i="1" l="1"/>
  <c r="J653" i="1" s="1"/>
  <c r="E653" i="1" s="1"/>
  <c r="K653" i="1" l="1"/>
  <c r="D653" i="1" s="1"/>
  <c r="L653" i="1" l="1"/>
  <c r="J654" i="1"/>
  <c r="E654" i="1" s="1"/>
  <c r="K654" i="1" l="1"/>
  <c r="D654" i="1" s="1"/>
  <c r="L654" i="1" l="1"/>
  <c r="J655" i="1"/>
  <c r="E655" i="1" s="1"/>
  <c r="K655" i="1" l="1"/>
  <c r="D655" i="1" s="1"/>
  <c r="L655" i="1" l="1"/>
  <c r="J656" i="1"/>
  <c r="E656" i="1" s="1"/>
  <c r="K656" i="1" l="1"/>
  <c r="D656" i="1" s="1"/>
  <c r="L656" i="1" l="1"/>
  <c r="J657" i="1" s="1"/>
  <c r="E657" i="1" s="1"/>
  <c r="K657" i="1" l="1"/>
  <c r="D657" i="1" s="1"/>
  <c r="L657" i="1" l="1"/>
  <c r="J658" i="1"/>
  <c r="E658" i="1" s="1"/>
  <c r="K658" i="1" l="1"/>
  <c r="D658" i="1" s="1"/>
  <c r="L658" i="1" l="1"/>
  <c r="J659" i="1"/>
  <c r="E659" i="1" s="1"/>
  <c r="K659" i="1" l="1"/>
  <c r="D659" i="1" s="1"/>
  <c r="L659" i="1" l="1"/>
  <c r="J660" i="1" s="1"/>
  <c r="E660" i="1" s="1"/>
  <c r="K660" i="1" l="1"/>
  <c r="D660" i="1" s="1"/>
  <c r="L660" i="1" l="1"/>
  <c r="J661" i="1" s="1"/>
  <c r="E661" i="1" s="1"/>
  <c r="K661" i="1" l="1"/>
  <c r="D661" i="1" s="1"/>
  <c r="L661" i="1" l="1"/>
  <c r="J662" i="1" s="1"/>
  <c r="E662" i="1" s="1"/>
  <c r="K662" i="1" l="1"/>
  <c r="D662" i="1" s="1"/>
  <c r="L662" i="1" l="1"/>
  <c r="J663" i="1" s="1"/>
  <c r="E663" i="1" s="1"/>
  <c r="K663" i="1" l="1"/>
  <c r="D663" i="1" s="1"/>
  <c r="L663" i="1" l="1"/>
  <c r="J664" i="1" s="1"/>
  <c r="E664" i="1" s="1"/>
  <c r="K664" i="1" l="1"/>
  <c r="D664" i="1" s="1"/>
  <c r="L664" i="1" l="1"/>
  <c r="J665" i="1" s="1"/>
  <c r="E665" i="1" s="1"/>
  <c r="K665" i="1" l="1"/>
  <c r="D665" i="1" s="1"/>
  <c r="L665" i="1" l="1"/>
  <c r="J666" i="1"/>
  <c r="E666" i="1" s="1"/>
  <c r="K666" i="1" l="1"/>
  <c r="D666" i="1" s="1"/>
  <c r="L666" i="1" l="1"/>
  <c r="J667" i="1"/>
  <c r="E667" i="1" s="1"/>
  <c r="K667" i="1" l="1"/>
  <c r="D667" i="1" s="1"/>
  <c r="L667" i="1" l="1"/>
  <c r="J668" i="1" s="1"/>
  <c r="E668" i="1" s="1"/>
  <c r="K668" i="1" l="1"/>
  <c r="D668" i="1" s="1"/>
  <c r="L668" i="1" l="1"/>
  <c r="J669" i="1" s="1"/>
  <c r="E669" i="1" s="1"/>
  <c r="K669" i="1" l="1"/>
  <c r="D669" i="1" s="1"/>
  <c r="L669" i="1" l="1"/>
  <c r="J670" i="1" s="1"/>
  <c r="E670" i="1" s="1"/>
  <c r="K670" i="1" l="1"/>
  <c r="D670" i="1" s="1"/>
  <c r="L670" i="1" l="1"/>
  <c r="J671" i="1" s="1"/>
  <c r="E671" i="1" s="1"/>
  <c r="K671" i="1" l="1"/>
  <c r="D671" i="1" s="1"/>
  <c r="L671" i="1" l="1"/>
  <c r="J672" i="1" s="1"/>
  <c r="E672" i="1" s="1"/>
  <c r="K672" i="1" l="1"/>
  <c r="D672" i="1" s="1"/>
  <c r="L672" i="1" l="1"/>
  <c r="J673" i="1" s="1"/>
  <c r="E673" i="1" s="1"/>
  <c r="K673" i="1" l="1"/>
  <c r="D673" i="1" s="1"/>
  <c r="L673" i="1" l="1"/>
  <c r="J674" i="1" s="1"/>
  <c r="E674" i="1" s="1"/>
  <c r="K674" i="1" l="1"/>
  <c r="D674" i="1" s="1"/>
  <c r="L674" i="1" l="1"/>
  <c r="J675" i="1" s="1"/>
  <c r="E675" i="1" s="1"/>
  <c r="K675" i="1" l="1"/>
  <c r="D675" i="1" s="1"/>
  <c r="L675" i="1" l="1"/>
  <c r="J676" i="1" s="1"/>
  <c r="E676" i="1" s="1"/>
  <c r="K676" i="1" l="1"/>
  <c r="D676" i="1" s="1"/>
  <c r="L676" i="1" l="1"/>
  <c r="J677" i="1"/>
  <c r="E677" i="1" s="1"/>
  <c r="K677" i="1" l="1"/>
  <c r="D677" i="1" s="1"/>
  <c r="L677" i="1" l="1"/>
  <c r="J678" i="1" s="1"/>
  <c r="E678" i="1" s="1"/>
  <c r="K678" i="1" l="1"/>
  <c r="D678" i="1" s="1"/>
  <c r="L678" i="1" l="1"/>
  <c r="J679" i="1" s="1"/>
  <c r="E679" i="1" s="1"/>
  <c r="K679" i="1" l="1"/>
  <c r="D679" i="1" s="1"/>
  <c r="L679" i="1" l="1"/>
  <c r="J680" i="1" s="1"/>
  <c r="E680" i="1" s="1"/>
  <c r="K680" i="1" l="1"/>
  <c r="D680" i="1" s="1"/>
  <c r="L680" i="1" l="1"/>
  <c r="J681" i="1" s="1"/>
  <c r="E681" i="1" s="1"/>
  <c r="K681" i="1" l="1"/>
  <c r="D681" i="1" s="1"/>
  <c r="L681" i="1" l="1"/>
  <c r="J682" i="1" s="1"/>
  <c r="E682" i="1" s="1"/>
  <c r="K682" i="1" l="1"/>
  <c r="D682" i="1" s="1"/>
  <c r="L682" i="1" l="1"/>
  <c r="J683" i="1" s="1"/>
  <c r="E683" i="1" s="1"/>
  <c r="K683" i="1" l="1"/>
  <c r="D683" i="1" s="1"/>
  <c r="L683" i="1" l="1"/>
  <c r="J684" i="1" s="1"/>
  <c r="E684" i="1" s="1"/>
  <c r="K684" i="1" l="1"/>
  <c r="D684" i="1" s="1"/>
  <c r="L684" i="1" l="1"/>
  <c r="J685" i="1" s="1"/>
  <c r="E685" i="1" s="1"/>
  <c r="K685" i="1" l="1"/>
  <c r="D685" i="1" s="1"/>
  <c r="L685" i="1" l="1"/>
  <c r="J686" i="1" s="1"/>
  <c r="E686" i="1" s="1"/>
  <c r="K686" i="1" l="1"/>
  <c r="D686" i="1" s="1"/>
  <c r="L686" i="1" l="1"/>
  <c r="J687" i="1" s="1"/>
  <c r="E687" i="1" s="1"/>
  <c r="K687" i="1" l="1"/>
  <c r="D687" i="1" s="1"/>
  <c r="L687" i="1" l="1"/>
  <c r="J688" i="1" s="1"/>
  <c r="E688" i="1" s="1"/>
  <c r="K688" i="1" l="1"/>
  <c r="D688" i="1" s="1"/>
  <c r="L688" i="1" l="1"/>
  <c r="J689" i="1" s="1"/>
  <c r="E689" i="1" s="1"/>
  <c r="K689" i="1" l="1"/>
  <c r="D689" i="1" s="1"/>
  <c r="L689" i="1" l="1"/>
  <c r="J690" i="1" s="1"/>
  <c r="E690" i="1" s="1"/>
  <c r="K690" i="1" l="1"/>
  <c r="D690" i="1" s="1"/>
  <c r="L690" i="1" l="1"/>
  <c r="J691" i="1" s="1"/>
  <c r="E691" i="1" s="1"/>
  <c r="K691" i="1" l="1"/>
  <c r="D691" i="1" s="1"/>
  <c r="L691" i="1" l="1"/>
  <c r="J692" i="1" s="1"/>
  <c r="E692" i="1" s="1"/>
  <c r="K692" i="1" l="1"/>
  <c r="D692" i="1" s="1"/>
  <c r="L692" i="1" l="1"/>
  <c r="J693" i="1" s="1"/>
  <c r="E693" i="1" s="1"/>
  <c r="K693" i="1" l="1"/>
  <c r="D693" i="1" s="1"/>
  <c r="L693" i="1" l="1"/>
  <c r="J694" i="1" s="1"/>
  <c r="E694" i="1" s="1"/>
  <c r="K694" i="1" l="1"/>
  <c r="D694" i="1" s="1"/>
  <c r="L694" i="1" l="1"/>
  <c r="J695" i="1" s="1"/>
  <c r="E695" i="1" s="1"/>
  <c r="K695" i="1" l="1"/>
  <c r="D695" i="1" s="1"/>
  <c r="L695" i="1" l="1"/>
  <c r="J696" i="1" s="1"/>
  <c r="E696" i="1" s="1"/>
  <c r="K696" i="1" l="1"/>
  <c r="D696" i="1" s="1"/>
  <c r="L696" i="1" l="1"/>
  <c r="J697" i="1" s="1"/>
  <c r="E697" i="1" s="1"/>
  <c r="K697" i="1" l="1"/>
  <c r="D697" i="1" s="1"/>
  <c r="L697" i="1" l="1"/>
  <c r="J698" i="1" s="1"/>
  <c r="E698" i="1" s="1"/>
  <c r="K698" i="1" l="1"/>
  <c r="D698" i="1" s="1"/>
  <c r="L698" i="1" l="1"/>
  <c r="J699" i="1" s="1"/>
  <c r="E699" i="1" s="1"/>
  <c r="K699" i="1" l="1"/>
  <c r="D699" i="1" s="1"/>
  <c r="L699" i="1" l="1"/>
  <c r="J700" i="1"/>
  <c r="E700" i="1" s="1"/>
  <c r="K700" i="1" l="1"/>
  <c r="D700" i="1" s="1"/>
  <c r="L700" i="1" l="1"/>
  <c r="J701" i="1"/>
  <c r="E701" i="1" s="1"/>
  <c r="K701" i="1" l="1"/>
  <c r="D701" i="1" s="1"/>
  <c r="L701" i="1" l="1"/>
  <c r="J702" i="1" s="1"/>
  <c r="E702" i="1" s="1"/>
  <c r="K702" i="1" l="1"/>
  <c r="D702" i="1" s="1"/>
  <c r="L702" i="1" l="1"/>
  <c r="J703" i="1" s="1"/>
  <c r="E703" i="1" s="1"/>
  <c r="K703" i="1" l="1"/>
  <c r="D703" i="1" s="1"/>
  <c r="L703" i="1" l="1"/>
  <c r="J704" i="1"/>
  <c r="E704" i="1" s="1"/>
  <c r="K704" i="1" l="1"/>
  <c r="D704" i="1" s="1"/>
  <c r="L704" i="1" l="1"/>
  <c r="J705" i="1" s="1"/>
  <c r="E705" i="1" s="1"/>
  <c r="K705" i="1" l="1"/>
  <c r="D705" i="1" s="1"/>
  <c r="L705" i="1" l="1"/>
  <c r="J706" i="1" s="1"/>
  <c r="E706" i="1" s="1"/>
  <c r="K706" i="1" l="1"/>
  <c r="D706" i="1" s="1"/>
  <c r="L706" i="1" l="1"/>
  <c r="J707" i="1" s="1"/>
  <c r="E707" i="1" s="1"/>
  <c r="K707" i="1" l="1"/>
  <c r="D707" i="1" s="1"/>
  <c r="L707" i="1" l="1"/>
  <c r="J708" i="1" s="1"/>
  <c r="E708" i="1" s="1"/>
  <c r="K708" i="1" l="1"/>
  <c r="D708" i="1" s="1"/>
  <c r="L708" i="1" l="1"/>
  <c r="J709" i="1" s="1"/>
  <c r="E709" i="1" s="1"/>
  <c r="K709" i="1" l="1"/>
  <c r="D709" i="1" s="1"/>
  <c r="L709" i="1" l="1"/>
  <c r="J710" i="1" s="1"/>
  <c r="E710" i="1" s="1"/>
  <c r="K710" i="1" l="1"/>
  <c r="D710" i="1" s="1"/>
  <c r="L710" i="1" l="1"/>
  <c r="J711" i="1" s="1"/>
  <c r="E711" i="1" s="1"/>
  <c r="K711" i="1" l="1"/>
  <c r="D711" i="1" s="1"/>
  <c r="L711" i="1" l="1"/>
  <c r="J712" i="1" s="1"/>
  <c r="E712" i="1" s="1"/>
  <c r="K712" i="1" l="1"/>
  <c r="D712" i="1" s="1"/>
  <c r="L712" i="1" l="1"/>
  <c r="J713" i="1" s="1"/>
  <c r="E713" i="1" s="1"/>
  <c r="K713" i="1" l="1"/>
  <c r="D713" i="1" s="1"/>
  <c r="L713" i="1" l="1"/>
  <c r="J714" i="1" s="1"/>
  <c r="E714" i="1" s="1"/>
  <c r="K714" i="1" l="1"/>
  <c r="D714" i="1" s="1"/>
  <c r="L714" i="1" l="1"/>
  <c r="J715" i="1" s="1"/>
  <c r="E715" i="1" s="1"/>
  <c r="K715" i="1" l="1"/>
  <c r="D715" i="1" s="1"/>
  <c r="L715" i="1" l="1"/>
  <c r="J716" i="1" s="1"/>
  <c r="E716" i="1" s="1"/>
  <c r="K716" i="1" l="1"/>
  <c r="D716" i="1" s="1"/>
  <c r="L716" i="1" l="1"/>
  <c r="J717" i="1" s="1"/>
  <c r="E717" i="1" s="1"/>
  <c r="K717" i="1" l="1"/>
  <c r="D717" i="1" s="1"/>
  <c r="L717" i="1" l="1"/>
  <c r="J718" i="1" s="1"/>
  <c r="E718" i="1" s="1"/>
  <c r="K718" i="1" l="1"/>
  <c r="D718" i="1" s="1"/>
  <c r="L718" i="1" l="1"/>
  <c r="J719" i="1" s="1"/>
  <c r="E719" i="1" s="1"/>
  <c r="K719" i="1" l="1"/>
  <c r="D719" i="1" s="1"/>
  <c r="L719" i="1" l="1"/>
  <c r="J720" i="1" s="1"/>
  <c r="E720" i="1" s="1"/>
  <c r="K720" i="1" l="1"/>
  <c r="D720" i="1" s="1"/>
  <c r="L720" i="1" l="1"/>
  <c r="J721" i="1"/>
  <c r="E721" i="1" s="1"/>
  <c r="K721" i="1" l="1"/>
  <c r="D721" i="1" s="1"/>
  <c r="L721" i="1" l="1"/>
  <c r="J722" i="1" s="1"/>
  <c r="E722" i="1" s="1"/>
  <c r="K722" i="1" l="1"/>
  <c r="D722" i="1" s="1"/>
  <c r="L722" i="1" l="1"/>
  <c r="J723" i="1" s="1"/>
  <c r="E723" i="1" s="1"/>
  <c r="K723" i="1" l="1"/>
  <c r="D723" i="1" s="1"/>
  <c r="L723" i="1" l="1"/>
  <c r="J724" i="1" s="1"/>
  <c r="E724" i="1" s="1"/>
  <c r="K724" i="1" l="1"/>
  <c r="D724" i="1" s="1"/>
  <c r="L724" i="1" l="1"/>
  <c r="J725" i="1" s="1"/>
  <c r="E725" i="1" s="1"/>
  <c r="K725" i="1" l="1"/>
  <c r="D725" i="1" s="1"/>
  <c r="L725" i="1" l="1"/>
  <c r="J726" i="1" s="1"/>
  <c r="E726" i="1" s="1"/>
  <c r="K726" i="1" l="1"/>
  <c r="D726" i="1" s="1"/>
  <c r="L726" i="1" l="1"/>
  <c r="J727" i="1" s="1"/>
  <c r="E727" i="1" s="1"/>
  <c r="K727" i="1" l="1"/>
  <c r="D727" i="1" s="1"/>
  <c r="L727" i="1" l="1"/>
  <c r="J728" i="1" s="1"/>
  <c r="E728" i="1" s="1"/>
  <c r="K728" i="1" l="1"/>
  <c r="D728" i="1" s="1"/>
  <c r="L728" i="1" l="1"/>
  <c r="J729" i="1" s="1"/>
  <c r="E729" i="1" s="1"/>
  <c r="K729" i="1" l="1"/>
  <c r="D729" i="1" s="1"/>
  <c r="L729" i="1" l="1"/>
  <c r="J730" i="1" s="1"/>
  <c r="E730" i="1" s="1"/>
  <c r="K730" i="1" l="1"/>
  <c r="D730" i="1" s="1"/>
  <c r="L730" i="1" l="1"/>
  <c r="J731" i="1" s="1"/>
  <c r="E731" i="1" s="1"/>
  <c r="K731" i="1" l="1"/>
  <c r="D731" i="1" s="1"/>
  <c r="L731" i="1" l="1"/>
  <c r="J732" i="1" s="1"/>
  <c r="E732" i="1" s="1"/>
  <c r="K732" i="1" l="1"/>
  <c r="D732" i="1" s="1"/>
  <c r="L732" i="1" l="1"/>
  <c r="J733" i="1" s="1"/>
  <c r="E733" i="1" s="1"/>
  <c r="K733" i="1" l="1"/>
  <c r="D733" i="1" s="1"/>
  <c r="L733" i="1" l="1"/>
  <c r="J734" i="1"/>
  <c r="E734" i="1" s="1"/>
  <c r="K734" i="1" l="1"/>
  <c r="D734" i="1" s="1"/>
  <c r="L734" i="1" l="1"/>
  <c r="J735" i="1"/>
  <c r="E735" i="1" s="1"/>
  <c r="K735" i="1" l="1"/>
  <c r="D735" i="1" s="1"/>
  <c r="L735" i="1" l="1"/>
  <c r="J736" i="1" s="1"/>
  <c r="E736" i="1" s="1"/>
  <c r="K736" i="1" l="1"/>
  <c r="D736" i="1" s="1"/>
  <c r="L736" i="1" l="1"/>
  <c r="J737" i="1" s="1"/>
  <c r="E737" i="1" s="1"/>
  <c r="K737" i="1" l="1"/>
  <c r="D737" i="1" s="1"/>
  <c r="L737" i="1" l="1"/>
  <c r="J738" i="1" s="1"/>
  <c r="E738" i="1" s="1"/>
  <c r="K738" i="1" l="1"/>
  <c r="D738" i="1" s="1"/>
  <c r="L738" i="1" l="1"/>
  <c r="J739" i="1"/>
  <c r="E739" i="1" s="1"/>
  <c r="K739" i="1" l="1"/>
  <c r="D739" i="1" s="1"/>
  <c r="L739" i="1" l="1"/>
  <c r="J740" i="1" s="1"/>
  <c r="E740" i="1" s="1"/>
  <c r="K740" i="1" l="1"/>
  <c r="D740" i="1" s="1"/>
  <c r="L740" i="1" l="1"/>
  <c r="J741" i="1" s="1"/>
  <c r="E741" i="1" s="1"/>
  <c r="K741" i="1" l="1"/>
  <c r="D741" i="1" s="1"/>
  <c r="L741" i="1" l="1"/>
  <c r="J742" i="1" s="1"/>
  <c r="E742" i="1" s="1"/>
  <c r="K742" i="1" l="1"/>
  <c r="D742" i="1" s="1"/>
  <c r="L742" i="1" l="1"/>
  <c r="J743" i="1" s="1"/>
  <c r="E743" i="1" s="1"/>
  <c r="K743" i="1" l="1"/>
  <c r="D743" i="1" s="1"/>
  <c r="L743" i="1" l="1"/>
  <c r="J744" i="1"/>
  <c r="E744" i="1" s="1"/>
  <c r="K744" i="1" l="1"/>
  <c r="D744" i="1" s="1"/>
  <c r="L744" i="1" l="1"/>
  <c r="J745" i="1" s="1"/>
  <c r="E745" i="1" s="1"/>
  <c r="K745" i="1" l="1"/>
  <c r="D745" i="1" s="1"/>
  <c r="L745" i="1" l="1"/>
  <c r="J746" i="1" s="1"/>
  <c r="E746" i="1" s="1"/>
  <c r="K746" i="1" l="1"/>
  <c r="D746" i="1" s="1"/>
  <c r="L746" i="1" l="1"/>
  <c r="J747" i="1" s="1"/>
  <c r="E747" i="1" s="1"/>
  <c r="K747" i="1" l="1"/>
  <c r="D747" i="1" s="1"/>
  <c r="L747" i="1" l="1"/>
  <c r="J748" i="1"/>
  <c r="E748" i="1" s="1"/>
  <c r="K748" i="1" l="1"/>
  <c r="D748" i="1" s="1"/>
  <c r="L748" i="1" l="1"/>
  <c r="J749" i="1" s="1"/>
  <c r="E749" i="1" s="1"/>
  <c r="K749" i="1" l="1"/>
  <c r="D749" i="1" s="1"/>
  <c r="L749" i="1" l="1"/>
  <c r="J750" i="1" s="1"/>
  <c r="E750" i="1" s="1"/>
  <c r="K750" i="1" l="1"/>
  <c r="D750" i="1" s="1"/>
  <c r="L750" i="1" l="1"/>
  <c r="J751" i="1" s="1"/>
  <c r="E751" i="1" s="1"/>
  <c r="K751" i="1" l="1"/>
  <c r="D751" i="1" s="1"/>
  <c r="L751" i="1" l="1"/>
  <c r="J752" i="1"/>
  <c r="E752" i="1" s="1"/>
  <c r="K752" i="1" l="1"/>
  <c r="D752" i="1" s="1"/>
  <c r="L752" i="1" l="1"/>
  <c r="J753" i="1"/>
  <c r="E753" i="1" s="1"/>
  <c r="K753" i="1" l="1"/>
  <c r="D753" i="1" s="1"/>
  <c r="L753" i="1" l="1"/>
  <c r="J754" i="1" s="1"/>
  <c r="E754" i="1" s="1"/>
  <c r="K754" i="1" l="1"/>
  <c r="D754" i="1" s="1"/>
  <c r="L754" i="1" l="1"/>
  <c r="J755" i="1" s="1"/>
  <c r="E755" i="1" s="1"/>
  <c r="K755" i="1" l="1"/>
  <c r="D755" i="1" s="1"/>
  <c r="L755" i="1" l="1"/>
  <c r="J756" i="1" s="1"/>
  <c r="E756" i="1" s="1"/>
  <c r="K756" i="1" l="1"/>
  <c r="D756" i="1" s="1"/>
  <c r="L756" i="1" l="1"/>
  <c r="J757" i="1" s="1"/>
  <c r="E757" i="1" s="1"/>
  <c r="K757" i="1" l="1"/>
  <c r="D757" i="1" s="1"/>
  <c r="L757" i="1" l="1"/>
  <c r="J758" i="1" s="1"/>
  <c r="E758" i="1" s="1"/>
  <c r="K758" i="1" l="1"/>
  <c r="D758" i="1" s="1"/>
  <c r="L758" i="1" l="1"/>
  <c r="J759" i="1" s="1"/>
  <c r="E759" i="1" s="1"/>
  <c r="K759" i="1" l="1"/>
  <c r="D759" i="1" s="1"/>
  <c r="L759" i="1" l="1"/>
  <c r="J760" i="1" s="1"/>
  <c r="E760" i="1" s="1"/>
  <c r="K760" i="1" l="1"/>
  <c r="D760" i="1" s="1"/>
  <c r="L760" i="1" l="1"/>
  <c r="J761" i="1" s="1"/>
  <c r="E761" i="1" s="1"/>
  <c r="K761" i="1" l="1"/>
  <c r="D761" i="1" s="1"/>
  <c r="L761" i="1" l="1"/>
  <c r="J762" i="1" s="1"/>
  <c r="E762" i="1" s="1"/>
  <c r="K762" i="1" l="1"/>
  <c r="D762" i="1" s="1"/>
  <c r="L762" i="1" l="1"/>
  <c r="J763" i="1" s="1"/>
  <c r="E763" i="1" s="1"/>
  <c r="K763" i="1" l="1"/>
  <c r="D763" i="1" s="1"/>
  <c r="L763" i="1" l="1"/>
  <c r="J764" i="1" s="1"/>
  <c r="E764" i="1" s="1"/>
  <c r="K764" i="1" l="1"/>
  <c r="D764" i="1" s="1"/>
  <c r="L764" i="1" l="1"/>
  <c r="J765" i="1"/>
  <c r="E765" i="1" s="1"/>
  <c r="K765" i="1" l="1"/>
  <c r="D765" i="1" s="1"/>
  <c r="L765" i="1" l="1"/>
  <c r="J766" i="1" s="1"/>
  <c r="E766" i="1" s="1"/>
  <c r="K766" i="1" l="1"/>
  <c r="D766" i="1" s="1"/>
  <c r="L766" i="1" l="1"/>
  <c r="J767" i="1" s="1"/>
  <c r="E767" i="1" s="1"/>
  <c r="K767" i="1" l="1"/>
  <c r="D767" i="1" s="1"/>
  <c r="L767" i="1" l="1"/>
  <c r="J768" i="1" s="1"/>
  <c r="E768" i="1" s="1"/>
  <c r="K768" i="1" l="1"/>
  <c r="D768" i="1" s="1"/>
  <c r="L768" i="1" l="1"/>
  <c r="J769" i="1"/>
  <c r="E769" i="1" l="1"/>
  <c r="J11" i="1"/>
  <c r="E11" i="1"/>
  <c r="K769" i="1"/>
  <c r="D769" i="1" s="1"/>
  <c r="D11" i="1" s="1"/>
  <c r="L769" i="1" l="1"/>
  <c r="C8" i="1"/>
  <c r="G103" i="1" s="1"/>
  <c r="C103" i="1" s="1"/>
  <c r="B103" i="1" s="1"/>
  <c r="G305" i="1" l="1"/>
  <c r="C305" i="1" s="1"/>
  <c r="B305" i="1" s="1"/>
  <c r="G157" i="1"/>
  <c r="C157" i="1" s="1"/>
  <c r="B157" i="1" s="1"/>
  <c r="G483" i="1"/>
  <c r="C483" i="1" s="1"/>
  <c r="B483" i="1" s="1"/>
  <c r="G547" i="1"/>
  <c r="C547" i="1" s="1"/>
  <c r="B547" i="1" s="1"/>
  <c r="G265" i="1"/>
  <c r="C265" i="1" s="1"/>
  <c r="B265" i="1" s="1"/>
  <c r="G661" i="1"/>
  <c r="C661" i="1" s="1"/>
  <c r="B661" i="1" s="1"/>
  <c r="G217" i="1"/>
  <c r="C217" i="1" s="1"/>
  <c r="B217" i="1" s="1"/>
  <c r="G416" i="1"/>
  <c r="C416" i="1" s="1"/>
  <c r="B416" i="1" s="1"/>
  <c r="G687" i="1"/>
  <c r="C687" i="1" s="1"/>
  <c r="B687" i="1" s="1"/>
  <c r="G682" i="1"/>
  <c r="C682" i="1" s="1"/>
  <c r="B682" i="1" s="1"/>
  <c r="G636" i="1"/>
  <c r="C636" i="1" s="1"/>
  <c r="B636" i="1" s="1"/>
  <c r="G365" i="1"/>
  <c r="C365" i="1" s="1"/>
  <c r="B365" i="1" s="1"/>
  <c r="G614" i="1"/>
  <c r="C614" i="1" s="1"/>
  <c r="B614" i="1" s="1"/>
  <c r="G764" i="1"/>
  <c r="C764" i="1" s="1"/>
  <c r="B764" i="1" s="1"/>
  <c r="G303" i="1"/>
  <c r="C303" i="1" s="1"/>
  <c r="B303" i="1" s="1"/>
  <c r="G15" i="1"/>
  <c r="C15" i="1" s="1"/>
  <c r="F15" i="1" s="1"/>
  <c r="B15" i="1" s="1"/>
  <c r="G767" i="1"/>
  <c r="C767" i="1" s="1"/>
  <c r="B767" i="1" s="1"/>
  <c r="G313" i="1"/>
  <c r="C313" i="1" s="1"/>
  <c r="B313" i="1" s="1"/>
  <c r="G440" i="1"/>
  <c r="C440" i="1" s="1"/>
  <c r="B440" i="1" s="1"/>
  <c r="G455" i="1"/>
  <c r="C455" i="1" s="1"/>
  <c r="B455" i="1" s="1"/>
  <c r="G580" i="1"/>
  <c r="C580" i="1" s="1"/>
  <c r="B580" i="1" s="1"/>
  <c r="G595" i="1"/>
  <c r="C595" i="1" s="1"/>
  <c r="B595" i="1" s="1"/>
  <c r="G364" i="1"/>
  <c r="C364" i="1" s="1"/>
  <c r="B364" i="1" s="1"/>
  <c r="G244" i="1"/>
  <c r="C244" i="1" s="1"/>
  <c r="B244" i="1" s="1"/>
  <c r="G392" i="1"/>
  <c r="C392" i="1" s="1"/>
  <c r="B392" i="1" s="1"/>
  <c r="G728" i="1"/>
  <c r="C728" i="1" s="1"/>
  <c r="B728" i="1" s="1"/>
  <c r="G709" i="1"/>
  <c r="C709" i="1" s="1"/>
  <c r="B709" i="1" s="1"/>
  <c r="G227" i="1"/>
  <c r="C227" i="1" s="1"/>
  <c r="B227" i="1" s="1"/>
  <c r="G516" i="1"/>
  <c r="C516" i="1" s="1"/>
  <c r="B516" i="1" s="1"/>
  <c r="G679" i="1"/>
  <c r="C679" i="1" s="1"/>
  <c r="B679" i="1" s="1"/>
  <c r="G399" i="1"/>
  <c r="C399" i="1" s="1"/>
  <c r="B399" i="1" s="1"/>
  <c r="G560" i="1"/>
  <c r="C560" i="1" s="1"/>
  <c r="B560" i="1" s="1"/>
  <c r="G591" i="1"/>
  <c r="C591" i="1" s="1"/>
  <c r="B591" i="1" s="1"/>
  <c r="G532" i="1"/>
  <c r="C532" i="1" s="1"/>
  <c r="B532" i="1" s="1"/>
  <c r="G443" i="1"/>
  <c r="C443" i="1" s="1"/>
  <c r="B443" i="1" s="1"/>
  <c r="G524" i="1"/>
  <c r="C524" i="1" s="1"/>
  <c r="B524" i="1" s="1"/>
  <c r="G628" i="1"/>
  <c r="C628" i="1" s="1"/>
  <c r="B628" i="1" s="1"/>
  <c r="G427" i="1"/>
  <c r="C427" i="1" s="1"/>
  <c r="B427" i="1" s="1"/>
  <c r="G551" i="1"/>
  <c r="C551" i="1" s="1"/>
  <c r="B551" i="1" s="1"/>
  <c r="G347" i="1"/>
  <c r="C347" i="1" s="1"/>
  <c r="B347" i="1" s="1"/>
  <c r="G341" i="1"/>
  <c r="C341" i="1" s="1"/>
  <c r="B341" i="1" s="1"/>
  <c r="G535" i="1"/>
  <c r="C535" i="1" s="1"/>
  <c r="B535" i="1" s="1"/>
  <c r="G189" i="1"/>
  <c r="C189" i="1" s="1"/>
  <c r="B189" i="1" s="1"/>
  <c r="G456" i="1"/>
  <c r="C456" i="1" s="1"/>
  <c r="B456" i="1" s="1"/>
  <c r="G229" i="1"/>
  <c r="C229" i="1" s="1"/>
  <c r="B229" i="1" s="1"/>
  <c r="G202" i="1"/>
  <c r="C202" i="1" s="1"/>
  <c r="B202" i="1" s="1"/>
  <c r="G555" i="1"/>
  <c r="C555" i="1" s="1"/>
  <c r="B555" i="1" s="1"/>
  <c r="G742" i="1"/>
  <c r="C742" i="1" s="1"/>
  <c r="B742" i="1" s="1"/>
  <c r="G481" i="1"/>
  <c r="C481" i="1" s="1"/>
  <c r="B481" i="1" s="1"/>
  <c r="G181" i="1"/>
  <c r="C181" i="1" s="1"/>
  <c r="B181" i="1" s="1"/>
  <c r="G564" i="1"/>
  <c r="C564" i="1" s="1"/>
  <c r="B564" i="1" s="1"/>
  <c r="G761" i="1"/>
  <c r="C761" i="1" s="1"/>
  <c r="B761" i="1" s="1"/>
  <c r="G491" i="1"/>
  <c r="C491" i="1" s="1"/>
  <c r="B491" i="1" s="1"/>
  <c r="G408" i="1"/>
  <c r="C408" i="1" s="1"/>
  <c r="B408" i="1" s="1"/>
  <c r="G308" i="1"/>
  <c r="C308" i="1" s="1"/>
  <c r="B308" i="1" s="1"/>
  <c r="G568" i="1"/>
  <c r="C568" i="1" s="1"/>
  <c r="B568" i="1" s="1"/>
  <c r="G768" i="1"/>
  <c r="C768" i="1" s="1"/>
  <c r="B768" i="1" s="1"/>
  <c r="G506" i="1"/>
  <c r="C506" i="1" s="1"/>
  <c r="B506" i="1" s="1"/>
  <c r="G584" i="1"/>
  <c r="C584" i="1" s="1"/>
  <c r="B584" i="1" s="1"/>
  <c r="G766" i="1"/>
  <c r="C766" i="1" s="1"/>
  <c r="B766" i="1" s="1"/>
  <c r="G484" i="1"/>
  <c r="C484" i="1" s="1"/>
  <c r="B484" i="1" s="1"/>
  <c r="G708" i="1"/>
  <c r="C708" i="1" s="1"/>
  <c r="B708" i="1" s="1"/>
  <c r="G576" i="1"/>
  <c r="C576" i="1" s="1"/>
  <c r="B576" i="1" s="1"/>
  <c r="G542" i="1"/>
  <c r="C542" i="1" s="1"/>
  <c r="B542" i="1" s="1"/>
  <c r="G695" i="1"/>
  <c r="C695" i="1" s="1"/>
  <c r="B695" i="1" s="1"/>
  <c r="G578" i="1"/>
  <c r="C578" i="1" s="1"/>
  <c r="B578" i="1" s="1"/>
  <c r="G567" i="1"/>
  <c r="C567" i="1" s="1"/>
  <c r="B567" i="1" s="1"/>
  <c r="G655" i="1"/>
  <c r="C655" i="1" s="1"/>
  <c r="B655" i="1" s="1"/>
  <c r="G718" i="1"/>
  <c r="C718" i="1" s="1"/>
  <c r="B718" i="1" s="1"/>
  <c r="G343" i="1"/>
  <c r="C343" i="1" s="1"/>
  <c r="B343" i="1" s="1"/>
  <c r="G19" i="1"/>
  <c r="C19" i="1" s="1"/>
  <c r="F19" i="1" s="1"/>
  <c r="B19" i="1" s="1"/>
  <c r="G292" i="1"/>
  <c r="C292" i="1" s="1"/>
  <c r="B292" i="1" s="1"/>
  <c r="G324" i="1"/>
  <c r="C324" i="1" s="1"/>
  <c r="B324" i="1" s="1"/>
  <c r="G505" i="1"/>
  <c r="C505" i="1" s="1"/>
  <c r="B505" i="1" s="1"/>
  <c r="G342" i="1"/>
  <c r="C342" i="1" s="1"/>
  <c r="B342" i="1" s="1"/>
  <c r="G176" i="1"/>
  <c r="C176" i="1" s="1"/>
  <c r="B176" i="1" s="1"/>
  <c r="G411" i="1"/>
  <c r="C411" i="1" s="1"/>
  <c r="B411" i="1" s="1"/>
  <c r="G717" i="1"/>
  <c r="C717" i="1" s="1"/>
  <c r="B717" i="1" s="1"/>
  <c r="G753" i="1"/>
  <c r="C753" i="1" s="1"/>
  <c r="B753" i="1" s="1"/>
  <c r="G495" i="1"/>
  <c r="C495" i="1" s="1"/>
  <c r="B495" i="1" s="1"/>
  <c r="G221" i="1"/>
  <c r="C221" i="1" s="1"/>
  <c r="B221" i="1" s="1"/>
  <c r="G297" i="1"/>
  <c r="C297" i="1" s="1"/>
  <c r="B297" i="1" s="1"/>
  <c r="G634" i="1"/>
  <c r="C634" i="1" s="1"/>
  <c r="B634" i="1" s="1"/>
  <c r="G223" i="1"/>
  <c r="C223" i="1" s="1"/>
  <c r="B223" i="1" s="1"/>
  <c r="G224" i="1"/>
  <c r="C224" i="1" s="1"/>
  <c r="B224" i="1" s="1"/>
  <c r="G471" i="1"/>
  <c r="C471" i="1" s="1"/>
  <c r="B471" i="1" s="1"/>
  <c r="G588" i="1"/>
  <c r="C588" i="1" s="1"/>
  <c r="B588" i="1" s="1"/>
  <c r="G295" i="1"/>
  <c r="C295" i="1" s="1"/>
  <c r="B295" i="1" s="1"/>
  <c r="G477" i="1"/>
  <c r="C477" i="1" s="1"/>
  <c r="B477" i="1" s="1"/>
  <c r="G76" i="1"/>
  <c r="C76" i="1" s="1"/>
  <c r="B76" i="1" s="1"/>
  <c r="G64" i="1"/>
  <c r="C64" i="1" s="1"/>
  <c r="B64" i="1" s="1"/>
  <c r="G242" i="1"/>
  <c r="C242" i="1" s="1"/>
  <c r="B242" i="1" s="1"/>
  <c r="G27" i="1"/>
  <c r="C27" i="1" s="1"/>
  <c r="B27" i="1" s="1"/>
  <c r="G212" i="1"/>
  <c r="C212" i="1" s="1"/>
  <c r="B212" i="1" s="1"/>
  <c r="G449" i="1"/>
  <c r="C449" i="1" s="1"/>
  <c r="B449" i="1" s="1"/>
  <c r="G283" i="1"/>
  <c r="C283" i="1" s="1"/>
  <c r="B283" i="1" s="1"/>
  <c r="G693" i="1"/>
  <c r="C693" i="1" s="1"/>
  <c r="B693" i="1" s="1"/>
  <c r="G703" i="1"/>
  <c r="C703" i="1" s="1"/>
  <c r="B703" i="1" s="1"/>
  <c r="G598" i="1"/>
  <c r="C598" i="1" s="1"/>
  <c r="B598" i="1" s="1"/>
  <c r="G386" i="1"/>
  <c r="C386" i="1" s="1"/>
  <c r="B386" i="1" s="1"/>
  <c r="G538" i="1"/>
  <c r="C538" i="1" s="1"/>
  <c r="B538" i="1" s="1"/>
  <c r="G732" i="1"/>
  <c r="C732" i="1" s="1"/>
  <c r="B732" i="1" s="1"/>
  <c r="G52" i="1"/>
  <c r="C52" i="1" s="1"/>
  <c r="B52" i="1" s="1"/>
  <c r="G270" i="1"/>
  <c r="C270" i="1" s="1"/>
  <c r="B270" i="1" s="1"/>
  <c r="G90" i="1"/>
  <c r="C90" i="1" s="1"/>
  <c r="B90" i="1" s="1"/>
  <c r="G175" i="1"/>
  <c r="C175" i="1" s="1"/>
  <c r="B175" i="1" s="1"/>
  <c r="G572" i="1"/>
  <c r="C572" i="1" s="1"/>
  <c r="B572" i="1" s="1"/>
  <c r="G549" i="1"/>
  <c r="C549" i="1" s="1"/>
  <c r="B549" i="1" s="1"/>
  <c r="G594" i="1"/>
  <c r="C594" i="1" s="1"/>
  <c r="B594" i="1" s="1"/>
  <c r="G50" i="1"/>
  <c r="C50" i="1" s="1"/>
  <c r="B50" i="1" s="1"/>
  <c r="G80" i="1"/>
  <c r="C80" i="1" s="1"/>
  <c r="B80" i="1" s="1"/>
  <c r="G373" i="1"/>
  <c r="C373" i="1" s="1"/>
  <c r="B373" i="1" s="1"/>
  <c r="G397" i="1"/>
  <c r="C397" i="1" s="1"/>
  <c r="B397" i="1" s="1"/>
  <c r="G282" i="1"/>
  <c r="C282" i="1" s="1"/>
  <c r="B282" i="1" s="1"/>
  <c r="G137" i="1"/>
  <c r="C137" i="1" s="1"/>
  <c r="B137" i="1" s="1"/>
  <c r="G445" i="1"/>
  <c r="C445" i="1" s="1"/>
  <c r="B445" i="1" s="1"/>
  <c r="G87" i="1"/>
  <c r="C87" i="1" s="1"/>
  <c r="B87" i="1" s="1"/>
  <c r="G55" i="1"/>
  <c r="C55" i="1" s="1"/>
  <c r="B55" i="1" s="1"/>
  <c r="G311" i="1"/>
  <c r="C311" i="1" s="1"/>
  <c r="B311" i="1" s="1"/>
  <c r="G515" i="1"/>
  <c r="C515" i="1" s="1"/>
  <c r="B515" i="1" s="1"/>
  <c r="G633" i="1"/>
  <c r="C633" i="1" s="1"/>
  <c r="B633" i="1" s="1"/>
  <c r="G263" i="1"/>
  <c r="C263" i="1" s="1"/>
  <c r="B263" i="1" s="1"/>
  <c r="G501" i="1"/>
  <c r="C501" i="1" s="1"/>
  <c r="B501" i="1" s="1"/>
  <c r="G740" i="1"/>
  <c r="C740" i="1" s="1"/>
  <c r="B740" i="1" s="1"/>
  <c r="G529" i="1"/>
  <c r="C529" i="1" s="1"/>
  <c r="B529" i="1" s="1"/>
  <c r="G132" i="1"/>
  <c r="C132" i="1" s="1"/>
  <c r="B132" i="1" s="1"/>
  <c r="G31" i="1"/>
  <c r="C31" i="1" s="1"/>
  <c r="B31" i="1" s="1"/>
  <c r="G490" i="1"/>
  <c r="C490" i="1" s="1"/>
  <c r="B490" i="1" s="1"/>
  <c r="G222" i="1"/>
  <c r="C222" i="1" s="1"/>
  <c r="B222" i="1" s="1"/>
  <c r="G337" i="1"/>
  <c r="C337" i="1" s="1"/>
  <c r="B337" i="1" s="1"/>
  <c r="G390" i="1"/>
  <c r="C390" i="1" s="1"/>
  <c r="B390" i="1" s="1"/>
  <c r="G454" i="1"/>
  <c r="C454" i="1" s="1"/>
  <c r="B454" i="1" s="1"/>
  <c r="G600" i="1"/>
  <c r="C600" i="1" s="1"/>
  <c r="B600" i="1" s="1"/>
  <c r="G36" i="1"/>
  <c r="C36" i="1" s="1"/>
  <c r="B36" i="1" s="1"/>
  <c r="G250" i="1"/>
  <c r="C250" i="1" s="1"/>
  <c r="B250" i="1" s="1"/>
  <c r="G352" i="1"/>
  <c r="C352" i="1" s="1"/>
  <c r="B352" i="1" s="1"/>
  <c r="G605" i="1"/>
  <c r="C605" i="1" s="1"/>
  <c r="B605" i="1" s="1"/>
  <c r="G154" i="1"/>
  <c r="C154" i="1" s="1"/>
  <c r="B154" i="1" s="1"/>
  <c r="G262" i="1"/>
  <c r="C262" i="1" s="1"/>
  <c r="B262" i="1" s="1"/>
  <c r="G452" i="1"/>
  <c r="C452" i="1" s="1"/>
  <c r="B452" i="1" s="1"/>
  <c r="G433" i="1"/>
  <c r="C433" i="1" s="1"/>
  <c r="B433" i="1" s="1"/>
  <c r="G409" i="1"/>
  <c r="C409" i="1" s="1"/>
  <c r="B409" i="1" s="1"/>
  <c r="G314" i="1"/>
  <c r="C314" i="1" s="1"/>
  <c r="B314" i="1" s="1"/>
  <c r="G165" i="1"/>
  <c r="C165" i="1" s="1"/>
  <c r="B165" i="1" s="1"/>
  <c r="G756" i="1"/>
  <c r="C756" i="1" s="1"/>
  <c r="B756" i="1" s="1"/>
  <c r="G569" i="1"/>
  <c r="C569" i="1" s="1"/>
  <c r="B569" i="1" s="1"/>
  <c r="G46" i="1"/>
  <c r="C46" i="1" s="1"/>
  <c r="B46" i="1" s="1"/>
  <c r="G16" i="1"/>
  <c r="C16" i="1" s="1"/>
  <c r="G129" i="1"/>
  <c r="C129" i="1" s="1"/>
  <c r="B129" i="1" s="1"/>
  <c r="G316" i="1"/>
  <c r="C316" i="1" s="1"/>
  <c r="B316" i="1" s="1"/>
  <c r="G486" i="1"/>
  <c r="C486" i="1" s="1"/>
  <c r="B486" i="1" s="1"/>
  <c r="G158" i="1"/>
  <c r="C158" i="1" s="1"/>
  <c r="B158" i="1" s="1"/>
  <c r="G219" i="1"/>
  <c r="C219" i="1" s="1"/>
  <c r="B219" i="1" s="1"/>
  <c r="G579" i="1"/>
  <c r="C579" i="1" s="1"/>
  <c r="B579" i="1" s="1"/>
  <c r="G625" i="1"/>
  <c r="C625" i="1" s="1"/>
  <c r="B625" i="1" s="1"/>
  <c r="G60" i="1"/>
  <c r="C60" i="1" s="1"/>
  <c r="B60" i="1" s="1"/>
  <c r="G210" i="1"/>
  <c r="C210" i="1" s="1"/>
  <c r="B210" i="1" s="1"/>
  <c r="G377" i="1"/>
  <c r="C377" i="1" s="1"/>
  <c r="B377" i="1" s="1"/>
  <c r="G363" i="1"/>
  <c r="C363" i="1" s="1"/>
  <c r="B363" i="1" s="1"/>
  <c r="G106" i="1"/>
  <c r="C106" i="1" s="1"/>
  <c r="B106" i="1" s="1"/>
  <c r="G77" i="1"/>
  <c r="C77" i="1" s="1"/>
  <c r="B77" i="1" s="1"/>
  <c r="G135" i="1"/>
  <c r="C135" i="1" s="1"/>
  <c r="B135" i="1" s="1"/>
  <c r="G266" i="1"/>
  <c r="C266" i="1" s="1"/>
  <c r="B266" i="1" s="1"/>
  <c r="G121" i="1"/>
  <c r="C121" i="1" s="1"/>
  <c r="B121" i="1" s="1"/>
  <c r="G726" i="1"/>
  <c r="C726" i="1" s="1"/>
  <c r="B726" i="1" s="1"/>
  <c r="G423" i="1"/>
  <c r="C423" i="1" s="1"/>
  <c r="B423" i="1" s="1"/>
  <c r="G264" i="1"/>
  <c r="C264" i="1" s="1"/>
  <c r="B264" i="1" s="1"/>
  <c r="G715" i="1"/>
  <c r="C715" i="1" s="1"/>
  <c r="B715" i="1" s="1"/>
  <c r="G398" i="1"/>
  <c r="C398" i="1" s="1"/>
  <c r="B398" i="1" s="1"/>
  <c r="G472" i="1"/>
  <c r="C472" i="1" s="1"/>
  <c r="B472" i="1" s="1"/>
  <c r="G24" i="1"/>
  <c r="C24" i="1" s="1"/>
  <c r="G526" i="1"/>
  <c r="C526" i="1" s="1"/>
  <c r="B526" i="1" s="1"/>
  <c r="G391" i="1"/>
  <c r="C391" i="1" s="1"/>
  <c r="B391" i="1" s="1"/>
  <c r="G61" i="1"/>
  <c r="C61" i="1" s="1"/>
  <c r="B61" i="1" s="1"/>
  <c r="G769" i="1"/>
  <c r="C769" i="1" s="1"/>
  <c r="B769" i="1" s="1"/>
  <c r="G126" i="1"/>
  <c r="C126" i="1" s="1"/>
  <c r="B126" i="1" s="1"/>
  <c r="G184" i="1"/>
  <c r="C184" i="1" s="1"/>
  <c r="B184" i="1" s="1"/>
  <c r="G394" i="1"/>
  <c r="C394" i="1" s="1"/>
  <c r="B394" i="1" s="1"/>
  <c r="G706" i="1"/>
  <c r="C706" i="1" s="1"/>
  <c r="B706" i="1" s="1"/>
  <c r="G609" i="1"/>
  <c r="C609" i="1" s="1"/>
  <c r="B609" i="1" s="1"/>
  <c r="G294" i="1"/>
  <c r="C294" i="1" s="1"/>
  <c r="B294" i="1" s="1"/>
  <c r="G710" i="1"/>
  <c r="C710" i="1" s="1"/>
  <c r="B710" i="1" s="1"/>
  <c r="G323" i="1"/>
  <c r="C323" i="1" s="1"/>
  <c r="B323" i="1" s="1"/>
  <c r="G638" i="1"/>
  <c r="C638" i="1" s="1"/>
  <c r="B638" i="1" s="1"/>
  <c r="G540" i="1"/>
  <c r="C540" i="1" s="1"/>
  <c r="B540" i="1" s="1"/>
  <c r="G119" i="1"/>
  <c r="C119" i="1" s="1"/>
  <c r="B119" i="1" s="1"/>
  <c r="G163" i="1"/>
  <c r="C163" i="1" s="1"/>
  <c r="B163" i="1" s="1"/>
  <c r="G150" i="1"/>
  <c r="C150" i="1" s="1"/>
  <c r="B150" i="1" s="1"/>
  <c r="G67" i="1"/>
  <c r="C67" i="1" s="1"/>
  <c r="B67" i="1" s="1"/>
  <c r="G537" i="1"/>
  <c r="C537" i="1" s="1"/>
  <c r="B537" i="1" s="1"/>
  <c r="G735" i="1"/>
  <c r="C735" i="1" s="1"/>
  <c r="B735" i="1" s="1"/>
  <c r="G654" i="1"/>
  <c r="C654" i="1" s="1"/>
  <c r="B654" i="1" s="1"/>
  <c r="G556" i="1"/>
  <c r="C556" i="1" s="1"/>
  <c r="B556" i="1" s="1"/>
  <c r="G195" i="1"/>
  <c r="C195" i="1" s="1"/>
  <c r="B195" i="1" s="1"/>
  <c r="G142" i="1"/>
  <c r="C142" i="1" s="1"/>
  <c r="B142" i="1" s="1"/>
  <c r="G33" i="1"/>
  <c r="C33" i="1" s="1"/>
  <c r="B33" i="1" s="1"/>
  <c r="G214" i="1"/>
  <c r="C214" i="1" s="1"/>
  <c r="B214" i="1" s="1"/>
  <c r="G304" i="1"/>
  <c r="C304" i="1" s="1"/>
  <c r="B304" i="1" s="1"/>
  <c r="G267" i="1"/>
  <c r="C267" i="1" s="1"/>
  <c r="B267" i="1" s="1"/>
  <c r="G641" i="1"/>
  <c r="C641" i="1" s="1"/>
  <c r="B641" i="1" s="1"/>
  <c r="G673" i="1"/>
  <c r="C673" i="1" s="1"/>
  <c r="B673" i="1" s="1"/>
  <c r="G218" i="1"/>
  <c r="C218" i="1" s="1"/>
  <c r="B218" i="1" s="1"/>
  <c r="G657" i="1"/>
  <c r="C657" i="1" s="1"/>
  <c r="B657" i="1" s="1"/>
  <c r="G367" i="1"/>
  <c r="C367" i="1" s="1"/>
  <c r="B367" i="1" s="1"/>
  <c r="G81" i="1"/>
  <c r="C81" i="1" s="1"/>
  <c r="B81" i="1" s="1"/>
  <c r="G261" i="1"/>
  <c r="C261" i="1" s="1"/>
  <c r="B261" i="1" s="1"/>
  <c r="G237" i="1"/>
  <c r="C237" i="1" s="1"/>
  <c r="B237" i="1" s="1"/>
  <c r="G412" i="1"/>
  <c r="C412" i="1" s="1"/>
  <c r="B412" i="1" s="1"/>
  <c r="G541" i="1"/>
  <c r="C541" i="1" s="1"/>
  <c r="B541" i="1" s="1"/>
  <c r="G112" i="1"/>
  <c r="C112" i="1" s="1"/>
  <c r="B112" i="1" s="1"/>
  <c r="G62" i="1"/>
  <c r="C62" i="1" s="1"/>
  <c r="B62" i="1" s="1"/>
  <c r="G68" i="1"/>
  <c r="C68" i="1" s="1"/>
  <c r="B68" i="1" s="1"/>
  <c r="G470" i="1"/>
  <c r="C470" i="1" s="1"/>
  <c r="B470" i="1" s="1"/>
  <c r="G196" i="1"/>
  <c r="C196" i="1" s="1"/>
  <c r="B196" i="1" s="1"/>
  <c r="G162" i="1"/>
  <c r="C162" i="1" s="1"/>
  <c r="B162" i="1" s="1"/>
  <c r="G88" i="1"/>
  <c r="C88" i="1" s="1"/>
  <c r="B88" i="1" s="1"/>
  <c r="G429" i="1"/>
  <c r="C429" i="1" s="1"/>
  <c r="B429" i="1" s="1"/>
  <c r="G465" i="1"/>
  <c r="C465" i="1" s="1"/>
  <c r="B465" i="1" s="1"/>
  <c r="G152" i="1"/>
  <c r="C152" i="1" s="1"/>
  <c r="B152" i="1" s="1"/>
  <c r="G664" i="1"/>
  <c r="C664" i="1" s="1"/>
  <c r="B664" i="1" s="1"/>
  <c r="G497" i="1"/>
  <c r="C497" i="1" s="1"/>
  <c r="B497" i="1" s="1"/>
  <c r="G388" i="1"/>
  <c r="C388" i="1" s="1"/>
  <c r="B388" i="1" s="1"/>
  <c r="G585" i="1"/>
  <c r="C585" i="1" s="1"/>
  <c r="B585" i="1" s="1"/>
  <c r="G171" i="1"/>
  <c r="C171" i="1" s="1"/>
  <c r="B171" i="1" s="1"/>
  <c r="G272" i="1"/>
  <c r="C272" i="1" s="1"/>
  <c r="B272" i="1" s="1"/>
  <c r="G25" i="1"/>
  <c r="C25" i="1" s="1"/>
  <c r="G44" i="1"/>
  <c r="C44" i="1" s="1"/>
  <c r="B44" i="1" s="1"/>
  <c r="G711" i="1"/>
  <c r="C711" i="1" s="1"/>
  <c r="B711" i="1" s="1"/>
  <c r="G326" i="1"/>
  <c r="C326" i="1" s="1"/>
  <c r="B326" i="1" s="1"/>
  <c r="G757" i="1"/>
  <c r="C757" i="1" s="1"/>
  <c r="B757" i="1" s="1"/>
  <c r="G78" i="1"/>
  <c r="C78" i="1" s="1"/>
  <c r="B78" i="1" s="1"/>
  <c r="G48" i="1"/>
  <c r="C48" i="1" s="1"/>
  <c r="B48" i="1" s="1"/>
  <c r="G191" i="1"/>
  <c r="C191" i="1" s="1"/>
  <c r="B191" i="1" s="1"/>
  <c r="G258" i="1"/>
  <c r="C258" i="1" s="1"/>
  <c r="B258" i="1" s="1"/>
  <c r="G35" i="1"/>
  <c r="C35" i="1" s="1"/>
  <c r="B35" i="1" s="1"/>
  <c r="G275" i="1"/>
  <c r="C275" i="1" s="1"/>
  <c r="B275" i="1" s="1"/>
  <c r="G160" i="1"/>
  <c r="C160" i="1" s="1"/>
  <c r="B160" i="1" s="1"/>
  <c r="G34" i="1"/>
  <c r="C34" i="1" s="1"/>
  <c r="B34" i="1" s="1"/>
  <c r="G57" i="1"/>
  <c r="C57" i="1" s="1"/>
  <c r="B57" i="1" s="1"/>
  <c r="G207" i="1"/>
  <c r="C207" i="1" s="1"/>
  <c r="B207" i="1" s="1"/>
  <c r="G685" i="1"/>
  <c r="C685" i="1" s="1"/>
  <c r="B685" i="1" s="1"/>
  <c r="G155" i="1"/>
  <c r="C155" i="1" s="1"/>
  <c r="B155" i="1" s="1"/>
  <c r="G393" i="1"/>
  <c r="C393" i="1" s="1"/>
  <c r="B393" i="1" s="1"/>
  <c r="G23" i="1"/>
  <c r="C23" i="1" s="1"/>
  <c r="G689" i="1"/>
  <c r="C689" i="1" s="1"/>
  <c r="B689" i="1" s="1"/>
  <c r="G153" i="1"/>
  <c r="C153" i="1" s="1"/>
  <c r="B153" i="1" s="1"/>
  <c r="G466" i="1"/>
  <c r="C466" i="1" s="1"/>
  <c r="B466" i="1" s="1"/>
  <c r="G325" i="1"/>
  <c r="C325" i="1" s="1"/>
  <c r="B325" i="1" s="1"/>
  <c r="G511" i="1"/>
  <c r="C511" i="1" s="1"/>
  <c r="B511" i="1" s="1"/>
  <c r="G694" i="1"/>
  <c r="C694" i="1" s="1"/>
  <c r="B694" i="1" s="1"/>
  <c r="G629" i="1"/>
  <c r="C629" i="1" s="1"/>
  <c r="B629" i="1" s="1"/>
  <c r="G713" i="1"/>
  <c r="C713" i="1" s="1"/>
  <c r="B713" i="1" s="1"/>
  <c r="G209" i="1"/>
  <c r="C209" i="1" s="1"/>
  <c r="B209" i="1" s="1"/>
  <c r="G197" i="1"/>
  <c r="C197" i="1" s="1"/>
  <c r="B197" i="1" s="1"/>
  <c r="G173" i="1"/>
  <c r="C173" i="1" s="1"/>
  <c r="B173" i="1" s="1"/>
  <c r="G205" i="1"/>
  <c r="C205" i="1" s="1"/>
  <c r="B205" i="1" s="1"/>
  <c r="G53" i="1"/>
  <c r="C53" i="1" s="1"/>
  <c r="B53" i="1" s="1"/>
  <c r="G570" i="1"/>
  <c r="C570" i="1" s="1"/>
  <c r="B570" i="1" s="1"/>
  <c r="G384" i="1"/>
  <c r="C384" i="1" s="1"/>
  <c r="B384" i="1" s="1"/>
  <c r="G192" i="1"/>
  <c r="C192" i="1" s="1"/>
  <c r="B192" i="1" s="1"/>
  <c r="G273" i="1"/>
  <c r="C273" i="1" s="1"/>
  <c r="B273" i="1" s="1"/>
  <c r="G284" i="1"/>
  <c r="C284" i="1" s="1"/>
  <c r="B284" i="1" s="1"/>
  <c r="G113" i="1"/>
  <c r="C113" i="1" s="1"/>
  <c r="B113" i="1" s="1"/>
  <c r="G482" i="1"/>
  <c r="C482" i="1" s="1"/>
  <c r="B482" i="1" s="1"/>
  <c r="G309" i="1"/>
  <c r="C309" i="1" s="1"/>
  <c r="B309" i="1" s="1"/>
  <c r="G561" i="1"/>
  <c r="C561" i="1" s="1"/>
  <c r="B561" i="1" s="1"/>
  <c r="G499" i="1"/>
  <c r="C499" i="1" s="1"/>
  <c r="B499" i="1" s="1"/>
  <c r="G419" i="1"/>
  <c r="C419" i="1" s="1"/>
  <c r="B419" i="1" s="1"/>
  <c r="G747" i="1"/>
  <c r="C747" i="1" s="1"/>
  <c r="B747" i="1" s="1"/>
  <c r="G65" i="1"/>
  <c r="C65" i="1" s="1"/>
  <c r="B65" i="1" s="1"/>
  <c r="G193" i="1"/>
  <c r="C193" i="1" s="1"/>
  <c r="B193" i="1" s="1"/>
  <c r="G349" i="1"/>
  <c r="C349" i="1" s="1"/>
  <c r="B349" i="1" s="1"/>
  <c r="G649" i="1"/>
  <c r="C649" i="1" s="1"/>
  <c r="B649" i="1" s="1"/>
  <c r="G469" i="1"/>
  <c r="C469" i="1" s="1"/>
  <c r="B469" i="1" s="1"/>
  <c r="G74" i="1"/>
  <c r="C74" i="1" s="1"/>
  <c r="B74" i="1" s="1"/>
  <c r="G102" i="1"/>
  <c r="C102" i="1" s="1"/>
  <c r="B102" i="1" s="1"/>
  <c r="G187" i="1"/>
  <c r="C187" i="1" s="1"/>
  <c r="B187" i="1" s="1"/>
  <c r="G246" i="1"/>
  <c r="C246" i="1" s="1"/>
  <c r="B246" i="1" s="1"/>
  <c r="G56" i="1"/>
  <c r="C56" i="1" s="1"/>
  <c r="B56" i="1" s="1"/>
  <c r="G359" i="1"/>
  <c r="C359" i="1" s="1"/>
  <c r="B359" i="1" s="1"/>
  <c r="G402" i="1"/>
  <c r="C402" i="1" s="1"/>
  <c r="B402" i="1" s="1"/>
  <c r="G307" i="1"/>
  <c r="C307" i="1" s="1"/>
  <c r="B307" i="1" s="1"/>
  <c r="G75" i="1"/>
  <c r="C75" i="1" s="1"/>
  <c r="B75" i="1" s="1"/>
  <c r="G754" i="1"/>
  <c r="C754" i="1" s="1"/>
  <c r="B754" i="1" s="1"/>
  <c r="G93" i="1"/>
  <c r="C93" i="1" s="1"/>
  <c r="B93" i="1" s="1"/>
  <c r="G589" i="1"/>
  <c r="C589" i="1" s="1"/>
  <c r="B589" i="1" s="1"/>
  <c r="G233" i="1"/>
  <c r="C233" i="1" s="1"/>
  <c r="B233" i="1" s="1"/>
  <c r="G401" i="1"/>
  <c r="C401" i="1" s="1"/>
  <c r="B401" i="1" s="1"/>
  <c r="G37" i="1"/>
  <c r="C37" i="1" s="1"/>
  <c r="B37" i="1" s="1"/>
  <c r="G280" i="1"/>
  <c r="C280" i="1" s="1"/>
  <c r="B280" i="1" s="1"/>
  <c r="G512" i="1"/>
  <c r="C512" i="1" s="1"/>
  <c r="B512" i="1" s="1"/>
  <c r="G748" i="1"/>
  <c r="C748" i="1" s="1"/>
  <c r="B748" i="1" s="1"/>
  <c r="G198" i="1"/>
  <c r="C198" i="1" s="1"/>
  <c r="B198" i="1" s="1"/>
  <c r="G238" i="1"/>
  <c r="C238" i="1" s="1"/>
  <c r="B238" i="1" s="1"/>
  <c r="G299" i="1"/>
  <c r="C299" i="1" s="1"/>
  <c r="B299" i="1" s="1"/>
  <c r="G167" i="1"/>
  <c r="C167" i="1" s="1"/>
  <c r="B167" i="1" s="1"/>
  <c r="G208" i="1"/>
  <c r="C208" i="1" s="1"/>
  <c r="B208" i="1" s="1"/>
  <c r="G354" i="1"/>
  <c r="C354" i="1" s="1"/>
  <c r="B354" i="1" s="1"/>
  <c r="G178" i="1"/>
  <c r="C178" i="1" s="1"/>
  <c r="B178" i="1" s="1"/>
  <c r="G637" i="1"/>
  <c r="C637" i="1" s="1"/>
  <c r="B637" i="1" s="1"/>
  <c r="G417" i="1"/>
  <c r="C417" i="1" s="1"/>
  <c r="B417" i="1" s="1"/>
  <c r="G557" i="1"/>
  <c r="C557" i="1" s="1"/>
  <c r="B557" i="1" s="1"/>
  <c r="G333" i="1"/>
  <c r="C333" i="1" s="1"/>
  <c r="B333" i="1" s="1"/>
  <c r="G375" i="1"/>
  <c r="C375" i="1" s="1"/>
  <c r="B375" i="1" s="1"/>
  <c r="G134" i="1"/>
  <c r="C134" i="1" s="1"/>
  <c r="B134" i="1" s="1"/>
  <c r="G437" i="1"/>
  <c r="C437" i="1" s="1"/>
  <c r="B437" i="1" s="1"/>
  <c r="G235" i="1"/>
  <c r="C235" i="1" s="1"/>
  <c r="B235" i="1" s="1"/>
  <c r="G521" i="1"/>
  <c r="C521" i="1" s="1"/>
  <c r="B521" i="1" s="1"/>
  <c r="G380" i="1"/>
  <c r="C380" i="1" s="1"/>
  <c r="B380" i="1" s="1"/>
  <c r="G669" i="1"/>
  <c r="C669" i="1" s="1"/>
  <c r="B669" i="1" s="1"/>
  <c r="G659" i="1"/>
  <c r="C659" i="1" s="1"/>
  <c r="B659" i="1" s="1"/>
  <c r="G468" i="1"/>
  <c r="C468" i="1" s="1"/>
  <c r="B468" i="1" s="1"/>
  <c r="G558" i="1"/>
  <c r="C558" i="1" s="1"/>
  <c r="B558" i="1" s="1"/>
  <c r="G651" i="1"/>
  <c r="C651" i="1" s="1"/>
  <c r="B651" i="1" s="1"/>
  <c r="G82" i="1"/>
  <c r="C82" i="1" s="1"/>
  <c r="B82" i="1" s="1"/>
  <c r="G164" i="1"/>
  <c r="C164" i="1" s="1"/>
  <c r="B164" i="1" s="1"/>
  <c r="G291" i="1"/>
  <c r="C291" i="1" s="1"/>
  <c r="B291" i="1" s="1"/>
  <c r="G161" i="1"/>
  <c r="C161" i="1" s="1"/>
  <c r="B161" i="1" s="1"/>
  <c r="G357" i="1"/>
  <c r="C357" i="1" s="1"/>
  <c r="B357" i="1" s="1"/>
  <c r="G110" i="1"/>
  <c r="C110" i="1" s="1"/>
  <c r="B110" i="1" s="1"/>
  <c r="G63" i="1"/>
  <c r="C63" i="1" s="1"/>
  <c r="B63" i="1" s="1"/>
  <c r="G593" i="1"/>
  <c r="C593" i="1" s="1"/>
  <c r="B593" i="1" s="1"/>
  <c r="G231" i="1"/>
  <c r="C231" i="1" s="1"/>
  <c r="B231" i="1" s="1"/>
  <c r="G147" i="1"/>
  <c r="C147" i="1" s="1"/>
  <c r="B147" i="1" s="1"/>
  <c r="G216" i="1"/>
  <c r="C216" i="1" s="1"/>
  <c r="B216" i="1" s="1"/>
  <c r="G460" i="1"/>
  <c r="C460" i="1" s="1"/>
  <c r="B460" i="1" s="1"/>
  <c r="G38" i="1"/>
  <c r="C38" i="1" s="1"/>
  <c r="B38" i="1" s="1"/>
  <c r="G645" i="1"/>
  <c r="C645" i="1" s="1"/>
  <c r="B645" i="1" s="1"/>
  <c r="G146" i="1"/>
  <c r="C146" i="1" s="1"/>
  <c r="B146" i="1" s="1"/>
  <c r="G107" i="1"/>
  <c r="C107" i="1" s="1"/>
  <c r="B107" i="1" s="1"/>
  <c r="G493" i="1"/>
  <c r="C493" i="1" s="1"/>
  <c r="B493" i="1" s="1"/>
  <c r="G151" i="1"/>
  <c r="C151" i="1" s="1"/>
  <c r="B151" i="1" s="1"/>
  <c r="G51" i="1"/>
  <c r="C51" i="1" s="1"/>
  <c r="B51" i="1" s="1"/>
  <c r="G553" i="1"/>
  <c r="C553" i="1" s="1"/>
  <c r="B553" i="1" s="1"/>
  <c r="G531" i="1"/>
  <c r="C531" i="1" s="1"/>
  <c r="B531" i="1" s="1"/>
  <c r="G676" i="1"/>
  <c r="C676" i="1" s="1"/>
  <c r="B676" i="1" s="1"/>
  <c r="G489" i="1"/>
  <c r="C489" i="1" s="1"/>
  <c r="B489" i="1" s="1"/>
  <c r="G698" i="1"/>
  <c r="C698" i="1" s="1"/>
  <c r="B698" i="1" s="1"/>
  <c r="G204" i="1"/>
  <c r="C204" i="1" s="1"/>
  <c r="B204" i="1" s="1"/>
  <c r="G21" i="1"/>
  <c r="C21" i="1" s="1"/>
  <c r="G601" i="1"/>
  <c r="C601" i="1" s="1"/>
  <c r="B601" i="1" s="1"/>
  <c r="G610" i="1"/>
  <c r="C610" i="1" s="1"/>
  <c r="B610" i="1" s="1"/>
  <c r="G476" i="1"/>
  <c r="C476" i="1" s="1"/>
  <c r="B476" i="1" s="1"/>
  <c r="G620" i="1"/>
  <c r="C620" i="1" s="1"/>
  <c r="B620" i="1" s="1"/>
  <c r="G675" i="1"/>
  <c r="C675" i="1" s="1"/>
  <c r="B675" i="1" s="1"/>
  <c r="G712" i="1"/>
  <c r="C712" i="1" s="1"/>
  <c r="B712" i="1" s="1"/>
  <c r="G149" i="1"/>
  <c r="C149" i="1" s="1"/>
  <c r="B149" i="1" s="1"/>
  <c r="G329" i="1"/>
  <c r="C329" i="1" s="1"/>
  <c r="B329" i="1" s="1"/>
  <c r="G635" i="1"/>
  <c r="C635" i="1" s="1"/>
  <c r="B635" i="1" s="1"/>
  <c r="G752" i="1"/>
  <c r="C752" i="1" s="1"/>
  <c r="B752" i="1" s="1"/>
  <c r="G415" i="1"/>
  <c r="C415" i="1" s="1"/>
  <c r="B415" i="1" s="1"/>
  <c r="G403" i="1"/>
  <c r="C403" i="1" s="1"/>
  <c r="B403" i="1" s="1"/>
  <c r="G696" i="1"/>
  <c r="C696" i="1" s="1"/>
  <c r="B696" i="1" s="1"/>
  <c r="G268" i="1"/>
  <c r="C268" i="1" s="1"/>
  <c r="B268" i="1" s="1"/>
  <c r="G749" i="1"/>
  <c r="C749" i="1" s="1"/>
  <c r="B749" i="1" s="1"/>
  <c r="G543" i="1"/>
  <c r="C543" i="1" s="1"/>
  <c r="B543" i="1" s="1"/>
  <c r="G616" i="1"/>
  <c r="C616" i="1" s="1"/>
  <c r="B616" i="1" s="1"/>
  <c r="G487" i="1"/>
  <c r="C487" i="1" s="1"/>
  <c r="B487" i="1" s="1"/>
  <c r="G85" i="1"/>
  <c r="C85" i="1" s="1"/>
  <c r="B85" i="1" s="1"/>
  <c r="G681" i="1"/>
  <c r="C681" i="1" s="1"/>
  <c r="B681" i="1" s="1"/>
  <c r="G276" i="1"/>
  <c r="C276" i="1" s="1"/>
  <c r="B276" i="1" s="1"/>
  <c r="G534" i="1"/>
  <c r="C534" i="1" s="1"/>
  <c r="B534" i="1" s="1"/>
  <c r="G680" i="1"/>
  <c r="C680" i="1" s="1"/>
  <c r="B680" i="1" s="1"/>
  <c r="G662" i="1"/>
  <c r="C662" i="1" s="1"/>
  <c r="B662" i="1" s="1"/>
  <c r="G599" i="1"/>
  <c r="C599" i="1" s="1"/>
  <c r="B599" i="1" s="1"/>
  <c r="G632" i="1"/>
  <c r="C632" i="1" s="1"/>
  <c r="B632" i="1" s="1"/>
  <c r="G503" i="1"/>
  <c r="C503" i="1" s="1"/>
  <c r="B503" i="1" s="1"/>
  <c r="G762" i="1"/>
  <c r="C762" i="1" s="1"/>
  <c r="B762" i="1" s="1"/>
  <c r="G646" i="1"/>
  <c r="C646" i="1" s="1"/>
  <c r="B646" i="1" s="1"/>
  <c r="G630" i="1"/>
  <c r="C630" i="1" s="1"/>
  <c r="B630" i="1" s="1"/>
  <c r="G448" i="1"/>
  <c r="C448" i="1" s="1"/>
  <c r="B448" i="1" s="1"/>
  <c r="G590" i="1"/>
  <c r="C590" i="1" s="1"/>
  <c r="B590" i="1" s="1"/>
  <c r="G672" i="1"/>
  <c r="C672" i="1" s="1"/>
  <c r="B672" i="1" s="1"/>
  <c r="G528" i="1"/>
  <c r="C528" i="1" s="1"/>
  <c r="B528" i="1" s="1"/>
  <c r="G439" i="1"/>
  <c r="C439" i="1" s="1"/>
  <c r="B439" i="1" s="1"/>
  <c r="G751" i="1"/>
  <c r="C751" i="1" s="1"/>
  <c r="B751" i="1" s="1"/>
  <c r="G502" i="1"/>
  <c r="C502" i="1" s="1"/>
  <c r="B502" i="1" s="1"/>
  <c r="G684" i="1"/>
  <c r="C684" i="1" s="1"/>
  <c r="B684" i="1" s="1"/>
  <c r="G640" i="1"/>
  <c r="C640" i="1" s="1"/>
  <c r="B640" i="1" s="1"/>
  <c r="G496" i="1"/>
  <c r="C496" i="1" s="1"/>
  <c r="B496" i="1" s="1"/>
  <c r="G731" i="1"/>
  <c r="C731" i="1" s="1"/>
  <c r="B731" i="1" s="1"/>
  <c r="G644" i="1"/>
  <c r="C644" i="1" s="1"/>
  <c r="B644" i="1" s="1"/>
  <c r="G596" i="1"/>
  <c r="C596" i="1" s="1"/>
  <c r="B596" i="1" s="1"/>
  <c r="G566" i="1"/>
  <c r="C566" i="1" s="1"/>
  <c r="B566" i="1" s="1"/>
  <c r="G351" i="1"/>
  <c r="C351" i="1" s="1"/>
  <c r="B351" i="1" s="1"/>
  <c r="G744" i="1"/>
  <c r="C744" i="1" s="1"/>
  <c r="B744" i="1" s="1"/>
  <c r="G519" i="1"/>
  <c r="C519" i="1" s="1"/>
  <c r="B519" i="1" s="1"/>
  <c r="G504" i="1"/>
  <c r="C504" i="1" s="1"/>
  <c r="B504" i="1" s="1"/>
  <c r="G615" i="1"/>
  <c r="C615" i="1" s="1"/>
  <c r="B615" i="1" s="1"/>
  <c r="G550" i="1"/>
  <c r="C550" i="1" s="1"/>
  <c r="B550" i="1" s="1"/>
  <c r="G571" i="1"/>
  <c r="C571" i="1" s="1"/>
  <c r="B571" i="1" s="1"/>
  <c r="G668" i="1"/>
  <c r="C668" i="1" s="1"/>
  <c r="B668" i="1" s="1"/>
  <c r="G658" i="1"/>
  <c r="C658" i="1" s="1"/>
  <c r="B658" i="1" s="1"/>
  <c r="G382" i="1"/>
  <c r="C382" i="1" s="1"/>
  <c r="B382" i="1" s="1"/>
  <c r="G327" i="1"/>
  <c r="C327" i="1" s="1"/>
  <c r="B327" i="1" s="1"/>
  <c r="G104" i="1"/>
  <c r="C104" i="1" s="1"/>
  <c r="B104" i="1" s="1"/>
  <c r="G141" i="1"/>
  <c r="C141" i="1" s="1"/>
  <c r="B141" i="1" s="1"/>
  <c r="G251" i="1"/>
  <c r="C251" i="1" s="1"/>
  <c r="B251" i="1" s="1"/>
  <c r="G727" i="1"/>
  <c r="C727" i="1" s="1"/>
  <c r="B727" i="1" s="1"/>
  <c r="G72" i="1"/>
  <c r="C72" i="1" s="1"/>
  <c r="B72" i="1" s="1"/>
  <c r="G622" i="1"/>
  <c r="C622" i="1" s="1"/>
  <c r="B622" i="1" s="1"/>
  <c r="G98" i="1"/>
  <c r="C98" i="1" s="1"/>
  <c r="B98" i="1" s="1"/>
  <c r="G322" i="1"/>
  <c r="C322" i="1" s="1"/>
  <c r="B322" i="1" s="1"/>
  <c r="G293" i="1"/>
  <c r="C293" i="1" s="1"/>
  <c r="B293" i="1" s="1"/>
  <c r="G79" i="1"/>
  <c r="C79" i="1" s="1"/>
  <c r="B79" i="1" s="1"/>
  <c r="G281" i="1"/>
  <c r="C281" i="1" s="1"/>
  <c r="B281" i="1" s="1"/>
  <c r="G738" i="1"/>
  <c r="C738" i="1" s="1"/>
  <c r="B738" i="1" s="1"/>
  <c r="G410" i="1"/>
  <c r="C410" i="1" s="1"/>
  <c r="B410" i="1" s="1"/>
  <c r="G71" i="1"/>
  <c r="C71" i="1" s="1"/>
  <c r="B71" i="1" s="1"/>
  <c r="G334" i="1"/>
  <c r="C334" i="1" s="1"/>
  <c r="B334" i="1" s="1"/>
  <c r="G678" i="1"/>
  <c r="C678" i="1" s="1"/>
  <c r="B678" i="1" s="1"/>
  <c r="G54" i="1"/>
  <c r="C54" i="1" s="1"/>
  <c r="B54" i="1" s="1"/>
  <c r="G288" i="1"/>
  <c r="C288" i="1" s="1"/>
  <c r="B288" i="1" s="1"/>
  <c r="G319" i="1"/>
  <c r="C319" i="1" s="1"/>
  <c r="B319" i="1" s="1"/>
  <c r="G298" i="1"/>
  <c r="C298" i="1" s="1"/>
  <c r="B298" i="1" s="1"/>
  <c r="G522" i="1"/>
  <c r="C522" i="1" s="1"/>
  <c r="B522" i="1" s="1"/>
  <c r="G523" i="1"/>
  <c r="C523" i="1" s="1"/>
  <c r="B523" i="1" s="1"/>
  <c r="G431" i="1"/>
  <c r="C431" i="1" s="1"/>
  <c r="B431" i="1" s="1"/>
  <c r="G716" i="1"/>
  <c r="C716" i="1" s="1"/>
  <c r="B716" i="1" s="1"/>
  <c r="G101" i="1"/>
  <c r="C101" i="1" s="1"/>
  <c r="B101" i="1" s="1"/>
  <c r="G425" i="1"/>
  <c r="C425" i="1" s="1"/>
  <c r="B425" i="1" s="1"/>
  <c r="G674" i="1"/>
  <c r="C674" i="1" s="1"/>
  <c r="B674" i="1" s="1"/>
  <c r="G271" i="1"/>
  <c r="C271" i="1" s="1"/>
  <c r="B271" i="1" s="1"/>
  <c r="G353" i="1"/>
  <c r="C353" i="1" s="1"/>
  <c r="B353" i="1" s="1"/>
  <c r="G763" i="1"/>
  <c r="C763" i="1" s="1"/>
  <c r="B763" i="1" s="1"/>
  <c r="G677" i="1"/>
  <c r="C677" i="1" s="1"/>
  <c r="B677" i="1" s="1"/>
  <c r="G330" i="1"/>
  <c r="C330" i="1" s="1"/>
  <c r="B330" i="1" s="1"/>
  <c r="G666" i="1"/>
  <c r="C666" i="1" s="1"/>
  <c r="B666" i="1" s="1"/>
  <c r="G714" i="1"/>
  <c r="C714" i="1" s="1"/>
  <c r="B714" i="1" s="1"/>
  <c r="G721" i="1"/>
  <c r="C721" i="1" s="1"/>
  <c r="B721" i="1" s="1"/>
  <c r="G340" i="1"/>
  <c r="C340" i="1" s="1"/>
  <c r="B340" i="1" s="1"/>
  <c r="G451" i="1"/>
  <c r="C451" i="1" s="1"/>
  <c r="B451" i="1" s="1"/>
  <c r="G420" i="1"/>
  <c r="C420" i="1" s="1"/>
  <c r="B420" i="1" s="1"/>
  <c r="G663" i="1"/>
  <c r="C663" i="1" s="1"/>
  <c r="B663" i="1" s="1"/>
  <c r="G707" i="1"/>
  <c r="C707" i="1" s="1"/>
  <c r="B707" i="1" s="1"/>
  <c r="G133" i="1"/>
  <c r="C133" i="1" s="1"/>
  <c r="B133" i="1" s="1"/>
  <c r="G424" i="1"/>
  <c r="C424" i="1" s="1"/>
  <c r="B424" i="1" s="1"/>
  <c r="G109" i="1"/>
  <c r="C109" i="1" s="1"/>
  <c r="B109" i="1" s="1"/>
  <c r="G604" i="1"/>
  <c r="C604" i="1" s="1"/>
  <c r="B604" i="1" s="1"/>
  <c r="G741" i="1"/>
  <c r="C741" i="1" s="1"/>
  <c r="B741" i="1" s="1"/>
  <c r="G581" i="1"/>
  <c r="C581" i="1" s="1"/>
  <c r="B581" i="1" s="1"/>
  <c r="G122" i="1"/>
  <c r="C122" i="1" s="1"/>
  <c r="B122" i="1" s="1"/>
  <c r="G344" i="1"/>
  <c r="C344" i="1" s="1"/>
  <c r="B344" i="1" s="1"/>
  <c r="G18" i="1"/>
  <c r="C18" i="1" s="1"/>
  <c r="G414" i="1"/>
  <c r="C414" i="1" s="1"/>
  <c r="B414" i="1" s="1"/>
  <c r="G461" i="1"/>
  <c r="C461" i="1" s="1"/>
  <c r="B461" i="1" s="1"/>
  <c r="G450" i="1"/>
  <c r="C450" i="1" s="1"/>
  <c r="B450" i="1" s="1"/>
  <c r="G492" i="1"/>
  <c r="C492" i="1" s="1"/>
  <c r="B492" i="1" s="1"/>
  <c r="G105" i="1"/>
  <c r="C105" i="1" s="1"/>
  <c r="B105" i="1" s="1"/>
  <c r="G96" i="1"/>
  <c r="C96" i="1" s="1"/>
  <c r="B96" i="1" s="1"/>
  <c r="G170" i="1"/>
  <c r="C170" i="1" s="1"/>
  <c r="B170" i="1" s="1"/>
  <c r="G203" i="1"/>
  <c r="C203" i="1" s="1"/>
  <c r="B203" i="1" s="1"/>
  <c r="G513" i="1"/>
  <c r="C513" i="1" s="1"/>
  <c r="B513" i="1" s="1"/>
  <c r="G123" i="1"/>
  <c r="C123" i="1" s="1"/>
  <c r="B123" i="1" s="1"/>
  <c r="G70" i="1"/>
  <c r="C70" i="1" s="1"/>
  <c r="B70" i="1" s="1"/>
  <c r="G400" i="1"/>
  <c r="C400" i="1" s="1"/>
  <c r="B400" i="1" s="1"/>
  <c r="G285" i="1"/>
  <c r="C285" i="1" s="1"/>
  <c r="B285" i="1" s="1"/>
  <c r="G253" i="1"/>
  <c r="C253" i="1" s="1"/>
  <c r="B253" i="1" s="1"/>
  <c r="G464" i="1"/>
  <c r="C464" i="1" s="1"/>
  <c r="B464" i="1" s="1"/>
  <c r="G723" i="1"/>
  <c r="C723" i="1" s="1"/>
  <c r="B723" i="1" s="1"/>
  <c r="G667" i="1"/>
  <c r="C667" i="1" s="1"/>
  <c r="B667" i="1" s="1"/>
  <c r="G739" i="1"/>
  <c r="C739" i="1" s="1"/>
  <c r="B739" i="1" s="1"/>
  <c r="G692" i="1"/>
  <c r="C692" i="1" s="1"/>
  <c r="B692" i="1" s="1"/>
  <c r="G372" i="1"/>
  <c r="C372" i="1" s="1"/>
  <c r="B372" i="1" s="1"/>
  <c r="G407" i="1"/>
  <c r="C407" i="1" s="1"/>
  <c r="B407" i="1" s="1"/>
  <c r="G356" i="1"/>
  <c r="C356" i="1" s="1"/>
  <c r="B356" i="1" s="1"/>
  <c r="G554" i="1"/>
  <c r="C554" i="1" s="1"/>
  <c r="B554" i="1" s="1"/>
  <c r="G47" i="1"/>
  <c r="C47" i="1" s="1"/>
  <c r="B47" i="1" s="1"/>
  <c r="G607" i="1"/>
  <c r="C607" i="1" s="1"/>
  <c r="B607" i="1" s="1"/>
  <c r="G255" i="1"/>
  <c r="C255" i="1" s="1"/>
  <c r="B255" i="1" s="1"/>
  <c r="G125" i="1"/>
  <c r="C125" i="1" s="1"/>
  <c r="B125" i="1" s="1"/>
  <c r="G435" i="1"/>
  <c r="C435" i="1" s="1"/>
  <c r="B435" i="1" s="1"/>
  <c r="G247" i="1"/>
  <c r="C247" i="1" s="1"/>
  <c r="B247" i="1" s="1"/>
  <c r="G136" i="1"/>
  <c r="C136" i="1" s="1"/>
  <c r="B136" i="1" s="1"/>
  <c r="G724" i="1"/>
  <c r="C724" i="1" s="1"/>
  <c r="B724" i="1" s="1"/>
  <c r="G608" i="1"/>
  <c r="C608" i="1" s="1"/>
  <c r="B608" i="1" s="1"/>
  <c r="G660" i="1"/>
  <c r="C660" i="1" s="1"/>
  <c r="B660" i="1" s="1"/>
  <c r="G480" i="1"/>
  <c r="C480" i="1" s="1"/>
  <c r="B480" i="1" s="1"/>
  <c r="G592" i="1"/>
  <c r="C592" i="1" s="1"/>
  <c r="B592" i="1" s="1"/>
  <c r="G507" i="1"/>
  <c r="C507" i="1" s="1"/>
  <c r="B507" i="1" s="1"/>
  <c r="G617" i="1"/>
  <c r="C617" i="1" s="1"/>
  <c r="B617" i="1" s="1"/>
  <c r="G213" i="1"/>
  <c r="C213" i="1" s="1"/>
  <c r="B213" i="1" s="1"/>
  <c r="G737" i="1"/>
  <c r="C737" i="1" s="1"/>
  <c r="B737" i="1" s="1"/>
  <c r="G29" i="1"/>
  <c r="C29" i="1" s="1"/>
  <c r="B29" i="1" s="1"/>
  <c r="G642" i="1"/>
  <c r="C642" i="1" s="1"/>
  <c r="B642" i="1" s="1"/>
  <c r="G559" i="1"/>
  <c r="C559" i="1" s="1"/>
  <c r="B559" i="1" s="1"/>
  <c r="G612" i="1"/>
  <c r="C612" i="1" s="1"/>
  <c r="B612" i="1" s="1"/>
  <c r="G705" i="1"/>
  <c r="C705" i="1" s="1"/>
  <c r="B705" i="1" s="1"/>
  <c r="G730" i="1"/>
  <c r="C730" i="1" s="1"/>
  <c r="B730" i="1" s="1"/>
  <c r="G613" i="1"/>
  <c r="C613" i="1" s="1"/>
  <c r="B613" i="1" s="1"/>
  <c r="G552" i="1"/>
  <c r="C552" i="1" s="1"/>
  <c r="B552" i="1" s="1"/>
  <c r="G582" i="1"/>
  <c r="C582" i="1" s="1"/>
  <c r="B582" i="1" s="1"/>
  <c r="G544" i="1"/>
  <c r="C544" i="1" s="1"/>
  <c r="B544" i="1" s="1"/>
  <c r="G404" i="1"/>
  <c r="C404" i="1" s="1"/>
  <c r="B404" i="1" s="1"/>
  <c r="G58" i="1"/>
  <c r="C58" i="1" s="1"/>
  <c r="B58" i="1" s="1"/>
  <c r="G290" i="1"/>
  <c r="C290" i="1" s="1"/>
  <c r="B290" i="1" s="1"/>
  <c r="G475" i="1"/>
  <c r="C475" i="1" s="1"/>
  <c r="B475" i="1" s="1"/>
  <c r="G444" i="1"/>
  <c r="C444" i="1" s="1"/>
  <c r="B444" i="1" s="1"/>
  <c r="G729" i="1"/>
  <c r="C729" i="1" s="1"/>
  <c r="B729" i="1" s="1"/>
  <c r="G587" i="1"/>
  <c r="C587" i="1" s="1"/>
  <c r="B587" i="1" s="1"/>
  <c r="G498" i="1"/>
  <c r="C498" i="1" s="1"/>
  <c r="B498" i="1" s="1"/>
  <c r="G700" i="1"/>
  <c r="C700" i="1" s="1"/>
  <c r="B700" i="1" s="1"/>
  <c r="G699" i="1"/>
  <c r="C699" i="1" s="1"/>
  <c r="B699" i="1" s="1"/>
  <c r="G626" i="1"/>
  <c r="C626" i="1" s="1"/>
  <c r="B626" i="1" s="1"/>
  <c r="G656" i="1"/>
  <c r="C656" i="1" s="1"/>
  <c r="B656" i="1" s="1"/>
  <c r="G611" i="1"/>
  <c r="C611" i="1" s="1"/>
  <c r="B611" i="1" s="1"/>
  <c r="G586" i="1"/>
  <c r="C586" i="1" s="1"/>
  <c r="B586" i="1" s="1"/>
  <c r="G370" i="1"/>
  <c r="C370" i="1" s="1"/>
  <c r="B370" i="1" s="1"/>
  <c r="G234" i="1"/>
  <c r="C234" i="1" s="1"/>
  <c r="B234" i="1" s="1"/>
  <c r="G338" i="1"/>
  <c r="C338" i="1" s="1"/>
  <c r="B338" i="1" s="1"/>
  <c r="G653" i="1"/>
  <c r="C653" i="1" s="1"/>
  <c r="B653" i="1" s="1"/>
  <c r="G306" i="1"/>
  <c r="C306" i="1" s="1"/>
  <c r="B306" i="1" s="1"/>
  <c r="G97" i="1"/>
  <c r="C97" i="1" s="1"/>
  <c r="B97" i="1" s="1"/>
  <c r="G650" i="1"/>
  <c r="C650" i="1" s="1"/>
  <c r="B650" i="1" s="1"/>
  <c r="G597" i="1"/>
  <c r="C597" i="1" s="1"/>
  <c r="B597" i="1" s="1"/>
  <c r="G211" i="1"/>
  <c r="C211" i="1" s="1"/>
  <c r="B211" i="1" s="1"/>
  <c r="G577" i="1"/>
  <c r="C577" i="1" s="1"/>
  <c r="B577" i="1" s="1"/>
  <c r="G100" i="1"/>
  <c r="C100" i="1" s="1"/>
  <c r="B100" i="1" s="1"/>
  <c r="G488" i="1"/>
  <c r="C488" i="1" s="1"/>
  <c r="B488" i="1" s="1"/>
  <c r="G260" i="1"/>
  <c r="C260" i="1" s="1"/>
  <c r="B260" i="1" s="1"/>
  <c r="G366" i="1"/>
  <c r="C366" i="1" s="1"/>
  <c r="B366" i="1" s="1"/>
  <c r="G118" i="1"/>
  <c r="C118" i="1" s="1"/>
  <c r="B118" i="1" s="1"/>
  <c r="G691" i="1"/>
  <c r="C691" i="1" s="1"/>
  <c r="B691" i="1" s="1"/>
  <c r="G509" i="1"/>
  <c r="C509" i="1" s="1"/>
  <c r="B509" i="1" s="1"/>
  <c r="G606" i="1"/>
  <c r="C606" i="1" s="1"/>
  <c r="B606" i="1" s="1"/>
  <c r="G108" i="1"/>
  <c r="C108" i="1" s="1"/>
  <c r="B108" i="1" s="1"/>
  <c r="G274" i="1"/>
  <c r="C274" i="1" s="1"/>
  <c r="B274" i="1" s="1"/>
  <c r="G573" i="1"/>
  <c r="C573" i="1" s="1"/>
  <c r="B573" i="1" s="1"/>
  <c r="G215" i="1"/>
  <c r="C215" i="1" s="1"/>
  <c r="B215" i="1" s="1"/>
  <c r="G201" i="1"/>
  <c r="C201" i="1" s="1"/>
  <c r="B201" i="1" s="1"/>
  <c r="G180" i="1"/>
  <c r="C180" i="1" s="1"/>
  <c r="B180" i="1" s="1"/>
  <c r="G130" i="1"/>
  <c r="C130" i="1" s="1"/>
  <c r="B130" i="1" s="1"/>
  <c r="G406" i="1"/>
  <c r="C406" i="1" s="1"/>
  <c r="B406" i="1" s="1"/>
  <c r="G84" i="1"/>
  <c r="C84" i="1" s="1"/>
  <c r="B84" i="1" s="1"/>
  <c r="G95" i="1"/>
  <c r="C95" i="1" s="1"/>
  <c r="B95" i="1" s="1"/>
  <c r="G358" i="1"/>
  <c r="C358" i="1" s="1"/>
  <c r="B358" i="1" s="1"/>
  <c r="G648" i="1"/>
  <c r="C648" i="1" s="1"/>
  <c r="B648" i="1" s="1"/>
  <c r="G518" i="1"/>
  <c r="C518" i="1" s="1"/>
  <c r="B518" i="1" s="1"/>
  <c r="G623" i="1"/>
  <c r="C623" i="1" s="1"/>
  <c r="B623" i="1" s="1"/>
  <c r="G177" i="1"/>
  <c r="C177" i="1" s="1"/>
  <c r="B177" i="1" s="1"/>
  <c r="G602" i="1"/>
  <c r="C602" i="1" s="1"/>
  <c r="B602" i="1" s="1"/>
  <c r="G428" i="1"/>
  <c r="C428" i="1" s="1"/>
  <c r="B428" i="1" s="1"/>
  <c r="G42" i="1"/>
  <c r="C42" i="1" s="1"/>
  <c r="B42" i="1" s="1"/>
  <c r="G232" i="1"/>
  <c r="C232" i="1" s="1"/>
  <c r="B232" i="1" s="1"/>
  <c r="G467" i="1"/>
  <c r="C467" i="1" s="1"/>
  <c r="B467" i="1" s="1"/>
  <c r="G743" i="1"/>
  <c r="C743" i="1" s="1"/>
  <c r="B743" i="1" s="1"/>
  <c r="G145" i="1"/>
  <c r="C145" i="1" s="1"/>
  <c r="B145" i="1" s="1"/>
  <c r="G179" i="1"/>
  <c r="C179" i="1" s="1"/>
  <c r="B179" i="1" s="1"/>
  <c r="G69" i="1"/>
  <c r="C69" i="1" s="1"/>
  <c r="B69" i="1" s="1"/>
  <c r="G665" i="1"/>
  <c r="C665" i="1" s="1"/>
  <c r="B665" i="1" s="1"/>
  <c r="G369" i="1"/>
  <c r="C369" i="1" s="1"/>
  <c r="B369" i="1" s="1"/>
  <c r="G453" i="1"/>
  <c r="C453" i="1" s="1"/>
  <c r="B453" i="1" s="1"/>
  <c r="G525" i="1"/>
  <c r="C525" i="1" s="1"/>
  <c r="B525" i="1" s="1"/>
  <c r="G120" i="1"/>
  <c r="C120" i="1" s="1"/>
  <c r="B120" i="1" s="1"/>
  <c r="G185" i="1"/>
  <c r="C185" i="1" s="1"/>
  <c r="B185" i="1" s="1"/>
  <c r="G139" i="1"/>
  <c r="C139" i="1" s="1"/>
  <c r="B139" i="1" s="1"/>
  <c r="G220" i="1"/>
  <c r="C220" i="1" s="1"/>
  <c r="B220" i="1" s="1"/>
  <c r="G66" i="1"/>
  <c r="C66" i="1" s="1"/>
  <c r="B66" i="1" s="1"/>
  <c r="G127" i="1"/>
  <c r="C127" i="1" s="1"/>
  <c r="B127" i="1" s="1"/>
  <c r="G312" i="1"/>
  <c r="C312" i="1" s="1"/>
  <c r="B312" i="1" s="1"/>
  <c r="G286" i="1"/>
  <c r="C286" i="1" s="1"/>
  <c r="B286" i="1" s="1"/>
  <c r="G174" i="1"/>
  <c r="C174" i="1" s="1"/>
  <c r="B174" i="1" s="1"/>
  <c r="G94" i="1"/>
  <c r="C94" i="1" s="1"/>
  <c r="B94" i="1" s="1"/>
  <c r="G350" i="1"/>
  <c r="C350" i="1" s="1"/>
  <c r="B350" i="1" s="1"/>
  <c r="G546" i="1"/>
  <c r="C546" i="1" s="1"/>
  <c r="B546" i="1" s="1"/>
  <c r="G736" i="1"/>
  <c r="C736" i="1" s="1"/>
  <c r="B736" i="1" s="1"/>
  <c r="G603" i="1"/>
  <c r="C603" i="1" s="1"/>
  <c r="B603" i="1" s="1"/>
  <c r="G647" i="1"/>
  <c r="C647" i="1" s="1"/>
  <c r="B647" i="1" s="1"/>
  <c r="G243" i="1"/>
  <c r="C243" i="1" s="1"/>
  <c r="B243" i="1" s="1"/>
  <c r="G759" i="1"/>
  <c r="C759" i="1" s="1"/>
  <c r="B759" i="1" s="1"/>
  <c r="G725" i="1"/>
  <c r="C725" i="1" s="1"/>
  <c r="B725" i="1" s="1"/>
  <c r="G720" i="1"/>
  <c r="C720" i="1" s="1"/>
  <c r="B720" i="1" s="1"/>
  <c r="G733" i="1"/>
  <c r="C733" i="1" s="1"/>
  <c r="B733" i="1" s="1"/>
  <c r="G43" i="1"/>
  <c r="C43" i="1" s="1"/>
  <c r="B43" i="1" s="1"/>
  <c r="G117" i="1"/>
  <c r="C117" i="1" s="1"/>
  <c r="B117" i="1" s="1"/>
  <c r="G459" i="1"/>
  <c r="C459" i="1" s="1"/>
  <c r="B459" i="1" s="1"/>
  <c r="G188" i="1"/>
  <c r="C188" i="1" s="1"/>
  <c r="B188" i="1" s="1"/>
  <c r="G760" i="1"/>
  <c r="C760" i="1" s="1"/>
  <c r="B760" i="1" s="1"/>
  <c r="G563" i="1"/>
  <c r="C563" i="1" s="1"/>
  <c r="B563" i="1" s="1"/>
  <c r="G86" i="1"/>
  <c r="C86" i="1" s="1"/>
  <c r="B86" i="1" s="1"/>
  <c r="G631" i="1"/>
  <c r="C631" i="1" s="1"/>
  <c r="B631" i="1" s="1"/>
  <c r="G395" i="1"/>
  <c r="C395" i="1" s="1"/>
  <c r="B395" i="1" s="1"/>
  <c r="G111" i="1"/>
  <c r="C111" i="1" s="1"/>
  <c r="B111" i="1" s="1"/>
  <c r="G296" i="1"/>
  <c r="C296" i="1" s="1"/>
  <c r="B296" i="1" s="1"/>
  <c r="G457" i="1"/>
  <c r="C457" i="1" s="1"/>
  <c r="B457" i="1" s="1"/>
  <c r="G277" i="1"/>
  <c r="C277" i="1" s="1"/>
  <c r="B277" i="1" s="1"/>
  <c r="G494" i="1"/>
  <c r="C494" i="1" s="1"/>
  <c r="B494" i="1" s="1"/>
  <c r="G686" i="1"/>
  <c r="C686" i="1" s="1"/>
  <c r="B686" i="1" s="1"/>
  <c r="G182" i="1"/>
  <c r="C182" i="1" s="1"/>
  <c r="B182" i="1" s="1"/>
  <c r="G474" i="1"/>
  <c r="C474" i="1" s="1"/>
  <c r="B474" i="1" s="1"/>
  <c r="G346" i="1"/>
  <c r="C346" i="1" s="1"/>
  <c r="B346" i="1" s="1"/>
  <c r="G385" i="1"/>
  <c r="C385" i="1" s="1"/>
  <c r="B385" i="1" s="1"/>
  <c r="G310" i="1"/>
  <c r="C310" i="1" s="1"/>
  <c r="B310" i="1" s="1"/>
  <c r="G345" i="1"/>
  <c r="C345" i="1" s="1"/>
  <c r="B345" i="1" s="1"/>
  <c r="G396" i="1"/>
  <c r="C396" i="1" s="1"/>
  <c r="B396" i="1" s="1"/>
  <c r="G186" i="1"/>
  <c r="C186" i="1" s="1"/>
  <c r="B186" i="1" s="1"/>
  <c r="G289" i="1"/>
  <c r="C289" i="1" s="1"/>
  <c r="B289" i="1" s="1"/>
  <c r="G30" i="1"/>
  <c r="C30" i="1" s="1"/>
  <c r="B30" i="1" s="1"/>
  <c r="G248" i="1"/>
  <c r="C248" i="1" s="1"/>
  <c r="B248" i="1" s="1"/>
  <c r="G32" i="1"/>
  <c r="C32" i="1" s="1"/>
  <c r="B32" i="1" s="1"/>
  <c r="G315" i="1"/>
  <c r="C315" i="1" s="1"/>
  <c r="B315" i="1" s="1"/>
  <c r="G361" i="1"/>
  <c r="C361" i="1" s="1"/>
  <c r="B361" i="1" s="1"/>
  <c r="G317" i="1"/>
  <c r="C317" i="1" s="1"/>
  <c r="B317" i="1" s="1"/>
  <c r="G226" i="1"/>
  <c r="C226" i="1" s="1"/>
  <c r="B226" i="1" s="1"/>
  <c r="G302" i="1"/>
  <c r="C302" i="1" s="1"/>
  <c r="B302" i="1" s="1"/>
  <c r="G438" i="1"/>
  <c r="C438" i="1" s="1"/>
  <c r="B438" i="1" s="1"/>
  <c r="G99" i="1"/>
  <c r="C99" i="1" s="1"/>
  <c r="B99" i="1" s="1"/>
  <c r="G257" i="1"/>
  <c r="C257" i="1" s="1"/>
  <c r="B257" i="1" s="1"/>
  <c r="G624" i="1"/>
  <c r="C624" i="1" s="1"/>
  <c r="B624" i="1" s="1"/>
  <c r="G627" i="1"/>
  <c r="C627" i="1" s="1"/>
  <c r="B627" i="1" s="1"/>
  <c r="G690" i="1"/>
  <c r="C690" i="1" s="1"/>
  <c r="B690" i="1" s="1"/>
  <c r="G368" i="1"/>
  <c r="C368" i="1" s="1"/>
  <c r="B368" i="1" s="1"/>
  <c r="G335" i="1"/>
  <c r="C335" i="1" s="1"/>
  <c r="B335" i="1" s="1"/>
  <c r="G376" i="1"/>
  <c r="C376" i="1" s="1"/>
  <c r="B376" i="1" s="1"/>
  <c r="G478" i="1"/>
  <c r="C478" i="1" s="1"/>
  <c r="B478" i="1" s="1"/>
  <c r="G287" i="1"/>
  <c r="C287" i="1" s="1"/>
  <c r="B287" i="1" s="1"/>
  <c r="G485" i="1"/>
  <c r="C485" i="1" s="1"/>
  <c r="B485" i="1" s="1"/>
  <c r="G619" i="1"/>
  <c r="C619" i="1" s="1"/>
  <c r="B619" i="1" s="1"/>
  <c r="G441" i="1"/>
  <c r="C441" i="1" s="1"/>
  <c r="B441" i="1" s="1"/>
  <c r="G510" i="1"/>
  <c r="C510" i="1" s="1"/>
  <c r="B510" i="1" s="1"/>
  <c r="G413" i="1"/>
  <c r="C413" i="1" s="1"/>
  <c r="B413" i="1" s="1"/>
  <c r="G89" i="1"/>
  <c r="C89" i="1" s="1"/>
  <c r="B89" i="1" s="1"/>
  <c r="G278" i="1"/>
  <c r="C278" i="1" s="1"/>
  <c r="B278" i="1" s="1"/>
  <c r="G301" i="1"/>
  <c r="C301" i="1" s="1"/>
  <c r="B301" i="1" s="1"/>
  <c r="G239" i="1"/>
  <c r="C239" i="1" s="1"/>
  <c r="B239" i="1" s="1"/>
  <c r="G434" i="1"/>
  <c r="C434" i="1" s="1"/>
  <c r="B434" i="1" s="1"/>
  <c r="G26" i="1"/>
  <c r="C26" i="1" s="1"/>
  <c r="G241" i="1"/>
  <c r="C241" i="1" s="1"/>
  <c r="B241" i="1" s="1"/>
  <c r="G643" i="1"/>
  <c r="C643" i="1" s="1"/>
  <c r="B643" i="1" s="1"/>
  <c r="G300" i="1"/>
  <c r="C300" i="1" s="1"/>
  <c r="B300" i="1" s="1"/>
  <c r="G318" i="1"/>
  <c r="C318" i="1" s="1"/>
  <c r="B318" i="1" s="1"/>
  <c r="G169" i="1"/>
  <c r="C169" i="1" s="1"/>
  <c r="B169" i="1" s="1"/>
  <c r="G362" i="1"/>
  <c r="C362" i="1" s="1"/>
  <c r="B362" i="1" s="1"/>
  <c r="G378" i="1"/>
  <c r="C378" i="1" s="1"/>
  <c r="B378" i="1" s="1"/>
  <c r="G91" i="1"/>
  <c r="C91" i="1" s="1"/>
  <c r="B91" i="1" s="1"/>
  <c r="G228" i="1"/>
  <c r="C228" i="1" s="1"/>
  <c r="B228" i="1" s="1"/>
  <c r="G688" i="1"/>
  <c r="C688" i="1" s="1"/>
  <c r="B688" i="1" s="1"/>
  <c r="G765" i="1"/>
  <c r="C765" i="1" s="1"/>
  <c r="B765" i="1" s="1"/>
  <c r="G508" i="1"/>
  <c r="C508" i="1" s="1"/>
  <c r="B508" i="1" s="1"/>
  <c r="G639" i="1"/>
  <c r="C639" i="1" s="1"/>
  <c r="B639" i="1" s="1"/>
  <c r="G172" i="1"/>
  <c r="C172" i="1" s="1"/>
  <c r="B172" i="1" s="1"/>
  <c r="G755" i="1"/>
  <c r="C755" i="1" s="1"/>
  <c r="B755" i="1" s="1"/>
  <c r="G473" i="1"/>
  <c r="C473" i="1" s="1"/>
  <c r="B473" i="1" s="1"/>
  <c r="G249" i="1"/>
  <c r="C249" i="1" s="1"/>
  <c r="B249" i="1" s="1"/>
  <c r="G750" i="1"/>
  <c r="C750" i="1" s="1"/>
  <c r="B750" i="1" s="1"/>
  <c r="G683" i="1"/>
  <c r="C683" i="1" s="1"/>
  <c r="B683" i="1" s="1"/>
  <c r="G28" i="1"/>
  <c r="C28" i="1" s="1"/>
  <c r="B28" i="1" s="1"/>
  <c r="G575" i="1"/>
  <c r="C575" i="1" s="1"/>
  <c r="B575" i="1" s="1"/>
  <c r="G719" i="1"/>
  <c r="C719" i="1" s="1"/>
  <c r="B719" i="1" s="1"/>
  <c r="G405" i="1"/>
  <c r="C405" i="1" s="1"/>
  <c r="B405" i="1" s="1"/>
  <c r="G527" i="1"/>
  <c r="C527" i="1" s="1"/>
  <c r="B527" i="1" s="1"/>
  <c r="G331" i="1"/>
  <c r="C331" i="1" s="1"/>
  <c r="B331" i="1" s="1"/>
  <c r="G200" i="1"/>
  <c r="C200" i="1" s="1"/>
  <c r="B200" i="1" s="1"/>
  <c r="G479" i="1"/>
  <c r="C479" i="1" s="1"/>
  <c r="B479" i="1" s="1"/>
  <c r="G745" i="1"/>
  <c r="C745" i="1" s="1"/>
  <c r="B745" i="1" s="1"/>
  <c r="G621" i="1"/>
  <c r="C621" i="1" s="1"/>
  <c r="B621" i="1" s="1"/>
  <c r="G565" i="1"/>
  <c r="C565" i="1" s="1"/>
  <c r="B565" i="1" s="1"/>
  <c r="G517" i="1"/>
  <c r="C517" i="1" s="1"/>
  <c r="B517" i="1" s="1"/>
  <c r="G348" i="1"/>
  <c r="C348" i="1" s="1"/>
  <c r="B348" i="1" s="1"/>
  <c r="G328" i="1"/>
  <c r="C328" i="1" s="1"/>
  <c r="B328" i="1" s="1"/>
  <c r="G245" i="1"/>
  <c r="C245" i="1" s="1"/>
  <c r="B245" i="1" s="1"/>
  <c r="G230" i="1"/>
  <c r="C230" i="1" s="1"/>
  <c r="B230" i="1" s="1"/>
  <c r="G138" i="1"/>
  <c r="C138" i="1" s="1"/>
  <c r="B138" i="1" s="1"/>
  <c r="G143" i="1"/>
  <c r="C143" i="1" s="1"/>
  <c r="B143" i="1" s="1"/>
  <c r="G701" i="1"/>
  <c r="C701" i="1" s="1"/>
  <c r="B701" i="1" s="1"/>
  <c r="G168" i="1"/>
  <c r="C168" i="1" s="1"/>
  <c r="B168" i="1" s="1"/>
  <c r="G545" i="1"/>
  <c r="C545" i="1" s="1"/>
  <c r="B545" i="1" s="1"/>
  <c r="G40" i="1"/>
  <c r="C40" i="1" s="1"/>
  <c r="B40" i="1" s="1"/>
  <c r="G259" i="1"/>
  <c r="C259" i="1" s="1"/>
  <c r="B259" i="1" s="1"/>
  <c r="G381" i="1"/>
  <c r="C381" i="1" s="1"/>
  <c r="B381" i="1" s="1"/>
  <c r="G458" i="1"/>
  <c r="C458" i="1" s="1"/>
  <c r="B458" i="1" s="1"/>
  <c r="G240" i="1"/>
  <c r="C240" i="1" s="1"/>
  <c r="B240" i="1" s="1"/>
  <c r="G252" i="1"/>
  <c r="C252" i="1" s="1"/>
  <c r="B252" i="1" s="1"/>
  <c r="G39" i="1"/>
  <c r="C39" i="1" s="1"/>
  <c r="B39" i="1" s="1"/>
  <c r="G269" i="1"/>
  <c r="C269" i="1" s="1"/>
  <c r="B269" i="1" s="1"/>
  <c r="G194" i="1"/>
  <c r="C194" i="1" s="1"/>
  <c r="B194" i="1" s="1"/>
  <c r="G339" i="1"/>
  <c r="C339" i="1" s="1"/>
  <c r="B339" i="1" s="1"/>
  <c r="G128" i="1"/>
  <c r="C128" i="1" s="1"/>
  <c r="B128" i="1" s="1"/>
  <c r="G114" i="1"/>
  <c r="C114" i="1" s="1"/>
  <c r="B114" i="1" s="1"/>
  <c r="G256" i="1"/>
  <c r="C256" i="1" s="1"/>
  <c r="B256" i="1" s="1"/>
  <c r="G225" i="1"/>
  <c r="C225" i="1" s="1"/>
  <c r="B225" i="1" s="1"/>
  <c r="G371" i="1"/>
  <c r="C371" i="1" s="1"/>
  <c r="B371" i="1" s="1"/>
  <c r="G426" i="1"/>
  <c r="C426" i="1" s="1"/>
  <c r="B426" i="1" s="1"/>
  <c r="G131" i="1"/>
  <c r="C131" i="1" s="1"/>
  <c r="B131" i="1" s="1"/>
  <c r="G463" i="1"/>
  <c r="C463" i="1" s="1"/>
  <c r="B463" i="1" s="1"/>
  <c r="G520" i="1"/>
  <c r="C520" i="1" s="1"/>
  <c r="B520" i="1" s="1"/>
  <c r="G652" i="1"/>
  <c r="C652" i="1" s="1"/>
  <c r="B652" i="1" s="1"/>
  <c r="G183" i="1"/>
  <c r="C183" i="1" s="1"/>
  <c r="B183" i="1" s="1"/>
  <c r="G383" i="1"/>
  <c r="C383" i="1" s="1"/>
  <c r="B383" i="1" s="1"/>
  <c r="G697" i="1"/>
  <c r="C697" i="1" s="1"/>
  <c r="B697" i="1" s="1"/>
  <c r="G539" i="1"/>
  <c r="C539" i="1" s="1"/>
  <c r="B539" i="1" s="1"/>
  <c r="G447" i="1"/>
  <c r="C447" i="1" s="1"/>
  <c r="B447" i="1" s="1"/>
  <c r="G702" i="1"/>
  <c r="C702" i="1" s="1"/>
  <c r="B702" i="1" s="1"/>
  <c r="G562" i="1"/>
  <c r="C562" i="1" s="1"/>
  <c r="B562" i="1" s="1"/>
  <c r="G17" i="1"/>
  <c r="C17" i="1" s="1"/>
  <c r="G83" i="1"/>
  <c r="C83" i="1" s="1"/>
  <c r="B83" i="1" s="1"/>
  <c r="G418" i="1"/>
  <c r="C418" i="1" s="1"/>
  <c r="B418" i="1" s="1"/>
  <c r="G22" i="1"/>
  <c r="C22" i="1" s="1"/>
  <c r="G236" i="1"/>
  <c r="C236" i="1" s="1"/>
  <c r="B236" i="1" s="1"/>
  <c r="G140" i="1"/>
  <c r="C140" i="1" s="1"/>
  <c r="B140" i="1" s="1"/>
  <c r="G156" i="1"/>
  <c r="C156" i="1" s="1"/>
  <c r="B156" i="1" s="1"/>
  <c r="G430" i="1"/>
  <c r="C430" i="1" s="1"/>
  <c r="B430" i="1" s="1"/>
  <c r="G671" i="1"/>
  <c r="C671" i="1" s="1"/>
  <c r="B671" i="1" s="1"/>
  <c r="G379" i="1"/>
  <c r="C379" i="1" s="1"/>
  <c r="B379" i="1" s="1"/>
  <c r="G336" i="1"/>
  <c r="C336" i="1" s="1"/>
  <c r="B336" i="1" s="1"/>
  <c r="G73" i="1"/>
  <c r="C73" i="1" s="1"/>
  <c r="B73" i="1" s="1"/>
  <c r="G144" i="1"/>
  <c r="C144" i="1" s="1"/>
  <c r="B144" i="1" s="1"/>
  <c r="G442" i="1"/>
  <c r="C442" i="1" s="1"/>
  <c r="B442" i="1" s="1"/>
  <c r="G254" i="1"/>
  <c r="C254" i="1" s="1"/>
  <c r="B254" i="1" s="1"/>
  <c r="G116" i="1"/>
  <c r="C116" i="1" s="1"/>
  <c r="B116" i="1" s="1"/>
  <c r="G41" i="1"/>
  <c r="C41" i="1" s="1"/>
  <c r="B41" i="1" s="1"/>
  <c r="G279" i="1"/>
  <c r="C279" i="1" s="1"/>
  <c r="B279" i="1" s="1"/>
  <c r="G758" i="1"/>
  <c r="C758" i="1" s="1"/>
  <c r="B758" i="1" s="1"/>
  <c r="G514" i="1"/>
  <c r="C514" i="1" s="1"/>
  <c r="B514" i="1" s="1"/>
  <c r="G746" i="1"/>
  <c r="C746" i="1" s="1"/>
  <c r="B746" i="1" s="1"/>
  <c r="G583" i="1"/>
  <c r="C583" i="1" s="1"/>
  <c r="B583" i="1" s="1"/>
  <c r="G618" i="1"/>
  <c r="C618" i="1" s="1"/>
  <c r="B618" i="1" s="1"/>
  <c r="G360" i="1"/>
  <c r="C360" i="1" s="1"/>
  <c r="B360" i="1" s="1"/>
  <c r="G432" i="1"/>
  <c r="C432" i="1" s="1"/>
  <c r="B432" i="1" s="1"/>
  <c r="G704" i="1"/>
  <c r="C704" i="1" s="1"/>
  <c r="B704" i="1" s="1"/>
  <c r="G530" i="1"/>
  <c r="C530" i="1" s="1"/>
  <c r="B530" i="1" s="1"/>
  <c r="G734" i="1"/>
  <c r="C734" i="1" s="1"/>
  <c r="B734" i="1" s="1"/>
  <c r="G533" i="1"/>
  <c r="C533" i="1" s="1"/>
  <c r="B533" i="1" s="1"/>
  <c r="G500" i="1"/>
  <c r="C500" i="1" s="1"/>
  <c r="B500" i="1" s="1"/>
  <c r="G115" i="1"/>
  <c r="C115" i="1" s="1"/>
  <c r="B115" i="1" s="1"/>
  <c r="G124" i="1"/>
  <c r="C124" i="1" s="1"/>
  <c r="B124" i="1" s="1"/>
  <c r="G670" i="1"/>
  <c r="C670" i="1" s="1"/>
  <c r="B670" i="1" s="1"/>
  <c r="G421" i="1"/>
  <c r="C421" i="1" s="1"/>
  <c r="B421" i="1" s="1"/>
  <c r="G387" i="1"/>
  <c r="C387" i="1" s="1"/>
  <c r="B387" i="1" s="1"/>
  <c r="G436" i="1"/>
  <c r="C436" i="1" s="1"/>
  <c r="B436" i="1" s="1"/>
  <c r="G548" i="1"/>
  <c r="C548" i="1" s="1"/>
  <c r="B548" i="1" s="1"/>
  <c r="G166" i="1"/>
  <c r="C166" i="1" s="1"/>
  <c r="B166" i="1" s="1"/>
  <c r="G159" i="1"/>
  <c r="C159" i="1" s="1"/>
  <c r="B159" i="1" s="1"/>
  <c r="G320" i="1"/>
  <c r="C320" i="1" s="1"/>
  <c r="B320" i="1" s="1"/>
  <c r="G148" i="1"/>
  <c r="C148" i="1" s="1"/>
  <c r="B148" i="1" s="1"/>
  <c r="G722" i="1"/>
  <c r="C722" i="1" s="1"/>
  <c r="B722" i="1" s="1"/>
  <c r="G389" i="1"/>
  <c r="C389" i="1" s="1"/>
  <c r="B389" i="1" s="1"/>
  <c r="G574" i="1"/>
  <c r="C574" i="1" s="1"/>
  <c r="B574" i="1" s="1"/>
  <c r="G446" i="1"/>
  <c r="C446" i="1" s="1"/>
  <c r="B446" i="1" s="1"/>
  <c r="G45" i="1"/>
  <c r="C45" i="1" s="1"/>
  <c r="B45" i="1" s="1"/>
  <c r="G199" i="1"/>
  <c r="C199" i="1" s="1"/>
  <c r="B199" i="1" s="1"/>
  <c r="G462" i="1"/>
  <c r="C462" i="1" s="1"/>
  <c r="B462" i="1" s="1"/>
  <c r="G536" i="1"/>
  <c r="C536" i="1" s="1"/>
  <c r="B536" i="1" s="1"/>
  <c r="G92" i="1"/>
  <c r="C92" i="1" s="1"/>
  <c r="B92" i="1" s="1"/>
  <c r="G332" i="1"/>
  <c r="C332" i="1" s="1"/>
  <c r="B332" i="1" s="1"/>
  <c r="G49" i="1"/>
  <c r="C49" i="1" s="1"/>
  <c r="B49" i="1" s="1"/>
  <c r="G374" i="1"/>
  <c r="C374" i="1" s="1"/>
  <c r="B374" i="1" s="1"/>
  <c r="G321" i="1"/>
  <c r="C321" i="1" s="1"/>
  <c r="B321" i="1" s="1"/>
  <c r="G59" i="1"/>
  <c r="C59" i="1" s="1"/>
  <c r="B59" i="1" s="1"/>
  <c r="G355" i="1"/>
  <c r="C355" i="1" s="1"/>
  <c r="B355" i="1" s="1"/>
  <c r="G190" i="1"/>
  <c r="C190" i="1" s="1"/>
  <c r="B190" i="1" s="1"/>
  <c r="G206" i="1"/>
  <c r="C206" i="1" s="1"/>
  <c r="B206" i="1" s="1"/>
  <c r="G20" i="1"/>
  <c r="C20" i="1" s="1"/>
  <c r="G422" i="1"/>
  <c r="C422" i="1" s="1"/>
  <c r="B422" i="1" s="1"/>
  <c r="F20" i="1" l="1"/>
  <c r="B20" i="1" s="1"/>
  <c r="F17" i="1"/>
  <c r="B17" i="1" s="1"/>
  <c r="F26" i="1"/>
  <c r="B26" i="1" s="1"/>
  <c r="F24" i="1"/>
  <c r="B24" i="1" s="1"/>
  <c r="F25" i="1"/>
  <c r="B25" i="1" s="1"/>
  <c r="F22" i="1"/>
  <c r="B22" i="1" s="1"/>
  <c r="F18" i="1"/>
  <c r="B18" i="1" s="1"/>
  <c r="F21" i="1"/>
  <c r="B21" i="1" s="1"/>
  <c r="F23" i="1"/>
  <c r="B23" i="1" s="1"/>
  <c r="F16" i="1"/>
  <c r="B16" i="1" s="1"/>
  <c r="C11" i="1"/>
  <c r="B11" i="1" l="1"/>
  <c r="B12" i="1" s="1"/>
  <c r="F11" i="1"/>
  <c r="F12" i="1" s="1"/>
  <c r="E12" i="1"/>
  <c r="C12" i="1"/>
  <c r="D12" i="1"/>
</calcChain>
</file>

<file path=xl/sharedStrings.xml><?xml version="1.0" encoding="utf-8"?>
<sst xmlns="http://schemas.openxmlformats.org/spreadsheetml/2006/main" count="54" uniqueCount="51">
  <si>
    <t>Assumptions</t>
  </si>
  <si>
    <t>t</t>
  </si>
  <si>
    <t>sum_assured</t>
  </si>
  <si>
    <t>duration</t>
  </si>
  <si>
    <t>inflation_factor</t>
  </si>
  <si>
    <t>claim_pp</t>
  </si>
  <si>
    <t>premium_pp</t>
  </si>
  <si>
    <t>expenses</t>
  </si>
  <si>
    <t>claims</t>
  </si>
  <si>
    <t>premiums</t>
  </si>
  <si>
    <t>net_cf</t>
  </si>
  <si>
    <t>age</t>
  </si>
  <si>
    <t>age_at_entry</t>
  </si>
  <si>
    <t>5+</t>
  </si>
  <si>
    <t>duration_max_5</t>
  </si>
  <si>
    <t>proj_len</t>
  </si>
  <si>
    <t>year</t>
  </si>
  <si>
    <t>zero_spot</t>
  </si>
  <si>
    <t>interpolate spot rates</t>
  </si>
  <si>
    <t>monthly_discount_rate</t>
  </si>
  <si>
    <t>month</t>
  </si>
  <si>
    <t>v(t)</t>
  </si>
  <si>
    <t>annual</t>
  </si>
  <si>
    <t>f(t)</t>
  </si>
  <si>
    <t>v(t) _ direct</t>
  </si>
  <si>
    <t>a</t>
  </si>
  <si>
    <t>b</t>
  </si>
  <si>
    <t>c</t>
  </si>
  <si>
    <t>commissions</t>
    <phoneticPr fontId="3"/>
  </si>
  <si>
    <t>PV</t>
    <phoneticPr fontId="3"/>
  </si>
  <si>
    <t>pols_death</t>
    <phoneticPr fontId="3"/>
  </si>
  <si>
    <t>pols_lapse</t>
    <phoneticPr fontId="3"/>
  </si>
  <si>
    <t>mort_rate_mth</t>
    <phoneticPr fontId="3"/>
  </si>
  <si>
    <t>mort_rate</t>
    <phoneticPr fontId="3"/>
  </si>
  <si>
    <t>disc_factors</t>
    <phoneticPr fontId="3"/>
  </si>
  <si>
    <t>pols_if_init</t>
    <phoneticPr fontId="3"/>
  </si>
  <si>
    <t>policy_term</t>
    <phoneticPr fontId="3"/>
  </si>
  <si>
    <t>lapse_rate</t>
    <phoneticPr fontId="3"/>
  </si>
  <si>
    <t>expense_maint</t>
    <phoneticPr fontId="3"/>
  </si>
  <si>
    <t>expense_acq</t>
    <phoneticPr fontId="3"/>
  </si>
  <si>
    <t>infration_rate</t>
    <phoneticPr fontId="3"/>
  </si>
  <si>
    <t>Model point data</t>
    <phoneticPr fontId="3"/>
  </si>
  <si>
    <t>Parameter</t>
    <phoneticPr fontId="3"/>
  </si>
  <si>
    <t>loading_prem</t>
    <phoneticPr fontId="3"/>
  </si>
  <si>
    <t>Policy Values</t>
    <phoneticPr fontId="3"/>
  </si>
  <si>
    <t>net_premium</t>
    <phoneticPr fontId="3"/>
  </si>
  <si>
    <t>pols_if</t>
    <phoneticPr fontId="3"/>
  </si>
  <si>
    <t>pols_maturity</t>
    <phoneticPr fontId="3"/>
  </si>
  <si>
    <t>Age</t>
    <phoneticPr fontId="3"/>
  </si>
  <si>
    <t>% Prem</t>
    <phoneticPr fontId="3"/>
  </si>
  <si>
    <t>Basic Term Sample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</si>
</sst>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0E+00"/>
    <numFmt numFmtId="166" formatCode="0.00000"/>
    <numFmt numFmtId="167" formatCode="0.000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2" applyFont="1"/>
    <xf numFmtId="0" fontId="0" fillId="0" borderId="0" xfId="0" applyAlignment="1">
      <alignment horizontal="right"/>
    </xf>
    <xf numFmtId="2" fontId="0" fillId="0" borderId="0" xfId="1" applyNumberFormat="1" applyFont="1" applyBorder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10" fontId="0" fillId="0" borderId="0" xfId="2" applyNumberFormat="1" applyFont="1"/>
    <xf numFmtId="167" fontId="0" fillId="0" borderId="0" xfId="2" applyNumberFormat="1" applyFon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 Rate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mortality!$C$3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mortality!$C$4:$C$76</c:f>
              <c:numCache>
                <c:formatCode>General</c:formatCode>
                <c:ptCount val="73"/>
                <c:pt idx="0">
                  <c:v>2.3106710487807007E-4</c:v>
                </c:pt>
                <c:pt idx="1">
                  <c:v>2.3532001265836995E-4</c:v>
                </c:pt>
                <c:pt idx="2">
                  <c:v>2.3993637567701445E-4</c:v>
                </c:pt>
                <c:pt idx="3">
                  <c:v>2.4493742315277695E-4</c:v>
                </c:pt>
                <c:pt idx="4">
                  <c:v>2.5034627403345568E-4</c:v>
                </c:pt>
                <c:pt idx="5">
                  <c:v>2.5618811831551827E-4</c:v>
                </c:pt>
                <c:pt idx="6">
                  <c:v>2.6249041571441161E-4</c:v>
                </c:pt>
                <c:pt idx="7">
                  <c:v>2.6928311397997568E-4</c:v>
                </c:pt>
                <c:pt idx="8">
                  <c:v>2.7659888937081839E-4</c:v>
                </c:pt>
                <c:pt idx="9">
                  <c:v>2.844734120632121E-4</c:v>
                </c:pt>
                <c:pt idx="10">
                  <c:v>2.9294563957669068E-4</c:v>
                </c:pt>
                <c:pt idx="11">
                  <c:v>3.0205814165395827E-4</c:v>
                </c:pt>
                <c:pt idx="12">
                  <c:v>3.1185746044209083E-4</c:v>
                </c:pt>
                <c:pt idx="13">
                  <c:v>3.2239451029165961E-4</c:v>
                </c:pt>
                <c:pt idx="14">
                  <c:v>3.3372502202793356E-4</c:v>
                </c:pt>
                <c:pt idx="15">
                  <c:v>3.4591003716274765E-4</c:v>
                </c:pt>
                <c:pt idx="16">
                  <c:v>3.5901645821752364E-4</c:v>
                </c:pt>
                <c:pt idx="17">
                  <c:v>3.7311766212959709E-4</c:v>
                </c:pt>
                <c:pt idx="18">
                  <c:v>3.8829418462979932E-4</c:v>
                </c:pt>
                <c:pt idx="19">
                  <c:v>4.0463448452577157E-4</c:v>
                </c:pt>
                <c:pt idx="20">
                  <c:v>4.2223579802206138E-4</c:v>
                </c:pt>
                <c:pt idx="21">
                  <c:v>4.4120509457706652E-4</c:v>
                </c:pt>
                <c:pt idx="22">
                  <c:v>4.6166014736429792E-4</c:v>
                </c:pt>
                <c:pt idx="23">
                  <c:v>4.8373073320142024E-4</c:v>
                </c:pt>
                <c:pt idx="24">
                  <c:v>5.0755997887010627E-4</c:v>
                </c:pt>
                <c:pt idx="25">
                  <c:v>5.3330587311359475E-4</c:v>
                </c:pt>
                <c:pt idx="26">
                  <c:v>5.6114296631440722E-4</c:v>
                </c:pt>
                <c:pt idx="27">
                  <c:v>5.9126428297699089E-4</c:v>
                </c:pt>
                <c:pt idx="28">
                  <c:v>6.2388347573344438E-4</c:v>
                </c:pt>
                <c:pt idx="29">
                  <c:v>6.5923725372987361E-4</c:v>
                </c:pt>
                <c:pt idx="30">
                  <c:v>6.9758812302372409E-4</c:v>
                </c:pt>
                <c:pt idx="31">
                  <c:v>7.3922748213094309E-4</c:v>
                </c:pt>
                <c:pt idx="32">
                  <c:v>7.8447912222558863E-4</c:v>
                </c:pt>
                <c:pt idx="33">
                  <c:v>8.3370318885332044E-4</c:v>
                </c:pt>
                <c:pt idx="34">
                  <c:v>8.8730067053835319E-4</c:v>
                </c:pt>
                <c:pt idx="35">
                  <c:v>9.4571848953304985E-4</c:v>
                </c:pt>
                <c:pt idx="36">
                  <c:v>1.0094552814063624E-3</c:v>
                </c:pt>
                <c:pt idx="37">
                  <c:v>1.0790679634573403E-3</c:v>
                </c:pt>
                <c:pt idx="38">
                  <c:v>1.1551792073849836E-3</c:v>
                </c:pt>
                <c:pt idx="39">
                  <c:v>1.2384859496140804E-3</c:v>
                </c:pt>
                <c:pt idx="40">
                  <c:v>1.3297690936013775E-3</c:v>
                </c:pt>
                <c:pt idx="41">
                  <c:v>1.429904582839669E-3</c:v>
                </c:pt>
                <c:pt idx="42">
                  <c:v>1.5398760517432186E-3</c:v>
                </c:pt>
                <c:pt idx="43">
                  <c:v>1.6607892948515396E-3</c:v>
                </c:pt>
                <c:pt idx="44">
                  <c:v>1.7938888336750474E-3</c:v>
                </c:pt>
                <c:pt idx="45">
                  <c:v>1.9405769060295659E-3</c:v>
                </c:pt>
                <c:pt idx="46">
                  <c:v>2.1024352560544187E-3</c:v>
                </c:pt>
                <c:pt idx="47">
                  <c:v>2.2812501656946016E-3</c:v>
                </c:pt>
                <c:pt idx="48">
                  <c:v>2.4790412419286958E-3</c:v>
                </c:pt>
                <c:pt idx="49">
                  <c:v>2.6980945604392105E-3</c:v>
                </c:pt>
                <c:pt idx="50">
                  <c:v>2.9410008681289971E-3</c:v>
                </c:pt>
                <c:pt idx="51">
                  <c:v>3.2106996667257285E-3</c:v>
                </c:pt>
                <c:pt idx="52">
                  <c:v>3.510530141071987E-3</c:v>
                </c:pt>
                <c:pt idx="53">
                  <c:v>3.8442900626206055E-3</c:v>
                </c:pt>
                <c:pt idx="54">
                  <c:v>4.2163039959880536E-3</c:v>
                </c:pt>
                <c:pt idx="55">
                  <c:v>4.6315023699631157E-3</c:v>
                </c:pt>
                <c:pt idx="56">
                  <c:v>5.0955132510828137E-3</c:v>
                </c:pt>
                <c:pt idx="57">
                  <c:v>5.6147689861203503E-3</c:v>
                </c:pt>
                <c:pt idx="58">
                  <c:v>6.1966302696224657E-3</c:v>
                </c:pt>
                <c:pt idx="59">
                  <c:v>6.8495306560512293E-3</c:v>
                </c:pt>
                <c:pt idx="60">
                  <c:v>7.5831450876836003E-3</c:v>
                </c:pt>
                <c:pt idx="61">
                  <c:v>8.4085866667251135E-3</c:v>
                </c:pt>
                <c:pt idx="62">
                  <c:v>9.3386366842819341E-3</c:v>
                </c:pt>
                <c:pt idx="63">
                  <c:v>1.0388013855493081E-2</c:v>
                </c:pt>
                <c:pt idx="64">
                  <c:v>1.1573689830205423E-2</c:v>
                </c:pt>
                <c:pt idx="65">
                  <c:v>1.2915259389598773E-2</c:v>
                </c:pt>
                <c:pt idx="66">
                  <c:v>1.4435375346602134E-2</c:v>
                </c:pt>
                <c:pt idx="67">
                  <c:v>1.6160260097038037E-2</c:v>
                </c:pt>
                <c:pt idx="68">
                  <c:v>1.8120308086311685E-2</c:v>
                </c:pt>
                <c:pt idx="69">
                  <c:v>2.0350796244866059E-2</c:v>
                </c:pt>
                <c:pt idx="70">
                  <c:v>2.2892722804094726E-2</c:v>
                </c:pt>
                <c:pt idx="71">
                  <c:v>2.5793798954470391E-2</c:v>
                </c:pt>
                <c:pt idx="72">
                  <c:v>2.9109622697643698E-2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F-4845-8452-9413E445118B}"/>
            </c:ext>
          </c:extLst>
        </c:ser>
        <c:ser>
          <c:idx val="1"/>
          <c:order val="1"/>
          <c:tx>
            <c:strRef>
              <c:f>mortality!$D$3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mortality!$D$4:$D$76</c:f>
              <c:numCache>
                <c:formatCode>General</c:formatCode>
                <c:ptCount val="73"/>
                <c:pt idx="0">
                  <c:v>2.5417381536587709E-4</c:v>
                </c:pt>
                <c:pt idx="1">
                  <c:v>2.5885201392420696E-4</c:v>
                </c:pt>
                <c:pt idx="2">
                  <c:v>2.6393001324471593E-4</c:v>
                </c:pt>
                <c:pt idx="3">
                  <c:v>2.6943116546805467E-4</c:v>
                </c:pt>
                <c:pt idx="4">
                  <c:v>2.7538090143680127E-4</c:v>
                </c:pt>
                <c:pt idx="5">
                  <c:v>2.818069301470701E-4</c:v>
                </c:pt>
                <c:pt idx="6">
                  <c:v>2.8873945728585278E-4</c:v>
                </c:pt>
                <c:pt idx="7">
                  <c:v>2.9621142537797324E-4</c:v>
                </c:pt>
                <c:pt idx="8">
                  <c:v>3.0425877830790024E-4</c:v>
                </c:pt>
                <c:pt idx="9">
                  <c:v>3.1292075326953334E-4</c:v>
                </c:pt>
                <c:pt idx="10">
                  <c:v>3.2224020353435978E-4</c:v>
                </c:pt>
                <c:pt idx="11">
                  <c:v>3.3226395581935413E-4</c:v>
                </c:pt>
                <c:pt idx="12">
                  <c:v>3.4304320648629997E-4</c:v>
                </c:pt>
                <c:pt idx="13">
                  <c:v>3.546339613208256E-4</c:v>
                </c:pt>
                <c:pt idx="14">
                  <c:v>3.6709752423072696E-4</c:v>
                </c:pt>
                <c:pt idx="15">
                  <c:v>3.8050104087902244E-4</c:v>
                </c:pt>
                <c:pt idx="16">
                  <c:v>3.9491810403927602E-4</c:v>
                </c:pt>
                <c:pt idx="17">
                  <c:v>4.1042942834255681E-4</c:v>
                </c:pt>
                <c:pt idx="18">
                  <c:v>4.2712360309277929E-4</c:v>
                </c:pt>
                <c:pt idx="19">
                  <c:v>4.4509793297834875E-4</c:v>
                </c:pt>
                <c:pt idx="20">
                  <c:v>4.6445937782426755E-4</c:v>
                </c:pt>
                <c:pt idx="21">
                  <c:v>4.853256040347732E-4</c:v>
                </c:pt>
                <c:pt idx="22">
                  <c:v>5.0782616210072776E-4</c:v>
                </c:pt>
                <c:pt idx="23">
                  <c:v>5.3210380652156234E-4</c:v>
                </c:pt>
                <c:pt idx="24">
                  <c:v>5.583159767571169E-4</c:v>
                </c:pt>
                <c:pt idx="25">
                  <c:v>5.8663646042495432E-4</c:v>
                </c:pt>
                <c:pt idx="26">
                  <c:v>6.17257262945848E-4</c:v>
                </c:pt>
                <c:pt idx="27">
                  <c:v>6.5039071127469001E-4</c:v>
                </c:pt>
                <c:pt idx="28">
                  <c:v>6.8627182330678886E-4</c:v>
                </c:pt>
                <c:pt idx="29">
                  <c:v>7.2516097910286105E-4</c:v>
                </c:pt>
                <c:pt idx="30">
                  <c:v>7.6734693532609654E-4</c:v>
                </c:pt>
                <c:pt idx="31">
                  <c:v>8.1315023034403747E-4</c:v>
                </c:pt>
                <c:pt idx="32">
                  <c:v>8.6292703444814755E-4</c:v>
                </c:pt>
                <c:pt idx="33">
                  <c:v>9.1707350773865257E-4</c:v>
                </c:pt>
                <c:pt idx="34">
                  <c:v>9.7603073759218863E-4</c:v>
                </c:pt>
                <c:pt idx="35">
                  <c:v>1.040290338486355E-3</c:v>
                </c:pt>
                <c:pt idx="36">
                  <c:v>1.1104008095469988E-3</c:v>
                </c:pt>
                <c:pt idx="37">
                  <c:v>1.1869747598030746E-3</c:v>
                </c:pt>
                <c:pt idx="38">
                  <c:v>1.2706971281234822E-3</c:v>
                </c:pt>
                <c:pt idx="39">
                  <c:v>1.3623345445754886E-3</c:v>
                </c:pt>
                <c:pt idx="40">
                  <c:v>1.4627460029615154E-3</c:v>
                </c:pt>
                <c:pt idx="41">
                  <c:v>1.5728950411236359E-3</c:v>
                </c:pt>
                <c:pt idx="42">
                  <c:v>1.6938636569175406E-3</c:v>
                </c:pt>
                <c:pt idx="43">
                  <c:v>1.8268682243366937E-3</c:v>
                </c:pt>
                <c:pt idx="44">
                  <c:v>1.9732777170425523E-3</c:v>
                </c:pt>
                <c:pt idx="45">
                  <c:v>2.1346345966325227E-3</c:v>
                </c:pt>
                <c:pt idx="46">
                  <c:v>2.3126787816598608E-3</c:v>
                </c:pt>
                <c:pt idx="47">
                  <c:v>2.5093751822640618E-3</c:v>
                </c:pt>
                <c:pt idx="48">
                  <c:v>2.7269453661215655E-3</c:v>
                </c:pt>
                <c:pt idx="49">
                  <c:v>2.9679040164831316E-3</c:v>
                </c:pt>
                <c:pt idx="50">
                  <c:v>3.2351009549418971E-3</c:v>
                </c:pt>
                <c:pt idx="51">
                  <c:v>3.5317696333983014E-3</c:v>
                </c:pt>
                <c:pt idx="52">
                  <c:v>3.8615831551791859E-3</c:v>
                </c:pt>
                <c:pt idx="53">
                  <c:v>4.2287190688826666E-3</c:v>
                </c:pt>
                <c:pt idx="54">
                  <c:v>4.6379343955868591E-3</c:v>
                </c:pt>
                <c:pt idx="55">
                  <c:v>5.0946526069594279E-3</c:v>
                </c:pt>
                <c:pt idx="56">
                  <c:v>5.6050645761910956E-3</c:v>
                </c:pt>
                <c:pt idx="57">
                  <c:v>6.1762458847323858E-3</c:v>
                </c:pt>
                <c:pt idx="58">
                  <c:v>6.8162932965847127E-3</c:v>
                </c:pt>
                <c:pt idx="59">
                  <c:v>7.5344837216563525E-3</c:v>
                </c:pt>
                <c:pt idx="60">
                  <c:v>8.3414595964519615E-3</c:v>
                </c:pt>
                <c:pt idx="61">
                  <c:v>9.2494453333976257E-3</c:v>
                </c:pt>
                <c:pt idx="62">
                  <c:v>1.0272500352710129E-2</c:v>
                </c:pt>
                <c:pt idx="63">
                  <c:v>1.1426815241042389E-2</c:v>
                </c:pt>
                <c:pt idx="64">
                  <c:v>1.2731058813225967E-2</c:v>
                </c:pt>
                <c:pt idx="65">
                  <c:v>1.4206785328558652E-2</c:v>
                </c:pt>
                <c:pt idx="66">
                  <c:v>1.587891288126235E-2</c:v>
                </c:pt>
                <c:pt idx="67">
                  <c:v>1.7776286106741843E-2</c:v>
                </c:pt>
                <c:pt idx="68">
                  <c:v>1.9932338894942857E-2</c:v>
                </c:pt>
                <c:pt idx="69">
                  <c:v>2.2385875869352666E-2</c:v>
                </c:pt>
                <c:pt idx="70">
                  <c:v>2.5181995084504201E-2</c:v>
                </c:pt>
                <c:pt idx="71">
                  <c:v>2.8373178849917434E-2</c:v>
                </c:pt>
                <c:pt idx="72">
                  <c:v>3.2020584967408068E-2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2F-4845-8452-9413E445118B}"/>
            </c:ext>
          </c:extLst>
        </c:ser>
        <c:ser>
          <c:idx val="2"/>
          <c:order val="2"/>
          <c:tx>
            <c:strRef>
              <c:f>mortality!$E$3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mortality!$E$4:$E$76</c:f>
              <c:numCache>
                <c:formatCode>General</c:formatCode>
                <c:ptCount val="73"/>
                <c:pt idx="0">
                  <c:v>2.7959119690246481E-4</c:v>
                </c:pt>
                <c:pt idx="1">
                  <c:v>2.8473721531662767E-4</c:v>
                </c:pt>
                <c:pt idx="2">
                  <c:v>2.9032301456918754E-4</c:v>
                </c:pt>
                <c:pt idx="3">
                  <c:v>2.9637428201486016E-4</c:v>
                </c:pt>
                <c:pt idx="4">
                  <c:v>3.0291899158048141E-4</c:v>
                </c:pt>
                <c:pt idx="5">
                  <c:v>3.0998762316177713E-4</c:v>
                </c:pt>
                <c:pt idx="6">
                  <c:v>3.1761340301443808E-4</c:v>
                </c:pt>
                <c:pt idx="7">
                  <c:v>3.2583256791577058E-4</c:v>
                </c:pt>
                <c:pt idx="8">
                  <c:v>3.3468465613869028E-4</c:v>
                </c:pt>
                <c:pt idx="9">
                  <c:v>3.4421282859648672E-4</c:v>
                </c:pt>
                <c:pt idx="10">
                  <c:v>3.5446422388779581E-4</c:v>
                </c:pt>
                <c:pt idx="11">
                  <c:v>3.6549035140128958E-4</c:v>
                </c:pt>
                <c:pt idx="12">
                  <c:v>3.7734752713492999E-4</c:v>
                </c:pt>
                <c:pt idx="13">
                  <c:v>3.900973574529082E-4</c:v>
                </c:pt>
                <c:pt idx="14">
                  <c:v>4.038072766537997E-4</c:v>
                </c:pt>
                <c:pt idx="15">
                  <c:v>4.1855114496692472E-4</c:v>
                </c:pt>
                <c:pt idx="16">
                  <c:v>4.3440991444320363E-4</c:v>
                </c:pt>
                <c:pt idx="17">
                  <c:v>4.5147237117681256E-4</c:v>
                </c:pt>
                <c:pt idx="18">
                  <c:v>4.6983596340205723E-4</c:v>
                </c:pt>
                <c:pt idx="19">
                  <c:v>4.896077262761837E-4</c:v>
                </c:pt>
                <c:pt idx="20">
                  <c:v>5.109053156066944E-4</c:v>
                </c:pt>
                <c:pt idx="21">
                  <c:v>5.3385816443825057E-4</c:v>
                </c:pt>
                <c:pt idx="22">
                  <c:v>5.5860877831080062E-4</c:v>
                </c:pt>
                <c:pt idx="23">
                  <c:v>5.8531418717371866E-4</c:v>
                </c:pt>
                <c:pt idx="24">
                  <c:v>6.1414757443282867E-4</c:v>
                </c:pt>
                <c:pt idx="25">
                  <c:v>6.4530010646744978E-4</c:v>
                </c:pt>
                <c:pt idx="26">
                  <c:v>6.7898298924043291E-4</c:v>
                </c:pt>
                <c:pt idx="27">
                  <c:v>7.1542978240215908E-4</c:v>
                </c:pt>
                <c:pt idx="28">
                  <c:v>7.5489900563746777E-4</c:v>
                </c:pt>
                <c:pt idx="29">
                  <c:v>7.9767707701314716E-4</c:v>
                </c:pt>
                <c:pt idx="30">
                  <c:v>8.4408162885870632E-4</c:v>
                </c:pt>
                <c:pt idx="31">
                  <c:v>8.9446525337844127E-4</c:v>
                </c:pt>
                <c:pt idx="32">
                  <c:v>9.492197378929624E-4</c:v>
                </c:pt>
                <c:pt idx="33">
                  <c:v>1.0087808585125179E-3</c:v>
                </c:pt>
                <c:pt idx="34">
                  <c:v>1.0736338113514076E-3</c:v>
                </c:pt>
                <c:pt idx="35">
                  <c:v>1.1443193723349905E-3</c:v>
                </c:pt>
                <c:pt idx="36">
                  <c:v>1.2214408905016987E-3</c:v>
                </c:pt>
                <c:pt idx="37">
                  <c:v>1.3056722357833821E-3</c:v>
                </c:pt>
                <c:pt idx="38">
                  <c:v>1.3977668409358305E-3</c:v>
                </c:pt>
                <c:pt idx="39">
                  <c:v>1.4985679990330376E-3</c:v>
                </c:pt>
                <c:pt idx="40">
                  <c:v>1.609020603257667E-3</c:v>
                </c:pt>
                <c:pt idx="41">
                  <c:v>1.7301845452359996E-3</c:v>
                </c:pt>
                <c:pt idx="42">
                  <c:v>1.8632500226092948E-3</c:v>
                </c:pt>
                <c:pt idx="43">
                  <c:v>2.0095550467703633E-3</c:v>
                </c:pt>
                <c:pt idx="44">
                  <c:v>2.1706054887468077E-3</c:v>
                </c:pt>
                <c:pt idx="45">
                  <c:v>2.3480980562957752E-3</c:v>
                </c:pt>
                <c:pt idx="46">
                  <c:v>2.5439466598258472E-3</c:v>
                </c:pt>
                <c:pt idx="47">
                  <c:v>2.7603127004904682E-3</c:v>
                </c:pt>
                <c:pt idx="48">
                  <c:v>2.9996399027337221E-3</c:v>
                </c:pt>
                <c:pt idx="49">
                  <c:v>3.2646944181314451E-3</c:v>
                </c:pt>
                <c:pt idx="50">
                  <c:v>3.5586110504360873E-3</c:v>
                </c:pt>
                <c:pt idx="51">
                  <c:v>3.8849465967381318E-3</c:v>
                </c:pt>
                <c:pt idx="52">
                  <c:v>4.2477414706971047E-3</c:v>
                </c:pt>
                <c:pt idx="53">
                  <c:v>4.6515909757709334E-3</c:v>
                </c:pt>
                <c:pt idx="54">
                  <c:v>5.1017278351455451E-3</c:v>
                </c:pt>
                <c:pt idx="55">
                  <c:v>5.6041178676553708E-3</c:v>
                </c:pt>
                <c:pt idx="56">
                  <c:v>6.1655710338102054E-3</c:v>
                </c:pt>
                <c:pt idx="57">
                  <c:v>6.7938704732056253E-3</c:v>
                </c:pt>
                <c:pt idx="58">
                  <c:v>7.4979226262431847E-3</c:v>
                </c:pt>
                <c:pt idx="59">
                  <c:v>8.287932093821988E-3</c:v>
                </c:pt>
                <c:pt idx="60">
                  <c:v>9.1756055560971578E-3</c:v>
                </c:pt>
                <c:pt idx="61">
                  <c:v>1.0174389866737389E-2</c:v>
                </c:pt>
                <c:pt idx="62">
                  <c:v>1.1299750387981143E-2</c:v>
                </c:pt>
                <c:pt idx="63">
                  <c:v>1.256949676514663E-2</c:v>
                </c:pt>
                <c:pt idx="64">
                  <c:v>1.4004164694548566E-2</c:v>
                </c:pt>
                <c:pt idx="65">
                  <c:v>1.5627463861414517E-2</c:v>
                </c:pt>
                <c:pt idx="66">
                  <c:v>1.7466804169388585E-2</c:v>
                </c:pt>
                <c:pt idx="67">
                  <c:v>1.9553914717416028E-2</c:v>
                </c:pt>
                <c:pt idx="68">
                  <c:v>2.1925572784437145E-2</c:v>
                </c:pt>
                <c:pt idx="69">
                  <c:v>2.4624463456287934E-2</c:v>
                </c:pt>
                <c:pt idx="70">
                  <c:v>2.7700194592954624E-2</c:v>
                </c:pt>
                <c:pt idx="71">
                  <c:v>3.1210496734909179E-2</c:v>
                </c:pt>
                <c:pt idx="72">
                  <c:v>3.5222643464148877E-2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2F-4845-8452-9413E445118B}"/>
            </c:ext>
          </c:extLst>
        </c:ser>
        <c:ser>
          <c:idx val="3"/>
          <c:order val="3"/>
          <c:tx>
            <c:strRef>
              <c:f>mortality!$F$3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mortality!$F$4:$F$76</c:f>
              <c:numCache>
                <c:formatCode>General</c:formatCode>
                <c:ptCount val="73"/>
                <c:pt idx="0">
                  <c:v>3.0755031659271132E-4</c:v>
                </c:pt>
                <c:pt idx="1">
                  <c:v>3.1321093684829048E-4</c:v>
                </c:pt>
                <c:pt idx="2">
                  <c:v>3.1935531602610633E-4</c:v>
                </c:pt>
                <c:pt idx="3">
                  <c:v>3.260117102163462E-4</c:v>
                </c:pt>
                <c:pt idx="4">
                  <c:v>3.3321089073852956E-4</c:v>
                </c:pt>
                <c:pt idx="5">
                  <c:v>3.4098638547795489E-4</c:v>
                </c:pt>
                <c:pt idx="6">
                  <c:v>3.4937474331588189E-4</c:v>
                </c:pt>
                <c:pt idx="7">
                  <c:v>3.5841582470734766E-4</c:v>
                </c:pt>
                <c:pt idx="8">
                  <c:v>3.6815312175255934E-4</c:v>
                </c:pt>
                <c:pt idx="9">
                  <c:v>3.7863411145613543E-4</c:v>
                </c:pt>
                <c:pt idx="10">
                  <c:v>3.8991064627657543E-4</c:v>
                </c:pt>
                <c:pt idx="11">
                  <c:v>4.0203938654141859E-4</c:v>
                </c:pt>
                <c:pt idx="12">
                  <c:v>4.1508227984842302E-4</c:v>
                </c:pt>
                <c:pt idx="13">
                  <c:v>4.2910709319819907E-4</c:v>
                </c:pt>
                <c:pt idx="14">
                  <c:v>4.4418800431917971E-4</c:v>
                </c:pt>
                <c:pt idx="15">
                  <c:v>4.6040625946361721E-4</c:v>
                </c:pt>
                <c:pt idx="16">
                  <c:v>4.7785090588752405E-4</c:v>
                </c:pt>
                <c:pt idx="17">
                  <c:v>4.9661960829449389E-4</c:v>
                </c:pt>
                <c:pt idx="18">
                  <c:v>5.1681955974226302E-4</c:v>
                </c:pt>
                <c:pt idx="19">
                  <c:v>5.3856849890380207E-4</c:v>
                </c:pt>
                <c:pt idx="20">
                  <c:v>5.6199584716736385E-4</c:v>
                </c:pt>
                <c:pt idx="21">
                  <c:v>5.8724398088207564E-4</c:v>
                </c:pt>
                <c:pt idx="22">
                  <c:v>6.1446965614188071E-4</c:v>
                </c:pt>
                <c:pt idx="23">
                  <c:v>6.4384560589109054E-4</c:v>
                </c:pt>
                <c:pt idx="24">
                  <c:v>6.7556233187611155E-4</c:v>
                </c:pt>
                <c:pt idx="25">
                  <c:v>7.0983011711419481E-4</c:v>
                </c:pt>
                <c:pt idx="26">
                  <c:v>7.4688128816447624E-4</c:v>
                </c:pt>
                <c:pt idx="27">
                  <c:v>7.8697276064237508E-4</c:v>
                </c:pt>
                <c:pt idx="28">
                  <c:v>8.3038890620121459E-4</c:v>
                </c:pt>
                <c:pt idx="29">
                  <c:v>8.7744478471446193E-4</c:v>
                </c:pt>
                <c:pt idx="30">
                  <c:v>9.2848979174457703E-4</c:v>
                </c:pt>
                <c:pt idx="31">
                  <c:v>9.8391177871628554E-4</c:v>
                </c:pt>
                <c:pt idx="32">
                  <c:v>1.0441417116822586E-3</c:v>
                </c:pt>
                <c:pt idx="33">
                  <c:v>1.1096589443637698E-3</c:v>
                </c:pt>
                <c:pt idx="34">
                  <c:v>1.1809971924865484E-3</c:v>
                </c:pt>
                <c:pt idx="35">
                  <c:v>1.2587513095684896E-3</c:v>
                </c:pt>
                <c:pt idx="36">
                  <c:v>1.3435849795518688E-3</c:v>
                </c:pt>
                <c:pt idx="37">
                  <c:v>1.4362394593617205E-3</c:v>
                </c:pt>
                <c:pt idx="38">
                  <c:v>1.5375435250294135E-3</c:v>
                </c:pt>
                <c:pt idx="39">
                  <c:v>1.6484247989363415E-3</c:v>
                </c:pt>
                <c:pt idx="40">
                  <c:v>1.7699226635834338E-3</c:v>
                </c:pt>
                <c:pt idx="41">
                  <c:v>1.9032029997595999E-3</c:v>
                </c:pt>
                <c:pt idx="42">
                  <c:v>2.0495750248702245E-3</c:v>
                </c:pt>
                <c:pt idx="43">
                  <c:v>2.2105105514473996E-3</c:v>
                </c:pt>
                <c:pt idx="44">
                  <c:v>2.3876660376214885E-3</c:v>
                </c:pt>
                <c:pt idx="45">
                  <c:v>2.5829078619253529E-3</c:v>
                </c:pt>
                <c:pt idx="46">
                  <c:v>2.7983413258084321E-3</c:v>
                </c:pt>
                <c:pt idx="47">
                  <c:v>3.036343970539515E-3</c:v>
                </c:pt>
                <c:pt idx="48">
                  <c:v>3.2996038930070944E-3</c:v>
                </c:pt>
                <c:pt idx="49">
                  <c:v>3.59116385994459E-3</c:v>
                </c:pt>
                <c:pt idx="50">
                  <c:v>3.9144721554796964E-3</c:v>
                </c:pt>
                <c:pt idx="51">
                  <c:v>4.2734412564119457E-3</c:v>
                </c:pt>
                <c:pt idx="52">
                  <c:v>4.6725156177668155E-3</c:v>
                </c:pt>
                <c:pt idx="53">
                  <c:v>5.1167500733480271E-3</c:v>
                </c:pt>
                <c:pt idx="54">
                  <c:v>5.6119006186601001E-3</c:v>
                </c:pt>
                <c:pt idx="55">
                  <c:v>6.1645296544209083E-3</c:v>
                </c:pt>
                <c:pt idx="56">
                  <c:v>6.7821281371912264E-3</c:v>
                </c:pt>
                <c:pt idx="57">
                  <c:v>7.4732575205261886E-3</c:v>
                </c:pt>
                <c:pt idx="58">
                  <c:v>8.2477148888675036E-3</c:v>
                </c:pt>
                <c:pt idx="59">
                  <c:v>9.1167253032041883E-3</c:v>
                </c:pt>
                <c:pt idx="60">
                  <c:v>1.0093166111706874E-2</c:v>
                </c:pt>
                <c:pt idx="61">
                  <c:v>1.1191828853411129E-2</c:v>
                </c:pt>
                <c:pt idx="62">
                  <c:v>1.2429725426779259E-2</c:v>
                </c:pt>
                <c:pt idx="63">
                  <c:v>1.3826446441661294E-2</c:v>
                </c:pt>
                <c:pt idx="64">
                  <c:v>1.5404581164003424E-2</c:v>
                </c:pt>
                <c:pt idx="65">
                  <c:v>1.719021024755597E-2</c:v>
                </c:pt>
                <c:pt idx="66">
                  <c:v>1.9213484586327444E-2</c:v>
                </c:pt>
                <c:pt idx="67">
                  <c:v>2.1509306189157633E-2</c:v>
                </c:pt>
                <c:pt idx="68">
                  <c:v>2.4118130062880862E-2</c:v>
                </c:pt>
                <c:pt idx="69">
                  <c:v>2.708690980191673E-2</c:v>
                </c:pt>
                <c:pt idx="70">
                  <c:v>3.0470214052250089E-2</c:v>
                </c:pt>
                <c:pt idx="71">
                  <c:v>3.4331546408400103E-2</c:v>
                </c:pt>
                <c:pt idx="72">
                  <c:v>3.8744907810563771E-2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2F-4845-8452-9413E445118B}"/>
            </c:ext>
          </c:extLst>
        </c:ser>
        <c:ser>
          <c:idx val="4"/>
          <c:order val="4"/>
          <c:tx>
            <c:strRef>
              <c:f>mortality!$G$3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mortality!$G$4:$G$76</c:f>
              <c:numCache>
                <c:formatCode>General</c:formatCode>
                <c:ptCount val="73"/>
                <c:pt idx="0">
                  <c:v>3.3830534825198249E-4</c:v>
                </c:pt>
                <c:pt idx="1">
                  <c:v>3.4453203053311953E-4</c:v>
                </c:pt>
                <c:pt idx="2">
                  <c:v>3.5129084762871698E-4</c:v>
                </c:pt>
                <c:pt idx="3">
                  <c:v>3.5861288123798088E-4</c:v>
                </c:pt>
                <c:pt idx="4">
                  <c:v>3.6653197981238256E-4</c:v>
                </c:pt>
                <c:pt idx="5">
                  <c:v>3.750850240257504E-4</c:v>
                </c:pt>
                <c:pt idx="6">
                  <c:v>3.8431221764747013E-4</c:v>
                </c:pt>
                <c:pt idx="7">
                  <c:v>3.9425740717808245E-4</c:v>
                </c:pt>
                <c:pt idx="8">
                  <c:v>4.049684339278153E-4</c:v>
                </c:pt>
                <c:pt idx="9">
                  <c:v>4.1649752260174898E-4</c:v>
                </c:pt>
                <c:pt idx="10">
                  <c:v>4.2890171090423303E-4</c:v>
                </c:pt>
                <c:pt idx="11">
                  <c:v>4.4224332519556046E-4</c:v>
                </c:pt>
                <c:pt idx="12">
                  <c:v>4.5659050783326534E-4</c:v>
                </c:pt>
                <c:pt idx="13">
                  <c:v>4.7201780251801903E-4</c:v>
                </c:pt>
                <c:pt idx="14">
                  <c:v>4.8860680475109773E-4</c:v>
                </c:pt>
                <c:pt idx="15">
                  <c:v>5.0644688540997897E-4</c:v>
                </c:pt>
                <c:pt idx="16">
                  <c:v>5.2563599647627648E-4</c:v>
                </c:pt>
                <c:pt idx="17">
                  <c:v>5.4628156912394331E-4</c:v>
                </c:pt>
                <c:pt idx="18">
                  <c:v>5.6850151571648938E-4</c:v>
                </c:pt>
                <c:pt idx="19">
                  <c:v>5.9242534879418228E-4</c:v>
                </c:pt>
                <c:pt idx="20">
                  <c:v>6.181954318841003E-4</c:v>
                </c:pt>
                <c:pt idx="21">
                  <c:v>6.4596837897028323E-4</c:v>
                </c:pt>
                <c:pt idx="22">
                  <c:v>6.7591662175606887E-4</c:v>
                </c:pt>
                <c:pt idx="23">
                  <c:v>7.0823016648019965E-4</c:v>
                </c:pt>
                <c:pt idx="24">
                  <c:v>7.4311856506372278E-4</c:v>
                </c:pt>
                <c:pt idx="25">
                  <c:v>7.8081312882561434E-4</c:v>
                </c:pt>
                <c:pt idx="26">
                  <c:v>8.2156941698092393E-4</c:v>
                </c:pt>
                <c:pt idx="27">
                  <c:v>8.6567003670661271E-4</c:v>
                </c:pt>
                <c:pt idx="28">
                  <c:v>9.1342779682133609E-4</c:v>
                </c:pt>
                <c:pt idx="29">
                  <c:v>9.6518926318590816E-4</c:v>
                </c:pt>
                <c:pt idx="30">
                  <c:v>1.0213387709190349E-3</c:v>
                </c:pt>
                <c:pt idx="31">
                  <c:v>1.0823029565879142E-3</c:v>
                </c:pt>
                <c:pt idx="32">
                  <c:v>1.1485558828504847E-3</c:v>
                </c:pt>
                <c:pt idx="33">
                  <c:v>1.220624838800147E-3</c:v>
                </c:pt>
                <c:pt idx="34">
                  <c:v>1.2990969117352034E-3</c:v>
                </c:pt>
                <c:pt idx="35">
                  <c:v>1.3846264405253386E-3</c:v>
                </c:pt>
                <c:pt idx="36">
                  <c:v>1.4779434775070558E-3</c:v>
                </c:pt>
                <c:pt idx="37">
                  <c:v>1.5798634052978926E-3</c:v>
                </c:pt>
                <c:pt idx="38">
                  <c:v>1.691297877532355E-3</c:v>
                </c:pt>
                <c:pt idx="39">
                  <c:v>1.8132672788299757E-3</c:v>
                </c:pt>
                <c:pt idx="40">
                  <c:v>1.9469149299417773E-3</c:v>
                </c:pt>
                <c:pt idx="41">
                  <c:v>2.0935232997355601E-3</c:v>
                </c:pt>
                <c:pt idx="42">
                  <c:v>2.2545325273572469E-3</c:v>
                </c:pt>
                <c:pt idx="43">
                  <c:v>2.4315616065921399E-3</c:v>
                </c:pt>
                <c:pt idx="44">
                  <c:v>2.6264326413836373E-3</c:v>
                </c:pt>
                <c:pt idx="45">
                  <c:v>2.8411986481178884E-3</c:v>
                </c:pt>
                <c:pt idx="46">
                  <c:v>3.0781754583892756E-3</c:v>
                </c:pt>
                <c:pt idx="47">
                  <c:v>3.3399783675934669E-3</c:v>
                </c:pt>
                <c:pt idx="48">
                  <c:v>3.6295642823078039E-3</c:v>
                </c:pt>
                <c:pt idx="49">
                  <c:v>3.9502802459390491E-3</c:v>
                </c:pt>
                <c:pt idx="50">
                  <c:v>4.3059193710276661E-3</c:v>
                </c:pt>
                <c:pt idx="51">
                  <c:v>4.7007853820531407E-3</c:v>
                </c:pt>
                <c:pt idx="52">
                  <c:v>5.1397671795434972E-3</c:v>
                </c:pt>
                <c:pt idx="53">
                  <c:v>5.6284250806828305E-3</c:v>
                </c:pt>
                <c:pt idx="54">
                  <c:v>6.1730906805261103E-3</c:v>
                </c:pt>
                <c:pt idx="55">
                  <c:v>6.780982619863E-3</c:v>
                </c:pt>
                <c:pt idx="56">
                  <c:v>7.4603409509103498E-3</c:v>
                </c:pt>
                <c:pt idx="57">
                  <c:v>8.2205832725788085E-3</c:v>
                </c:pt>
                <c:pt idx="58">
                  <c:v>9.0724863777542544E-3</c:v>
                </c:pt>
                <c:pt idx="59">
                  <c:v>1.0028397833524608E-2</c:v>
                </c:pt>
                <c:pt idx="60">
                  <c:v>1.1102482722877562E-2</c:v>
                </c:pt>
                <c:pt idx="61">
                  <c:v>1.2311011738752244E-2</c:v>
                </c:pt>
                <c:pt idx="62">
                  <c:v>1.3672697969457186E-2</c:v>
                </c:pt>
                <c:pt idx="63">
                  <c:v>1.5209091085827424E-2</c:v>
                </c:pt>
                <c:pt idx="64">
                  <c:v>1.6945039280403768E-2</c:v>
                </c:pt>
                <c:pt idx="65">
                  <c:v>1.8909231272311568E-2</c:v>
                </c:pt>
                <c:pt idx="66">
                  <c:v>2.1134833044960191E-2</c:v>
                </c:pt>
                <c:pt idx="67">
                  <c:v>2.3660236808073398E-2</c:v>
                </c:pt>
                <c:pt idx="68">
                  <c:v>2.6529943069168949E-2</c:v>
                </c:pt>
                <c:pt idx="69">
                  <c:v>2.9795600782108404E-2</c:v>
                </c:pt>
                <c:pt idx="70">
                  <c:v>3.3517235457475099E-2</c:v>
                </c:pt>
                <c:pt idx="71">
                  <c:v>3.7764701049240117E-2</c:v>
                </c:pt>
                <c:pt idx="72">
                  <c:v>4.2619398591620151E-2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2F-4845-8452-9413E445118B}"/>
            </c:ext>
          </c:extLst>
        </c:ser>
        <c:ser>
          <c:idx val="5"/>
          <c:order val="5"/>
          <c:tx>
            <c:strRef>
              <c:f>mortality!$H$3</c:f>
              <c:strCache>
                <c:ptCount val="1"/>
                <c:pt idx="0">
                  <c:v>5+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mortality!$H$4:$H$76</c:f>
              <c:numCache>
                <c:formatCode>General</c:formatCode>
                <c:ptCount val="73"/>
                <c:pt idx="0">
                  <c:v>3.7213588307718077E-4</c:v>
                </c:pt>
                <c:pt idx="1">
                  <c:v>3.7898523358643153E-4</c:v>
                </c:pt>
                <c:pt idx="2">
                  <c:v>3.8641993239158873E-4</c:v>
                </c:pt>
                <c:pt idx="3">
                  <c:v>3.9447416936177901E-4</c:v>
                </c:pt>
                <c:pt idx="4">
                  <c:v>4.0318517779362083E-4</c:v>
                </c:pt>
                <c:pt idx="5">
                  <c:v>4.1259352642832546E-4</c:v>
                </c:pt>
                <c:pt idx="6">
                  <c:v>4.2274343941221717E-4</c:v>
                </c:pt>
                <c:pt idx="7">
                  <c:v>4.3368314789589071E-4</c:v>
                </c:pt>
                <c:pt idx="8">
                  <c:v>4.4546527732059686E-4</c:v>
                </c:pt>
                <c:pt idx="9">
                  <c:v>4.5814727486192391E-4</c:v>
                </c:pt>
                <c:pt idx="10">
                  <c:v>4.717918819946564E-4</c:v>
                </c:pt>
                <c:pt idx="11">
                  <c:v>4.8646765771511656E-4</c:v>
                </c:pt>
                <c:pt idx="12">
                  <c:v>5.0224955861659186E-4</c:v>
                </c:pt>
                <c:pt idx="13">
                  <c:v>5.1921958276982102E-4</c:v>
                </c:pt>
                <c:pt idx="14">
                  <c:v>5.3746748522620754E-4</c:v>
                </c:pt>
                <c:pt idx="15">
                  <c:v>5.5709157395097692E-4</c:v>
                </c:pt>
                <c:pt idx="16">
                  <c:v>5.781995961239042E-4</c:v>
                </c:pt>
                <c:pt idx="17">
                  <c:v>6.0090972603633766E-4</c:v>
                </c:pt>
                <c:pt idx="18">
                  <c:v>6.2535166728813838E-4</c:v>
                </c:pt>
                <c:pt idx="19">
                  <c:v>6.5166788367360053E-4</c:v>
                </c:pt>
                <c:pt idx="20">
                  <c:v>6.8001497507251042E-4</c:v>
                </c:pt>
                <c:pt idx="21">
                  <c:v>7.1056521686731157E-4</c:v>
                </c:pt>
                <c:pt idx="22">
                  <c:v>7.4350828393167584E-4</c:v>
                </c:pt>
                <c:pt idx="23">
                  <c:v>7.7905318312821966E-4</c:v>
                </c:pt>
                <c:pt idx="24">
                  <c:v>8.1743042157009509E-4</c:v>
                </c:pt>
                <c:pt idx="25">
                  <c:v>8.5889444170817581E-4</c:v>
                </c:pt>
                <c:pt idx="26">
                  <c:v>9.0372635867901638E-4</c:v>
                </c:pt>
                <c:pt idx="27">
                  <c:v>9.522370403772741E-4</c:v>
                </c:pt>
                <c:pt idx="28">
                  <c:v>1.0047705765034698E-3</c:v>
                </c:pt>
                <c:pt idx="29">
                  <c:v>1.0617081895044991E-3</c:v>
                </c:pt>
                <c:pt idx="30">
                  <c:v>1.1234726480109385E-3</c:v>
                </c:pt>
                <c:pt idx="31">
                  <c:v>1.1905332522467056E-3</c:v>
                </c:pt>
                <c:pt idx="32">
                  <c:v>1.2634114711355332E-3</c:v>
                </c:pt>
                <c:pt idx="33">
                  <c:v>1.3426873226801618E-3</c:v>
                </c:pt>
                <c:pt idx="34">
                  <c:v>1.4290066029087238E-3</c:v>
                </c:pt>
                <c:pt idx="35">
                  <c:v>1.5230890845778725E-3</c:v>
                </c:pt>
                <c:pt idx="36">
                  <c:v>1.6257378252577616E-3</c:v>
                </c:pt>
                <c:pt idx="37">
                  <c:v>1.737849745827682E-3</c:v>
                </c:pt>
                <c:pt idx="38">
                  <c:v>1.8604276652855905E-3</c:v>
                </c:pt>
                <c:pt idx="39">
                  <c:v>1.9945940067129736E-3</c:v>
                </c:pt>
                <c:pt idx="40">
                  <c:v>2.1416064229359552E-3</c:v>
                </c:pt>
                <c:pt idx="41">
                  <c:v>2.3028756297091162E-3</c:v>
                </c:pt>
                <c:pt idx="42">
                  <c:v>2.4799857800929716E-3</c:v>
                </c:pt>
                <c:pt idx="43">
                  <c:v>2.6747177672513541E-3</c:v>
                </c:pt>
                <c:pt idx="44">
                  <c:v>2.8890759055220012E-3</c:v>
                </c:pt>
                <c:pt idx="45">
                  <c:v>3.1253185129296777E-3</c:v>
                </c:pt>
                <c:pt idx="46">
                  <c:v>3.3859930042282036E-3</c:v>
                </c:pt>
                <c:pt idx="47">
                  <c:v>3.673976204352814E-3</c:v>
                </c:pt>
                <c:pt idx="48">
                  <c:v>3.9925207105385848E-3</c:v>
                </c:pt>
                <c:pt idx="49">
                  <c:v>4.3453082705329545E-3</c:v>
                </c:pt>
                <c:pt idx="50">
                  <c:v>4.7365113081304332E-3</c:v>
                </c:pt>
                <c:pt idx="51">
                  <c:v>5.1708639202584549E-3</c:v>
                </c:pt>
                <c:pt idx="52">
                  <c:v>5.653743897497847E-3</c:v>
                </c:pt>
                <c:pt idx="53">
                  <c:v>6.1912675887511141E-3</c:v>
                </c:pt>
                <c:pt idx="54">
                  <c:v>6.7903997485787215E-3</c:v>
                </c:pt>
                <c:pt idx="55">
                  <c:v>7.4590808818493009E-3</c:v>
                </c:pt>
                <c:pt idx="56">
                  <c:v>8.2063750460013851E-3</c:v>
                </c:pt>
                <c:pt idx="57">
                  <c:v>9.0426415998366896E-3</c:v>
                </c:pt>
                <c:pt idx="58">
                  <c:v>9.97973501552968E-3</c:v>
                </c:pt>
                <c:pt idx="59">
                  <c:v>1.103123761687707E-2</c:v>
                </c:pt>
                <c:pt idx="60">
                  <c:v>1.221273099516532E-2</c:v>
                </c:pt>
                <c:pt idx="61">
                  <c:v>1.3542112912627469E-2</c:v>
                </c:pt>
                <c:pt idx="62">
                  <c:v>1.5039967766402906E-2</c:v>
                </c:pt>
                <c:pt idx="63">
                  <c:v>1.6730000194410167E-2</c:v>
                </c:pt>
                <c:pt idx="64">
                  <c:v>1.8639543208444145E-2</c:v>
                </c:pt>
                <c:pt idx="65">
                  <c:v>2.0800154399542727E-2</c:v>
                </c:pt>
                <c:pt idx="66">
                  <c:v>2.3248316349456212E-2</c:v>
                </c:pt>
                <c:pt idx="67">
                  <c:v>2.602626048888074E-2</c:v>
                </c:pt>
                <c:pt idx="68">
                  <c:v>2.9182937376085846E-2</c:v>
                </c:pt>
                <c:pt idx="69">
                  <c:v>3.2775160860319244E-2</c:v>
                </c:pt>
                <c:pt idx="70">
                  <c:v>3.6868959003222609E-2</c:v>
                </c:pt>
                <c:pt idx="71">
                  <c:v>4.1541171154164135E-2</c:v>
                </c:pt>
                <c:pt idx="72">
                  <c:v>4.688133845078217E-2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2F-4845-8452-9413E445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61152"/>
        <c:axId val="192991616"/>
      </c:scatterChart>
      <c:valAx>
        <c:axId val="1929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1616"/>
        <c:crosses val="autoZero"/>
        <c:crossBetween val="midCat"/>
      </c:valAx>
      <c:valAx>
        <c:axId val="192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190499</xdr:rowOff>
    </xdr:from>
    <xdr:to>
      <xdr:col>17</xdr:col>
      <xdr:colOff>323850</xdr:colOff>
      <xdr:row>29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A70936-87CB-4DA1-A994-08B53D359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CB146C5-DD9E-410B-AA8C-C1E62C650394}">
  <we:reference id="882b24ca-707c-4c37-bcba-64d4398e6aaf" version="2.11.0.0" store="EXCatalog" storeType="EXCatalog"/>
  <we:alternateReferences/>
  <we:properties>
    <we:property name="ButtonId1" value="true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_xldudf_C_SPARK_UDFCALLAPI</we:customFunctionIds>
        <we:customFunctionIds>_xldudf_C_SPARK_CALLAPI</we:customFunctionIds>
        <we:customFunctionIds>_xldudf_C_SPARK_GETOUTPUT</we:customFunctionIds>
        <we:customFunctionIds>_xldudf_C_SPARK_SETINPUT</we:customFunctionIds>
        <we:customFunctionIds>_xldudf_C_SPARK_XMLTOJSON</we:customFunctionIds>
        <we:customFunctionIds>_xldudf_C_SPARK_JSONTOXML</we:customFunctionIds>
        <we:customFunctionIds>_xldudf_C_SPARK_FILTERJSON</we:customFunctionIds>
        <we:customFunctionIds>_xldudf_C_SPARK_XCALL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769"/>
  <sheetViews>
    <sheetView tabSelected="1" zoomScale="90" zoomScaleNormal="90" workbookViewId="0">
      <selection activeCell="L11" sqref="L11"/>
    </sheetView>
  </sheetViews>
  <sheetFormatPr defaultRowHeight="14.6"/>
  <cols>
    <col min="2" max="2" width="18.765625" customWidth="1"/>
    <col min="3" max="3" width="11.3046875" customWidth="1"/>
    <col min="4" max="4" width="12.69140625" customWidth="1"/>
    <col min="5" max="5" width="17.3828125" customWidth="1"/>
    <col min="6" max="6" width="13.15234375" customWidth="1"/>
    <col min="7" max="7" width="12.3828125" customWidth="1"/>
    <col min="8" max="8" width="14.23046875" bestFit="1" customWidth="1"/>
    <col min="9" max="9" width="12.921875" bestFit="1" customWidth="1"/>
    <col min="10" max="10" width="13" customWidth="1"/>
    <col min="11" max="11" width="12.921875" customWidth="1"/>
    <col min="12" max="12" width="19.84375" customWidth="1"/>
    <col min="13" max="13" width="12.3046875" customWidth="1"/>
    <col min="14" max="14" width="20.921875" customWidth="1"/>
    <col min="15" max="17" width="12.15234375" customWidth="1"/>
    <col min="18" max="18" width="9.07421875" customWidth="1"/>
    <col min="19" max="19" width="15.3828125" customWidth="1"/>
    <col min="20" max="20" width="9.07421875" customWidth="1"/>
    <col min="22" max="22" width="12.3046875" bestFit="1" customWidth="1"/>
  </cols>
  <sheetData>
    <row r="1" spans="1:21">
      <c r="A1" s="1" t="s">
        <v>50</v>
      </c>
    </row>
    <row r="4" spans="1:21">
      <c r="B4" s="1" t="s">
        <v>42</v>
      </c>
      <c r="E4" s="1" t="s">
        <v>41</v>
      </c>
      <c r="H4" s="1" t="s">
        <v>0</v>
      </c>
      <c r="N4" s="1"/>
    </row>
    <row r="5" spans="1:21">
      <c r="B5" t="s">
        <v>15</v>
      </c>
      <c r="C5">
        <f>F7*12+1</f>
        <v>361</v>
      </c>
      <c r="E5" t="s">
        <v>2</v>
      </c>
      <c r="F5">
        <v>7005846</v>
      </c>
      <c r="G5" s="1"/>
      <c r="H5" t="s">
        <v>40</v>
      </c>
      <c r="I5" s="2">
        <v>1E-3</v>
      </c>
      <c r="N5" s="4"/>
      <c r="U5" s="5"/>
    </row>
    <row r="6" spans="1:21">
      <c r="E6" t="s">
        <v>12</v>
      </c>
      <c r="F6">
        <v>54</v>
      </c>
      <c r="H6" t="s">
        <v>38</v>
      </c>
      <c r="I6">
        <v>60</v>
      </c>
      <c r="N6" s="4"/>
      <c r="U6" s="5"/>
    </row>
    <row r="7" spans="1:21">
      <c r="B7" s="12" t="s">
        <v>44</v>
      </c>
      <c r="E7" t="s">
        <v>36</v>
      </c>
      <c r="F7">
        <v>30</v>
      </c>
      <c r="H7" t="s">
        <v>39</v>
      </c>
      <c r="I7">
        <v>300</v>
      </c>
      <c r="O7" s="5"/>
      <c r="P7" s="5"/>
      <c r="Q7" s="5"/>
    </row>
    <row r="8" spans="1:21">
      <c r="B8" t="s">
        <v>45</v>
      </c>
      <c r="C8" s="9">
        <f>D11/J11</f>
        <v>3039.9196762066704</v>
      </c>
      <c r="E8" t="s">
        <v>35</v>
      </c>
      <c r="F8">
        <v>1</v>
      </c>
      <c r="H8" t="s">
        <v>43</v>
      </c>
      <c r="I8" s="8">
        <v>0.5</v>
      </c>
      <c r="U8" s="5"/>
    </row>
    <row r="9" spans="1:21">
      <c r="U9" s="5"/>
    </row>
    <row r="11" spans="1:21">
      <c r="A11" t="s">
        <v>29</v>
      </c>
      <c r="B11" s="9">
        <f>SUMPRODUCT(B15:B769,$Q$15:$Q$769)</f>
        <v>221698.42447419709</v>
      </c>
      <c r="C11" s="6">
        <f>SUMPRODUCT(C15:C769,$Q$15:$Q$769)</f>
        <v>825159.62614978896</v>
      </c>
      <c r="D11" s="6">
        <f>SUMPRODUCT(D15:D769,$Q$15:$Q$769)</f>
        <v>550106.35883928591</v>
      </c>
      <c r="E11" s="6">
        <f>SUMPRODUCT(E15:E769,$Q$15:$Q$769)</f>
        <v>1215.5968665738981</v>
      </c>
      <c r="F11" s="6">
        <f>SUMPRODUCT(F15:F769,$Q$15:$Q$769)</f>
        <v>52139.245969731433</v>
      </c>
      <c r="J11" s="6">
        <f>SUMPRODUCT(J15:J769,$Q$15:$Q$769)</f>
        <v>180.96082049303683</v>
      </c>
    </row>
    <row r="12" spans="1:21">
      <c r="A12" t="s">
        <v>49</v>
      </c>
      <c r="B12" s="11">
        <f>B11/$C$11</f>
        <v>0.2686733783966701</v>
      </c>
      <c r="C12" s="3">
        <f t="shared" ref="C12:F12" si="0">C11/$C$11</f>
        <v>1</v>
      </c>
      <c r="D12" s="10">
        <f t="shared" si="0"/>
        <v>0.66666659565748876</v>
      </c>
      <c r="E12" s="10">
        <f t="shared" si="0"/>
        <v>1.4731657100649689E-3</v>
      </c>
      <c r="F12" s="10">
        <f t="shared" si="0"/>
        <v>6.3186860235775452E-2</v>
      </c>
      <c r="J12" s="10"/>
    </row>
    <row r="14" spans="1:21">
      <c r="A14" t="s">
        <v>1</v>
      </c>
      <c r="B14" t="s">
        <v>10</v>
      </c>
      <c r="C14" t="s">
        <v>9</v>
      </c>
      <c r="D14" t="s">
        <v>8</v>
      </c>
      <c r="E14" t="s">
        <v>7</v>
      </c>
      <c r="F14" t="s">
        <v>28</v>
      </c>
      <c r="G14" t="s">
        <v>6</v>
      </c>
      <c r="H14" t="s">
        <v>5</v>
      </c>
      <c r="I14" t="s">
        <v>47</v>
      </c>
      <c r="J14" t="s">
        <v>46</v>
      </c>
      <c r="K14" t="s">
        <v>30</v>
      </c>
      <c r="L14" t="s">
        <v>31</v>
      </c>
      <c r="M14" t="s">
        <v>37</v>
      </c>
      <c r="N14" t="s">
        <v>32</v>
      </c>
      <c r="O14" t="s">
        <v>33</v>
      </c>
      <c r="P14" t="s">
        <v>4</v>
      </c>
      <c r="Q14" t="s">
        <v>34</v>
      </c>
      <c r="R14" t="s">
        <v>11</v>
      </c>
      <c r="S14" t="s">
        <v>14</v>
      </c>
      <c r="T14" t="s">
        <v>3</v>
      </c>
    </row>
    <row r="15" spans="1:21">
      <c r="A15">
        <v>0</v>
      </c>
      <c r="B15">
        <f>C15-D15-E15-F15</f>
        <v>-894.61353159026066</v>
      </c>
      <c r="C15">
        <f t="shared" ref="C15:C78" si="1">G15*J15</f>
        <v>4559.88</v>
      </c>
      <c r="D15">
        <f t="shared" ref="D15:D78" si="2">H15*K15</f>
        <v>589.61353159026066</v>
      </c>
      <c r="E15" s="9">
        <f>IF(A15=0,$I$7,0)+J15*$I$6/12*P15</f>
        <v>305</v>
      </c>
      <c r="F15">
        <f>+IF(T15=0, C15,0)</f>
        <v>4559.88</v>
      </c>
      <c r="G15">
        <f t="shared" ref="G15:G78" si="3">ROUND((1+$I$8)*$C$8,2)</f>
        <v>4559.88</v>
      </c>
      <c r="H15">
        <f t="shared" ref="H15:H78" si="4">$F$5</f>
        <v>7005846</v>
      </c>
      <c r="I15">
        <f t="shared" ref="I15:I78" si="5">IF(A15=$F$7*12,J14-K14-L14,0)</f>
        <v>0</v>
      </c>
      <c r="J15">
        <f t="shared" ref="J15:J78" si="6">IF(A15=0,$F$8, J14-K14-L14-I15)</f>
        <v>1</v>
      </c>
      <c r="K15">
        <f t="shared" ref="K15:K78" si="7">IFERROR(J15*N15,0)</f>
        <v>8.4160218707385326E-5</v>
      </c>
      <c r="L15">
        <f>(J15-K15)*(1-(1-M15)^(1/12))</f>
        <v>8.740875258806919E-3</v>
      </c>
      <c r="M15">
        <f t="shared" ref="M15:M78" si="8">MAX(0.1 - 0.02 * T15, 0.02)</f>
        <v>0.1</v>
      </c>
      <c r="N15" s="7">
        <f t="shared" ref="N15:N16" si="9">1-(1-O15)^(1/12)</f>
        <v>8.4160218707385326E-5</v>
      </c>
      <c r="O15">
        <f>VLOOKUP(R15,mortality!$B$4:$H$106,prot_model!S15+2,FALSE)</f>
        <v>1.0094552814063624E-3</v>
      </c>
      <c r="P15">
        <f>(1+$I$5)^(A15/12)</f>
        <v>1</v>
      </c>
      <c r="Q15">
        <f>discount_curve!K7</f>
        <v>1</v>
      </c>
      <c r="R15">
        <f t="shared" ref="R15:R78" si="10">$F$6+T15</f>
        <v>54</v>
      </c>
      <c r="S15">
        <f t="shared" ref="S15:S78" si="11">MIN(T15,5)</f>
        <v>0</v>
      </c>
      <c r="T15">
        <f t="shared" ref="T15:T78" si="12">FLOOR(A15/12,1)</f>
        <v>0</v>
      </c>
    </row>
    <row r="16" spans="1:21">
      <c r="A16">
        <f>A15+1</f>
        <v>1</v>
      </c>
      <c r="B16">
        <f t="shared" ref="B16:B79" si="13">C16-D16-E16-F16</f>
        <v>-589.36645887896884</v>
      </c>
      <c r="C16">
        <f t="shared" si="1"/>
        <v>4519.6388972267923</v>
      </c>
      <c r="D16">
        <f t="shared" si="2"/>
        <v>584.41017125595408</v>
      </c>
      <c r="E16" s="9">
        <f t="shared" ref="E16:E79" si="14">IF(A16=0,$I$7,0)+J16*$I$6/12*P16</f>
        <v>4.9562876230149397</v>
      </c>
      <c r="F16">
        <f t="shared" ref="F16:F79" si="15">+IF(T16=0, C16,0)</f>
        <v>4519.6388972267923</v>
      </c>
      <c r="G16">
        <f t="shared" si="3"/>
        <v>4559.88</v>
      </c>
      <c r="H16">
        <f t="shared" si="4"/>
        <v>7005846</v>
      </c>
      <c r="I16">
        <f t="shared" si="5"/>
        <v>0</v>
      </c>
      <c r="J16">
        <f t="shared" si="6"/>
        <v>0.99117496452248566</v>
      </c>
      <c r="K16">
        <f t="shared" si="7"/>
        <v>8.3417501791497288E-5</v>
      </c>
      <c r="L16">
        <f t="shared" ref="L16:L79" si="16">(J16-K16)*(1-(1-M16)^(1/12))</f>
        <v>8.6637367245434201E-3</v>
      </c>
      <c r="M16">
        <f t="shared" si="8"/>
        <v>0.1</v>
      </c>
      <c r="N16" s="7">
        <f t="shared" si="9"/>
        <v>8.4160218707385326E-5</v>
      </c>
      <c r="O16">
        <f>VLOOKUP(R16,mortality!$B$4:$H$106,prot_model!S16+2,FALSE)</f>
        <v>1.0094552814063624E-3</v>
      </c>
      <c r="P16">
        <f t="shared" ref="P16:P79" si="17">(1+$I$5)^(A16/12)</f>
        <v>1.0000832951632732</v>
      </c>
      <c r="Q16">
        <f>discount_curve!K8</f>
        <v>1</v>
      </c>
      <c r="R16">
        <f t="shared" si="10"/>
        <v>54</v>
      </c>
      <c r="S16">
        <f t="shared" si="11"/>
        <v>0</v>
      </c>
      <c r="T16">
        <f t="shared" si="12"/>
        <v>0</v>
      </c>
    </row>
    <row r="17" spans="1:20">
      <c r="A17">
        <f t="shared" ref="A17:A32" si="18">A16+1</f>
        <v>2</v>
      </c>
      <c r="B17">
        <f t="shared" si="13"/>
        <v>-584.16568816160998</v>
      </c>
      <c r="C17">
        <f t="shared" si="1"/>
        <v>4479.7529236132114</v>
      </c>
      <c r="D17">
        <f t="shared" si="2"/>
        <v>579.25273076120004</v>
      </c>
      <c r="E17" s="9">
        <f t="shared" si="14"/>
        <v>4.9129574004102139</v>
      </c>
      <c r="F17">
        <f t="shared" si="15"/>
        <v>4479.7529236132114</v>
      </c>
      <c r="G17">
        <f t="shared" si="3"/>
        <v>4559.88</v>
      </c>
      <c r="H17">
        <f t="shared" si="4"/>
        <v>7005846</v>
      </c>
      <c r="I17">
        <f t="shared" si="5"/>
        <v>0</v>
      </c>
      <c r="J17">
        <f t="shared" si="6"/>
        <v>0.98242781029615067</v>
      </c>
      <c r="K17">
        <f t="shared" si="7"/>
        <v>8.2681339378741706E-5</v>
      </c>
      <c r="L17">
        <f t="shared" si="16"/>
        <v>8.587278940581481E-3</v>
      </c>
      <c r="M17">
        <f t="shared" si="8"/>
        <v>0.1</v>
      </c>
      <c r="N17" s="7">
        <f>1-(1-O17)^(1/12)</f>
        <v>8.4160218707385326E-5</v>
      </c>
      <c r="O17">
        <f>VLOOKUP(R17,mortality!$B$4:$H$106,prot_model!S17+2,FALSE)</f>
        <v>1.0094552814063624E-3</v>
      </c>
      <c r="P17">
        <f t="shared" si="17"/>
        <v>1.0001665972646305</v>
      </c>
      <c r="Q17">
        <f>discount_curve!K9</f>
        <v>1</v>
      </c>
      <c r="R17">
        <f t="shared" si="10"/>
        <v>54</v>
      </c>
      <c r="S17">
        <f t="shared" si="11"/>
        <v>0</v>
      </c>
      <c r="T17">
        <f t="shared" si="12"/>
        <v>0</v>
      </c>
    </row>
    <row r="18" spans="1:20">
      <c r="A18">
        <f t="shared" si="18"/>
        <v>3</v>
      </c>
      <c r="B18">
        <f t="shared" si="13"/>
        <v>-579.0108108529962</v>
      </c>
      <c r="C18">
        <f t="shared" si="1"/>
        <v>4440.2189451318263</v>
      </c>
      <c r="D18">
        <f t="shared" si="2"/>
        <v>574.14080486178534</v>
      </c>
      <c r="E18" s="9">
        <f t="shared" si="14"/>
        <v>4.8700059912105589</v>
      </c>
      <c r="F18">
        <f t="shared" si="15"/>
        <v>4440.2189451318263</v>
      </c>
      <c r="G18">
        <f t="shared" si="3"/>
        <v>4559.88</v>
      </c>
      <c r="H18">
        <f t="shared" si="4"/>
        <v>7005846</v>
      </c>
      <c r="I18">
        <f t="shared" si="5"/>
        <v>0</v>
      </c>
      <c r="J18">
        <f t="shared" si="6"/>
        <v>0.97375785001619042</v>
      </c>
      <c r="K18">
        <f t="shared" si="7"/>
        <v>8.1951673625395904E-5</v>
      </c>
      <c r="L18">
        <f t="shared" si="16"/>
        <v>8.5114958992755386E-3</v>
      </c>
      <c r="M18">
        <f t="shared" si="8"/>
        <v>0.1</v>
      </c>
      <c r="N18" s="7">
        <f t="shared" ref="N18:N81" si="19">1-(1-O18)^(1/12)</f>
        <v>8.4160218707385326E-5</v>
      </c>
      <c r="O18">
        <f>VLOOKUP(R18,mortality!$B$4:$H$106,prot_model!S18+2,FALSE)</f>
        <v>1.0094552814063624E-3</v>
      </c>
      <c r="P18">
        <f t="shared" si="17"/>
        <v>1.0002499063046499</v>
      </c>
      <c r="Q18">
        <f>discount_curve!K10</f>
        <v>1</v>
      </c>
      <c r="R18">
        <f t="shared" si="10"/>
        <v>54</v>
      </c>
      <c r="S18">
        <f t="shared" si="11"/>
        <v>0</v>
      </c>
      <c r="T18">
        <f t="shared" si="12"/>
        <v>0</v>
      </c>
    </row>
    <row r="19" spans="1:20">
      <c r="A19">
        <f t="shared" si="18"/>
        <v>4</v>
      </c>
      <c r="B19">
        <f t="shared" si="13"/>
        <v>-573.90142197344085</v>
      </c>
      <c r="C19">
        <f t="shared" si="1"/>
        <v>4401.0338554131067</v>
      </c>
      <c r="D19">
        <f t="shared" si="2"/>
        <v>569.0739918897915</v>
      </c>
      <c r="E19" s="9">
        <f t="shared" si="14"/>
        <v>4.8274300836490989</v>
      </c>
      <c r="F19">
        <f t="shared" si="15"/>
        <v>4401.0338554131067</v>
      </c>
      <c r="G19">
        <f t="shared" si="3"/>
        <v>4559.88</v>
      </c>
      <c r="H19">
        <f t="shared" si="4"/>
        <v>7005846</v>
      </c>
      <c r="I19">
        <f t="shared" si="5"/>
        <v>0</v>
      </c>
      <c r="J19">
        <f t="shared" si="6"/>
        <v>0.96516440244328949</v>
      </c>
      <c r="K19">
        <f t="shared" si="7"/>
        <v>8.1228447198210106E-5</v>
      </c>
      <c r="L19">
        <f t="shared" si="16"/>
        <v>8.4363816459977134E-3</v>
      </c>
      <c r="M19">
        <f t="shared" si="8"/>
        <v>0.1</v>
      </c>
      <c r="N19" s="7">
        <f t="shared" si="19"/>
        <v>8.4160218707385326E-5</v>
      </c>
      <c r="O19">
        <f>VLOOKUP(R19,mortality!$B$4:$H$106,prot_model!S19+2,FALSE)</f>
        <v>1.0094552814063624E-3</v>
      </c>
      <c r="P19">
        <f t="shared" si="17"/>
        <v>1.0003332222839094</v>
      </c>
      <c r="Q19">
        <f>discount_curve!K11</f>
        <v>1</v>
      </c>
      <c r="R19">
        <f t="shared" si="10"/>
        <v>54</v>
      </c>
      <c r="S19">
        <f t="shared" si="11"/>
        <v>0</v>
      </c>
      <c r="T19">
        <f t="shared" si="12"/>
        <v>0</v>
      </c>
    </row>
    <row r="20" spans="1:20">
      <c r="A20">
        <f t="shared" si="18"/>
        <v>5</v>
      </c>
      <c r="B20">
        <f t="shared" si="13"/>
        <v>-568.8371201169457</v>
      </c>
      <c r="C20">
        <f t="shared" si="1"/>
        <v>4362.1945755013448</v>
      </c>
      <c r="D20">
        <f t="shared" si="2"/>
        <v>564.05189372203347</v>
      </c>
      <c r="E20" s="9">
        <f t="shared" si="14"/>
        <v>4.7852263949120006</v>
      </c>
      <c r="F20">
        <f t="shared" si="15"/>
        <v>4362.1945755013448</v>
      </c>
      <c r="G20">
        <f t="shared" si="3"/>
        <v>4559.88</v>
      </c>
      <c r="H20">
        <f t="shared" si="4"/>
        <v>7005846</v>
      </c>
      <c r="I20">
        <f t="shared" si="5"/>
        <v>0</v>
      </c>
      <c r="J20">
        <f t="shared" si="6"/>
        <v>0.95664679235009364</v>
      </c>
      <c r="K20">
        <f t="shared" si="7"/>
        <v>8.0511603269902514E-5</v>
      </c>
      <c r="L20">
        <f t="shared" si="16"/>
        <v>8.3619302786699327E-3</v>
      </c>
      <c r="M20">
        <f t="shared" si="8"/>
        <v>0.1</v>
      </c>
      <c r="N20" s="7">
        <f t="shared" si="19"/>
        <v>8.4160218707385326E-5</v>
      </c>
      <c r="O20">
        <f>VLOOKUP(R20,mortality!$B$4:$H$106,prot_model!S20+2,FALSE)</f>
        <v>1.0094552814063624E-3</v>
      </c>
      <c r="P20">
        <f t="shared" si="17"/>
        <v>1.0004165452029872</v>
      </c>
      <c r="Q20">
        <f>discount_curve!K12</f>
        <v>1</v>
      </c>
      <c r="R20">
        <f t="shared" si="10"/>
        <v>54</v>
      </c>
      <c r="S20">
        <f t="shared" si="11"/>
        <v>0</v>
      </c>
      <c r="T20">
        <f t="shared" si="12"/>
        <v>0</v>
      </c>
    </row>
    <row r="21" spans="1:20">
      <c r="A21">
        <f t="shared" si="18"/>
        <v>6</v>
      </c>
      <c r="B21">
        <f t="shared" si="13"/>
        <v>-563.81750741966289</v>
      </c>
      <c r="C21">
        <f t="shared" si="1"/>
        <v>4323.6980536127248</v>
      </c>
      <c r="D21">
        <f t="shared" si="2"/>
        <v>559.07411574877744</v>
      </c>
      <c r="E21" s="9">
        <f t="shared" si="14"/>
        <v>4.7433916708853481</v>
      </c>
      <c r="F21">
        <f t="shared" si="15"/>
        <v>4323.6980536127248</v>
      </c>
      <c r="G21">
        <f t="shared" si="3"/>
        <v>4559.88</v>
      </c>
      <c r="H21">
        <f t="shared" si="4"/>
        <v>7005846</v>
      </c>
      <c r="I21">
        <f t="shared" si="5"/>
        <v>0</v>
      </c>
      <c r="J21">
        <f t="shared" si="6"/>
        <v>0.94820435046815377</v>
      </c>
      <c r="K21">
        <f t="shared" si="7"/>
        <v>7.9801085514694071E-5</v>
      </c>
      <c r="L21">
        <f t="shared" si="16"/>
        <v>8.2881359473001709E-3</v>
      </c>
      <c r="M21">
        <f t="shared" si="8"/>
        <v>0.1</v>
      </c>
      <c r="N21" s="7">
        <f t="shared" si="19"/>
        <v>8.4160218707385326E-5</v>
      </c>
      <c r="O21">
        <f>VLOOKUP(R21,mortality!$B$4:$H$106,prot_model!S21+2,FALSE)</f>
        <v>1.0094552814063624E-3</v>
      </c>
      <c r="P21">
        <f t="shared" si="17"/>
        <v>1.000499875062461</v>
      </c>
      <c r="Q21">
        <f>discount_curve!K13</f>
        <v>1</v>
      </c>
      <c r="R21">
        <f t="shared" si="10"/>
        <v>54</v>
      </c>
      <c r="S21">
        <f t="shared" si="11"/>
        <v>0</v>
      </c>
      <c r="T21">
        <f t="shared" si="12"/>
        <v>0</v>
      </c>
    </row>
    <row r="22" spans="1:20">
      <c r="A22">
        <f t="shared" si="18"/>
        <v>7</v>
      </c>
      <c r="B22">
        <f t="shared" si="13"/>
        <v>-558.84218952863876</v>
      </c>
      <c r="C22">
        <f t="shared" si="1"/>
        <v>4285.5412648955335</v>
      </c>
      <c r="D22">
        <f t="shared" si="2"/>
        <v>554.14026684273449</v>
      </c>
      <c r="E22" s="9">
        <f t="shared" si="14"/>
        <v>4.7019226859042416</v>
      </c>
      <c r="F22">
        <f t="shared" si="15"/>
        <v>4285.5412648955335</v>
      </c>
      <c r="G22">
        <f t="shared" si="3"/>
        <v>4559.88</v>
      </c>
      <c r="H22">
        <f t="shared" si="4"/>
        <v>7005846</v>
      </c>
      <c r="I22">
        <f t="shared" si="5"/>
        <v>0</v>
      </c>
      <c r="J22">
        <f t="shared" si="6"/>
        <v>0.93983641343533897</v>
      </c>
      <c r="K22">
        <f t="shared" si="7"/>
        <v>7.9096838103882738E-5</v>
      </c>
      <c r="L22">
        <f t="shared" si="16"/>
        <v>8.2149928535227845E-3</v>
      </c>
      <c r="M22">
        <f t="shared" si="8"/>
        <v>0.1</v>
      </c>
      <c r="N22" s="7">
        <f t="shared" si="19"/>
        <v>8.4160218707385326E-5</v>
      </c>
      <c r="O22">
        <f>VLOOKUP(R22,mortality!$B$4:$H$106,prot_model!S22+2,FALSE)</f>
        <v>1.0094552814063624E-3</v>
      </c>
      <c r="P22">
        <f t="shared" si="17"/>
        <v>1.000583211862909</v>
      </c>
      <c r="Q22">
        <f>discount_curve!K14</f>
        <v>1</v>
      </c>
      <c r="R22">
        <f t="shared" si="10"/>
        <v>54</v>
      </c>
      <c r="S22">
        <f t="shared" si="11"/>
        <v>0</v>
      </c>
      <c r="T22">
        <f t="shared" si="12"/>
        <v>0</v>
      </c>
    </row>
    <row r="23" spans="1:20">
      <c r="A23">
        <f t="shared" si="18"/>
        <v>8</v>
      </c>
      <c r="B23">
        <f t="shared" si="13"/>
        <v>-553.91077557083236</v>
      </c>
      <c r="C23">
        <f t="shared" si="1"/>
        <v>4247.7212111924791</v>
      </c>
      <c r="D23">
        <f t="shared" si="2"/>
        <v>549.24995932832815</v>
      </c>
      <c r="E23" s="9">
        <f t="shared" si="14"/>
        <v>4.6608162425040698</v>
      </c>
      <c r="F23">
        <f t="shared" si="15"/>
        <v>4247.7212111924791</v>
      </c>
      <c r="G23">
        <f t="shared" si="3"/>
        <v>4559.88</v>
      </c>
      <c r="H23">
        <f t="shared" si="4"/>
        <v>7005846</v>
      </c>
      <c r="I23">
        <f t="shared" si="5"/>
        <v>0</v>
      </c>
      <c r="J23">
        <f t="shared" si="6"/>
        <v>0.93154232374371226</v>
      </c>
      <c r="K23">
        <f t="shared" si="7"/>
        <v>7.8398805701456768E-5</v>
      </c>
      <c r="L23">
        <f t="shared" si="16"/>
        <v>8.1424952501429199E-3</v>
      </c>
      <c r="M23">
        <f t="shared" si="8"/>
        <v>0.1</v>
      </c>
      <c r="N23" s="7">
        <f t="shared" si="19"/>
        <v>8.4160218707385326E-5</v>
      </c>
      <c r="O23">
        <f>VLOOKUP(R23,mortality!$B$4:$H$106,prot_model!S23+2,FALSE)</f>
        <v>1.0094552814063624E-3</v>
      </c>
      <c r="P23">
        <f t="shared" si="17"/>
        <v>1.0006665556049095</v>
      </c>
      <c r="Q23">
        <f>discount_curve!K15</f>
        <v>1</v>
      </c>
      <c r="R23">
        <f t="shared" si="10"/>
        <v>54</v>
      </c>
      <c r="S23">
        <f t="shared" si="11"/>
        <v>0</v>
      </c>
      <c r="T23">
        <f t="shared" si="12"/>
        <v>0</v>
      </c>
    </row>
    <row r="24" spans="1:20">
      <c r="A24">
        <f t="shared" si="18"/>
        <v>9</v>
      </c>
      <c r="B24">
        <f t="shared" si="13"/>
        <v>-549.02287812240593</v>
      </c>
      <c r="C24">
        <f t="shared" si="1"/>
        <v>4210.2349208051155</v>
      </c>
      <c r="D24">
        <f t="shared" si="2"/>
        <v>544.40280895123237</v>
      </c>
      <c r="E24" s="9">
        <f t="shared" si="14"/>
        <v>4.6200691711739834</v>
      </c>
      <c r="F24">
        <f t="shared" si="15"/>
        <v>4210.2349208051155</v>
      </c>
      <c r="G24">
        <f t="shared" si="3"/>
        <v>4559.88</v>
      </c>
      <c r="H24">
        <f t="shared" si="4"/>
        <v>7005846</v>
      </c>
      <c r="I24">
        <f t="shared" si="5"/>
        <v>0</v>
      </c>
      <c r="J24">
        <f t="shared" si="6"/>
        <v>0.9233214296878679</v>
      </c>
      <c r="K24">
        <f t="shared" si="7"/>
        <v>7.7706933459746665E-5</v>
      </c>
      <c r="L24">
        <f t="shared" si="16"/>
        <v>8.0706374406849177E-3</v>
      </c>
      <c r="M24">
        <f t="shared" si="8"/>
        <v>0.1</v>
      </c>
      <c r="N24" s="7">
        <f t="shared" si="19"/>
        <v>8.4160218707385326E-5</v>
      </c>
      <c r="O24">
        <f>VLOOKUP(R24,mortality!$B$4:$H$106,prot_model!S24+2,FALSE)</f>
        <v>1.0094552814063624E-3</v>
      </c>
      <c r="P24">
        <f t="shared" si="17"/>
        <v>1.0007499062890404</v>
      </c>
      <c r="Q24">
        <f>discount_curve!K16</f>
        <v>1</v>
      </c>
      <c r="R24">
        <f t="shared" si="10"/>
        <v>54</v>
      </c>
      <c r="S24">
        <f t="shared" si="11"/>
        <v>0</v>
      </c>
      <c r="T24">
        <f t="shared" si="12"/>
        <v>0</v>
      </c>
    </row>
    <row r="25" spans="1:20">
      <c r="A25">
        <f t="shared" si="18"/>
        <v>10</v>
      </c>
      <c r="B25">
        <f t="shared" si="13"/>
        <v>-544.17811317829182</v>
      </c>
      <c r="C25">
        <f t="shared" si="1"/>
        <v>4173.0794482603405</v>
      </c>
      <c r="D25">
        <f t="shared" si="2"/>
        <v>539.59843484817929</v>
      </c>
      <c r="E25" s="9">
        <f t="shared" si="14"/>
        <v>4.5796783301125004</v>
      </c>
      <c r="F25">
        <f t="shared" si="15"/>
        <v>4173.0794482603405</v>
      </c>
      <c r="G25">
        <f t="shared" si="3"/>
        <v>4559.88</v>
      </c>
      <c r="H25">
        <f t="shared" si="4"/>
        <v>7005846</v>
      </c>
      <c r="I25">
        <f t="shared" si="5"/>
        <v>0</v>
      </c>
      <c r="J25">
        <f t="shared" si="6"/>
        <v>0.91517308531372321</v>
      </c>
      <c r="K25">
        <f t="shared" si="7"/>
        <v>7.7021167015115557E-5</v>
      </c>
      <c r="L25">
        <f t="shared" si="16"/>
        <v>7.9994137789447164E-3</v>
      </c>
      <c r="M25">
        <f t="shared" si="8"/>
        <v>0.1</v>
      </c>
      <c r="N25" s="7">
        <f t="shared" si="19"/>
        <v>8.4160218707385326E-5</v>
      </c>
      <c r="O25">
        <f>VLOOKUP(R25,mortality!$B$4:$H$106,prot_model!S25+2,FALSE)</f>
        <v>1.0094552814063624E-3</v>
      </c>
      <c r="P25">
        <f t="shared" si="17"/>
        <v>1.0008332639158803</v>
      </c>
      <c r="Q25">
        <f>discount_curve!K17</f>
        <v>1</v>
      </c>
      <c r="R25">
        <f t="shared" si="10"/>
        <v>54</v>
      </c>
      <c r="S25">
        <f t="shared" si="11"/>
        <v>0</v>
      </c>
      <c r="T25">
        <f t="shared" si="12"/>
        <v>0</v>
      </c>
    </row>
    <row r="26" spans="1:20">
      <c r="A26">
        <f t="shared" si="18"/>
        <v>11</v>
      </c>
      <c r="B26">
        <f t="shared" si="13"/>
        <v>-539.37610012201822</v>
      </c>
      <c r="C26">
        <f t="shared" si="1"/>
        <v>4136.2518740789565</v>
      </c>
      <c r="D26">
        <f t="shared" si="2"/>
        <v>534.83645951703284</v>
      </c>
      <c r="E26" s="9">
        <f t="shared" si="14"/>
        <v>4.5396406049852613</v>
      </c>
      <c r="F26">
        <f t="shared" si="15"/>
        <v>4136.2518740789565</v>
      </c>
      <c r="G26">
        <f t="shared" si="3"/>
        <v>4559.88</v>
      </c>
      <c r="H26">
        <f t="shared" si="4"/>
        <v>7005846</v>
      </c>
      <c r="I26">
        <f t="shared" si="5"/>
        <v>0</v>
      </c>
      <c r="J26">
        <f t="shared" si="6"/>
        <v>0.90709665036776332</v>
      </c>
      <c r="K26">
        <f t="shared" si="7"/>
        <v>7.6341452483687596E-5</v>
      </c>
      <c r="L26">
        <f t="shared" si="16"/>
        <v>7.9288186685462121E-3</v>
      </c>
      <c r="M26">
        <f t="shared" si="8"/>
        <v>0.1</v>
      </c>
      <c r="N26" s="7">
        <f t="shared" si="19"/>
        <v>8.4160218707385326E-5</v>
      </c>
      <c r="O26">
        <f>VLOOKUP(R26,mortality!$B$4:$H$106,prot_model!S26+2,FALSE)</f>
        <v>1.0094552814063624E-3</v>
      </c>
      <c r="P26">
        <f t="shared" si="17"/>
        <v>1.0009166284860074</v>
      </c>
      <c r="Q26">
        <f>discount_curve!K18</f>
        <v>1</v>
      </c>
      <c r="R26">
        <f t="shared" si="10"/>
        <v>54</v>
      </c>
      <c r="S26">
        <f t="shared" si="11"/>
        <v>0</v>
      </c>
      <c r="T26">
        <f t="shared" si="12"/>
        <v>0</v>
      </c>
    </row>
    <row r="27" spans="1:20">
      <c r="A27">
        <f t="shared" si="18"/>
        <v>12</v>
      </c>
      <c r="B27">
        <f t="shared" si="13"/>
        <v>3471.8575362884881</v>
      </c>
      <c r="C27">
        <f t="shared" si="1"/>
        <v>4099.7493045462752</v>
      </c>
      <c r="D27">
        <f t="shared" si="2"/>
        <v>623.39181534910244</v>
      </c>
      <c r="E27" s="9">
        <f t="shared" si="14"/>
        <v>4.4999529086848993</v>
      </c>
      <c r="F27">
        <f t="shared" si="15"/>
        <v>0</v>
      </c>
      <c r="G27">
        <f t="shared" si="3"/>
        <v>4559.88</v>
      </c>
      <c r="H27">
        <f t="shared" si="4"/>
        <v>7005846</v>
      </c>
      <c r="I27">
        <f t="shared" si="5"/>
        <v>0</v>
      </c>
      <c r="J27">
        <f t="shared" si="6"/>
        <v>0.8990914902467334</v>
      </c>
      <c r="K27">
        <f t="shared" si="7"/>
        <v>8.8981661222513667E-5</v>
      </c>
      <c r="L27">
        <f t="shared" si="16"/>
        <v>6.2250373532471114E-3</v>
      </c>
      <c r="M27">
        <f t="shared" si="8"/>
        <v>0.08</v>
      </c>
      <c r="N27" s="7">
        <f t="shared" si="19"/>
        <v>9.8968416660349945E-5</v>
      </c>
      <c r="O27">
        <f>VLOOKUP(R27,mortality!$B$4:$H$106,prot_model!S27+2,FALSE)</f>
        <v>1.1869747598030746E-3</v>
      </c>
      <c r="P27">
        <f t="shared" si="17"/>
        <v>1.0009999999999999</v>
      </c>
      <c r="Q27">
        <f>discount_curve!K19</f>
        <v>0.99448063248968344</v>
      </c>
      <c r="R27">
        <f t="shared" si="10"/>
        <v>55</v>
      </c>
      <c r="S27">
        <f t="shared" si="11"/>
        <v>1</v>
      </c>
      <c r="T27">
        <f t="shared" si="12"/>
        <v>1</v>
      </c>
    </row>
    <row r="28" spans="1:20">
      <c r="A28">
        <f t="shared" si="18"/>
        <v>13</v>
      </c>
      <c r="B28">
        <f t="shared" si="13"/>
        <v>3447.4754690882505</v>
      </c>
      <c r="C28">
        <f t="shared" si="1"/>
        <v>4070.958135522575</v>
      </c>
      <c r="D28">
        <f t="shared" si="2"/>
        <v>619.01394299876051</v>
      </c>
      <c r="E28" s="9">
        <f t="shared" si="14"/>
        <v>4.4687234355638701</v>
      </c>
      <c r="F28">
        <f t="shared" si="15"/>
        <v>0</v>
      </c>
      <c r="G28">
        <f t="shared" si="3"/>
        <v>4559.88</v>
      </c>
      <c r="H28">
        <f t="shared" si="4"/>
        <v>7005846</v>
      </c>
      <c r="I28">
        <f t="shared" si="5"/>
        <v>0</v>
      </c>
      <c r="J28">
        <f t="shared" si="6"/>
        <v>0.89277747123226381</v>
      </c>
      <c r="K28">
        <f t="shared" si="7"/>
        <v>8.835677275788827E-5</v>
      </c>
      <c r="L28">
        <f t="shared" si="16"/>
        <v>6.1813209966353946E-3</v>
      </c>
      <c r="M28">
        <f t="shared" si="8"/>
        <v>0.08</v>
      </c>
      <c r="N28" s="7">
        <f t="shared" si="19"/>
        <v>9.8968416660349945E-5</v>
      </c>
      <c r="O28">
        <f>VLOOKUP(R28,mortality!$B$4:$H$106,prot_model!S28+2,FALSE)</f>
        <v>1.1869747598030746E-3</v>
      </c>
      <c r="P28">
        <f t="shared" si="17"/>
        <v>1.0010833784584363</v>
      </c>
      <c r="Q28">
        <f>discount_curve!K20</f>
        <v>0.99402206260718129</v>
      </c>
      <c r="R28">
        <f t="shared" si="10"/>
        <v>55</v>
      </c>
      <c r="S28">
        <f t="shared" si="11"/>
        <v>1</v>
      </c>
      <c r="T28">
        <f t="shared" si="12"/>
        <v>1</v>
      </c>
    </row>
    <row r="29" spans="1:20">
      <c r="A29">
        <f t="shared" si="18"/>
        <v>14</v>
      </c>
      <c r="B29">
        <f t="shared" si="13"/>
        <v>3423.2646315792467</v>
      </c>
      <c r="C29">
        <f t="shared" si="1"/>
        <v>4042.3691572554744</v>
      </c>
      <c r="D29">
        <f t="shared" si="2"/>
        <v>614.66681498263017</v>
      </c>
      <c r="E29" s="9">
        <f t="shared" si="14"/>
        <v>4.4377106935978565</v>
      </c>
      <c r="F29">
        <f t="shared" si="15"/>
        <v>0</v>
      </c>
      <c r="G29">
        <f t="shared" si="3"/>
        <v>4559.88</v>
      </c>
      <c r="H29">
        <f t="shared" si="4"/>
        <v>7005846</v>
      </c>
      <c r="I29">
        <f t="shared" si="5"/>
        <v>0</v>
      </c>
      <c r="J29">
        <f t="shared" si="6"/>
        <v>0.88650779346287056</v>
      </c>
      <c r="K29">
        <f t="shared" si="7"/>
        <v>8.7736272676080827E-5</v>
      </c>
      <c r="L29">
        <f t="shared" si="16"/>
        <v>6.1379116453839601E-3</v>
      </c>
      <c r="M29">
        <f t="shared" si="8"/>
        <v>0.08</v>
      </c>
      <c r="N29" s="7">
        <f t="shared" si="19"/>
        <v>9.8968416660349945E-5</v>
      </c>
      <c r="O29">
        <f>VLOOKUP(R29,mortality!$B$4:$H$106,prot_model!S29+2,FALSE)</f>
        <v>1.1869747598030746E-3</v>
      </c>
      <c r="P29">
        <f t="shared" si="17"/>
        <v>1.0011667638618948</v>
      </c>
      <c r="Q29">
        <f>discount_curve!K21</f>
        <v>0.99356370417810547</v>
      </c>
      <c r="R29">
        <f t="shared" si="10"/>
        <v>55</v>
      </c>
      <c r="S29">
        <f t="shared" si="11"/>
        <v>1</v>
      </c>
      <c r="T29">
        <f t="shared" si="12"/>
        <v>1</v>
      </c>
    </row>
    <row r="30" spans="1:20">
      <c r="A30">
        <f t="shared" si="18"/>
        <v>15</v>
      </c>
      <c r="B30">
        <f t="shared" si="13"/>
        <v>3399.2238212546599</v>
      </c>
      <c r="C30">
        <f t="shared" si="1"/>
        <v>4013.980949826871</v>
      </c>
      <c r="D30">
        <f t="shared" si="2"/>
        <v>610.35021539352863</v>
      </c>
      <c r="E30" s="9">
        <f t="shared" si="14"/>
        <v>4.4069131786822782</v>
      </c>
      <c r="F30">
        <f t="shared" si="15"/>
        <v>0</v>
      </c>
      <c r="G30">
        <f t="shared" si="3"/>
        <v>4559.88</v>
      </c>
      <c r="H30">
        <f t="shared" si="4"/>
        <v>7005846</v>
      </c>
      <c r="I30">
        <f t="shared" si="5"/>
        <v>0</v>
      </c>
      <c r="J30">
        <f t="shared" si="6"/>
        <v>0.88028214554481055</v>
      </c>
      <c r="K30">
        <f t="shared" si="7"/>
        <v>8.7120130158945626E-5</v>
      </c>
      <c r="L30">
        <f t="shared" si="16"/>
        <v>6.0948071434967794E-3</v>
      </c>
      <c r="M30">
        <f t="shared" si="8"/>
        <v>0.08</v>
      </c>
      <c r="N30" s="7">
        <f t="shared" si="19"/>
        <v>9.8968416660349945E-5</v>
      </c>
      <c r="O30">
        <f>VLOOKUP(R30,mortality!$B$4:$H$106,prot_model!S30+2,FALSE)</f>
        <v>1.1869747598030746E-3</v>
      </c>
      <c r="P30">
        <f t="shared" si="17"/>
        <v>1.0012501562109544</v>
      </c>
      <c r="Q30">
        <f>discount_curve!K22</f>
        <v>0.99310555710495174</v>
      </c>
      <c r="R30">
        <f t="shared" si="10"/>
        <v>55</v>
      </c>
      <c r="S30">
        <f t="shared" si="11"/>
        <v>1</v>
      </c>
      <c r="T30">
        <f t="shared" si="12"/>
        <v>1</v>
      </c>
    </row>
    <row r="31" spans="1:20">
      <c r="A31">
        <f t="shared" si="18"/>
        <v>16</v>
      </c>
      <c r="B31">
        <f t="shared" si="13"/>
        <v>3375.3518440526059</v>
      </c>
      <c r="C31">
        <f t="shared" si="1"/>
        <v>3985.7921032902736</v>
      </c>
      <c r="D31">
        <f t="shared" si="2"/>
        <v>606.06392984051683</v>
      </c>
      <c r="E31" s="9">
        <f t="shared" si="14"/>
        <v>4.3763293971509754</v>
      </c>
      <c r="F31">
        <f t="shared" si="15"/>
        <v>0</v>
      </c>
      <c r="G31">
        <f t="shared" si="3"/>
        <v>4559.88</v>
      </c>
      <c r="H31">
        <f t="shared" si="4"/>
        <v>7005846</v>
      </c>
      <c r="I31">
        <f t="shared" si="5"/>
        <v>0</v>
      </c>
      <c r="J31">
        <f t="shared" si="6"/>
        <v>0.87410021827115481</v>
      </c>
      <c r="K31">
        <f t="shared" si="7"/>
        <v>8.6508314604762481E-5</v>
      </c>
      <c r="L31">
        <f t="shared" si="16"/>
        <v>6.0520053501186624E-3</v>
      </c>
      <c r="M31">
        <f t="shared" si="8"/>
        <v>0.08</v>
      </c>
      <c r="N31" s="7">
        <f t="shared" si="19"/>
        <v>9.8968416660349945E-5</v>
      </c>
      <c r="O31">
        <f>VLOOKUP(R31,mortality!$B$4:$H$106,prot_model!S31+2,FALSE)</f>
        <v>1.1869747598030746E-3</v>
      </c>
      <c r="P31">
        <f t="shared" si="17"/>
        <v>1.0013335555061933</v>
      </c>
      <c r="Q31">
        <f>discount_curve!K23</f>
        <v>0.99264762129026063</v>
      </c>
      <c r="R31">
        <f t="shared" si="10"/>
        <v>55</v>
      </c>
      <c r="S31">
        <f t="shared" si="11"/>
        <v>1</v>
      </c>
      <c r="T31">
        <f t="shared" si="12"/>
        <v>1</v>
      </c>
    </row>
    <row r="32" spans="1:20">
      <c r="A32">
        <f t="shared" si="18"/>
        <v>17</v>
      </c>
      <c r="B32">
        <f t="shared" si="13"/>
        <v>3351.6475142968188</v>
      </c>
      <c r="C32">
        <f t="shared" si="1"/>
        <v>3957.8012176007746</v>
      </c>
      <c r="D32">
        <f t="shared" si="2"/>
        <v>601.80774543825191</v>
      </c>
      <c r="E32" s="9">
        <f t="shared" si="14"/>
        <v>4.3459578657037623</v>
      </c>
      <c r="F32">
        <f t="shared" si="15"/>
        <v>0</v>
      </c>
      <c r="G32">
        <f t="shared" si="3"/>
        <v>4559.88</v>
      </c>
      <c r="H32">
        <f t="shared" si="4"/>
        <v>7005846</v>
      </c>
      <c r="I32">
        <f t="shared" si="5"/>
        <v>0</v>
      </c>
      <c r="J32">
        <f t="shared" si="6"/>
        <v>0.86796170460643141</v>
      </c>
      <c r="K32">
        <f t="shared" si="7"/>
        <v>8.5900795626716881E-5</v>
      </c>
      <c r="L32">
        <f t="shared" si="16"/>
        <v>6.0095041394289308E-3</v>
      </c>
      <c r="M32">
        <f t="shared" si="8"/>
        <v>0.08</v>
      </c>
      <c r="N32" s="7">
        <f t="shared" si="19"/>
        <v>9.8968416660349945E-5</v>
      </c>
      <c r="O32">
        <f>VLOOKUP(R32,mortality!$B$4:$H$106,prot_model!S32+2,FALSE)</f>
        <v>1.1869747598030746E-3</v>
      </c>
      <c r="P32">
        <f t="shared" si="17"/>
        <v>1.0014169617481901</v>
      </c>
      <c r="Q32">
        <f>discount_curve!K24</f>
        <v>0.9921898966366175</v>
      </c>
      <c r="R32">
        <f t="shared" si="10"/>
        <v>55</v>
      </c>
      <c r="S32">
        <f t="shared" si="11"/>
        <v>1</v>
      </c>
      <c r="T32">
        <f t="shared" si="12"/>
        <v>1</v>
      </c>
    </row>
    <row r="33" spans="1:20">
      <c r="A33">
        <f t="shared" ref="A33:A95" si="20">A32+1</f>
        <v>18</v>
      </c>
      <c r="B33">
        <f t="shared" si="13"/>
        <v>3328.1096546377644</v>
      </c>
      <c r="C33">
        <f t="shared" si="1"/>
        <v>3930.0069025455127</v>
      </c>
      <c r="D33">
        <f t="shared" si="2"/>
        <v>597.58145079641361</v>
      </c>
      <c r="E33" s="9">
        <f t="shared" si="14"/>
        <v>4.3157971113344935</v>
      </c>
      <c r="F33">
        <f t="shared" si="15"/>
        <v>0</v>
      </c>
      <c r="G33">
        <f t="shared" si="3"/>
        <v>4559.88</v>
      </c>
      <c r="H33">
        <f t="shared" si="4"/>
        <v>7005846</v>
      </c>
      <c r="I33">
        <f t="shared" si="5"/>
        <v>0</v>
      </c>
      <c r="J33">
        <f t="shared" si="6"/>
        <v>0.86186629967137574</v>
      </c>
      <c r="K33">
        <f t="shared" si="7"/>
        <v>8.5297543051390741E-5</v>
      </c>
      <c r="L33">
        <f t="shared" si="16"/>
        <v>5.967301400535834E-3</v>
      </c>
      <c r="M33">
        <f t="shared" si="8"/>
        <v>0.08</v>
      </c>
      <c r="N33" s="7">
        <f t="shared" si="19"/>
        <v>9.8968416660349945E-5</v>
      </c>
      <c r="O33">
        <f>VLOOKUP(R33,mortality!$B$4:$H$106,prot_model!S33+2,FALSE)</f>
        <v>1.1869747598030746E-3</v>
      </c>
      <c r="P33">
        <f t="shared" si="17"/>
        <v>1.0015003749375233</v>
      </c>
      <c r="Q33">
        <f>discount_curve!K25</f>
        <v>0.99173238304665323</v>
      </c>
      <c r="R33">
        <f t="shared" si="10"/>
        <v>55</v>
      </c>
      <c r="S33">
        <f t="shared" si="11"/>
        <v>1</v>
      </c>
      <c r="T33">
        <f t="shared" si="12"/>
        <v>1</v>
      </c>
    </row>
    <row r="34" spans="1:20">
      <c r="A34">
        <f t="shared" si="20"/>
        <v>19</v>
      </c>
      <c r="B34">
        <f t="shared" si="13"/>
        <v>3304.7370959941641</v>
      </c>
      <c r="C34">
        <f t="shared" si="1"/>
        <v>3902.4077776746285</v>
      </c>
      <c r="D34">
        <f t="shared" si="2"/>
        <v>593.38483600920495</v>
      </c>
      <c r="E34" s="9">
        <f t="shared" si="14"/>
        <v>4.2858456712596169</v>
      </c>
      <c r="F34">
        <f t="shared" si="15"/>
        <v>0</v>
      </c>
      <c r="G34">
        <f t="shared" si="3"/>
        <v>4559.88</v>
      </c>
      <c r="H34">
        <f t="shared" si="4"/>
        <v>7005846</v>
      </c>
      <c r="I34">
        <f t="shared" si="5"/>
        <v>0</v>
      </c>
      <c r="J34">
        <f t="shared" si="6"/>
        <v>0.85581370072778851</v>
      </c>
      <c r="K34">
        <f t="shared" si="7"/>
        <v>8.4698526917263803E-5</v>
      </c>
      <c r="L34">
        <f t="shared" si="16"/>
        <v>5.9253950373717081E-3</v>
      </c>
      <c r="M34">
        <f t="shared" si="8"/>
        <v>0.08</v>
      </c>
      <c r="N34" s="7">
        <f t="shared" si="19"/>
        <v>9.8968416660349945E-5</v>
      </c>
      <c r="O34">
        <f>VLOOKUP(R34,mortality!$B$4:$H$106,prot_model!S34+2,FALSE)</f>
        <v>1.1869747598030746E-3</v>
      </c>
      <c r="P34">
        <f t="shared" si="17"/>
        <v>1.0015837950747717</v>
      </c>
      <c r="Q34">
        <f>discount_curve!K26</f>
        <v>0.99127508042304291</v>
      </c>
      <c r="R34">
        <f t="shared" si="10"/>
        <v>55</v>
      </c>
      <c r="S34">
        <f t="shared" si="11"/>
        <v>1</v>
      </c>
      <c r="T34">
        <f t="shared" si="12"/>
        <v>1</v>
      </c>
    </row>
    <row r="35" spans="1:20">
      <c r="A35">
        <f t="shared" si="20"/>
        <v>20</v>
      </c>
      <c r="B35">
        <f t="shared" si="13"/>
        <v>3281.5286774949236</v>
      </c>
      <c r="C35">
        <f t="shared" si="1"/>
        <v>3875.0024722326984</v>
      </c>
      <c r="D35">
        <f t="shared" si="2"/>
        <v>589.21769264492741</v>
      </c>
      <c r="E35" s="9">
        <f t="shared" si="14"/>
        <v>4.2561020928472377</v>
      </c>
      <c r="F35">
        <f t="shared" si="15"/>
        <v>0</v>
      </c>
      <c r="G35">
        <f t="shared" si="3"/>
        <v>4559.88</v>
      </c>
      <c r="H35">
        <f t="shared" si="4"/>
        <v>7005846</v>
      </c>
      <c r="I35">
        <f t="shared" si="5"/>
        <v>0</v>
      </c>
      <c r="J35">
        <f t="shared" si="6"/>
        <v>0.84980360716349956</v>
      </c>
      <c r="K35">
        <f t="shared" si="7"/>
        <v>8.410371747322557E-5</v>
      </c>
      <c r="L35">
        <f t="shared" si="16"/>
        <v>5.8837829685888729E-3</v>
      </c>
      <c r="M35">
        <f t="shared" si="8"/>
        <v>0.08</v>
      </c>
      <c r="N35" s="7">
        <f t="shared" si="19"/>
        <v>9.8968416660349945E-5</v>
      </c>
      <c r="O35">
        <f>VLOOKUP(R35,mortality!$B$4:$H$106,prot_model!S35+2,FALSE)</f>
        <v>1.1869747598030746E-3</v>
      </c>
      <c r="P35">
        <f t="shared" si="17"/>
        <v>1.0016672221605143</v>
      </c>
      <c r="Q35">
        <f>discount_curve!K27</f>
        <v>0.9908179886685069</v>
      </c>
      <c r="R35">
        <f t="shared" si="10"/>
        <v>55</v>
      </c>
      <c r="S35">
        <f t="shared" si="11"/>
        <v>1</v>
      </c>
      <c r="T35">
        <f t="shared" si="12"/>
        <v>1</v>
      </c>
    </row>
    <row r="36" spans="1:20">
      <c r="A36">
        <f t="shared" si="20"/>
        <v>21</v>
      </c>
      <c r="B36">
        <f t="shared" si="13"/>
        <v>3258.4832464214824</v>
      </c>
      <c r="C36">
        <f t="shared" si="1"/>
        <v>3847.7896250906579</v>
      </c>
      <c r="D36">
        <f t="shared" si="2"/>
        <v>585.07981373562859</v>
      </c>
      <c r="E36" s="9">
        <f t="shared" si="14"/>
        <v>4.2265649335466575</v>
      </c>
      <c r="F36">
        <f t="shared" si="15"/>
        <v>0</v>
      </c>
      <c r="G36">
        <f t="shared" si="3"/>
        <v>4559.88</v>
      </c>
      <c r="H36">
        <f t="shared" si="4"/>
        <v>7005846</v>
      </c>
      <c r="I36">
        <f t="shared" si="5"/>
        <v>0</v>
      </c>
      <c r="J36">
        <f t="shared" si="6"/>
        <v>0.84383572047743749</v>
      </c>
      <c r="K36">
        <f t="shared" si="7"/>
        <v>8.3513085177097619E-5</v>
      </c>
      <c r="L36">
        <f t="shared" si="16"/>
        <v>5.8424631274562565E-3</v>
      </c>
      <c r="M36">
        <f t="shared" si="8"/>
        <v>0.08</v>
      </c>
      <c r="N36" s="7">
        <f t="shared" si="19"/>
        <v>9.8968416660349945E-5</v>
      </c>
      <c r="O36">
        <f>VLOOKUP(R36,mortality!$B$4:$H$106,prot_model!S36+2,FALSE)</f>
        <v>1.1869747598030746E-3</v>
      </c>
      <c r="P36">
        <f t="shared" si="17"/>
        <v>1.0017506561953293</v>
      </c>
      <c r="Q36">
        <f>discount_curve!K28</f>
        <v>0.99036110768581043</v>
      </c>
      <c r="R36">
        <f t="shared" si="10"/>
        <v>55</v>
      </c>
      <c r="S36">
        <f t="shared" si="11"/>
        <v>1</v>
      </c>
      <c r="T36">
        <f t="shared" si="12"/>
        <v>1</v>
      </c>
    </row>
    <row r="37" spans="1:20">
      <c r="A37">
        <f t="shared" si="20"/>
        <v>22</v>
      </c>
      <c r="B37">
        <f t="shared" si="13"/>
        <v>3235.5996581505538</v>
      </c>
      <c r="C37">
        <f t="shared" si="1"/>
        <v>3820.7678846781951</v>
      </c>
      <c r="D37">
        <f t="shared" si="2"/>
        <v>580.97099376682297</v>
      </c>
      <c r="E37" s="9">
        <f t="shared" si="14"/>
        <v>4.1972327608184195</v>
      </c>
      <c r="F37">
        <f t="shared" si="15"/>
        <v>0</v>
      </c>
      <c r="G37">
        <f t="shared" si="3"/>
        <v>4559.88</v>
      </c>
      <c r="H37">
        <f t="shared" si="4"/>
        <v>7005846</v>
      </c>
      <c r="I37">
        <f t="shared" si="5"/>
        <v>0</v>
      </c>
      <c r="J37">
        <f t="shared" si="6"/>
        <v>0.83790974426480413</v>
      </c>
      <c r="K37">
        <f t="shared" si="7"/>
        <v>8.2926600694166404E-5</v>
      </c>
      <c r="L37">
        <f t="shared" si="16"/>
        <v>5.8014334617567482E-3</v>
      </c>
      <c r="M37">
        <f t="shared" si="8"/>
        <v>0.08</v>
      </c>
      <c r="N37" s="7">
        <f t="shared" si="19"/>
        <v>9.8968416660349945E-5</v>
      </c>
      <c r="O37">
        <f>VLOOKUP(R37,mortality!$B$4:$H$106,prot_model!S37+2,FALSE)</f>
        <v>1.1869747598030746E-3</v>
      </c>
      <c r="P37">
        <f t="shared" si="17"/>
        <v>1.0018340971797961</v>
      </c>
      <c r="Q37">
        <f>discount_curve!K29</f>
        <v>0.98990443737776301</v>
      </c>
      <c r="R37">
        <f t="shared" si="10"/>
        <v>55</v>
      </c>
      <c r="S37">
        <f t="shared" si="11"/>
        <v>1</v>
      </c>
      <c r="T37">
        <f t="shared" si="12"/>
        <v>1</v>
      </c>
    </row>
    <row r="38" spans="1:20">
      <c r="A38">
        <f t="shared" si="20"/>
        <v>23</v>
      </c>
      <c r="B38">
        <f t="shared" si="13"/>
        <v>3212.8767760972778</v>
      </c>
      <c r="C38">
        <f t="shared" si="1"/>
        <v>3793.9359089166264</v>
      </c>
      <c r="D38">
        <f t="shared" si="2"/>
        <v>576.8910286672841</v>
      </c>
      <c r="E38" s="9">
        <f t="shared" si="14"/>
        <v>4.1681041520648234</v>
      </c>
      <c r="F38">
        <f t="shared" si="15"/>
        <v>0</v>
      </c>
      <c r="G38">
        <f t="shared" si="3"/>
        <v>4559.88</v>
      </c>
      <c r="H38">
        <f t="shared" si="4"/>
        <v>7005846</v>
      </c>
      <c r="I38">
        <f t="shared" si="5"/>
        <v>0</v>
      </c>
      <c r="J38">
        <f t="shared" si="6"/>
        <v>0.83202538420235317</v>
      </c>
      <c r="K38">
        <f t="shared" si="7"/>
        <v>8.2344234895726239E-5</v>
      </c>
      <c r="L38">
        <f t="shared" si="16"/>
        <v>5.7606919336852715E-3</v>
      </c>
      <c r="M38">
        <f t="shared" si="8"/>
        <v>0.08</v>
      </c>
      <c r="N38" s="7">
        <f t="shared" si="19"/>
        <v>9.8968416660349945E-5</v>
      </c>
      <c r="O38">
        <f>VLOOKUP(R38,mortality!$B$4:$H$106,prot_model!S38+2,FALSE)</f>
        <v>1.1869747598030746E-3</v>
      </c>
      <c r="P38">
        <f t="shared" si="17"/>
        <v>1.0019175451144933</v>
      </c>
      <c r="Q38">
        <f>discount_curve!K30</f>
        <v>0.98944797764722014</v>
      </c>
      <c r="R38">
        <f t="shared" si="10"/>
        <v>55</v>
      </c>
      <c r="S38">
        <f t="shared" si="11"/>
        <v>1</v>
      </c>
      <c r="T38">
        <f t="shared" si="12"/>
        <v>1</v>
      </c>
    </row>
    <row r="39" spans="1:20">
      <c r="A39">
        <f t="shared" si="20"/>
        <v>24</v>
      </c>
      <c r="B39">
        <f t="shared" si="13"/>
        <v>3088.5189572253394</v>
      </c>
      <c r="C39">
        <f t="shared" si="1"/>
        <v>3767.2923651522374</v>
      </c>
      <c r="D39">
        <f t="shared" si="2"/>
        <v>674.63423023233713</v>
      </c>
      <c r="E39" s="9">
        <f t="shared" si="14"/>
        <v>4.1391776945609378</v>
      </c>
      <c r="F39">
        <f t="shared" si="15"/>
        <v>0</v>
      </c>
      <c r="G39">
        <f t="shared" si="3"/>
        <v>4559.88</v>
      </c>
      <c r="H39">
        <f t="shared" si="4"/>
        <v>7005846</v>
      </c>
      <c r="I39">
        <f t="shared" si="5"/>
        <v>0</v>
      </c>
      <c r="J39">
        <f t="shared" si="6"/>
        <v>0.82618234803377222</v>
      </c>
      <c r="K39">
        <f t="shared" si="7"/>
        <v>9.6295897773421955E-5</v>
      </c>
      <c r="L39">
        <f t="shared" si="16"/>
        <v>4.248571166325401E-3</v>
      </c>
      <c r="M39">
        <f t="shared" si="8"/>
        <v>6.0000000000000005E-2</v>
      </c>
      <c r="N39" s="7">
        <f t="shared" si="19"/>
        <v>1.1655525926279608E-4</v>
      </c>
      <c r="O39">
        <f>VLOOKUP(R39,mortality!$B$4:$H$106,prot_model!S39+2,FALSE)</f>
        <v>1.3977668409358305E-3</v>
      </c>
      <c r="P39">
        <f t="shared" si="17"/>
        <v>1.0020009999999997</v>
      </c>
      <c r="Q39">
        <f>discount_curve!K31</f>
        <v>0.98645908760132384</v>
      </c>
      <c r="R39">
        <f t="shared" si="10"/>
        <v>56</v>
      </c>
      <c r="S39">
        <f t="shared" si="11"/>
        <v>2</v>
      </c>
      <c r="T39">
        <f t="shared" si="12"/>
        <v>2</v>
      </c>
    </row>
    <row r="40" spans="1:20">
      <c r="A40">
        <f t="shared" si="20"/>
        <v>25</v>
      </c>
      <c r="B40">
        <f t="shared" si="13"/>
        <v>3072.2761899067204</v>
      </c>
      <c r="C40">
        <f t="shared" si="1"/>
        <v>3747.4802927239948</v>
      </c>
      <c r="D40">
        <f t="shared" si="2"/>
        <v>671.08634996809997</v>
      </c>
      <c r="E40" s="9">
        <f t="shared" si="14"/>
        <v>4.1177528491744226</v>
      </c>
      <c r="F40">
        <f t="shared" si="15"/>
        <v>0</v>
      </c>
      <c r="G40">
        <f t="shared" si="3"/>
        <v>4559.88</v>
      </c>
      <c r="H40">
        <f t="shared" si="4"/>
        <v>7005846</v>
      </c>
      <c r="I40">
        <f t="shared" si="5"/>
        <v>0</v>
      </c>
      <c r="J40">
        <f t="shared" si="6"/>
        <v>0.82183748096967346</v>
      </c>
      <c r="K40">
        <f t="shared" si="7"/>
        <v>9.578948066630354E-5</v>
      </c>
      <c r="L40">
        <f t="shared" si="16"/>
        <v>4.2262280637718561E-3</v>
      </c>
      <c r="M40">
        <f t="shared" si="8"/>
        <v>6.0000000000000005E-2</v>
      </c>
      <c r="N40" s="7">
        <f t="shared" si="19"/>
        <v>1.1655525926279608E-4</v>
      </c>
      <c r="O40">
        <f>VLOOKUP(R40,mortality!$B$4:$H$106,prot_model!S40+2,FALSE)</f>
        <v>1.3977668409358305E-3</v>
      </c>
      <c r="P40">
        <f t="shared" si="17"/>
        <v>1.0020844618368947</v>
      </c>
      <c r="Q40">
        <f>discount_curve!K32</f>
        <v>0.9858988793314446</v>
      </c>
      <c r="R40">
        <f t="shared" si="10"/>
        <v>56</v>
      </c>
      <c r="S40">
        <f t="shared" si="11"/>
        <v>2</v>
      </c>
      <c r="T40">
        <f t="shared" si="12"/>
        <v>2</v>
      </c>
    </row>
    <row r="41" spans="1:20">
      <c r="A41">
        <f t="shared" si="20"/>
        <v>26</v>
      </c>
      <c r="B41">
        <f t="shared" si="13"/>
        <v>3056.1188445673533</v>
      </c>
      <c r="C41">
        <f t="shared" si="1"/>
        <v>3727.7724113634622</v>
      </c>
      <c r="D41">
        <f t="shared" si="2"/>
        <v>667.5571278949318</v>
      </c>
      <c r="E41" s="9">
        <f t="shared" si="14"/>
        <v>4.0964389011771232</v>
      </c>
      <c r="F41">
        <f t="shared" si="15"/>
        <v>0</v>
      </c>
      <c r="G41">
        <f t="shared" si="3"/>
        <v>4559.88</v>
      </c>
      <c r="H41">
        <f t="shared" si="4"/>
        <v>7005846</v>
      </c>
      <c r="I41">
        <f t="shared" si="5"/>
        <v>0</v>
      </c>
      <c r="J41">
        <f t="shared" si="6"/>
        <v>0.81751546342523529</v>
      </c>
      <c r="K41">
        <f t="shared" si="7"/>
        <v>9.5285726790873192E-5</v>
      </c>
      <c r="L41">
        <f t="shared" si="16"/>
        <v>4.2040024628940929E-3</v>
      </c>
      <c r="M41">
        <f t="shared" si="8"/>
        <v>6.0000000000000005E-2</v>
      </c>
      <c r="N41" s="7">
        <f t="shared" si="19"/>
        <v>1.1655525926279608E-4</v>
      </c>
      <c r="O41">
        <f>VLOOKUP(R41,mortality!$B$4:$H$106,prot_model!S41+2,FALSE)</f>
        <v>1.3977668409358305E-3</v>
      </c>
      <c r="P41">
        <f t="shared" si="17"/>
        <v>1.0021679306257567</v>
      </c>
      <c r="Q41">
        <f>discount_curve!K33</f>
        <v>0.98533898920279328</v>
      </c>
      <c r="R41">
        <f t="shared" si="10"/>
        <v>56</v>
      </c>
      <c r="S41">
        <f t="shared" si="11"/>
        <v>2</v>
      </c>
      <c r="T41">
        <f t="shared" si="12"/>
        <v>2</v>
      </c>
    </row>
    <row r="42" spans="1:20">
      <c r="A42">
        <f t="shared" si="20"/>
        <v>27</v>
      </c>
      <c r="B42">
        <f t="shared" si="13"/>
        <v>3040.0464719665388</v>
      </c>
      <c r="C42">
        <f t="shared" si="1"/>
        <v>3708.1681731330814</v>
      </c>
      <c r="D42">
        <f t="shared" si="2"/>
        <v>664.04646588999083</v>
      </c>
      <c r="E42" s="9">
        <f t="shared" si="14"/>
        <v>4.075235276551787</v>
      </c>
      <c r="F42">
        <f t="shared" si="15"/>
        <v>0</v>
      </c>
      <c r="G42">
        <f t="shared" si="3"/>
        <v>4559.88</v>
      </c>
      <c r="H42">
        <f t="shared" si="4"/>
        <v>7005846</v>
      </c>
      <c r="I42">
        <f t="shared" si="5"/>
        <v>0</v>
      </c>
      <c r="J42">
        <f t="shared" si="6"/>
        <v>0.81321617523555034</v>
      </c>
      <c r="K42">
        <f t="shared" si="7"/>
        <v>9.4784622141278984E-5</v>
      </c>
      <c r="L42">
        <f t="shared" si="16"/>
        <v>4.1818937457544806E-3</v>
      </c>
      <c r="M42">
        <f t="shared" si="8"/>
        <v>6.0000000000000005E-2</v>
      </c>
      <c r="N42" s="7">
        <f t="shared" si="19"/>
        <v>1.1655525926279608E-4</v>
      </c>
      <c r="O42">
        <f>VLOOKUP(R42,mortality!$B$4:$H$106,prot_model!S42+2,FALSE)</f>
        <v>1.3977668409358305E-3</v>
      </c>
      <c r="P42">
        <f t="shared" si="17"/>
        <v>1.0022514063671653</v>
      </c>
      <c r="Q42">
        <f>discount_curve!K34</f>
        <v>0.98477941703469851</v>
      </c>
      <c r="R42">
        <f t="shared" si="10"/>
        <v>56</v>
      </c>
      <c r="S42">
        <f t="shared" si="11"/>
        <v>2</v>
      </c>
      <c r="T42">
        <f t="shared" si="12"/>
        <v>2</v>
      </c>
    </row>
    <row r="43" spans="1:20">
      <c r="A43">
        <f t="shared" si="20"/>
        <v>28</v>
      </c>
      <c r="B43">
        <f t="shared" si="13"/>
        <v>3024.0586252261687</v>
      </c>
      <c r="C43">
        <f t="shared" si="1"/>
        <v>3688.6670329768808</v>
      </c>
      <c r="D43">
        <f t="shared" si="2"/>
        <v>660.55426634646005</v>
      </c>
      <c r="E43" s="9">
        <f t="shared" si="14"/>
        <v>4.0541414042523378</v>
      </c>
      <c r="F43">
        <f t="shared" si="15"/>
        <v>0</v>
      </c>
      <c r="G43">
        <f t="shared" si="3"/>
        <v>4559.88</v>
      </c>
      <c r="H43">
        <f t="shared" si="4"/>
        <v>7005846</v>
      </c>
      <c r="I43">
        <f t="shared" si="5"/>
        <v>0</v>
      </c>
      <c r="J43">
        <f t="shared" si="6"/>
        <v>0.80893949686765454</v>
      </c>
      <c r="K43">
        <f t="shared" si="7"/>
        <v>9.4286152785325297E-5</v>
      </c>
      <c r="L43">
        <f t="shared" si="16"/>
        <v>4.1599012976651075E-3</v>
      </c>
      <c r="M43">
        <f t="shared" si="8"/>
        <v>6.0000000000000005E-2</v>
      </c>
      <c r="N43" s="7">
        <f t="shared" si="19"/>
        <v>1.1655525926279608E-4</v>
      </c>
      <c r="O43">
        <f>VLOOKUP(R43,mortality!$B$4:$H$106,prot_model!S43+2,FALSE)</f>
        <v>1.3977668409358305E-3</v>
      </c>
      <c r="P43">
        <f t="shared" si="17"/>
        <v>1.0023348890616994</v>
      </c>
      <c r="Q43">
        <f>discount_curve!K35</f>
        <v>0.98422016264659073</v>
      </c>
      <c r="R43">
        <f t="shared" si="10"/>
        <v>56</v>
      </c>
      <c r="S43">
        <f t="shared" si="11"/>
        <v>2</v>
      </c>
      <c r="T43">
        <f t="shared" si="12"/>
        <v>2</v>
      </c>
    </row>
    <row r="44" spans="1:20">
      <c r="A44">
        <f t="shared" si="20"/>
        <v>29</v>
      </c>
      <c r="B44">
        <f t="shared" si="13"/>
        <v>3008.1548598182985</v>
      </c>
      <c r="C44">
        <f t="shared" si="1"/>
        <v>3669.2684487053211</v>
      </c>
      <c r="D44">
        <f t="shared" si="2"/>
        <v>657.08043217083411</v>
      </c>
      <c r="E44" s="9">
        <f t="shared" si="14"/>
        <v>4.0331567161884934</v>
      </c>
      <c r="F44">
        <f t="shared" si="15"/>
        <v>0</v>
      </c>
      <c r="G44">
        <f t="shared" si="3"/>
        <v>4559.88</v>
      </c>
      <c r="H44">
        <f t="shared" si="4"/>
        <v>7005846</v>
      </c>
      <c r="I44">
        <f t="shared" si="5"/>
        <v>0</v>
      </c>
      <c r="J44">
        <f t="shared" si="6"/>
        <v>0.80468530941720418</v>
      </c>
      <c r="K44">
        <f t="shared" si="7"/>
        <v>9.3790304864085523E-5</v>
      </c>
      <c r="L44">
        <f t="shared" si="16"/>
        <v>4.1380245071706819E-3</v>
      </c>
      <c r="M44">
        <f t="shared" si="8"/>
        <v>6.0000000000000005E-2</v>
      </c>
      <c r="N44" s="7">
        <f t="shared" si="19"/>
        <v>1.1655525926279608E-4</v>
      </c>
      <c r="O44">
        <f>VLOOKUP(R44,mortality!$B$4:$H$106,prot_model!S44+2,FALSE)</f>
        <v>1.3977668409358305E-3</v>
      </c>
      <c r="P44">
        <f t="shared" si="17"/>
        <v>1.0024183787099381</v>
      </c>
      <c r="Q44">
        <f>discount_curve!K36</f>
        <v>0.98366122585800342</v>
      </c>
      <c r="R44">
        <f t="shared" si="10"/>
        <v>56</v>
      </c>
      <c r="S44">
        <f t="shared" si="11"/>
        <v>2</v>
      </c>
      <c r="T44">
        <f t="shared" si="12"/>
        <v>2</v>
      </c>
    </row>
    <row r="45" spans="1:20">
      <c r="A45">
        <f t="shared" si="20"/>
        <v>30</v>
      </c>
      <c r="B45">
        <f t="shared" si="13"/>
        <v>2992.3347335527906</v>
      </c>
      <c r="C45">
        <f t="shared" si="1"/>
        <v>3649.9718809802198</v>
      </c>
      <c r="D45">
        <f t="shared" si="2"/>
        <v>653.62486678021867</v>
      </c>
      <c r="E45" s="6">
        <f t="shared" si="14"/>
        <v>4.0122806472104742</v>
      </c>
      <c r="F45">
        <f t="shared" si="15"/>
        <v>0</v>
      </c>
      <c r="G45">
        <f t="shared" si="3"/>
        <v>4559.88</v>
      </c>
      <c r="H45">
        <f t="shared" si="4"/>
        <v>7005846</v>
      </c>
      <c r="I45">
        <f t="shared" si="5"/>
        <v>0</v>
      </c>
      <c r="J45">
        <f t="shared" si="6"/>
        <v>0.80045349460516935</v>
      </c>
      <c r="K45">
        <f t="shared" si="7"/>
        <v>9.3297064591516663E-5</v>
      </c>
      <c r="L45">
        <f t="shared" si="16"/>
        <v>4.1162627660315402E-3</v>
      </c>
      <c r="M45">
        <f t="shared" si="8"/>
        <v>6.0000000000000005E-2</v>
      </c>
      <c r="N45" s="7">
        <f t="shared" si="19"/>
        <v>1.1655525926279608E-4</v>
      </c>
      <c r="O45">
        <f>VLOOKUP(R45,mortality!$B$4:$H$106,prot_model!S45+2,FALSE)</f>
        <v>1.3977668409358305E-3</v>
      </c>
      <c r="P45">
        <f t="shared" si="17"/>
        <v>1.0025018753124606</v>
      </c>
      <c r="Q45">
        <f>discount_curve!K37</f>
        <v>0.98310260648857262</v>
      </c>
      <c r="R45">
        <f t="shared" si="10"/>
        <v>56</v>
      </c>
      <c r="S45">
        <f t="shared" si="11"/>
        <v>2</v>
      </c>
      <c r="T45">
        <f t="shared" si="12"/>
        <v>2</v>
      </c>
    </row>
    <row r="46" spans="1:20">
      <c r="A46">
        <f t="shared" si="20"/>
        <v>31</v>
      </c>
      <c r="B46">
        <f t="shared" si="13"/>
        <v>2976.5978065650183</v>
      </c>
      <c r="C46">
        <f t="shared" si="1"/>
        <v>3630.7767932997585</v>
      </c>
      <c r="D46">
        <f t="shared" si="2"/>
        <v>650.18747409964635</v>
      </c>
      <c r="E46" s="6">
        <f t="shared" si="14"/>
        <v>3.9915126350937791</v>
      </c>
      <c r="F46">
        <f t="shared" si="15"/>
        <v>0</v>
      </c>
      <c r="G46">
        <f t="shared" si="3"/>
        <v>4559.88</v>
      </c>
      <c r="H46">
        <f t="shared" si="4"/>
        <v>7005846</v>
      </c>
      <c r="I46">
        <f t="shared" si="5"/>
        <v>0</v>
      </c>
      <c r="J46">
        <f t="shared" si="6"/>
        <v>0.79624393477454636</v>
      </c>
      <c r="K46">
        <f t="shared" si="7"/>
        <v>9.2806418254076141E-5</v>
      </c>
      <c r="L46">
        <f t="shared" si="16"/>
        <v>4.0946154692067293E-3</v>
      </c>
      <c r="M46">
        <f t="shared" si="8"/>
        <v>6.0000000000000005E-2</v>
      </c>
      <c r="N46" s="7">
        <f t="shared" si="19"/>
        <v>1.1655525926279608E-4</v>
      </c>
      <c r="O46">
        <f>VLOOKUP(R46,mortality!$B$4:$H$106,prot_model!S46+2,FALSE)</f>
        <v>1.3977668409358305E-3</v>
      </c>
      <c r="P46">
        <f t="shared" si="17"/>
        <v>1.0025853788698464</v>
      </c>
      <c r="Q46">
        <f>discount_curve!K38</f>
        <v>0.98254430435803619</v>
      </c>
      <c r="R46">
        <f t="shared" si="10"/>
        <v>56</v>
      </c>
      <c r="S46">
        <f t="shared" si="11"/>
        <v>2</v>
      </c>
      <c r="T46">
        <f t="shared" si="12"/>
        <v>2</v>
      </c>
    </row>
    <row r="47" spans="1:20">
      <c r="A47">
        <f t="shared" si="20"/>
        <v>32</v>
      </c>
      <c r="B47">
        <f t="shared" si="13"/>
        <v>2960.9436413036346</v>
      </c>
      <c r="C47">
        <f t="shared" si="1"/>
        <v>3611.6826519835636</v>
      </c>
      <c r="D47">
        <f t="shared" si="2"/>
        <v>646.76815855940481</v>
      </c>
      <c r="E47" s="6">
        <f t="shared" si="14"/>
        <v>3.9708521205240404</v>
      </c>
      <c r="F47">
        <f t="shared" si="15"/>
        <v>0</v>
      </c>
      <c r="G47">
        <f t="shared" si="3"/>
        <v>4559.88</v>
      </c>
      <c r="H47">
        <f t="shared" si="4"/>
        <v>7005846</v>
      </c>
      <c r="I47">
        <f t="shared" si="5"/>
        <v>0</v>
      </c>
      <c r="J47">
        <f t="shared" si="6"/>
        <v>0.79205651288708556</v>
      </c>
      <c r="K47">
        <f t="shared" si="7"/>
        <v>9.2318352210340448E-5</v>
      </c>
      <c r="L47">
        <f t="shared" si="16"/>
        <v>4.0730820148371875E-3</v>
      </c>
      <c r="M47">
        <f t="shared" si="8"/>
        <v>6.0000000000000005E-2</v>
      </c>
      <c r="N47" s="7">
        <f t="shared" si="19"/>
        <v>1.1655525926279608E-4</v>
      </c>
      <c r="O47">
        <f>VLOOKUP(R47,mortality!$B$4:$H$106,prot_model!S47+2,FALSE)</f>
        <v>1.3977668409358305E-3</v>
      </c>
      <c r="P47">
        <f t="shared" si="17"/>
        <v>1.0026688893826745</v>
      </c>
      <c r="Q47">
        <f>discount_curve!K39</f>
        <v>0.98198631928623492</v>
      </c>
      <c r="R47">
        <f t="shared" si="10"/>
        <v>56</v>
      </c>
      <c r="S47">
        <f t="shared" si="11"/>
        <v>2</v>
      </c>
      <c r="T47">
        <f t="shared" si="12"/>
        <v>2</v>
      </c>
    </row>
    <row r="48" spans="1:20">
      <c r="A48">
        <f t="shared" si="20"/>
        <v>33</v>
      </c>
      <c r="B48">
        <f t="shared" si="13"/>
        <v>2945.3718025184094</v>
      </c>
      <c r="C48">
        <f t="shared" si="1"/>
        <v>3592.6889261578713</v>
      </c>
      <c r="D48">
        <f t="shared" si="2"/>
        <v>643.36682509237971</v>
      </c>
      <c r="E48" s="6">
        <f t="shared" si="14"/>
        <v>3.9502985470819678</v>
      </c>
      <c r="F48">
        <f t="shared" si="15"/>
        <v>0</v>
      </c>
      <c r="G48">
        <f t="shared" si="3"/>
        <v>4559.88</v>
      </c>
      <c r="H48">
        <f t="shared" si="4"/>
        <v>7005846</v>
      </c>
      <c r="I48">
        <f t="shared" si="5"/>
        <v>0</v>
      </c>
      <c r="J48">
        <f t="shared" si="6"/>
        <v>0.78789111252003807</v>
      </c>
      <c r="K48">
        <f t="shared" si="7"/>
        <v>9.1832852890625879E-5</v>
      </c>
      <c r="L48">
        <f t="shared" si="16"/>
        <v>4.0516618042290131E-3</v>
      </c>
      <c r="M48">
        <f t="shared" si="8"/>
        <v>6.0000000000000005E-2</v>
      </c>
      <c r="N48" s="7">
        <f t="shared" si="19"/>
        <v>1.1655525926279608E-4</v>
      </c>
      <c r="O48">
        <f>VLOOKUP(R48,mortality!$B$4:$H$106,prot_model!S48+2,FALSE)</f>
        <v>1.3977668409358305E-3</v>
      </c>
      <c r="P48">
        <f t="shared" si="17"/>
        <v>1.0027524068515246</v>
      </c>
      <c r="Q48">
        <f>discount_curve!K40</f>
        <v>0.98142865109311184</v>
      </c>
      <c r="R48">
        <f t="shared" si="10"/>
        <v>56</v>
      </c>
      <c r="S48">
        <f t="shared" si="11"/>
        <v>2</v>
      </c>
      <c r="T48">
        <f t="shared" si="12"/>
        <v>2</v>
      </c>
    </row>
    <row r="49" spans="1:20">
      <c r="A49">
        <f t="shared" si="20"/>
        <v>34</v>
      </c>
      <c r="B49">
        <f t="shared" si="13"/>
        <v>2929.8818572481241</v>
      </c>
      <c r="C49">
        <f t="shared" si="1"/>
        <v>3573.7950877407648</v>
      </c>
      <c r="D49">
        <f t="shared" si="2"/>
        <v>639.98337913141199</v>
      </c>
      <c r="E49" s="6">
        <f t="shared" si="14"/>
        <v>3.9298513612283563</v>
      </c>
      <c r="F49">
        <f t="shared" si="15"/>
        <v>0</v>
      </c>
      <c r="G49">
        <f t="shared" si="3"/>
        <v>4559.88</v>
      </c>
      <c r="H49">
        <f t="shared" si="4"/>
        <v>7005846</v>
      </c>
      <c r="I49">
        <f t="shared" si="5"/>
        <v>0</v>
      </c>
      <c r="J49">
        <f t="shared" si="6"/>
        <v>0.78374761786291847</v>
      </c>
      <c r="K49">
        <f t="shared" si="7"/>
        <v>9.1349906796611292E-5</v>
      </c>
      <c r="L49">
        <f t="shared" si="16"/>
        <v>4.0303542418368161E-3</v>
      </c>
      <c r="M49">
        <f t="shared" si="8"/>
        <v>6.0000000000000005E-2</v>
      </c>
      <c r="N49" s="7">
        <f t="shared" si="19"/>
        <v>1.1655525926279608E-4</v>
      </c>
      <c r="O49">
        <f>VLOOKUP(R49,mortality!$B$4:$H$106,prot_model!S49+2,FALSE)</f>
        <v>1.3977668409358305E-3</v>
      </c>
      <c r="P49">
        <f t="shared" si="17"/>
        <v>1.0028359312769759</v>
      </c>
      <c r="Q49">
        <f>discount_curve!K41</f>
        <v>0.980871299598712</v>
      </c>
      <c r="R49">
        <f t="shared" si="10"/>
        <v>56</v>
      </c>
      <c r="S49">
        <f t="shared" si="11"/>
        <v>2</v>
      </c>
      <c r="T49">
        <f t="shared" si="12"/>
        <v>2</v>
      </c>
    </row>
    <row r="50" spans="1:20">
      <c r="A50">
        <f t="shared" si="20"/>
        <v>35</v>
      </c>
      <c r="B50">
        <f t="shared" si="13"/>
        <v>2914.4733748085373</v>
      </c>
      <c r="C50">
        <f t="shared" si="1"/>
        <v>3555.0006114274943</v>
      </c>
      <c r="D50">
        <f t="shared" si="2"/>
        <v>636.61772660666804</v>
      </c>
      <c r="E50" s="6">
        <f t="shared" si="14"/>
        <v>3.9095100122891817</v>
      </c>
      <c r="F50">
        <f t="shared" si="15"/>
        <v>0</v>
      </c>
      <c r="G50">
        <f t="shared" si="3"/>
        <v>4559.88</v>
      </c>
      <c r="H50">
        <f t="shared" si="4"/>
        <v>7005846</v>
      </c>
      <c r="I50">
        <f t="shared" si="5"/>
        <v>0</v>
      </c>
      <c r="J50">
        <f t="shared" si="6"/>
        <v>0.77962591371428502</v>
      </c>
      <c r="K50">
        <f t="shared" si="7"/>
        <v>9.0869500500962778E-5</v>
      </c>
      <c r="L50">
        <f t="shared" si="16"/>
        <v>4.0091587352471588E-3</v>
      </c>
      <c r="M50">
        <f t="shared" si="8"/>
        <v>6.0000000000000005E-2</v>
      </c>
      <c r="N50" s="7">
        <f t="shared" si="19"/>
        <v>1.1655525926279608E-4</v>
      </c>
      <c r="O50">
        <f>VLOOKUP(R50,mortality!$B$4:$H$106,prot_model!S50+2,FALSE)</f>
        <v>1.3977668409358305E-3</v>
      </c>
      <c r="P50">
        <f t="shared" si="17"/>
        <v>1.0029194626596076</v>
      </c>
      <c r="Q50">
        <f>discount_curve!K42</f>
        <v>0.98031426462318283</v>
      </c>
      <c r="R50">
        <f t="shared" si="10"/>
        <v>56</v>
      </c>
      <c r="S50">
        <f t="shared" si="11"/>
        <v>2</v>
      </c>
      <c r="T50">
        <f t="shared" si="12"/>
        <v>2</v>
      </c>
    </row>
    <row r="51" spans="1:20">
      <c r="A51">
        <f t="shared" si="20"/>
        <v>36</v>
      </c>
      <c r="B51">
        <f t="shared" si="13"/>
        <v>2785.497363509261</v>
      </c>
      <c r="C51">
        <f t="shared" si="1"/>
        <v>3536.3049746758707</v>
      </c>
      <c r="D51">
        <f t="shared" si="2"/>
        <v>746.91833721416879</v>
      </c>
      <c r="E51" s="6">
        <f t="shared" si="14"/>
        <v>3.8892739524407718</v>
      </c>
      <c r="F51">
        <f t="shared" si="15"/>
        <v>0</v>
      </c>
      <c r="G51">
        <f t="shared" si="3"/>
        <v>4559.88</v>
      </c>
      <c r="H51">
        <f t="shared" si="4"/>
        <v>7005846</v>
      </c>
      <c r="I51">
        <f t="shared" si="5"/>
        <v>0</v>
      </c>
      <c r="J51">
        <f t="shared" si="6"/>
        <v>0.77552588547853685</v>
      </c>
      <c r="K51">
        <f t="shared" si="7"/>
        <v>1.0661358203051691E-4</v>
      </c>
      <c r="L51">
        <f t="shared" si="16"/>
        <v>2.6333650988264548E-3</v>
      </c>
      <c r="M51">
        <f t="shared" si="8"/>
        <v>4.0000000000000008E-2</v>
      </c>
      <c r="N51" s="7">
        <f t="shared" si="19"/>
        <v>1.3747262860830389E-4</v>
      </c>
      <c r="O51">
        <f>VLOOKUP(R51,mortality!$B$4:$H$106,prot_model!S51+2,FALSE)</f>
        <v>1.6484247989363415E-3</v>
      </c>
      <c r="P51">
        <f t="shared" si="17"/>
        <v>1.0030030009999995</v>
      </c>
      <c r="Q51">
        <f>discount_curve!K43</f>
        <v>0.97672773056559192</v>
      </c>
      <c r="R51">
        <f t="shared" si="10"/>
        <v>57</v>
      </c>
      <c r="S51">
        <f t="shared" si="11"/>
        <v>3</v>
      </c>
      <c r="T51">
        <f t="shared" si="12"/>
        <v>3</v>
      </c>
    </row>
    <row r="52" spans="1:20">
      <c r="A52">
        <f t="shared" si="20"/>
        <v>37</v>
      </c>
      <c r="B52">
        <f t="shared" si="13"/>
        <v>2775.6557142690926</v>
      </c>
      <c r="C52">
        <f t="shared" si="1"/>
        <v>3523.8110006886041</v>
      </c>
      <c r="D52">
        <f t="shared" si="2"/>
        <v>744.27943068812135</v>
      </c>
      <c r="E52" s="6">
        <f t="shared" si="14"/>
        <v>3.8758557313900894</v>
      </c>
      <c r="F52">
        <f t="shared" si="15"/>
        <v>0</v>
      </c>
      <c r="G52">
        <f t="shared" si="3"/>
        <v>4559.88</v>
      </c>
      <c r="H52">
        <f t="shared" si="4"/>
        <v>7005846</v>
      </c>
      <c r="I52">
        <f t="shared" si="5"/>
        <v>0</v>
      </c>
      <c r="J52">
        <f t="shared" si="6"/>
        <v>0.77278590679767978</v>
      </c>
      <c r="K52">
        <f t="shared" si="7"/>
        <v>1.0623690995892878E-4</v>
      </c>
      <c r="L52">
        <f t="shared" si="16"/>
        <v>2.6240612646607582E-3</v>
      </c>
      <c r="M52">
        <f t="shared" si="8"/>
        <v>4.0000000000000008E-2</v>
      </c>
      <c r="N52" s="7">
        <f t="shared" si="19"/>
        <v>1.3747262860830389E-4</v>
      </c>
      <c r="O52">
        <f>VLOOKUP(R52,mortality!$B$4:$H$106,prot_model!S52+2,FALSE)</f>
        <v>1.6484247989363415E-3</v>
      </c>
      <c r="P52">
        <f t="shared" si="17"/>
        <v>1.0030865462987313</v>
      </c>
      <c r="Q52">
        <f>discount_curve!K44</f>
        <v>0.97608906877496926</v>
      </c>
      <c r="R52">
        <f t="shared" si="10"/>
        <v>57</v>
      </c>
      <c r="S52">
        <f t="shared" si="11"/>
        <v>3</v>
      </c>
      <c r="T52">
        <f t="shared" si="12"/>
        <v>3</v>
      </c>
    </row>
    <row r="53" spans="1:20">
      <c r="A53">
        <f t="shared" si="20"/>
        <v>38</v>
      </c>
      <c r="B53">
        <f t="shared" si="13"/>
        <v>2765.8488372697093</v>
      </c>
      <c r="C53">
        <f t="shared" si="1"/>
        <v>3511.3611686481195</v>
      </c>
      <c r="D53">
        <f t="shared" si="2"/>
        <v>741.6498475744288</v>
      </c>
      <c r="E53" s="6">
        <f t="shared" si="14"/>
        <v>3.8624838039814509</v>
      </c>
      <c r="F53">
        <f t="shared" si="15"/>
        <v>0</v>
      </c>
      <c r="G53">
        <f t="shared" si="3"/>
        <v>4559.88</v>
      </c>
      <c r="H53">
        <f t="shared" si="4"/>
        <v>7005846</v>
      </c>
      <c r="I53">
        <f t="shared" si="5"/>
        <v>0</v>
      </c>
      <c r="J53">
        <f t="shared" si="6"/>
        <v>0.77005560862306011</v>
      </c>
      <c r="K53">
        <f t="shared" si="7"/>
        <v>1.0586156869197935E-4</v>
      </c>
      <c r="L53">
        <f t="shared" si="16"/>
        <v>2.6147903014897525E-3</v>
      </c>
      <c r="M53">
        <f t="shared" si="8"/>
        <v>4.0000000000000008E-2</v>
      </c>
      <c r="N53" s="7">
        <f t="shared" si="19"/>
        <v>1.3747262860830389E-4</v>
      </c>
      <c r="O53">
        <f>VLOOKUP(R53,mortality!$B$4:$H$106,prot_model!S53+2,FALSE)</f>
        <v>1.6484247989363415E-3</v>
      </c>
      <c r="P53">
        <f t="shared" si="17"/>
        <v>1.0031700985563823</v>
      </c>
      <c r="Q53">
        <f>discount_curve!K45</f>
        <v>0.97545082459190524</v>
      </c>
      <c r="R53">
        <f t="shared" si="10"/>
        <v>57</v>
      </c>
      <c r="S53">
        <f t="shared" si="11"/>
        <v>3</v>
      </c>
      <c r="T53">
        <f t="shared" si="12"/>
        <v>3</v>
      </c>
    </row>
    <row r="54" spans="1:20">
      <c r="A54">
        <f t="shared" si="20"/>
        <v>39</v>
      </c>
      <c r="B54">
        <f t="shared" si="13"/>
        <v>2756.0766096548905</v>
      </c>
      <c r="C54">
        <f t="shared" si="1"/>
        <v>3498.9553225983154</v>
      </c>
      <c r="D54">
        <f t="shared" si="2"/>
        <v>739.02955493292552</v>
      </c>
      <c r="E54" s="6">
        <f t="shared" si="14"/>
        <v>3.8491580104991026</v>
      </c>
      <c r="F54">
        <f t="shared" si="15"/>
        <v>0</v>
      </c>
      <c r="G54">
        <f t="shared" si="3"/>
        <v>4559.88</v>
      </c>
      <c r="H54">
        <f t="shared" si="4"/>
        <v>7005846</v>
      </c>
      <c r="I54">
        <f t="shared" si="5"/>
        <v>0</v>
      </c>
      <c r="J54">
        <f t="shared" si="6"/>
        <v>0.76733495675287844</v>
      </c>
      <c r="K54">
        <f t="shared" si="7"/>
        <v>1.0548755352785738E-4</v>
      </c>
      <c r="L54">
        <f t="shared" si="16"/>
        <v>2.6055520931782751E-3</v>
      </c>
      <c r="M54">
        <f t="shared" si="8"/>
        <v>4.0000000000000008E-2</v>
      </c>
      <c r="N54" s="7">
        <f t="shared" si="19"/>
        <v>1.3747262860830389E-4</v>
      </c>
      <c r="O54">
        <f>VLOOKUP(R54,mortality!$B$4:$H$106,prot_model!S54+2,FALSE)</f>
        <v>1.6484247989363415E-3</v>
      </c>
      <c r="P54">
        <f t="shared" si="17"/>
        <v>1.0032536577735323</v>
      </c>
      <c r="Q54">
        <f>discount_curve!K46</f>
        <v>0.97481299774333507</v>
      </c>
      <c r="R54">
        <f t="shared" si="10"/>
        <v>57</v>
      </c>
      <c r="S54">
        <f t="shared" si="11"/>
        <v>3</v>
      </c>
      <c r="T54">
        <f t="shared" si="12"/>
        <v>3</v>
      </c>
    </row>
    <row r="55" spans="1:20">
      <c r="A55">
        <f t="shared" si="20"/>
        <v>40</v>
      </c>
      <c r="B55">
        <f t="shared" si="13"/>
        <v>2746.3389090024893</v>
      </c>
      <c r="C55">
        <f t="shared" si="1"/>
        <v>3486.5933071340928</v>
      </c>
      <c r="D55">
        <f t="shared" si="2"/>
        <v>736.41851993982539</v>
      </c>
      <c r="E55" s="6">
        <f t="shared" si="14"/>
        <v>3.8358781917783182</v>
      </c>
      <c r="F55">
        <f t="shared" si="15"/>
        <v>0</v>
      </c>
      <c r="G55">
        <f t="shared" si="3"/>
        <v>4559.88</v>
      </c>
      <c r="H55">
        <f t="shared" si="4"/>
        <v>7005846</v>
      </c>
      <c r="I55">
        <f t="shared" si="5"/>
        <v>0</v>
      </c>
      <c r="J55">
        <f t="shared" si="6"/>
        <v>0.76462391710617228</v>
      </c>
      <c r="K55">
        <f t="shared" si="7"/>
        <v>1.0511485978136336E-4</v>
      </c>
      <c r="L55">
        <f t="shared" si="16"/>
        <v>2.5963465240014766E-3</v>
      </c>
      <c r="M55">
        <f t="shared" si="8"/>
        <v>4.0000000000000008E-2</v>
      </c>
      <c r="N55" s="7">
        <f t="shared" si="19"/>
        <v>1.3747262860830389E-4</v>
      </c>
      <c r="O55">
        <f>VLOOKUP(R55,mortality!$B$4:$H$106,prot_model!S55+2,FALSE)</f>
        <v>1.6484247989363415E-3</v>
      </c>
      <c r="P55">
        <f t="shared" si="17"/>
        <v>1.003337223950761</v>
      </c>
      <c r="Q55">
        <f>discount_curve!K47</f>
        <v>0.97417558795637205</v>
      </c>
      <c r="R55">
        <f t="shared" si="10"/>
        <v>57</v>
      </c>
      <c r="S55">
        <f t="shared" si="11"/>
        <v>3</v>
      </c>
      <c r="T55">
        <f t="shared" si="12"/>
        <v>3</v>
      </c>
    </row>
    <row r="56" spans="1:20">
      <c r="A56">
        <f t="shared" si="20"/>
        <v>41</v>
      </c>
      <c r="B56">
        <f t="shared" si="13"/>
        <v>2736.6356133228951</v>
      </c>
      <c r="C56">
        <f t="shared" si="1"/>
        <v>3474.2749673994094</v>
      </c>
      <c r="D56">
        <f t="shared" si="2"/>
        <v>733.81670988731082</v>
      </c>
      <c r="E56" s="6">
        <f t="shared" si="14"/>
        <v>3.8226441892035004</v>
      </c>
      <c r="F56">
        <f t="shared" si="15"/>
        <v>0</v>
      </c>
      <c r="G56">
        <f t="shared" si="3"/>
        <v>4559.88</v>
      </c>
      <c r="H56">
        <f t="shared" si="4"/>
        <v>7005846</v>
      </c>
      <c r="I56">
        <f t="shared" si="5"/>
        <v>0</v>
      </c>
      <c r="J56">
        <f t="shared" si="6"/>
        <v>0.76192245572238948</v>
      </c>
      <c r="K56">
        <f t="shared" si="7"/>
        <v>1.0474348278385091E-4</v>
      </c>
      <c r="L56">
        <f t="shared" si="16"/>
        <v>2.5871734786433692E-3</v>
      </c>
      <c r="M56">
        <f t="shared" si="8"/>
        <v>4.0000000000000008E-2</v>
      </c>
      <c r="N56" s="7">
        <f t="shared" si="19"/>
        <v>1.3747262860830389E-4</v>
      </c>
      <c r="O56">
        <f>VLOOKUP(R56,mortality!$B$4:$H$106,prot_model!S56+2,FALSE)</f>
        <v>1.6484247989363415E-3</v>
      </c>
      <c r="P56">
        <f t="shared" si="17"/>
        <v>1.003420797088648</v>
      </c>
      <c r="Q56">
        <f>discount_curve!K48</f>
        <v>0.97353859495830852</v>
      </c>
      <c r="R56">
        <f t="shared" si="10"/>
        <v>57</v>
      </c>
      <c r="S56">
        <f t="shared" si="11"/>
        <v>3</v>
      </c>
      <c r="T56">
        <f t="shared" si="12"/>
        <v>3</v>
      </c>
    </row>
    <row r="57" spans="1:20">
      <c r="A57">
        <f t="shared" si="20"/>
        <v>42</v>
      </c>
      <c r="B57">
        <f t="shared" si="13"/>
        <v>2726.9666010575074</v>
      </c>
      <c r="C57">
        <f t="shared" si="1"/>
        <v>3462.0001490853365</v>
      </c>
      <c r="D57">
        <f t="shared" si="2"/>
        <v>731.22409218312271</v>
      </c>
      <c r="E57" s="6">
        <f t="shared" si="14"/>
        <v>3.8094558447062838</v>
      </c>
      <c r="F57">
        <f t="shared" si="15"/>
        <v>0</v>
      </c>
      <c r="G57">
        <f t="shared" si="3"/>
        <v>4559.88</v>
      </c>
      <c r="H57">
        <f t="shared" si="4"/>
        <v>7005846</v>
      </c>
      <c r="I57">
        <f t="shared" si="5"/>
        <v>0</v>
      </c>
      <c r="J57">
        <f t="shared" si="6"/>
        <v>0.75923053876096225</v>
      </c>
      <c r="K57">
        <f t="shared" si="7"/>
        <v>1.0437341788316824E-4</v>
      </c>
      <c r="L57">
        <f t="shared" si="16"/>
        <v>2.5780328421953838E-3</v>
      </c>
      <c r="M57">
        <f t="shared" si="8"/>
        <v>4.0000000000000008E-2</v>
      </c>
      <c r="N57" s="7">
        <f t="shared" si="19"/>
        <v>1.3747262860830389E-4</v>
      </c>
      <c r="O57">
        <f>VLOOKUP(R57,mortality!$B$4:$H$106,prot_model!S57+2,FALSE)</f>
        <v>1.6484247989363415E-3</v>
      </c>
      <c r="P57">
        <f t="shared" si="17"/>
        <v>1.003504377187773</v>
      </c>
      <c r="Q57">
        <f>discount_curve!K49</f>
        <v>0.97290201847661484</v>
      </c>
      <c r="R57">
        <f t="shared" si="10"/>
        <v>57</v>
      </c>
      <c r="S57">
        <f t="shared" si="11"/>
        <v>3</v>
      </c>
      <c r="T57">
        <f t="shared" si="12"/>
        <v>3</v>
      </c>
    </row>
    <row r="58" spans="1:20">
      <c r="A58">
        <f t="shared" si="20"/>
        <v>43</v>
      </c>
      <c r="B58">
        <f t="shared" si="13"/>
        <v>2717.3317510772131</v>
      </c>
      <c r="C58">
        <f t="shared" si="1"/>
        <v>3449.7686984281295</v>
      </c>
      <c r="D58">
        <f t="shared" si="2"/>
        <v>728.64063435015237</v>
      </c>
      <c r="E58" s="6">
        <f t="shared" si="14"/>
        <v>3.7963130007636492</v>
      </c>
      <c r="F58">
        <f t="shared" si="15"/>
        <v>0</v>
      </c>
      <c r="G58">
        <f t="shared" si="3"/>
        <v>4559.88</v>
      </c>
      <c r="H58">
        <f t="shared" si="4"/>
        <v>7005846</v>
      </c>
      <c r="I58">
        <f t="shared" si="5"/>
        <v>0</v>
      </c>
      <c r="J58">
        <f t="shared" si="6"/>
        <v>0.75654813250088371</v>
      </c>
      <c r="K58">
        <f t="shared" si="7"/>
        <v>1.0400466044359986E-4</v>
      </c>
      <c r="L58">
        <f t="shared" si="16"/>
        <v>2.5689245001549298E-3</v>
      </c>
      <c r="M58">
        <f t="shared" si="8"/>
        <v>4.0000000000000008E-2</v>
      </c>
      <c r="N58" s="7">
        <f t="shared" si="19"/>
        <v>1.3747262860830389E-4</v>
      </c>
      <c r="O58">
        <f>VLOOKUP(R58,mortality!$B$4:$H$106,prot_model!S58+2,FALSE)</f>
        <v>1.6484247989363415E-3</v>
      </c>
      <c r="P58">
        <f t="shared" si="17"/>
        <v>1.0035879642487162</v>
      </c>
      <c r="Q58">
        <f>discount_curve!K50</f>
        <v>0.97226585823893985</v>
      </c>
      <c r="R58">
        <f t="shared" si="10"/>
        <v>57</v>
      </c>
      <c r="S58">
        <f t="shared" si="11"/>
        <v>3</v>
      </c>
      <c r="T58">
        <f t="shared" si="12"/>
        <v>3</v>
      </c>
    </row>
    <row r="59" spans="1:20">
      <c r="A59">
        <f t="shared" si="20"/>
        <v>44</v>
      </c>
      <c r="B59">
        <f t="shared" si="13"/>
        <v>2707.7309426808688</v>
      </c>
      <c r="C59">
        <f t="shared" si="1"/>
        <v>3437.5804622073001</v>
      </c>
      <c r="D59">
        <f t="shared" si="2"/>
        <v>726.06630402603491</v>
      </c>
      <c r="E59" s="6">
        <f t="shared" si="14"/>
        <v>3.7832155003960399</v>
      </c>
      <c r="F59">
        <f t="shared" si="15"/>
        <v>0</v>
      </c>
      <c r="G59">
        <f t="shared" si="3"/>
        <v>4559.88</v>
      </c>
      <c r="H59">
        <f t="shared" si="4"/>
        <v>7005846</v>
      </c>
      <c r="I59">
        <f t="shared" si="5"/>
        <v>0</v>
      </c>
      <c r="J59">
        <f t="shared" si="6"/>
        <v>0.75387520334028524</v>
      </c>
      <c r="K59">
        <f t="shared" si="7"/>
        <v>1.0363720584580862E-4</v>
      </c>
      <c r="L59">
        <f t="shared" si="16"/>
        <v>2.5598483384239616E-3</v>
      </c>
      <c r="M59">
        <f t="shared" si="8"/>
        <v>4.0000000000000008E-2</v>
      </c>
      <c r="N59" s="7">
        <f t="shared" si="19"/>
        <v>1.3747262860830389E-4</v>
      </c>
      <c r="O59">
        <f>VLOOKUP(R59,mortality!$B$4:$H$106,prot_model!S59+2,FALSE)</f>
        <v>1.6484247989363415E-3</v>
      </c>
      <c r="P59">
        <f t="shared" si="17"/>
        <v>1.0036715582720572</v>
      </c>
      <c r="Q59">
        <f>discount_curve!K51</f>
        <v>0.97163011397311017</v>
      </c>
      <c r="R59">
        <f t="shared" si="10"/>
        <v>57</v>
      </c>
      <c r="S59">
        <f t="shared" si="11"/>
        <v>3</v>
      </c>
      <c r="T59">
        <f t="shared" si="12"/>
        <v>3</v>
      </c>
    </row>
    <row r="60" spans="1:20">
      <c r="A60">
        <f t="shared" si="20"/>
        <v>45</v>
      </c>
      <c r="B60">
        <f t="shared" si="13"/>
        <v>2698.1640555937865</v>
      </c>
      <c r="C60">
        <f t="shared" si="1"/>
        <v>3425.435287743695</v>
      </c>
      <c r="D60">
        <f t="shared" si="2"/>
        <v>723.50106896274303</v>
      </c>
      <c r="E60" s="6">
        <f t="shared" si="14"/>
        <v>3.7701631871654882</v>
      </c>
      <c r="F60">
        <f t="shared" si="15"/>
        <v>0</v>
      </c>
      <c r="G60">
        <f t="shared" si="3"/>
        <v>4559.88</v>
      </c>
      <c r="H60">
        <f t="shared" si="4"/>
        <v>7005846</v>
      </c>
      <c r="I60">
        <f t="shared" si="5"/>
        <v>0</v>
      </c>
      <c r="J60">
        <f t="shared" si="6"/>
        <v>0.75121171779601548</v>
      </c>
      <c r="K60">
        <f t="shared" si="7"/>
        <v>1.0327104948677763E-4</v>
      </c>
      <c r="L60">
        <f t="shared" si="16"/>
        <v>2.5508042433075476E-3</v>
      </c>
      <c r="M60">
        <f t="shared" si="8"/>
        <v>4.0000000000000008E-2</v>
      </c>
      <c r="N60" s="7">
        <f t="shared" si="19"/>
        <v>1.3747262860830389E-4</v>
      </c>
      <c r="O60">
        <f>VLOOKUP(R60,mortality!$B$4:$H$106,prot_model!S60+2,FALSE)</f>
        <v>1.6484247989363415E-3</v>
      </c>
      <c r="P60">
        <f t="shared" si="17"/>
        <v>1.003755159258376</v>
      </c>
      <c r="Q60">
        <f>discount_curve!K52</f>
        <v>0.97099478540713047</v>
      </c>
      <c r="R60">
        <f t="shared" si="10"/>
        <v>57</v>
      </c>
      <c r="S60">
        <f t="shared" si="11"/>
        <v>3</v>
      </c>
      <c r="T60">
        <f t="shared" si="12"/>
        <v>3</v>
      </c>
    </row>
    <row r="61" spans="1:20">
      <c r="A61">
        <f t="shared" si="20"/>
        <v>46</v>
      </c>
      <c r="B61">
        <f t="shared" si="13"/>
        <v>2688.6309699662297</v>
      </c>
      <c r="C61">
        <f t="shared" si="1"/>
        <v>3413.3330228975879</v>
      </c>
      <c r="D61">
        <f t="shared" si="2"/>
        <v>720.94489702618421</v>
      </c>
      <c r="E61" s="6">
        <f t="shared" si="14"/>
        <v>3.7571559051737471</v>
      </c>
      <c r="F61">
        <f t="shared" si="15"/>
        <v>0</v>
      </c>
      <c r="G61">
        <f t="shared" si="3"/>
        <v>4559.88</v>
      </c>
      <c r="H61">
        <f t="shared" si="4"/>
        <v>7005846</v>
      </c>
      <c r="I61">
        <f t="shared" si="5"/>
        <v>0</v>
      </c>
      <c r="J61">
        <f t="shared" si="6"/>
        <v>0.7485576425032211</v>
      </c>
      <c r="K61">
        <f t="shared" si="7"/>
        <v>1.0290618677975283E-4</v>
      </c>
      <c r="L61">
        <f t="shared" si="16"/>
        <v>2.5417921015124488E-3</v>
      </c>
      <c r="M61">
        <f t="shared" si="8"/>
        <v>4.0000000000000008E-2</v>
      </c>
      <c r="N61" s="7">
        <f t="shared" si="19"/>
        <v>1.3747262860830389E-4</v>
      </c>
      <c r="O61">
        <f>VLOOKUP(R61,mortality!$B$4:$H$106,prot_model!S61+2,FALSE)</f>
        <v>1.6484247989363415E-3</v>
      </c>
      <c r="P61">
        <f t="shared" si="17"/>
        <v>1.0038387672082527</v>
      </c>
      <c r="Q61">
        <f>discount_curve!K53</f>
        <v>0.97035987226918385</v>
      </c>
      <c r="R61">
        <f t="shared" si="10"/>
        <v>57</v>
      </c>
      <c r="S61">
        <f t="shared" si="11"/>
        <v>3</v>
      </c>
      <c r="T61">
        <f t="shared" si="12"/>
        <v>3</v>
      </c>
    </row>
    <row r="62" spans="1:20">
      <c r="A62">
        <f t="shared" si="20"/>
        <v>47</v>
      </c>
      <c r="B62">
        <f t="shared" si="13"/>
        <v>2679.1315663719129</v>
      </c>
      <c r="C62">
        <f t="shared" si="1"/>
        <v>3401.2735160667703</v>
      </c>
      <c r="D62">
        <f t="shared" si="2"/>
        <v>718.39775619579734</v>
      </c>
      <c r="E62" s="6">
        <f t="shared" si="14"/>
        <v>3.744193499060426</v>
      </c>
      <c r="F62">
        <f t="shared" si="15"/>
        <v>0</v>
      </c>
      <c r="G62">
        <f t="shared" si="3"/>
        <v>4559.88</v>
      </c>
      <c r="H62">
        <f t="shared" si="4"/>
        <v>7005846</v>
      </c>
      <c r="I62">
        <f t="shared" si="5"/>
        <v>0</v>
      </c>
      <c r="J62">
        <f t="shared" si="6"/>
        <v>0.74591294421492893</v>
      </c>
      <c r="K62">
        <f t="shared" si="7"/>
        <v>1.0254261315418542E-4</v>
      </c>
      <c r="L62">
        <f t="shared" si="16"/>
        <v>2.5328118001456965E-3</v>
      </c>
      <c r="M62">
        <f t="shared" si="8"/>
        <v>4.0000000000000008E-2</v>
      </c>
      <c r="N62" s="7">
        <f t="shared" si="19"/>
        <v>1.3747262860830389E-4</v>
      </c>
      <c r="O62">
        <f>VLOOKUP(R62,mortality!$B$4:$H$106,prot_model!S62+2,FALSE)</f>
        <v>1.6484247989363415E-3</v>
      </c>
      <c r="P62">
        <f t="shared" si="17"/>
        <v>1.0039223821222671</v>
      </c>
      <c r="Q62">
        <f>discount_curve!K54</f>
        <v>0.96972537428762984</v>
      </c>
      <c r="R62">
        <f t="shared" si="10"/>
        <v>57</v>
      </c>
      <c r="S62">
        <f t="shared" si="11"/>
        <v>3</v>
      </c>
      <c r="T62">
        <f t="shared" si="12"/>
        <v>3</v>
      </c>
    </row>
    <row r="63" spans="1:20">
      <c r="A63">
        <f t="shared" si="20"/>
        <v>48</v>
      </c>
      <c r="B63">
        <f t="shared" si="13"/>
        <v>2539.9248990556216</v>
      </c>
      <c r="C63">
        <f t="shared" si="1"/>
        <v>3389.2566161846521</v>
      </c>
      <c r="D63">
        <f t="shared" si="2"/>
        <v>845.60044131502946</v>
      </c>
      <c r="E63" s="6">
        <f t="shared" si="14"/>
        <v>3.7312758140011377</v>
      </c>
      <c r="F63">
        <f t="shared" si="15"/>
        <v>0</v>
      </c>
      <c r="G63">
        <f t="shared" si="3"/>
        <v>4559.88</v>
      </c>
      <c r="H63">
        <f t="shared" si="4"/>
        <v>7005846</v>
      </c>
      <c r="I63">
        <f t="shared" si="5"/>
        <v>0</v>
      </c>
      <c r="J63">
        <f t="shared" si="6"/>
        <v>0.74327758980162895</v>
      </c>
      <c r="K63">
        <f t="shared" si="7"/>
        <v>1.2069926191855052E-4</v>
      </c>
      <c r="L63">
        <f t="shared" si="16"/>
        <v>1.2500958289384724E-3</v>
      </c>
      <c r="M63">
        <f t="shared" si="8"/>
        <v>2.0000000000000004E-2</v>
      </c>
      <c r="N63" s="7">
        <f t="shared" si="19"/>
        <v>1.6238786635658364E-4</v>
      </c>
      <c r="O63">
        <f>VLOOKUP(R63,mortality!$B$4:$H$106,prot_model!S63+2,FALSE)</f>
        <v>1.9469149299417773E-3</v>
      </c>
      <c r="P63">
        <f t="shared" si="17"/>
        <v>1.0040060040009995</v>
      </c>
      <c r="Q63">
        <f>discount_curve!K55</f>
        <v>0.96609716092139786</v>
      </c>
      <c r="R63">
        <f t="shared" si="10"/>
        <v>58</v>
      </c>
      <c r="S63">
        <f t="shared" si="11"/>
        <v>4</v>
      </c>
      <c r="T63">
        <f t="shared" si="12"/>
        <v>4</v>
      </c>
    </row>
    <row r="64" spans="1:20">
      <c r="A64">
        <f t="shared" si="20"/>
        <v>49</v>
      </c>
      <c r="B64">
        <f t="shared" si="13"/>
        <v>2535.2403138977725</v>
      </c>
      <c r="C64">
        <f t="shared" si="1"/>
        <v>3383.0059550657547</v>
      </c>
      <c r="D64">
        <f t="shared" si="2"/>
        <v>844.04093656245038</v>
      </c>
      <c r="E64" s="6">
        <f t="shared" si="14"/>
        <v>3.7247046055318602</v>
      </c>
      <c r="F64">
        <f t="shared" si="15"/>
        <v>0</v>
      </c>
      <c r="G64">
        <f t="shared" si="3"/>
        <v>4559.88</v>
      </c>
      <c r="H64">
        <f t="shared" si="4"/>
        <v>7005846</v>
      </c>
      <c r="I64">
        <f t="shared" si="5"/>
        <v>0</v>
      </c>
      <c r="J64">
        <f t="shared" si="6"/>
        <v>0.74190679471077192</v>
      </c>
      <c r="K64">
        <f t="shared" si="7"/>
        <v>1.2047666142853417E-4</v>
      </c>
      <c r="L64">
        <f t="shared" si="16"/>
        <v>1.2477903306308119E-3</v>
      </c>
      <c r="M64">
        <f t="shared" si="8"/>
        <v>2.0000000000000004E-2</v>
      </c>
      <c r="N64" s="7">
        <f t="shared" si="19"/>
        <v>1.6238786635658364E-4</v>
      </c>
      <c r="O64">
        <f>VLOOKUP(R64,mortality!$B$4:$H$106,prot_model!S64+2,FALSE)</f>
        <v>1.9469149299417773E-3</v>
      </c>
      <c r="P64">
        <f t="shared" si="17"/>
        <v>1.0040896328450299</v>
      </c>
      <c r="Q64">
        <f>discount_curve!K56</f>
        <v>0.96540321171540311</v>
      </c>
      <c r="R64">
        <f t="shared" si="10"/>
        <v>58</v>
      </c>
      <c r="S64">
        <f t="shared" si="11"/>
        <v>4</v>
      </c>
      <c r="T64">
        <f t="shared" si="12"/>
        <v>4</v>
      </c>
    </row>
    <row r="65" spans="1:20">
      <c r="A65">
        <f t="shared" si="20"/>
        <v>50</v>
      </c>
      <c r="B65">
        <f t="shared" si="13"/>
        <v>2530.5643688664495</v>
      </c>
      <c r="C65">
        <f t="shared" si="1"/>
        <v>3376.7668217740029</v>
      </c>
      <c r="D65">
        <f t="shared" si="2"/>
        <v>842.48430793783245</v>
      </c>
      <c r="E65" s="6">
        <f t="shared" si="14"/>
        <v>3.7181449697210778</v>
      </c>
      <c r="F65">
        <f t="shared" si="15"/>
        <v>0</v>
      </c>
      <c r="G65">
        <f t="shared" si="3"/>
        <v>4559.88</v>
      </c>
      <c r="H65">
        <f t="shared" si="4"/>
        <v>7005846</v>
      </c>
      <c r="I65">
        <f t="shared" si="5"/>
        <v>0</v>
      </c>
      <c r="J65">
        <f t="shared" si="6"/>
        <v>0.74053852771871254</v>
      </c>
      <c r="K65">
        <f t="shared" si="7"/>
        <v>1.202544714710875E-4</v>
      </c>
      <c r="L65">
        <f t="shared" si="16"/>
        <v>1.2454890842551419E-3</v>
      </c>
      <c r="M65">
        <f t="shared" si="8"/>
        <v>2.0000000000000004E-2</v>
      </c>
      <c r="N65" s="7">
        <f t="shared" si="19"/>
        <v>1.6238786635658364E-4</v>
      </c>
      <c r="O65">
        <f>VLOOKUP(R65,mortality!$B$4:$H$106,prot_model!S65+2,FALSE)</f>
        <v>1.9469149299417773E-3</v>
      </c>
      <c r="P65">
        <f t="shared" si="17"/>
        <v>1.0041732686549387</v>
      </c>
      <c r="Q65">
        <f>discount_curve!K57</f>
        <v>0.96470976097428318</v>
      </c>
      <c r="R65">
        <f t="shared" si="10"/>
        <v>58</v>
      </c>
      <c r="S65">
        <f t="shared" si="11"/>
        <v>4</v>
      </c>
      <c r="T65">
        <f t="shared" si="12"/>
        <v>4</v>
      </c>
    </row>
    <row r="66" spans="1:20">
      <c r="A66">
        <f t="shared" si="20"/>
        <v>51</v>
      </c>
      <c r="B66">
        <f t="shared" si="13"/>
        <v>2525.8970480260741</v>
      </c>
      <c r="C66">
        <f t="shared" si="1"/>
        <v>3370.539195049118</v>
      </c>
      <c r="D66">
        <f t="shared" si="2"/>
        <v>840.93055013685591</v>
      </c>
      <c r="E66" s="6">
        <f t="shared" si="14"/>
        <v>3.7115968861879987</v>
      </c>
      <c r="F66">
        <f t="shared" si="15"/>
        <v>0</v>
      </c>
      <c r="G66">
        <f t="shared" si="3"/>
        <v>4559.88</v>
      </c>
      <c r="H66">
        <f t="shared" si="4"/>
        <v>7005846</v>
      </c>
      <c r="I66">
        <f t="shared" si="5"/>
        <v>0</v>
      </c>
      <c r="J66">
        <f t="shared" si="6"/>
        <v>0.73917278416298626</v>
      </c>
      <c r="K66">
        <f t="shared" si="7"/>
        <v>1.2003269128908285E-4</v>
      </c>
      <c r="L66">
        <f t="shared" si="16"/>
        <v>1.2431920819698065E-3</v>
      </c>
      <c r="M66">
        <f t="shared" si="8"/>
        <v>2.0000000000000004E-2</v>
      </c>
      <c r="N66" s="7">
        <f t="shared" si="19"/>
        <v>1.6238786635658364E-4</v>
      </c>
      <c r="O66">
        <f>VLOOKUP(R66,mortality!$B$4:$H$106,prot_model!S66+2,FALSE)</f>
        <v>1.9469149299417773E-3</v>
      </c>
      <c r="P66">
        <f t="shared" si="17"/>
        <v>1.0042569114313058</v>
      </c>
      <c r="Q66">
        <f>discount_curve!K58</f>
        <v>0.96401680833998993</v>
      </c>
      <c r="R66">
        <f t="shared" si="10"/>
        <v>58</v>
      </c>
      <c r="S66">
        <f t="shared" si="11"/>
        <v>4</v>
      </c>
      <c r="T66">
        <f t="shared" si="12"/>
        <v>4</v>
      </c>
    </row>
    <row r="67" spans="1:20">
      <c r="A67">
        <f t="shared" si="20"/>
        <v>52</v>
      </c>
      <c r="B67">
        <f t="shared" si="13"/>
        <v>2521.2383354704589</v>
      </c>
      <c r="C67">
        <f t="shared" si="1"/>
        <v>3364.3230536700303</v>
      </c>
      <c r="D67">
        <f t="shared" si="2"/>
        <v>839.37965786498353</v>
      </c>
      <c r="E67" s="6">
        <f t="shared" si="14"/>
        <v>3.7050603345877273</v>
      </c>
      <c r="F67">
        <f t="shared" si="15"/>
        <v>0</v>
      </c>
      <c r="G67">
        <f t="shared" si="3"/>
        <v>4559.88</v>
      </c>
      <c r="H67">
        <f t="shared" si="4"/>
        <v>7005846</v>
      </c>
      <c r="I67">
        <f t="shared" si="5"/>
        <v>0</v>
      </c>
      <c r="J67">
        <f t="shared" si="6"/>
        <v>0.73780955938972737</v>
      </c>
      <c r="K67">
        <f t="shared" si="7"/>
        <v>1.1981132012678891E-4</v>
      </c>
      <c r="L67">
        <f t="shared" si="16"/>
        <v>1.2408993159476109E-3</v>
      </c>
      <c r="M67">
        <f t="shared" si="8"/>
        <v>2.0000000000000004E-2</v>
      </c>
      <c r="N67" s="7">
        <f t="shared" si="19"/>
        <v>1.6238786635658364E-4</v>
      </c>
      <c r="O67">
        <f>VLOOKUP(R67,mortality!$B$4:$H$106,prot_model!S67+2,FALSE)</f>
        <v>1.9469149299417773E-3</v>
      </c>
      <c r="P67">
        <f t="shared" si="17"/>
        <v>1.0043405611747116</v>
      </c>
      <c r="Q67">
        <f>discount_curve!K59</f>
        <v>0.96332435345473288</v>
      </c>
      <c r="R67">
        <f t="shared" si="10"/>
        <v>58</v>
      </c>
      <c r="S67">
        <f t="shared" si="11"/>
        <v>4</v>
      </c>
      <c r="T67">
        <f t="shared" si="12"/>
        <v>4</v>
      </c>
    </row>
    <row r="68" spans="1:20">
      <c r="A68">
        <f t="shared" si="20"/>
        <v>53</v>
      </c>
      <c r="B68">
        <f t="shared" si="13"/>
        <v>2516.5882153227531</v>
      </c>
      <c r="C68">
        <f t="shared" si="1"/>
        <v>3358.1183764548068</v>
      </c>
      <c r="D68">
        <f t="shared" si="2"/>
        <v>837.83162583744229</v>
      </c>
      <c r="E68" s="6">
        <f t="shared" si="14"/>
        <v>3.6985352946111938</v>
      </c>
      <c r="F68">
        <f t="shared" si="15"/>
        <v>0</v>
      </c>
      <c r="G68">
        <f t="shared" si="3"/>
        <v>4559.88</v>
      </c>
      <c r="H68">
        <f t="shared" si="4"/>
        <v>7005846</v>
      </c>
      <c r="I68">
        <f t="shared" si="5"/>
        <v>0</v>
      </c>
      <c r="J68">
        <f t="shared" si="6"/>
        <v>0.73644884875365291</v>
      </c>
      <c r="K68">
        <f t="shared" si="7"/>
        <v>1.1959035722986807E-4</v>
      </c>
      <c r="L68">
        <f t="shared" si="16"/>
        <v>1.2386107783757963E-3</v>
      </c>
      <c r="M68">
        <f t="shared" si="8"/>
        <v>2.0000000000000004E-2</v>
      </c>
      <c r="N68" s="7">
        <f t="shared" si="19"/>
        <v>1.6238786635658364E-4</v>
      </c>
      <c r="O68">
        <f>VLOOKUP(R68,mortality!$B$4:$H$106,prot_model!S68+2,FALSE)</f>
        <v>1.9469149299417773E-3</v>
      </c>
      <c r="P68">
        <f t="shared" si="17"/>
        <v>1.0044242178857363</v>
      </c>
      <c r="Q68">
        <f>discount_curve!K60</f>
        <v>0.96263239596097738</v>
      </c>
      <c r="R68">
        <f t="shared" si="10"/>
        <v>58</v>
      </c>
      <c r="S68">
        <f t="shared" si="11"/>
        <v>4</v>
      </c>
      <c r="T68">
        <f t="shared" si="12"/>
        <v>4</v>
      </c>
    </row>
    <row r="69" spans="1:20">
      <c r="A69">
        <f t="shared" si="20"/>
        <v>54</v>
      </c>
      <c r="B69">
        <f t="shared" si="13"/>
        <v>2511.9466717353903</v>
      </c>
      <c r="C69">
        <f t="shared" si="1"/>
        <v>3351.9251422605812</v>
      </c>
      <c r="D69">
        <f t="shared" si="2"/>
        <v>836.28644877920578</v>
      </c>
      <c r="E69" s="6">
        <f t="shared" si="14"/>
        <v>3.6920217459850977</v>
      </c>
      <c r="F69">
        <f t="shared" si="15"/>
        <v>0</v>
      </c>
      <c r="G69">
        <f t="shared" si="3"/>
        <v>4559.88</v>
      </c>
      <c r="H69">
        <f t="shared" si="4"/>
        <v>7005846</v>
      </c>
      <c r="I69">
        <f t="shared" si="5"/>
        <v>0</v>
      </c>
      <c r="J69">
        <f t="shared" si="6"/>
        <v>0.73509064761804721</v>
      </c>
      <c r="K69">
        <f t="shared" si="7"/>
        <v>1.1936980184537397E-4</v>
      </c>
      <c r="L69">
        <f t="shared" si="16"/>
        <v>1.2363264614560123E-3</v>
      </c>
      <c r="M69">
        <f t="shared" si="8"/>
        <v>2.0000000000000004E-2</v>
      </c>
      <c r="N69" s="7">
        <f t="shared" si="19"/>
        <v>1.6238786635658364E-4</v>
      </c>
      <c r="O69">
        <f>VLOOKUP(R69,mortality!$B$4:$H$106,prot_model!S69+2,FALSE)</f>
        <v>1.9469149299417773E-3</v>
      </c>
      <c r="P69">
        <f t="shared" si="17"/>
        <v>1.0045078815649606</v>
      </c>
      <c r="Q69">
        <f>discount_curve!K61</f>
        <v>0.96194093550144666</v>
      </c>
      <c r="R69">
        <f t="shared" si="10"/>
        <v>58</v>
      </c>
      <c r="S69">
        <f t="shared" si="11"/>
        <v>4</v>
      </c>
      <c r="T69">
        <f t="shared" si="12"/>
        <v>4</v>
      </c>
    </row>
    <row r="70" spans="1:20">
      <c r="A70">
        <f t="shared" si="20"/>
        <v>55</v>
      </c>
      <c r="B70">
        <f t="shared" si="13"/>
        <v>2507.3136888900303</v>
      </c>
      <c r="C70">
        <f t="shared" si="1"/>
        <v>3345.7433299834788</v>
      </c>
      <c r="D70">
        <f t="shared" si="2"/>
        <v>834.74412142497647</v>
      </c>
      <c r="E70" s="6">
        <f t="shared" si="14"/>
        <v>3.6855196684718412</v>
      </c>
      <c r="F70">
        <f t="shared" si="15"/>
        <v>0</v>
      </c>
      <c r="G70">
        <f t="shared" si="3"/>
        <v>4559.88</v>
      </c>
      <c r="H70">
        <f t="shared" si="4"/>
        <v>7005846</v>
      </c>
      <c r="I70">
        <f t="shared" si="5"/>
        <v>0</v>
      </c>
      <c r="J70">
        <f t="shared" si="6"/>
        <v>0.73373495135474587</v>
      </c>
      <c r="K70">
        <f t="shared" si="7"/>
        <v>1.1914965322174888E-4</v>
      </c>
      <c r="L70">
        <f t="shared" si="16"/>
        <v>1.2340463574042908E-3</v>
      </c>
      <c r="M70">
        <f t="shared" si="8"/>
        <v>2.0000000000000004E-2</v>
      </c>
      <c r="N70" s="7">
        <f t="shared" si="19"/>
        <v>1.6238786635658364E-4</v>
      </c>
      <c r="O70">
        <f>VLOOKUP(R70,mortality!$B$4:$H$106,prot_model!S70+2,FALSE)</f>
        <v>1.9469149299417773E-3</v>
      </c>
      <c r="P70">
        <f t="shared" si="17"/>
        <v>1.0045915522129647</v>
      </c>
      <c r="Q70">
        <f>discount_curve!K62</f>
        <v>0.96124997171912019</v>
      </c>
      <c r="R70">
        <f t="shared" si="10"/>
        <v>58</v>
      </c>
      <c r="S70">
        <f t="shared" si="11"/>
        <v>4</v>
      </c>
      <c r="T70">
        <f t="shared" si="12"/>
        <v>4</v>
      </c>
    </row>
    <row r="71" spans="1:20">
      <c r="A71">
        <f t="shared" si="20"/>
        <v>56</v>
      </c>
      <c r="B71">
        <f t="shared" si="13"/>
        <v>2502.6892509975091</v>
      </c>
      <c r="C71">
        <f t="shared" si="1"/>
        <v>3339.5729185585451</v>
      </c>
      <c r="D71">
        <f t="shared" si="2"/>
        <v>833.20463851916656</v>
      </c>
      <c r="E71" s="6">
        <f t="shared" si="14"/>
        <v>3.6790290418694673</v>
      </c>
      <c r="F71">
        <f t="shared" si="15"/>
        <v>0</v>
      </c>
      <c r="G71">
        <f t="shared" si="3"/>
        <v>4559.88</v>
      </c>
      <c r="H71">
        <f t="shared" si="4"/>
        <v>7005846</v>
      </c>
      <c r="I71">
        <f t="shared" si="5"/>
        <v>0</v>
      </c>
      <c r="J71">
        <f t="shared" si="6"/>
        <v>0.73238175534411976</v>
      </c>
      <c r="K71">
        <f t="shared" si="7"/>
        <v>1.1892991060882105E-4</v>
      </c>
      <c r="L71">
        <f t="shared" si="16"/>
        <v>1.2317704584510192E-3</v>
      </c>
      <c r="M71">
        <f t="shared" si="8"/>
        <v>2.0000000000000004E-2</v>
      </c>
      <c r="N71" s="7">
        <f t="shared" si="19"/>
        <v>1.6238786635658364E-4</v>
      </c>
      <c r="O71">
        <f>VLOOKUP(R71,mortality!$B$4:$H$106,prot_model!S71+2,FALSE)</f>
        <v>1.9469149299417773E-3</v>
      </c>
      <c r="P71">
        <f t="shared" si="17"/>
        <v>1.0046752298303292</v>
      </c>
      <c r="Q71">
        <f>discount_curve!K63</f>
        <v>0.9605595042572338</v>
      </c>
      <c r="R71">
        <f t="shared" si="10"/>
        <v>58</v>
      </c>
      <c r="S71">
        <f t="shared" si="11"/>
        <v>4</v>
      </c>
      <c r="T71">
        <f t="shared" si="12"/>
        <v>4</v>
      </c>
    </row>
    <row r="72" spans="1:20">
      <c r="A72">
        <f t="shared" si="20"/>
        <v>57</v>
      </c>
      <c r="B72">
        <f t="shared" si="13"/>
        <v>2498.0733422977833</v>
      </c>
      <c r="C72">
        <f t="shared" si="1"/>
        <v>3333.4138869596763</v>
      </c>
      <c r="D72">
        <f t="shared" si="2"/>
        <v>831.6679948158818</v>
      </c>
      <c r="E72" s="6">
        <f t="shared" si="14"/>
        <v>3.672549846011596</v>
      </c>
      <c r="F72">
        <f t="shared" si="15"/>
        <v>0</v>
      </c>
      <c r="G72">
        <f t="shared" si="3"/>
        <v>4559.88</v>
      </c>
      <c r="H72">
        <f t="shared" si="4"/>
        <v>7005846</v>
      </c>
      <c r="I72">
        <f t="shared" si="5"/>
        <v>0</v>
      </c>
      <c r="J72">
        <f t="shared" si="6"/>
        <v>0.73103105497505994</v>
      </c>
      <c r="K72">
        <f t="shared" si="7"/>
        <v>1.1871057325780239E-4</v>
      </c>
      <c r="L72">
        <f t="shared" si="16"/>
        <v>1.229498756840914E-3</v>
      </c>
      <c r="M72">
        <f t="shared" si="8"/>
        <v>2.0000000000000004E-2</v>
      </c>
      <c r="N72" s="7">
        <f t="shared" si="19"/>
        <v>1.6238786635658364E-4</v>
      </c>
      <c r="O72">
        <f>VLOOKUP(R72,mortality!$B$4:$H$106,prot_model!S72+2,FALSE)</f>
        <v>1.9469149299417773E-3</v>
      </c>
      <c r="P72">
        <f t="shared" si="17"/>
        <v>1.0047589144176343</v>
      </c>
      <c r="Q72">
        <f>discount_curve!K64</f>
        <v>0.95986953275927989</v>
      </c>
      <c r="R72">
        <f t="shared" si="10"/>
        <v>58</v>
      </c>
      <c r="S72">
        <f t="shared" si="11"/>
        <v>4</v>
      </c>
      <c r="T72">
        <f t="shared" si="12"/>
        <v>4</v>
      </c>
    </row>
    <row r="73" spans="1:20">
      <c r="A73">
        <f t="shared" si="20"/>
        <v>58</v>
      </c>
      <c r="B73">
        <f t="shared" si="13"/>
        <v>2493.4659470598763</v>
      </c>
      <c r="C73">
        <f t="shared" si="1"/>
        <v>3327.2662141995456</v>
      </c>
      <c r="D73">
        <f t="shared" si="2"/>
        <v>830.13418507890208</v>
      </c>
      <c r="E73" s="6">
        <f t="shared" si="14"/>
        <v>3.6660820607673639</v>
      </c>
      <c r="F73">
        <f t="shared" si="15"/>
        <v>0</v>
      </c>
      <c r="G73">
        <f t="shared" si="3"/>
        <v>4559.88</v>
      </c>
      <c r="H73">
        <f t="shared" si="4"/>
        <v>7005846</v>
      </c>
      <c r="I73">
        <f t="shared" si="5"/>
        <v>0</v>
      </c>
      <c r="J73">
        <f t="shared" si="6"/>
        <v>0.72968284564496122</v>
      </c>
      <c r="K73">
        <f t="shared" si="7"/>
        <v>1.1849164042128561E-4</v>
      </c>
      <c r="L73">
        <f t="shared" si="16"/>
        <v>1.2272312448329949E-3</v>
      </c>
      <c r="M73">
        <f t="shared" si="8"/>
        <v>2.0000000000000004E-2</v>
      </c>
      <c r="N73" s="7">
        <f t="shared" si="19"/>
        <v>1.6238786635658364E-4</v>
      </c>
      <c r="O73">
        <f>VLOOKUP(R73,mortality!$B$4:$H$106,prot_model!S73+2,FALSE)</f>
        <v>1.9469149299417773E-3</v>
      </c>
      <c r="P73">
        <f t="shared" si="17"/>
        <v>1.0048426059754607</v>
      </c>
      <c r="Q73">
        <f>discount_curve!K65</f>
        <v>0.95918005686900654</v>
      </c>
      <c r="R73">
        <f t="shared" si="10"/>
        <v>58</v>
      </c>
      <c r="S73">
        <f t="shared" si="11"/>
        <v>4</v>
      </c>
      <c r="T73">
        <f t="shared" si="12"/>
        <v>4</v>
      </c>
    </row>
    <row r="74" spans="1:20">
      <c r="A74">
        <f t="shared" si="20"/>
        <v>59</v>
      </c>
      <c r="B74">
        <f t="shared" si="13"/>
        <v>2488.8670495818264</v>
      </c>
      <c r="C74">
        <f t="shared" si="1"/>
        <v>3321.1298793295323</v>
      </c>
      <c r="D74">
        <f t="shared" si="2"/>
        <v>828.60320408166456</v>
      </c>
      <c r="E74" s="6">
        <f t="shared" si="14"/>
        <v>3.6596256660413595</v>
      </c>
      <c r="F74">
        <f t="shared" si="15"/>
        <v>0</v>
      </c>
      <c r="G74">
        <f t="shared" si="3"/>
        <v>4559.88</v>
      </c>
      <c r="H74">
        <f t="shared" si="4"/>
        <v>7005846</v>
      </c>
      <c r="I74">
        <f t="shared" si="5"/>
        <v>0</v>
      </c>
      <c r="J74">
        <f t="shared" si="6"/>
        <v>0.72833712275970686</v>
      </c>
      <c r="K74">
        <f t="shared" si="7"/>
        <v>1.1827311135324193E-4</v>
      </c>
      <c r="L74">
        <f t="shared" si="16"/>
        <v>1.2249679147005575E-3</v>
      </c>
      <c r="M74">
        <f t="shared" si="8"/>
        <v>2.0000000000000004E-2</v>
      </c>
      <c r="N74" s="7">
        <f t="shared" si="19"/>
        <v>1.6238786635658364E-4</v>
      </c>
      <c r="O74">
        <f>VLOOKUP(R74,mortality!$B$4:$H$106,prot_model!S74+2,FALSE)</f>
        <v>1.9469149299417773E-3</v>
      </c>
      <c r="P74">
        <f t="shared" si="17"/>
        <v>1.0049263045043892</v>
      </c>
      <c r="Q74">
        <f>discount_curve!K66</f>
        <v>0.95849107623041763</v>
      </c>
      <c r="R74">
        <f t="shared" si="10"/>
        <v>58</v>
      </c>
      <c r="S74">
        <f t="shared" si="11"/>
        <v>4</v>
      </c>
      <c r="T74">
        <f t="shared" si="12"/>
        <v>4</v>
      </c>
    </row>
    <row r="75" spans="1:20">
      <c r="A75">
        <f t="shared" si="20"/>
        <v>60</v>
      </c>
      <c r="B75">
        <f t="shared" si="13"/>
        <v>2332.8999527553879</v>
      </c>
      <c r="C75">
        <f t="shared" si="1"/>
        <v>3315.0048614396501</v>
      </c>
      <c r="D75">
        <f t="shared" si="2"/>
        <v>978.45172804248864</v>
      </c>
      <c r="E75" s="6">
        <f t="shared" si="14"/>
        <v>3.6531806417735635</v>
      </c>
      <c r="F75">
        <f t="shared" si="15"/>
        <v>0</v>
      </c>
      <c r="G75">
        <f t="shared" si="3"/>
        <v>4559.88</v>
      </c>
      <c r="H75">
        <f t="shared" si="4"/>
        <v>7005846</v>
      </c>
      <c r="I75">
        <f t="shared" si="5"/>
        <v>0</v>
      </c>
      <c r="J75">
        <f t="shared" si="6"/>
        <v>0.72699388173365309</v>
      </c>
      <c r="K75">
        <f t="shared" si="7"/>
        <v>1.3966218041939384E-4</v>
      </c>
      <c r="L75">
        <f t="shared" si="16"/>
        <v>1.2226724123488072E-3</v>
      </c>
      <c r="M75">
        <f t="shared" si="8"/>
        <v>0.02</v>
      </c>
      <c r="N75" s="7">
        <f t="shared" si="19"/>
        <v>1.9210915515044391E-4</v>
      </c>
      <c r="O75">
        <f>VLOOKUP(R75,mortality!$B$4:$H$106,prot_model!S75+2,FALSE)</f>
        <v>2.3028756297091162E-3</v>
      </c>
      <c r="P75">
        <f t="shared" si="17"/>
        <v>1.0050100100050003</v>
      </c>
      <c r="Q75">
        <f>discount_curve!K67</f>
        <v>0.95443869112682778</v>
      </c>
      <c r="R75">
        <f t="shared" si="10"/>
        <v>59</v>
      </c>
      <c r="S75">
        <f t="shared" si="11"/>
        <v>5</v>
      </c>
      <c r="T75">
        <f t="shared" si="12"/>
        <v>5</v>
      </c>
    </row>
    <row r="76" spans="1:20">
      <c r="A76">
        <f t="shared" si="20"/>
        <v>61</v>
      </c>
      <c r="B76">
        <f t="shared" si="13"/>
        <v>2328.5279612007917</v>
      </c>
      <c r="C76">
        <f t="shared" si="1"/>
        <v>3308.7927791767779</v>
      </c>
      <c r="D76">
        <f t="shared" si="2"/>
        <v>976.6181794116701</v>
      </c>
      <c r="E76" s="6">
        <f t="shared" si="14"/>
        <v>3.6466385643160573</v>
      </c>
      <c r="F76">
        <f t="shared" si="15"/>
        <v>0</v>
      </c>
      <c r="G76">
        <f t="shared" si="3"/>
        <v>4559.88</v>
      </c>
      <c r="H76">
        <f t="shared" si="4"/>
        <v>7005846</v>
      </c>
      <c r="I76">
        <f t="shared" si="5"/>
        <v>0</v>
      </c>
      <c r="J76">
        <f t="shared" si="6"/>
        <v>0.72563154714088485</v>
      </c>
      <c r="K76">
        <f t="shared" si="7"/>
        <v>1.394004634717449E-4</v>
      </c>
      <c r="L76">
        <f t="shared" si="16"/>
        <v>1.220381211604457E-3</v>
      </c>
      <c r="M76">
        <f t="shared" si="8"/>
        <v>0.02</v>
      </c>
      <c r="N76" s="7">
        <f t="shared" si="19"/>
        <v>1.9210915515044391E-4</v>
      </c>
      <c r="O76">
        <f>VLOOKUP(R76,mortality!$B$4:$H$106,prot_model!S76+2,FALSE)</f>
        <v>2.3028756297091162E-3</v>
      </c>
      <c r="P76">
        <f t="shared" si="17"/>
        <v>1.0050937224778749</v>
      </c>
      <c r="Q76">
        <f>discount_curve!K68</f>
        <v>0.95369719163868594</v>
      </c>
      <c r="R76">
        <f t="shared" si="10"/>
        <v>59</v>
      </c>
      <c r="S76">
        <f t="shared" si="11"/>
        <v>5</v>
      </c>
      <c r="T76">
        <f t="shared" si="12"/>
        <v>5</v>
      </c>
    </row>
    <row r="77" spans="1:20">
      <c r="A77">
        <f t="shared" si="20"/>
        <v>62</v>
      </c>
      <c r="B77">
        <f t="shared" si="13"/>
        <v>2324.164162989905</v>
      </c>
      <c r="C77">
        <f t="shared" si="1"/>
        <v>3302.5923379122314</v>
      </c>
      <c r="D77">
        <f t="shared" si="2"/>
        <v>974.78806671998404</v>
      </c>
      <c r="E77" s="6">
        <f t="shared" si="14"/>
        <v>3.6401082023420321</v>
      </c>
      <c r="F77">
        <f t="shared" si="15"/>
        <v>0</v>
      </c>
      <c r="G77">
        <f t="shared" si="3"/>
        <v>4559.88</v>
      </c>
      <c r="H77">
        <f t="shared" si="4"/>
        <v>7005846</v>
      </c>
      <c r="I77">
        <f t="shared" si="5"/>
        <v>0</v>
      </c>
      <c r="J77">
        <f t="shared" si="6"/>
        <v>0.72427176546580863</v>
      </c>
      <c r="K77">
        <f t="shared" si="7"/>
        <v>1.3913923696295694E-4</v>
      </c>
      <c r="L77">
        <f t="shared" si="16"/>
        <v>1.2180943044066022E-3</v>
      </c>
      <c r="M77">
        <f t="shared" si="8"/>
        <v>0.02</v>
      </c>
      <c r="N77" s="7">
        <f t="shared" si="19"/>
        <v>1.9210915515044391E-4</v>
      </c>
      <c r="O77">
        <f>VLOOKUP(R77,mortality!$B$4:$H$106,prot_model!S77+2,FALSE)</f>
        <v>2.3028756297091162E-3</v>
      </c>
      <c r="P77">
        <f t="shared" si="17"/>
        <v>1.0051774419235935</v>
      </c>
      <c r="Q77">
        <f>discount_curve!K69</f>
        <v>0.95295626821844248</v>
      </c>
      <c r="R77">
        <f t="shared" si="10"/>
        <v>59</v>
      </c>
      <c r="S77">
        <f t="shared" si="11"/>
        <v>5</v>
      </c>
      <c r="T77">
        <f t="shared" si="12"/>
        <v>5</v>
      </c>
    </row>
    <row r="78" spans="1:20">
      <c r="A78">
        <f t="shared" si="20"/>
        <v>63</v>
      </c>
      <c r="B78">
        <f t="shared" si="13"/>
        <v>2319.8085427680135</v>
      </c>
      <c r="C78">
        <f t="shared" si="1"/>
        <v>3296.4035158316115</v>
      </c>
      <c r="D78">
        <f t="shared" si="2"/>
        <v>972.96138352872629</v>
      </c>
      <c r="E78" s="6">
        <f t="shared" si="14"/>
        <v>3.6335895348715224</v>
      </c>
      <c r="F78">
        <f t="shared" si="15"/>
        <v>0</v>
      </c>
      <c r="G78">
        <f t="shared" si="3"/>
        <v>4559.88</v>
      </c>
      <c r="H78">
        <f t="shared" si="4"/>
        <v>7005846</v>
      </c>
      <c r="I78">
        <f t="shared" si="5"/>
        <v>0</v>
      </c>
      <c r="J78">
        <f t="shared" si="6"/>
        <v>0.72291453192443911</v>
      </c>
      <c r="K78">
        <f t="shared" si="7"/>
        <v>1.3887849997398262E-4</v>
      </c>
      <c r="L78">
        <f t="shared" si="16"/>
        <v>1.2158116827094435E-3</v>
      </c>
      <c r="M78">
        <f t="shared" si="8"/>
        <v>0.02</v>
      </c>
      <c r="N78" s="7">
        <f t="shared" si="19"/>
        <v>1.9210915515044391E-4</v>
      </c>
      <c r="O78">
        <f>VLOOKUP(R78,mortality!$B$4:$H$106,prot_model!S78+2,FALSE)</f>
        <v>2.3028756297091162E-3</v>
      </c>
      <c r="P78">
        <f t="shared" si="17"/>
        <v>1.005261168342737</v>
      </c>
      <c r="Q78">
        <f>discount_curve!K70</f>
        <v>0.95221592041855285</v>
      </c>
      <c r="R78">
        <f t="shared" si="10"/>
        <v>59</v>
      </c>
      <c r="S78">
        <f t="shared" si="11"/>
        <v>5</v>
      </c>
      <c r="T78">
        <f t="shared" si="12"/>
        <v>5</v>
      </c>
    </row>
    <row r="79" spans="1:20">
      <c r="A79">
        <f t="shared" si="20"/>
        <v>64</v>
      </c>
      <c r="B79">
        <f t="shared" si="13"/>
        <v>2315.4610852091778</v>
      </c>
      <c r="C79">
        <f t="shared" ref="C79:C142" si="21">G79*J79</f>
        <v>3290.2262911613971</v>
      </c>
      <c r="D79">
        <f t="shared" ref="D79:D142" si="22">H79*K79</f>
        <v>971.13812341125742</v>
      </c>
      <c r="E79" s="6">
        <f t="shared" si="14"/>
        <v>3.6270825409621348</v>
      </c>
      <c r="F79">
        <f t="shared" si="15"/>
        <v>0</v>
      </c>
      <c r="G79">
        <f t="shared" ref="G79:G142" si="23">ROUND((1+$I$8)*$C$8,2)</f>
        <v>4559.88</v>
      </c>
      <c r="H79">
        <f t="shared" ref="H79:H142" si="24">$F$5</f>
        <v>7005846</v>
      </c>
      <c r="I79">
        <f t="shared" ref="I79:I142" si="25">IF(A79=$F$7*12,J78-K78-L78,0)</f>
        <v>0</v>
      </c>
      <c r="J79">
        <f t="shared" ref="J79:J142" si="26">IF(A79=0,$F$8, J78-K78-L78-I79)</f>
        <v>0.72155984174175569</v>
      </c>
      <c r="K79">
        <f t="shared" ref="K79:K142" si="27">IFERROR(J79*N79,0)</f>
        <v>1.3861825158749671E-4</v>
      </c>
      <c r="L79">
        <f t="shared" si="16"/>
        <v>1.2135333384822582E-3</v>
      </c>
      <c r="M79">
        <f t="shared" ref="M79:M142" si="28">MAX(0.1 - 0.02 * T79, 0.02)</f>
        <v>0.02</v>
      </c>
      <c r="N79" s="7">
        <f t="shared" si="19"/>
        <v>1.9210915515044391E-4</v>
      </c>
      <c r="O79">
        <f>VLOOKUP(R79,mortality!$B$4:$H$106,prot_model!S79+2,FALSE)</f>
        <v>2.3028756297091162E-3</v>
      </c>
      <c r="P79">
        <f t="shared" si="17"/>
        <v>1.0053449017358862</v>
      </c>
      <c r="Q79">
        <f>discount_curve!K71</f>
        <v>0.95147614779181944</v>
      </c>
      <c r="R79">
        <f t="shared" ref="R79:R142" si="29">$F$6+T79</f>
        <v>59</v>
      </c>
      <c r="S79">
        <f t="shared" ref="S79:S142" si="30">MIN(T79,5)</f>
        <v>5</v>
      </c>
      <c r="T79">
        <f t="shared" ref="T79:T142" si="31">FLOOR(A79/12,1)</f>
        <v>5</v>
      </c>
    </row>
    <row r="80" spans="1:20">
      <c r="A80">
        <f t="shared" si="20"/>
        <v>65</v>
      </c>
      <c r="B80">
        <f t="shared" ref="B80:B143" si="32">C80-D80-E80-F80</f>
        <v>2311.1217750161786</v>
      </c>
      <c r="C80">
        <f t="shared" si="21"/>
        <v>3284.0606421688699</v>
      </c>
      <c r="D80">
        <f t="shared" si="22"/>
        <v>969.31827995298215</v>
      </c>
      <c r="E80" s="6">
        <f t="shared" ref="E80:E143" si="33">IF(A80=0,$I$7,0)+J80*$I$6/12*P80</f>
        <v>3.6205871997089791</v>
      </c>
      <c r="F80">
        <f t="shared" ref="F80:F143" si="34">+IF(T80=0, C80,0)</f>
        <v>0</v>
      </c>
      <c r="G80">
        <f t="shared" si="23"/>
        <v>4559.88</v>
      </c>
      <c r="H80">
        <f t="shared" si="24"/>
        <v>7005846</v>
      </c>
      <c r="I80">
        <f t="shared" si="25"/>
        <v>0</v>
      </c>
      <c r="J80">
        <f t="shared" si="26"/>
        <v>0.72020769015168595</v>
      </c>
      <c r="K80">
        <f t="shared" si="27"/>
        <v>1.3835849088789307E-4</v>
      </c>
      <c r="L80">
        <f t="shared" ref="L80:L143" si="35">(J80-K80)*(1-(1-M80)^(1/12))</f>
        <v>1.2112592637093737E-3</v>
      </c>
      <c r="M80">
        <f t="shared" si="28"/>
        <v>0.02</v>
      </c>
      <c r="N80" s="7">
        <f t="shared" si="19"/>
        <v>1.9210915515044391E-4</v>
      </c>
      <c r="O80">
        <f>VLOOKUP(R80,mortality!$B$4:$H$106,prot_model!S80+2,FALSE)</f>
        <v>2.3028756297091162E-3</v>
      </c>
      <c r="P80">
        <f t="shared" ref="P80:P143" si="36">(1+$I$5)^(A80/12)</f>
        <v>1.005428642103622</v>
      </c>
      <c r="Q80">
        <f>discount_curve!K72</f>
        <v>0.95073694989139301</v>
      </c>
      <c r="R80">
        <f t="shared" si="29"/>
        <v>59</v>
      </c>
      <c r="S80">
        <f t="shared" si="30"/>
        <v>5</v>
      </c>
      <c r="T80">
        <f t="shared" si="31"/>
        <v>5</v>
      </c>
    </row>
    <row r="81" spans="1:20">
      <c r="A81">
        <f t="shared" si="20"/>
        <v>66</v>
      </c>
      <c r="B81">
        <f t="shared" si="32"/>
        <v>2306.7905969204667</v>
      </c>
      <c r="C81">
        <f t="shared" si="21"/>
        <v>3277.9065471620365</v>
      </c>
      <c r="D81">
        <f t="shared" si="22"/>
        <v>967.50184675132516</v>
      </c>
      <c r="E81" s="6">
        <f t="shared" si="33"/>
        <v>3.6141034902446001</v>
      </c>
      <c r="F81">
        <f t="shared" si="34"/>
        <v>0</v>
      </c>
      <c r="G81">
        <f t="shared" si="23"/>
        <v>4559.88</v>
      </c>
      <c r="H81">
        <f t="shared" si="24"/>
        <v>7005846</v>
      </c>
      <c r="I81">
        <f t="shared" si="25"/>
        <v>0</v>
      </c>
      <c r="J81">
        <f t="shared" si="26"/>
        <v>0.71885807239708865</v>
      </c>
      <c r="K81">
        <f t="shared" si="27"/>
        <v>1.3809921696128136E-4</v>
      </c>
      <c r="L81">
        <f t="shared" si="35"/>
        <v>1.2089894503901375E-3</v>
      </c>
      <c r="M81">
        <f t="shared" si="28"/>
        <v>0.02</v>
      </c>
      <c r="N81" s="7">
        <f t="shared" si="19"/>
        <v>1.9210915515044391E-4</v>
      </c>
      <c r="O81">
        <f>VLOOKUP(R81,mortality!$B$4:$H$106,prot_model!S81+2,FALSE)</f>
        <v>2.3028756297091162E-3</v>
      </c>
      <c r="P81">
        <f t="shared" si="36"/>
        <v>1.0055123894465254</v>
      </c>
      <c r="Q81">
        <f>discount_curve!K73</f>
        <v>0.94999832627077108</v>
      </c>
      <c r="R81">
        <f t="shared" si="29"/>
        <v>59</v>
      </c>
      <c r="S81">
        <f t="shared" si="30"/>
        <v>5</v>
      </c>
      <c r="T81">
        <f t="shared" si="31"/>
        <v>5</v>
      </c>
    </row>
    <row r="82" spans="1:20">
      <c r="A82">
        <f t="shared" si="20"/>
        <v>67</v>
      </c>
      <c r="B82">
        <f t="shared" si="32"/>
        <v>2302.4675356821067</v>
      </c>
      <c r="C82">
        <f t="shared" si="21"/>
        <v>3271.7639844895543</v>
      </c>
      <c r="D82">
        <f t="shared" si="22"/>
        <v>965.68881741570897</v>
      </c>
      <c r="E82" s="6">
        <f t="shared" si="33"/>
        <v>3.6076313917389147</v>
      </c>
      <c r="F82">
        <f t="shared" si="34"/>
        <v>0</v>
      </c>
      <c r="G82">
        <f t="shared" si="23"/>
        <v>4559.88</v>
      </c>
      <c r="H82">
        <f t="shared" si="24"/>
        <v>7005846</v>
      </c>
      <c r="I82">
        <f t="shared" si="25"/>
        <v>0</v>
      </c>
      <c r="J82">
        <f t="shared" si="26"/>
        <v>0.71751098372973721</v>
      </c>
      <c r="K82">
        <f t="shared" si="27"/>
        <v>1.3784042889548371E-4</v>
      </c>
      <c r="L82">
        <f t="shared" si="35"/>
        <v>1.2067238905388901E-3</v>
      </c>
      <c r="M82">
        <f t="shared" si="28"/>
        <v>0.02</v>
      </c>
      <c r="N82" s="7">
        <f t="shared" ref="N82:N145" si="37">1-(1-O82)^(1/12)</f>
        <v>1.9210915515044391E-4</v>
      </c>
      <c r="O82">
        <f>VLOOKUP(R82,mortality!$B$4:$H$106,prot_model!S82+2,FALSE)</f>
        <v>2.3028756297091162E-3</v>
      </c>
      <c r="P82">
        <f t="shared" si="36"/>
        <v>1.0055961437651777</v>
      </c>
      <c r="Q82">
        <f>discount_curve!K74</f>
        <v>0.94926027648379774</v>
      </c>
      <c r="R82">
        <f t="shared" si="29"/>
        <v>59</v>
      </c>
      <c r="S82">
        <f t="shared" si="30"/>
        <v>5</v>
      </c>
      <c r="T82">
        <f t="shared" si="31"/>
        <v>5</v>
      </c>
    </row>
    <row r="83" spans="1:20">
      <c r="A83">
        <f t="shared" si="20"/>
        <v>68</v>
      </c>
      <c r="B83">
        <f t="shared" si="32"/>
        <v>2298.1525760897202</v>
      </c>
      <c r="C83">
        <f t="shared" si="21"/>
        <v>3265.6329325406514</v>
      </c>
      <c r="D83">
        <f t="shared" si="22"/>
        <v>963.8791855675322</v>
      </c>
      <c r="E83" s="6">
        <f t="shared" si="33"/>
        <v>3.6011708833991376</v>
      </c>
      <c r="F83">
        <f t="shared" si="34"/>
        <v>0</v>
      </c>
      <c r="G83">
        <f t="shared" si="23"/>
        <v>4559.88</v>
      </c>
      <c r="H83">
        <f t="shared" si="24"/>
        <v>7005846</v>
      </c>
      <c r="I83">
        <f t="shared" si="25"/>
        <v>0</v>
      </c>
      <c r="J83">
        <f t="shared" si="26"/>
        <v>0.71616641941030279</v>
      </c>
      <c r="K83">
        <f t="shared" si="27"/>
        <v>1.3758212578003173E-4</v>
      </c>
      <c r="L83">
        <f t="shared" si="35"/>
        <v>1.204462576184936E-3</v>
      </c>
      <c r="M83">
        <f t="shared" si="28"/>
        <v>0.02</v>
      </c>
      <c r="N83" s="7">
        <f t="shared" si="37"/>
        <v>1.9210915515044391E-4</v>
      </c>
      <c r="O83">
        <f>VLOOKUP(R83,mortality!$B$4:$H$106,prot_model!S83+2,FALSE)</f>
        <v>2.3028756297091162E-3</v>
      </c>
      <c r="P83">
        <f t="shared" si="36"/>
        <v>1.0056799050601593</v>
      </c>
      <c r="Q83">
        <f>discount_curve!K75</f>
        <v>0.94852280008466405</v>
      </c>
      <c r="R83">
        <f t="shared" si="29"/>
        <v>59</v>
      </c>
      <c r="S83">
        <f t="shared" si="30"/>
        <v>5</v>
      </c>
      <c r="T83">
        <f t="shared" si="31"/>
        <v>5</v>
      </c>
    </row>
    <row r="84" spans="1:20">
      <c r="A84">
        <f t="shared" si="20"/>
        <v>69</v>
      </c>
      <c r="B84">
        <f t="shared" si="32"/>
        <v>2293.8457029604397</v>
      </c>
      <c r="C84">
        <f t="shared" si="21"/>
        <v>3259.5133697450556</v>
      </c>
      <c r="D84">
        <f t="shared" si="22"/>
        <v>962.07294484014608</v>
      </c>
      <c r="E84" s="6">
        <f t="shared" si="33"/>
        <v>3.5947219444697245</v>
      </c>
      <c r="F84">
        <f t="shared" si="34"/>
        <v>0</v>
      </c>
      <c r="G84">
        <f t="shared" si="23"/>
        <v>4559.88</v>
      </c>
      <c r="H84">
        <f t="shared" si="24"/>
        <v>7005846</v>
      </c>
      <c r="I84">
        <f t="shared" si="25"/>
        <v>0</v>
      </c>
      <c r="J84">
        <f t="shared" si="26"/>
        <v>0.71482437470833782</v>
      </c>
      <c r="K84">
        <f t="shared" si="27"/>
        <v>1.3732430670616313E-4</v>
      </c>
      <c r="L84">
        <f t="shared" si="35"/>
        <v>1.2022054993725171E-3</v>
      </c>
      <c r="M84">
        <f t="shared" si="28"/>
        <v>0.02</v>
      </c>
      <c r="N84" s="7">
        <f t="shared" si="37"/>
        <v>1.9210915515044391E-4</v>
      </c>
      <c r="O84">
        <f>VLOOKUP(R84,mortality!$B$4:$H$106,prot_model!S84+2,FALSE)</f>
        <v>2.3028756297091162E-3</v>
      </c>
      <c r="P84">
        <f t="shared" si="36"/>
        <v>1.0057636733320519</v>
      </c>
      <c r="Q84">
        <f>discount_curve!K76</f>
        <v>0.94778589662790758</v>
      </c>
      <c r="R84">
        <f t="shared" si="29"/>
        <v>59</v>
      </c>
      <c r="S84">
        <f t="shared" si="30"/>
        <v>5</v>
      </c>
      <c r="T84">
        <f t="shared" si="31"/>
        <v>5</v>
      </c>
    </row>
    <row r="85" spans="1:20">
      <c r="A85">
        <f t="shared" si="20"/>
        <v>70</v>
      </c>
      <c r="B85">
        <f t="shared" si="32"/>
        <v>2289.5469011398486</v>
      </c>
      <c r="C85">
        <f t="shared" si="21"/>
        <v>3253.4052745729132</v>
      </c>
      <c r="D85">
        <f t="shared" si="22"/>
        <v>960.27008887883233</v>
      </c>
      <c r="E85" s="6">
        <f t="shared" si="33"/>
        <v>3.588284554232295</v>
      </c>
      <c r="F85">
        <f t="shared" si="34"/>
        <v>0</v>
      </c>
      <c r="G85">
        <f t="shared" si="23"/>
        <v>4559.88</v>
      </c>
      <c r="H85">
        <f t="shared" si="24"/>
        <v>7005846</v>
      </c>
      <c r="I85">
        <f t="shared" si="25"/>
        <v>0</v>
      </c>
      <c r="J85">
        <f t="shared" si="26"/>
        <v>0.71348484490225905</v>
      </c>
      <c r="K85">
        <f t="shared" si="27"/>
        <v>1.370669707668185E-4</v>
      </c>
      <c r="L85">
        <f t="shared" si="35"/>
        <v>1.1999526521607831E-3</v>
      </c>
      <c r="M85">
        <f t="shared" si="28"/>
        <v>0.02</v>
      </c>
      <c r="N85" s="7">
        <f t="shared" si="37"/>
        <v>1.9210915515044391E-4</v>
      </c>
      <c r="O85">
        <f>VLOOKUP(R85,mortality!$B$4:$H$106,prot_model!S85+2,FALSE)</f>
        <v>2.3028756297091162E-3</v>
      </c>
      <c r="P85">
        <f t="shared" si="36"/>
        <v>1.0058474485814362</v>
      </c>
      <c r="Q85">
        <f>discount_curve!K77</f>
        <v>0.9470495656684117</v>
      </c>
      <c r="R85">
        <f t="shared" si="29"/>
        <v>59</v>
      </c>
      <c r="S85">
        <f t="shared" si="30"/>
        <v>5</v>
      </c>
      <c r="T85">
        <f t="shared" si="31"/>
        <v>5</v>
      </c>
    </row>
    <row r="86" spans="1:20">
      <c r="A86">
        <f t="shared" si="20"/>
        <v>71</v>
      </c>
      <c r="B86">
        <f t="shared" si="32"/>
        <v>2285.2561555019315</v>
      </c>
      <c r="C86">
        <f t="shared" si="21"/>
        <v>3247.3086255347184</v>
      </c>
      <c r="D86">
        <f t="shared" si="22"/>
        <v>958.47061134078137</v>
      </c>
      <c r="E86" s="6">
        <f t="shared" si="33"/>
        <v>3.5818586920055751</v>
      </c>
      <c r="F86">
        <f t="shared" si="34"/>
        <v>0</v>
      </c>
      <c r="G86">
        <f t="shared" si="23"/>
        <v>4559.88</v>
      </c>
      <c r="H86">
        <f t="shared" si="24"/>
        <v>7005846</v>
      </c>
      <c r="I86">
        <f t="shared" si="25"/>
        <v>0</v>
      </c>
      <c r="J86">
        <f t="shared" si="26"/>
        <v>0.71214782527933151</v>
      </c>
      <c r="K86">
        <f t="shared" si="27"/>
        <v>1.3681011705663832E-4</v>
      </c>
      <c r="L86">
        <f t="shared" si="35"/>
        <v>1.1977040266237643E-3</v>
      </c>
      <c r="M86">
        <f t="shared" si="28"/>
        <v>0.02</v>
      </c>
      <c r="N86" s="7">
        <f t="shared" si="37"/>
        <v>1.9210915515044391E-4</v>
      </c>
      <c r="O86">
        <f>VLOOKUP(R86,mortality!$B$4:$H$106,prot_model!S86+2,FALSE)</f>
        <v>2.3028756297091162E-3</v>
      </c>
      <c r="P86">
        <f t="shared" si="36"/>
        <v>1.0059312308088937</v>
      </c>
      <c r="Q86">
        <f>discount_curve!K78</f>
        <v>0.94631380676140542</v>
      </c>
      <c r="R86">
        <f t="shared" si="29"/>
        <v>59</v>
      </c>
      <c r="S86">
        <f t="shared" si="30"/>
        <v>5</v>
      </c>
      <c r="T86">
        <f t="shared" si="31"/>
        <v>5</v>
      </c>
    </row>
    <row r="87" spans="1:20">
      <c r="A87">
        <f t="shared" si="20"/>
        <v>72</v>
      </c>
      <c r="B87">
        <f t="shared" si="32"/>
        <v>2207.3134836005811</v>
      </c>
      <c r="C87">
        <f t="shared" si="21"/>
        <v>3241.2234011812325</v>
      </c>
      <c r="D87">
        <f t="shared" si="22"/>
        <v>1030.3344732435062</v>
      </c>
      <c r="E87" s="6">
        <f t="shared" si="33"/>
        <v>3.5754443371453206</v>
      </c>
      <c r="F87">
        <f t="shared" si="34"/>
        <v>0</v>
      </c>
      <c r="G87">
        <f t="shared" si="23"/>
        <v>4559.88</v>
      </c>
      <c r="H87">
        <f t="shared" si="24"/>
        <v>7005846</v>
      </c>
      <c r="I87">
        <f t="shared" si="25"/>
        <v>0</v>
      </c>
      <c r="J87">
        <f t="shared" si="26"/>
        <v>0.71081331113565105</v>
      </c>
      <c r="K87">
        <f t="shared" si="27"/>
        <v>1.4706781639840588E-4</v>
      </c>
      <c r="L87">
        <f t="shared" si="35"/>
        <v>1.1954419286828908E-3</v>
      </c>
      <c r="M87">
        <f t="shared" si="28"/>
        <v>0.02</v>
      </c>
      <c r="N87" s="7">
        <f t="shared" si="37"/>
        <v>2.0690076296325799E-4</v>
      </c>
      <c r="O87">
        <f>VLOOKUP(R87,mortality!$B$4:$H$106,prot_model!S87+2,FALSE)</f>
        <v>2.4799857800929716E-3</v>
      </c>
      <c r="P87">
        <f t="shared" si="36"/>
        <v>1.0060150200150051</v>
      </c>
      <c r="Q87">
        <f>discount_curve!K79</f>
        <v>0.94221314195926376</v>
      </c>
      <c r="R87">
        <f t="shared" si="29"/>
        <v>60</v>
      </c>
      <c r="S87">
        <f t="shared" si="30"/>
        <v>5</v>
      </c>
      <c r="T87">
        <f t="shared" si="31"/>
        <v>6</v>
      </c>
    </row>
    <row r="88" spans="1:20">
      <c r="A88">
        <f t="shared" si="20"/>
        <v>73</v>
      </c>
      <c r="B88">
        <f t="shared" si="32"/>
        <v>2203.1442437898208</v>
      </c>
      <c r="C88">
        <f t="shared" si="21"/>
        <v>3235.101717844831</v>
      </c>
      <c r="D88">
        <f t="shared" si="22"/>
        <v>1028.3884853879713</v>
      </c>
      <c r="E88" s="6">
        <f t="shared" si="33"/>
        <v>3.5689886670388384</v>
      </c>
      <c r="F88">
        <f t="shared" si="34"/>
        <v>0</v>
      </c>
      <c r="G88">
        <f t="shared" si="23"/>
        <v>4559.88</v>
      </c>
      <c r="H88">
        <f t="shared" si="24"/>
        <v>7005846</v>
      </c>
      <c r="I88">
        <f t="shared" si="25"/>
        <v>0</v>
      </c>
      <c r="J88">
        <f t="shared" si="26"/>
        <v>0.70947080139056973</v>
      </c>
      <c r="K88">
        <f t="shared" si="27"/>
        <v>1.4679005010786295E-4</v>
      </c>
      <c r="L88">
        <f t="shared" si="35"/>
        <v>1.1931841031557189E-3</v>
      </c>
      <c r="M88">
        <f t="shared" si="28"/>
        <v>0.02</v>
      </c>
      <c r="N88" s="7">
        <f t="shared" si="37"/>
        <v>2.0690076296325799E-4</v>
      </c>
      <c r="O88">
        <f>VLOOKUP(R88,mortality!$B$4:$H$106,prot_model!S88+2,FALSE)</f>
        <v>2.4799857800929716E-3</v>
      </c>
      <c r="P88">
        <f t="shared" si="36"/>
        <v>1.0060988162003526</v>
      </c>
      <c r="Q88">
        <f>discount_curve!K80</f>
        <v>0.94143451839236747</v>
      </c>
      <c r="R88">
        <f t="shared" si="29"/>
        <v>60</v>
      </c>
      <c r="S88">
        <f t="shared" si="30"/>
        <v>5</v>
      </c>
      <c r="T88">
        <f t="shared" si="31"/>
        <v>6</v>
      </c>
    </row>
    <row r="89" spans="1:20">
      <c r="A89">
        <f t="shared" si="20"/>
        <v>74</v>
      </c>
      <c r="B89">
        <f t="shared" si="32"/>
        <v>2198.9828789393196</v>
      </c>
      <c r="C89">
        <f t="shared" si="21"/>
        <v>3228.9915965028476</v>
      </c>
      <c r="D89">
        <f t="shared" si="22"/>
        <v>1026.4461729105121</v>
      </c>
      <c r="E89" s="6">
        <f t="shared" si="33"/>
        <v>3.5625446530155154</v>
      </c>
      <c r="F89">
        <f t="shared" si="34"/>
        <v>0</v>
      </c>
      <c r="G89">
        <f t="shared" si="23"/>
        <v>4559.88</v>
      </c>
      <c r="H89">
        <f t="shared" si="24"/>
        <v>7005846</v>
      </c>
      <c r="I89">
        <f t="shared" si="25"/>
        <v>0</v>
      </c>
      <c r="J89">
        <f t="shared" si="26"/>
        <v>0.70813082723730614</v>
      </c>
      <c r="K89">
        <f t="shared" si="27"/>
        <v>1.4651280843320166E-4</v>
      </c>
      <c r="L89">
        <f t="shared" si="35"/>
        <v>1.1909305419729613E-3</v>
      </c>
      <c r="M89">
        <f t="shared" si="28"/>
        <v>0.02</v>
      </c>
      <c r="N89" s="7">
        <f t="shared" si="37"/>
        <v>2.0690076296325799E-4</v>
      </c>
      <c r="O89">
        <f>VLOOKUP(R89,mortality!$B$4:$H$106,prot_model!S89+2,FALSE)</f>
        <v>2.4799857800929716E-3</v>
      </c>
      <c r="P89">
        <f t="shared" si="36"/>
        <v>1.006182619365517</v>
      </c>
      <c r="Q89">
        <f>discount_curve!K81</f>
        <v>0.9406565382623242</v>
      </c>
      <c r="R89">
        <f t="shared" si="29"/>
        <v>60</v>
      </c>
      <c r="S89">
        <f t="shared" si="30"/>
        <v>5</v>
      </c>
      <c r="T89">
        <f t="shared" si="31"/>
        <v>6</v>
      </c>
    </row>
    <row r="90" spans="1:20">
      <c r="A90">
        <f t="shared" si="20"/>
        <v>75</v>
      </c>
      <c r="B90">
        <f t="shared" si="32"/>
        <v>2194.8293741747079</v>
      </c>
      <c r="C90">
        <f t="shared" si="21"/>
        <v>3222.8930153181973</v>
      </c>
      <c r="D90">
        <f t="shared" si="22"/>
        <v>1024.5075288694597</v>
      </c>
      <c r="E90" s="6">
        <f t="shared" si="33"/>
        <v>3.5561122740296227</v>
      </c>
      <c r="F90">
        <f t="shared" si="34"/>
        <v>0</v>
      </c>
      <c r="G90">
        <f t="shared" si="23"/>
        <v>4559.88</v>
      </c>
      <c r="H90">
        <f t="shared" si="24"/>
        <v>7005846</v>
      </c>
      <c r="I90">
        <f t="shared" si="25"/>
        <v>0</v>
      </c>
      <c r="J90">
        <f t="shared" si="26"/>
        <v>0.70679338388689994</v>
      </c>
      <c r="K90">
        <f t="shared" si="27"/>
        <v>1.4623609038358248E-4</v>
      </c>
      <c r="L90">
        <f t="shared" si="35"/>
        <v>1.1886812370805711E-3</v>
      </c>
      <c r="M90">
        <f t="shared" si="28"/>
        <v>0.02</v>
      </c>
      <c r="N90" s="7">
        <f t="shared" si="37"/>
        <v>2.0690076296325799E-4</v>
      </c>
      <c r="O90">
        <f>VLOOKUP(R90,mortality!$B$4:$H$106,prot_model!S90+2,FALSE)</f>
        <v>2.4799857800929716E-3</v>
      </c>
      <c r="P90">
        <f t="shared" si="36"/>
        <v>1.0062664295110795</v>
      </c>
      <c r="Q90">
        <f>discount_curve!K82</f>
        <v>0.93987920103741218</v>
      </c>
      <c r="R90">
        <f t="shared" si="29"/>
        <v>60</v>
      </c>
      <c r="S90">
        <f t="shared" si="30"/>
        <v>5</v>
      </c>
      <c r="T90">
        <f t="shared" si="31"/>
        <v>6</v>
      </c>
    </row>
    <row r="91" spans="1:20">
      <c r="A91">
        <f t="shared" si="20"/>
        <v>76</v>
      </c>
      <c r="B91">
        <f t="shared" si="32"/>
        <v>2190.6837146497105</v>
      </c>
      <c r="C91">
        <f t="shared" si="21"/>
        <v>3216.8059524950399</v>
      </c>
      <c r="D91">
        <f t="shared" si="22"/>
        <v>1022.5725463362559</v>
      </c>
      <c r="E91" s="6">
        <f t="shared" si="33"/>
        <v>3.5496915090734338</v>
      </c>
      <c r="F91">
        <f t="shared" si="34"/>
        <v>0</v>
      </c>
      <c r="G91">
        <f t="shared" si="23"/>
        <v>4559.88</v>
      </c>
      <c r="H91">
        <f t="shared" si="24"/>
        <v>7005846</v>
      </c>
      <c r="I91">
        <f t="shared" si="25"/>
        <v>0</v>
      </c>
      <c r="J91">
        <f t="shared" si="26"/>
        <v>0.70545846655943578</v>
      </c>
      <c r="K91">
        <f t="shared" si="27"/>
        <v>1.4595989497003729E-4</v>
      </c>
      <c r="L91">
        <f t="shared" si="35"/>
        <v>1.1864361804397121E-3</v>
      </c>
      <c r="M91">
        <f t="shared" si="28"/>
        <v>0.02</v>
      </c>
      <c r="N91" s="7">
        <f t="shared" si="37"/>
        <v>2.0690076296325799E-4</v>
      </c>
      <c r="O91">
        <f>VLOOKUP(R91,mortality!$B$4:$H$106,prot_model!S91+2,FALSE)</f>
        <v>2.4799857800929716E-3</v>
      </c>
      <c r="P91">
        <f t="shared" si="36"/>
        <v>1.006350246637622</v>
      </c>
      <c r="Q91">
        <f>discount_curve!K83</f>
        <v>0.93910250618634938</v>
      </c>
      <c r="R91">
        <f t="shared" si="29"/>
        <v>60</v>
      </c>
      <c r="S91">
        <f t="shared" si="30"/>
        <v>5</v>
      </c>
      <c r="T91">
        <f t="shared" si="31"/>
        <v>6</v>
      </c>
    </row>
    <row r="92" spans="1:20">
      <c r="A92">
        <f t="shared" si="20"/>
        <v>77</v>
      </c>
      <c r="B92">
        <f t="shared" si="32"/>
        <v>2186.5458855460965</v>
      </c>
      <c r="C92">
        <f t="shared" si="21"/>
        <v>3210.7303862787012</v>
      </c>
      <c r="D92">
        <f t="shared" si="22"/>
        <v>1020.6412183954275</v>
      </c>
      <c r="E92" s="6">
        <f t="shared" si="33"/>
        <v>3.5432823371771502</v>
      </c>
      <c r="F92">
        <f t="shared" si="34"/>
        <v>0</v>
      </c>
      <c r="G92">
        <f t="shared" si="23"/>
        <v>4559.88</v>
      </c>
      <c r="H92">
        <f t="shared" si="24"/>
        <v>7005846</v>
      </c>
      <c r="I92">
        <f t="shared" si="25"/>
        <v>0</v>
      </c>
      <c r="J92">
        <f t="shared" si="26"/>
        <v>0.70412607048402609</v>
      </c>
      <c r="K92">
        <f t="shared" si="27"/>
        <v>1.4568422120546577E-4</v>
      </c>
      <c r="L92">
        <f t="shared" si="35"/>
        <v>1.1841953640267325E-3</v>
      </c>
      <c r="M92">
        <f t="shared" si="28"/>
        <v>0.02</v>
      </c>
      <c r="N92" s="7">
        <f t="shared" si="37"/>
        <v>2.0690076296325799E-4</v>
      </c>
      <c r="O92">
        <f>VLOOKUP(R92,mortality!$B$4:$H$106,prot_model!S92+2,FALSE)</f>
        <v>2.4799857800929716E-3</v>
      </c>
      <c r="P92">
        <f t="shared" si="36"/>
        <v>1.0064340707457256</v>
      </c>
      <c r="Q92">
        <f>discount_curve!K84</f>
        <v>0.93832645317829255</v>
      </c>
      <c r="R92">
        <f t="shared" si="29"/>
        <v>60</v>
      </c>
      <c r="S92">
        <f t="shared" si="30"/>
        <v>5</v>
      </c>
      <c r="T92">
        <f t="shared" si="31"/>
        <v>6</v>
      </c>
    </row>
    <row r="93" spans="1:20">
      <c r="A93">
        <f t="shared" si="20"/>
        <v>78</v>
      </c>
      <c r="B93">
        <f t="shared" si="32"/>
        <v>2182.41587207362</v>
      </c>
      <c r="C93">
        <f t="shared" si="21"/>
        <v>3204.6662949555925</v>
      </c>
      <c r="D93">
        <f t="shared" si="22"/>
        <v>1018.7135381445635</v>
      </c>
      <c r="E93" s="6">
        <f t="shared" si="33"/>
        <v>3.5368847374088368</v>
      </c>
      <c r="F93">
        <f t="shared" si="34"/>
        <v>0</v>
      </c>
      <c r="G93">
        <f t="shared" si="23"/>
        <v>4559.88</v>
      </c>
      <c r="H93">
        <f t="shared" si="24"/>
        <v>7005846</v>
      </c>
      <c r="I93">
        <f t="shared" si="25"/>
        <v>0</v>
      </c>
      <c r="J93">
        <f t="shared" si="26"/>
        <v>0.70279619089879397</v>
      </c>
      <c r="K93">
        <f t="shared" si="27"/>
        <v>1.4540906810463198E-4</v>
      </c>
      <c r="L93">
        <f t="shared" si="35"/>
        <v>1.1819587798331331E-3</v>
      </c>
      <c r="M93">
        <f t="shared" si="28"/>
        <v>0.02</v>
      </c>
      <c r="N93" s="7">
        <f t="shared" si="37"/>
        <v>2.0690076296325799E-4</v>
      </c>
      <c r="O93">
        <f>VLOOKUP(R93,mortality!$B$4:$H$106,prot_model!S93+2,FALSE)</f>
        <v>2.4799857800929716E-3</v>
      </c>
      <c r="P93">
        <f t="shared" si="36"/>
        <v>1.006517901835972</v>
      </c>
      <c r="Q93">
        <f>discount_curve!K85</f>
        <v>0.9375510414828373</v>
      </c>
      <c r="R93">
        <f t="shared" si="29"/>
        <v>60</v>
      </c>
      <c r="S93">
        <f t="shared" si="30"/>
        <v>5</v>
      </c>
      <c r="T93">
        <f t="shared" si="31"/>
        <v>6</v>
      </c>
    </row>
    <row r="94" spans="1:20">
      <c r="A94">
        <f t="shared" si="20"/>
        <v>79</v>
      </c>
      <c r="B94">
        <f t="shared" si="32"/>
        <v>2178.2936594699745</v>
      </c>
      <c r="C94">
        <f t="shared" si="21"/>
        <v>3198.6136568531379</v>
      </c>
      <c r="D94">
        <f t="shared" si="22"/>
        <v>1016.7894986942887</v>
      </c>
      <c r="E94" s="6">
        <f t="shared" si="33"/>
        <v>3.5304986888743497</v>
      </c>
      <c r="F94">
        <f t="shared" si="34"/>
        <v>0</v>
      </c>
      <c r="G94">
        <f t="shared" si="23"/>
        <v>4559.88</v>
      </c>
      <c r="H94">
        <f t="shared" si="24"/>
        <v>7005846</v>
      </c>
      <c r="I94">
        <f t="shared" si="25"/>
        <v>0</v>
      </c>
      <c r="J94">
        <f t="shared" si="26"/>
        <v>0.70146882305085612</v>
      </c>
      <c r="K94">
        <f t="shared" si="27"/>
        <v>1.4513443468416073E-4</v>
      </c>
      <c r="L94">
        <f t="shared" si="35"/>
        <v>1.1797264198655417E-3</v>
      </c>
      <c r="M94">
        <f t="shared" si="28"/>
        <v>0.02</v>
      </c>
      <c r="N94" s="7">
        <f t="shared" si="37"/>
        <v>2.0690076296325799E-4</v>
      </c>
      <c r="O94">
        <f>VLOOKUP(R94,mortality!$B$4:$H$106,prot_model!S94+2,FALSE)</f>
        <v>2.4799857800929716E-3</v>
      </c>
      <c r="P94">
        <f t="shared" si="36"/>
        <v>1.0066017399089426</v>
      </c>
      <c r="Q94">
        <f>discount_curve!K86</f>
        <v>0.93677627057001744</v>
      </c>
      <c r="R94">
        <f t="shared" si="29"/>
        <v>60</v>
      </c>
      <c r="S94">
        <f t="shared" si="30"/>
        <v>5</v>
      </c>
      <c r="T94">
        <f t="shared" si="31"/>
        <v>6</v>
      </c>
    </row>
    <row r="95" spans="1:20">
      <c r="A95">
        <f t="shared" si="20"/>
        <v>80</v>
      </c>
      <c r="B95">
        <f t="shared" si="32"/>
        <v>2174.1792330007361</v>
      </c>
      <c r="C95">
        <f t="shared" si="21"/>
        <v>3192.5724503396941</v>
      </c>
      <c r="D95">
        <f t="shared" si="22"/>
        <v>1014.8690931682409</v>
      </c>
      <c r="E95" s="6">
        <f t="shared" si="33"/>
        <v>3.5241241707172763</v>
      </c>
      <c r="F95">
        <f t="shared" si="34"/>
        <v>0</v>
      </c>
      <c r="G95">
        <f t="shared" si="23"/>
        <v>4559.88</v>
      </c>
      <c r="H95">
        <f t="shared" si="24"/>
        <v>7005846</v>
      </c>
      <c r="I95">
        <f t="shared" si="25"/>
        <v>0</v>
      </c>
      <c r="J95">
        <f t="shared" si="26"/>
        <v>0.70014396219630648</v>
      </c>
      <c r="K95">
        <f t="shared" si="27"/>
        <v>1.4486031996253427E-4</v>
      </c>
      <c r="L95">
        <f t="shared" si="35"/>
        <v>1.1774982761456822E-3</v>
      </c>
      <c r="M95">
        <f t="shared" si="28"/>
        <v>0.02</v>
      </c>
      <c r="N95" s="7">
        <f t="shared" si="37"/>
        <v>2.0690076296325799E-4</v>
      </c>
      <c r="O95">
        <f>VLOOKUP(R95,mortality!$B$4:$H$106,prot_model!S95+2,FALSE)</f>
        <v>2.4799857800929716E-3</v>
      </c>
      <c r="P95">
        <f t="shared" si="36"/>
        <v>1.0066855849652194</v>
      </c>
      <c r="Q95">
        <f>discount_curve!K87</f>
        <v>0.93600213991030434</v>
      </c>
      <c r="R95">
        <f t="shared" si="29"/>
        <v>60</v>
      </c>
      <c r="S95">
        <f t="shared" si="30"/>
        <v>5</v>
      </c>
      <c r="T95">
        <f t="shared" si="31"/>
        <v>6</v>
      </c>
    </row>
    <row r="96" spans="1:20">
      <c r="A96">
        <f t="shared" ref="A96:A127" si="38">A95+1</f>
        <v>81</v>
      </c>
      <c r="B96">
        <f t="shared" si="32"/>
        <v>2170.0725779593099</v>
      </c>
      <c r="C96">
        <f t="shared" si="21"/>
        <v>3186.5426538244724</v>
      </c>
      <c r="D96">
        <f t="shared" si="22"/>
        <v>1012.9523147030438</v>
      </c>
      <c r="E96" s="6">
        <f t="shared" si="33"/>
        <v>3.5177611621188554</v>
      </c>
      <c r="F96">
        <f t="shared" si="34"/>
        <v>0</v>
      </c>
      <c r="G96">
        <f t="shared" si="23"/>
        <v>4559.88</v>
      </c>
      <c r="H96">
        <f t="shared" si="24"/>
        <v>7005846</v>
      </c>
      <c r="I96">
        <f t="shared" si="25"/>
        <v>0</v>
      </c>
      <c r="J96">
        <f t="shared" si="26"/>
        <v>0.69882160360019829</v>
      </c>
      <c r="K96">
        <f t="shared" si="27"/>
        <v>1.4458672296008846E-4</v>
      </c>
      <c r="L96">
        <f t="shared" si="35"/>
        <v>1.1752743407103478E-3</v>
      </c>
      <c r="M96">
        <f t="shared" si="28"/>
        <v>0.02</v>
      </c>
      <c r="N96" s="7">
        <f t="shared" si="37"/>
        <v>2.0690076296325799E-4</v>
      </c>
      <c r="O96">
        <f>VLOOKUP(R96,mortality!$B$4:$H$106,prot_model!S96+2,FALSE)</f>
        <v>2.4799857800929716E-3</v>
      </c>
      <c r="P96">
        <f t="shared" si="36"/>
        <v>1.0067694370053837</v>
      </c>
      <c r="Q96">
        <f>discount_curve!K88</f>
        <v>0.93522864897460811</v>
      </c>
      <c r="R96">
        <f t="shared" si="29"/>
        <v>60</v>
      </c>
      <c r="S96">
        <f t="shared" si="30"/>
        <v>5</v>
      </c>
      <c r="T96">
        <f t="shared" si="31"/>
        <v>6</v>
      </c>
    </row>
    <row r="97" spans="1:20">
      <c r="A97">
        <f t="shared" si="38"/>
        <v>82</v>
      </c>
      <c r="B97">
        <f t="shared" si="32"/>
        <v>2165.9736796668794</v>
      </c>
      <c r="C97">
        <f t="shared" si="21"/>
        <v>3180.5242457574627</v>
      </c>
      <c r="D97">
        <f t="shared" si="22"/>
        <v>1011.0391564482852</v>
      </c>
      <c r="E97" s="6">
        <f t="shared" si="33"/>
        <v>3.5114096422979184</v>
      </c>
      <c r="F97">
        <f t="shared" si="34"/>
        <v>0</v>
      </c>
      <c r="G97">
        <f t="shared" si="23"/>
        <v>4559.88</v>
      </c>
      <c r="H97">
        <f t="shared" si="24"/>
        <v>7005846</v>
      </c>
      <c r="I97">
        <f t="shared" si="25"/>
        <v>0</v>
      </c>
      <c r="J97">
        <f t="shared" si="26"/>
        <v>0.69750174253652786</v>
      </c>
      <c r="K97">
        <f t="shared" si="27"/>
        <v>1.4431364269900954E-4</v>
      </c>
      <c r="L97">
        <f t="shared" si="35"/>
        <v>1.1730546056113711E-3</v>
      </c>
      <c r="M97">
        <f t="shared" si="28"/>
        <v>0.02</v>
      </c>
      <c r="N97" s="7">
        <f t="shared" si="37"/>
        <v>2.0690076296325799E-4</v>
      </c>
      <c r="O97">
        <f>VLOOKUP(R97,mortality!$B$4:$H$106,prot_model!S97+2,FALSE)</f>
        <v>2.4799857800929716E-3</v>
      </c>
      <c r="P97">
        <f t="shared" si="36"/>
        <v>1.0068532960300174</v>
      </c>
      <c r="Q97">
        <f>discount_curve!K89</f>
        <v>0.93445579723427452</v>
      </c>
      <c r="R97">
        <f t="shared" si="29"/>
        <v>60</v>
      </c>
      <c r="S97">
        <f t="shared" si="30"/>
        <v>5</v>
      </c>
      <c r="T97">
        <f t="shared" si="31"/>
        <v>6</v>
      </c>
    </row>
    <row r="98" spans="1:20">
      <c r="A98">
        <f t="shared" si="38"/>
        <v>83</v>
      </c>
      <c r="B98">
        <f t="shared" si="32"/>
        <v>2161.8825234723558</v>
      </c>
      <c r="C98">
        <f t="shared" si="21"/>
        <v>3174.5172046293574</v>
      </c>
      <c r="D98">
        <f t="shared" si="22"/>
        <v>1009.1296115664908</v>
      </c>
      <c r="E98" s="6">
        <f t="shared" si="33"/>
        <v>3.5050695905108187</v>
      </c>
      <c r="F98">
        <f t="shared" si="34"/>
        <v>0</v>
      </c>
      <c r="G98">
        <f t="shared" si="23"/>
        <v>4559.88</v>
      </c>
      <c r="H98">
        <f t="shared" si="24"/>
        <v>7005846</v>
      </c>
      <c r="I98">
        <f t="shared" si="25"/>
        <v>0</v>
      </c>
      <c r="J98">
        <f t="shared" si="26"/>
        <v>0.69618437428821756</v>
      </c>
      <c r="K98">
        <f t="shared" si="27"/>
        <v>1.4404107820333058E-4</v>
      </c>
      <c r="L98">
        <f t="shared" si="35"/>
        <v>1.1708390629155969E-3</v>
      </c>
      <c r="M98">
        <f t="shared" si="28"/>
        <v>0.02</v>
      </c>
      <c r="N98" s="7">
        <f t="shared" si="37"/>
        <v>2.0690076296325799E-4</v>
      </c>
      <c r="O98">
        <f>VLOOKUP(R98,mortality!$B$4:$H$106,prot_model!S98+2,FALSE)</f>
        <v>2.4799857800929716E-3</v>
      </c>
      <c r="P98">
        <f t="shared" si="36"/>
        <v>1.0069371620397023</v>
      </c>
      <c r="Q98">
        <f>discount_curve!K90</f>
        <v>0.93368358416108754</v>
      </c>
      <c r="R98">
        <f t="shared" si="29"/>
        <v>60</v>
      </c>
      <c r="S98">
        <f t="shared" si="30"/>
        <v>5</v>
      </c>
      <c r="T98">
        <f t="shared" si="31"/>
        <v>6</v>
      </c>
    </row>
    <row r="99" spans="1:20">
      <c r="A99">
        <f t="shared" si="38"/>
        <v>84</v>
      </c>
      <c r="B99">
        <f t="shared" si="32"/>
        <v>2078.6133036256624</v>
      </c>
      <c r="C99">
        <f t="shared" si="21"/>
        <v>3168.521508971472</v>
      </c>
      <c r="D99">
        <f t="shared" si="22"/>
        <v>1086.4094643597584</v>
      </c>
      <c r="E99" s="6">
        <f t="shared" si="33"/>
        <v>3.4987409860513599</v>
      </c>
      <c r="F99">
        <f t="shared" si="34"/>
        <v>0</v>
      </c>
      <c r="G99">
        <f t="shared" si="23"/>
        <v>4559.88</v>
      </c>
      <c r="H99">
        <f t="shared" si="24"/>
        <v>7005846</v>
      </c>
      <c r="I99">
        <f t="shared" si="25"/>
        <v>0</v>
      </c>
      <c r="J99">
        <f t="shared" si="26"/>
        <v>0.69486949414709864</v>
      </c>
      <c r="K99">
        <f t="shared" si="27"/>
        <v>1.5507184490777537E-4</v>
      </c>
      <c r="L99">
        <f t="shared" si="35"/>
        <v>1.1686086917564056E-3</v>
      </c>
      <c r="M99">
        <f t="shared" si="28"/>
        <v>0.02</v>
      </c>
      <c r="N99" s="7">
        <f t="shared" si="37"/>
        <v>2.2316686257484175E-4</v>
      </c>
      <c r="O99">
        <f>VLOOKUP(R99,mortality!$B$4:$H$106,prot_model!S99+2,FALSE)</f>
        <v>2.6747177672513541E-3</v>
      </c>
      <c r="P99">
        <f t="shared" si="36"/>
        <v>1.0070210350350199</v>
      </c>
      <c r="Q99">
        <f>discount_curve!K91</f>
        <v>0.92949225431346516</v>
      </c>
      <c r="R99">
        <f t="shared" si="29"/>
        <v>61</v>
      </c>
      <c r="S99">
        <f t="shared" si="30"/>
        <v>5</v>
      </c>
      <c r="T99">
        <f t="shared" si="31"/>
        <v>7</v>
      </c>
    </row>
    <row r="100" spans="1:20">
      <c r="A100">
        <f t="shared" si="38"/>
        <v>85</v>
      </c>
      <c r="B100">
        <f t="shared" si="32"/>
        <v>2074.6533915626824</v>
      </c>
      <c r="C100">
        <f t="shared" si="21"/>
        <v>3162.4856845659478</v>
      </c>
      <c r="D100">
        <f t="shared" si="22"/>
        <v>1084.3399260148842</v>
      </c>
      <c r="E100" s="6">
        <f t="shared" si="33"/>
        <v>3.4923669883811135</v>
      </c>
      <c r="F100">
        <f t="shared" si="34"/>
        <v>0</v>
      </c>
      <c r="G100">
        <f t="shared" si="23"/>
        <v>4559.88</v>
      </c>
      <c r="H100">
        <f t="shared" si="24"/>
        <v>7005846</v>
      </c>
      <c r="I100">
        <f t="shared" si="25"/>
        <v>0</v>
      </c>
      <c r="J100">
        <f t="shared" si="26"/>
        <v>0.69354581361043444</v>
      </c>
      <c r="K100">
        <f t="shared" si="27"/>
        <v>1.5477644327535663E-4</v>
      </c>
      <c r="L100">
        <f t="shared" si="35"/>
        <v>1.1663825693071059E-3</v>
      </c>
      <c r="M100">
        <f t="shared" si="28"/>
        <v>0.02</v>
      </c>
      <c r="N100" s="7">
        <f t="shared" si="37"/>
        <v>2.2316686257484175E-4</v>
      </c>
      <c r="O100">
        <f>VLOOKUP(R100,mortality!$B$4:$H$106,prot_model!S100+2,FALSE)</f>
        <v>2.6747177672513541E-3</v>
      </c>
      <c r="P100">
        <f t="shared" si="36"/>
        <v>1.007104915016553</v>
      </c>
      <c r="Q100">
        <f>discount_curve!K92</f>
        <v>0.92868354080902127</v>
      </c>
      <c r="R100">
        <f t="shared" si="29"/>
        <v>61</v>
      </c>
      <c r="S100">
        <f t="shared" si="30"/>
        <v>5</v>
      </c>
      <c r="T100">
        <f t="shared" si="31"/>
        <v>7</v>
      </c>
    </row>
    <row r="101" spans="1:20">
      <c r="A101">
        <f t="shared" si="38"/>
        <v>86</v>
      </c>
      <c r="B101">
        <f t="shared" si="32"/>
        <v>2070.7010234008071</v>
      </c>
      <c r="C101">
        <f t="shared" si="21"/>
        <v>3156.4613580076534</v>
      </c>
      <c r="D101">
        <f t="shared" si="22"/>
        <v>1082.2743300040022</v>
      </c>
      <c r="E101" s="6">
        <f t="shared" si="33"/>
        <v>3.4860046028440479</v>
      </c>
      <c r="F101">
        <f t="shared" si="34"/>
        <v>0</v>
      </c>
      <c r="G101">
        <f t="shared" si="23"/>
        <v>4559.88</v>
      </c>
      <c r="H101">
        <f t="shared" si="24"/>
        <v>7005846</v>
      </c>
      <c r="I101">
        <f t="shared" si="25"/>
        <v>0</v>
      </c>
      <c r="J101">
        <f t="shared" si="26"/>
        <v>0.69222465459785198</v>
      </c>
      <c r="K101">
        <f t="shared" si="27"/>
        <v>1.5448160436355612E-4</v>
      </c>
      <c r="L101">
        <f t="shared" si="35"/>
        <v>1.164160687474185E-3</v>
      </c>
      <c r="M101">
        <f t="shared" si="28"/>
        <v>0.02</v>
      </c>
      <c r="N101" s="7">
        <f t="shared" si="37"/>
        <v>2.2316686257484175E-4</v>
      </c>
      <c r="O101">
        <f>VLOOKUP(R101,mortality!$B$4:$H$106,prot_model!S101+2,FALSE)</f>
        <v>2.6747177672513541E-3</v>
      </c>
      <c r="P101">
        <f t="shared" si="36"/>
        <v>1.0071888019848825</v>
      </c>
      <c r="Q101">
        <f>discount_curve!K93</f>
        <v>0.9278755309333907</v>
      </c>
      <c r="R101">
        <f t="shared" si="29"/>
        <v>61</v>
      </c>
      <c r="S101">
        <f t="shared" si="30"/>
        <v>5</v>
      </c>
      <c r="T101">
        <f t="shared" si="31"/>
        <v>7</v>
      </c>
    </row>
    <row r="102" spans="1:20">
      <c r="A102">
        <f t="shared" si="38"/>
        <v>87</v>
      </c>
      <c r="B102">
        <f t="shared" si="32"/>
        <v>2066.7561847684365</v>
      </c>
      <c r="C102">
        <f t="shared" si="21"/>
        <v>3150.4485073939481</v>
      </c>
      <c r="D102">
        <f t="shared" si="22"/>
        <v>1080.2126688172266</v>
      </c>
      <c r="E102" s="6">
        <f t="shared" si="33"/>
        <v>3.4796538082852093</v>
      </c>
      <c r="F102">
        <f t="shared" si="34"/>
        <v>0</v>
      </c>
      <c r="G102">
        <f t="shared" si="23"/>
        <v>4559.88</v>
      </c>
      <c r="H102">
        <f t="shared" si="24"/>
        <v>7005846</v>
      </c>
      <c r="I102">
        <f t="shared" si="25"/>
        <v>0</v>
      </c>
      <c r="J102">
        <f t="shared" si="26"/>
        <v>0.69090601230601423</v>
      </c>
      <c r="K102">
        <f t="shared" si="27"/>
        <v>1.541873271004282E-4</v>
      </c>
      <c r="L102">
        <f t="shared" si="35"/>
        <v>1.1619430381795495E-3</v>
      </c>
      <c r="M102">
        <f t="shared" si="28"/>
        <v>0.02</v>
      </c>
      <c r="N102" s="7">
        <f t="shared" si="37"/>
        <v>2.2316686257484175E-4</v>
      </c>
      <c r="O102">
        <f>VLOOKUP(R102,mortality!$B$4:$H$106,prot_model!S102+2,FALSE)</f>
        <v>2.6747177672513541E-3</v>
      </c>
      <c r="P102">
        <f t="shared" si="36"/>
        <v>1.0072726959405907</v>
      </c>
      <c r="Q102">
        <f>discount_curve!K94</f>
        <v>0.92706822407437539</v>
      </c>
      <c r="R102">
        <f t="shared" si="29"/>
        <v>61</v>
      </c>
      <c r="S102">
        <f t="shared" si="30"/>
        <v>5</v>
      </c>
      <c r="T102">
        <f t="shared" si="31"/>
        <v>7</v>
      </c>
    </row>
    <row r="103" spans="1:20">
      <c r="A103">
        <f t="shared" si="38"/>
        <v>88</v>
      </c>
      <c r="B103">
        <f t="shared" si="32"/>
        <v>2062.8188613213511</v>
      </c>
      <c r="C103">
        <f t="shared" si="21"/>
        <v>3144.4471108639159</v>
      </c>
      <c r="D103">
        <f t="shared" si="22"/>
        <v>1078.1549349589768</v>
      </c>
      <c r="E103" s="6">
        <f t="shared" si="33"/>
        <v>3.473314583588182</v>
      </c>
      <c r="F103">
        <f t="shared" si="34"/>
        <v>0</v>
      </c>
      <c r="G103">
        <f t="shared" si="23"/>
        <v>4559.88</v>
      </c>
      <c r="H103">
        <f t="shared" si="24"/>
        <v>7005846</v>
      </c>
      <c r="I103">
        <f t="shared" si="25"/>
        <v>0</v>
      </c>
      <c r="J103">
        <f t="shared" si="26"/>
        <v>0.68958988194073434</v>
      </c>
      <c r="K103">
        <f t="shared" si="27"/>
        <v>1.538936104160692E-4</v>
      </c>
      <c r="L103">
        <f t="shared" si="35"/>
        <v>1.1597296133604926E-3</v>
      </c>
      <c r="M103">
        <f t="shared" si="28"/>
        <v>0.02</v>
      </c>
      <c r="N103" s="7">
        <f t="shared" si="37"/>
        <v>2.2316686257484175E-4</v>
      </c>
      <c r="O103">
        <f>VLOOKUP(R103,mortality!$B$4:$H$106,prot_model!S103+2,FALSE)</f>
        <v>2.6747177672513541E-3</v>
      </c>
      <c r="P103">
        <f t="shared" si="36"/>
        <v>1.0073565968842595</v>
      </c>
      <c r="Q103">
        <f>discount_curve!K95</f>
        <v>0.9262616196203084</v>
      </c>
      <c r="R103">
        <f t="shared" si="29"/>
        <v>61</v>
      </c>
      <c r="S103">
        <f t="shared" si="30"/>
        <v>5</v>
      </c>
      <c r="T103">
        <f t="shared" si="31"/>
        <v>7</v>
      </c>
    </row>
    <row r="104" spans="1:20">
      <c r="A104">
        <f t="shared" si="38"/>
        <v>89</v>
      </c>
      <c r="B104">
        <f t="shared" si="32"/>
        <v>2058.889038742655</v>
      </c>
      <c r="C104">
        <f t="shared" si="21"/>
        <v>3138.4571465982813</v>
      </c>
      <c r="D104">
        <f t="shared" si="22"/>
        <v>1076.1011209479511</v>
      </c>
      <c r="E104" s="6">
        <f t="shared" si="33"/>
        <v>3.4669869076750204</v>
      </c>
      <c r="F104">
        <f t="shared" si="34"/>
        <v>0</v>
      </c>
      <c r="G104">
        <f t="shared" si="23"/>
        <v>4559.88</v>
      </c>
      <c r="H104">
        <f t="shared" si="24"/>
        <v>7005846</v>
      </c>
      <c r="I104">
        <f t="shared" si="25"/>
        <v>0</v>
      </c>
      <c r="J104">
        <f t="shared" si="26"/>
        <v>0.68827625871695775</v>
      </c>
      <c r="K104">
        <f t="shared" si="27"/>
        <v>1.5360045324261355E-4</v>
      </c>
      <c r="L104">
        <f t="shared" si="35"/>
        <v>1.1575204049696672E-3</v>
      </c>
      <c r="M104">
        <f t="shared" si="28"/>
        <v>0.02</v>
      </c>
      <c r="N104" s="7">
        <f t="shared" si="37"/>
        <v>2.2316686257484175E-4</v>
      </c>
      <c r="O104">
        <f>VLOOKUP(R104,mortality!$B$4:$H$106,prot_model!S104+2,FALSE)</f>
        <v>2.6747177672513541E-3</v>
      </c>
      <c r="P104">
        <f t="shared" si="36"/>
        <v>1.0074405048164712</v>
      </c>
      <c r="Q104">
        <f>discount_curve!K96</f>
        <v>0.92545571696005624</v>
      </c>
      <c r="R104">
        <f t="shared" si="29"/>
        <v>61</v>
      </c>
      <c r="S104">
        <f t="shared" si="30"/>
        <v>5</v>
      </c>
      <c r="T104">
        <f t="shared" si="31"/>
        <v>7</v>
      </c>
    </row>
    <row r="105" spans="1:20">
      <c r="A105">
        <f t="shared" si="38"/>
        <v>90</v>
      </c>
      <c r="B105">
        <f t="shared" si="32"/>
        <v>2054.9667027427308</v>
      </c>
      <c r="C105">
        <f t="shared" si="21"/>
        <v>3132.4785928193364</v>
      </c>
      <c r="D105">
        <f t="shared" si="22"/>
        <v>1074.0512193170994</v>
      </c>
      <c r="E105" s="6">
        <f t="shared" si="33"/>
        <v>3.4606707595061783</v>
      </c>
      <c r="F105">
        <f t="shared" si="34"/>
        <v>0</v>
      </c>
      <c r="G105">
        <f t="shared" si="23"/>
        <v>4559.88</v>
      </c>
      <c r="H105">
        <f t="shared" si="24"/>
        <v>7005846</v>
      </c>
      <c r="I105">
        <f t="shared" si="25"/>
        <v>0</v>
      </c>
      <c r="J105">
        <f t="shared" si="26"/>
        <v>0.68696513785874547</v>
      </c>
      <c r="K105">
        <f t="shared" si="27"/>
        <v>1.5330785451422987E-4</v>
      </c>
      <c r="L105">
        <f t="shared" si="35"/>
        <v>1.1553154049750557E-3</v>
      </c>
      <c r="M105">
        <f t="shared" si="28"/>
        <v>0.02</v>
      </c>
      <c r="N105" s="7">
        <f t="shared" si="37"/>
        <v>2.2316686257484175E-4</v>
      </c>
      <c r="O105">
        <f>VLOOKUP(R105,mortality!$B$4:$H$106,prot_model!S105+2,FALSE)</f>
        <v>2.6747177672513541E-3</v>
      </c>
      <c r="P105">
        <f t="shared" si="36"/>
        <v>1.0075244197378077</v>
      </c>
      <c r="Q105">
        <f>discount_curve!K97</f>
        <v>0.92465051548301602</v>
      </c>
      <c r="R105">
        <f t="shared" si="29"/>
        <v>61</v>
      </c>
      <c r="S105">
        <f t="shared" si="30"/>
        <v>5</v>
      </c>
      <c r="T105">
        <f t="shared" si="31"/>
        <v>7</v>
      </c>
    </row>
    <row r="106" spans="1:20">
      <c r="A106">
        <f t="shared" si="38"/>
        <v>91</v>
      </c>
      <c r="B106">
        <f t="shared" si="32"/>
        <v>2051.0518390591806</v>
      </c>
      <c r="C106">
        <f t="shared" si="21"/>
        <v>3126.511427790856</v>
      </c>
      <c r="D106">
        <f t="shared" si="22"/>
        <v>1072.0052226135952</v>
      </c>
      <c r="E106" s="6">
        <f t="shared" si="33"/>
        <v>3.4543661180804404</v>
      </c>
      <c r="F106">
        <f t="shared" si="34"/>
        <v>0</v>
      </c>
      <c r="G106">
        <f t="shared" si="23"/>
        <v>4559.88</v>
      </c>
      <c r="H106">
        <f t="shared" si="24"/>
        <v>7005846</v>
      </c>
      <c r="I106">
        <f t="shared" si="25"/>
        <v>0</v>
      </c>
      <c r="J106">
        <f t="shared" si="26"/>
        <v>0.68565651459925614</v>
      </c>
      <c r="K106">
        <f t="shared" si="27"/>
        <v>1.5301581316711716E-4</v>
      </c>
      <c r="L106">
        <f t="shared" si="35"/>
        <v>1.1531146053599412E-3</v>
      </c>
      <c r="M106">
        <f t="shared" si="28"/>
        <v>0.02</v>
      </c>
      <c r="N106" s="7">
        <f t="shared" si="37"/>
        <v>2.2316686257484175E-4</v>
      </c>
      <c r="O106">
        <f>VLOOKUP(R106,mortality!$B$4:$H$106,prot_model!S106+2,FALSE)</f>
        <v>2.6747177672513541E-3</v>
      </c>
      <c r="P106">
        <f t="shared" si="36"/>
        <v>1.0076083416488515</v>
      </c>
      <c r="Q106">
        <f>discount_curve!K98</f>
        <v>0.92384601457911697</v>
      </c>
      <c r="R106">
        <f t="shared" si="29"/>
        <v>61</v>
      </c>
      <c r="S106">
        <f t="shared" si="30"/>
        <v>5</v>
      </c>
      <c r="T106">
        <f t="shared" si="31"/>
        <v>7</v>
      </c>
    </row>
    <row r="107" spans="1:20">
      <c r="A107">
        <f t="shared" si="38"/>
        <v>92</v>
      </c>
      <c r="B107">
        <f t="shared" si="32"/>
        <v>2047.144433456778</v>
      </c>
      <c r="C107">
        <f t="shared" si="21"/>
        <v>3120.5556298180231</v>
      </c>
      <c r="D107">
        <f t="shared" si="22"/>
        <v>1069.9631233988102</v>
      </c>
      <c r="E107" s="6">
        <f t="shared" si="33"/>
        <v>3.4480729624348503</v>
      </c>
      <c r="F107">
        <f t="shared" si="34"/>
        <v>0</v>
      </c>
      <c r="G107">
        <f t="shared" si="23"/>
        <v>4559.88</v>
      </c>
      <c r="H107">
        <f t="shared" si="24"/>
        <v>7005846</v>
      </c>
      <c r="I107">
        <f t="shared" si="25"/>
        <v>0</v>
      </c>
      <c r="J107">
        <f t="shared" si="26"/>
        <v>0.68435038418072913</v>
      </c>
      <c r="K107">
        <f t="shared" si="27"/>
        <v>1.5272432813950095E-4</v>
      </c>
      <c r="L107">
        <f t="shared" si="35"/>
        <v>1.1509179981228778E-3</v>
      </c>
      <c r="M107">
        <f t="shared" si="28"/>
        <v>0.02</v>
      </c>
      <c r="N107" s="7">
        <f t="shared" si="37"/>
        <v>2.2316686257484175E-4</v>
      </c>
      <c r="O107">
        <f>VLOOKUP(R107,mortality!$B$4:$H$106,prot_model!S107+2,FALSE)</f>
        <v>2.6747177672513541E-3</v>
      </c>
      <c r="P107">
        <f t="shared" si="36"/>
        <v>1.0076922705501845</v>
      </c>
      <c r="Q107">
        <f>discount_curve!K99</f>
        <v>0.92304221363881889</v>
      </c>
      <c r="R107">
        <f t="shared" si="29"/>
        <v>61</v>
      </c>
      <c r="S107">
        <f t="shared" si="30"/>
        <v>5</v>
      </c>
      <c r="T107">
        <f t="shared" si="31"/>
        <v>7</v>
      </c>
    </row>
    <row r="108" spans="1:20">
      <c r="A108">
        <f t="shared" si="38"/>
        <v>93</v>
      </c>
      <c r="B108">
        <f t="shared" si="32"/>
        <v>2043.2444717274163</v>
      </c>
      <c r="C108">
        <f t="shared" si="21"/>
        <v>3114.6111772473459</v>
      </c>
      <c r="D108">
        <f t="shared" si="22"/>
        <v>1067.9249142482849</v>
      </c>
      <c r="E108" s="6">
        <f t="shared" si="33"/>
        <v>3.4417912716446413</v>
      </c>
      <c r="F108">
        <f t="shared" si="34"/>
        <v>0</v>
      </c>
      <c r="G108">
        <f t="shared" si="23"/>
        <v>4559.88</v>
      </c>
      <c r="H108">
        <f t="shared" si="24"/>
        <v>7005846</v>
      </c>
      <c r="I108">
        <f t="shared" si="25"/>
        <v>0</v>
      </c>
      <c r="J108">
        <f t="shared" si="26"/>
        <v>0.68304674185446679</v>
      </c>
      <c r="K108">
        <f t="shared" si="27"/>
        <v>1.5243339837162919E-4</v>
      </c>
      <c r="L108">
        <f t="shared" si="35"/>
        <v>1.1487255752776618E-3</v>
      </c>
      <c r="M108">
        <f t="shared" si="28"/>
        <v>0.02</v>
      </c>
      <c r="N108" s="7">
        <f t="shared" si="37"/>
        <v>2.2316686257484175E-4</v>
      </c>
      <c r="O108">
        <f>VLOOKUP(R108,mortality!$B$4:$H$106,prot_model!S108+2,FALSE)</f>
        <v>2.6747177672513541E-3</v>
      </c>
      <c r="P108">
        <f t="shared" si="36"/>
        <v>1.007776206442389</v>
      </c>
      <c r="Q108">
        <f>discount_curve!K100</f>
        <v>0.92223911205311193</v>
      </c>
      <c r="R108">
        <f t="shared" si="29"/>
        <v>61</v>
      </c>
      <c r="S108">
        <f t="shared" si="30"/>
        <v>5</v>
      </c>
      <c r="T108">
        <f t="shared" si="31"/>
        <v>7</v>
      </c>
    </row>
    <row r="109" spans="1:20">
      <c r="A109">
        <f t="shared" si="38"/>
        <v>94</v>
      </c>
      <c r="B109">
        <f t="shared" si="32"/>
        <v>2039.3519396900549</v>
      </c>
      <c r="C109">
        <f t="shared" si="21"/>
        <v>3108.6780484665819</v>
      </c>
      <c r="D109">
        <f t="shared" si="22"/>
        <v>1065.8905877517038</v>
      </c>
      <c r="E109" s="6">
        <f t="shared" si="33"/>
        <v>3.4355210248231698</v>
      </c>
      <c r="F109">
        <f t="shared" si="34"/>
        <v>0</v>
      </c>
      <c r="G109">
        <f t="shared" si="23"/>
        <v>4559.88</v>
      </c>
      <c r="H109">
        <f t="shared" si="24"/>
        <v>7005846</v>
      </c>
      <c r="I109">
        <f t="shared" si="25"/>
        <v>0</v>
      </c>
      <c r="J109">
        <f t="shared" si="26"/>
        <v>0.68174558288081744</v>
      </c>
      <c r="K109">
        <f t="shared" si="27"/>
        <v>1.5214302280576876E-4</v>
      </c>
      <c r="L109">
        <f t="shared" si="35"/>
        <v>1.1465373288533031E-3</v>
      </c>
      <c r="M109">
        <f t="shared" si="28"/>
        <v>0.02</v>
      </c>
      <c r="N109" s="7">
        <f t="shared" si="37"/>
        <v>2.2316686257484175E-4</v>
      </c>
      <c r="O109">
        <f>VLOOKUP(R109,mortality!$B$4:$H$106,prot_model!S109+2,FALSE)</f>
        <v>2.6747177672513541E-3</v>
      </c>
      <c r="P109">
        <f t="shared" si="36"/>
        <v>1.0078601493260475</v>
      </c>
      <c r="Q109">
        <f>discount_curve!K101</f>
        <v>0.9214367092135155</v>
      </c>
      <c r="R109">
        <f t="shared" si="29"/>
        <v>61</v>
      </c>
      <c r="S109">
        <f t="shared" si="30"/>
        <v>5</v>
      </c>
      <c r="T109">
        <f t="shared" si="31"/>
        <v>7</v>
      </c>
    </row>
    <row r="110" spans="1:20">
      <c r="A110">
        <f t="shared" si="38"/>
        <v>95</v>
      </c>
      <c r="B110">
        <f t="shared" si="32"/>
        <v>2035.4668231906692</v>
      </c>
      <c r="C110">
        <f t="shared" si="21"/>
        <v>3102.756221904659</v>
      </c>
      <c r="D110">
        <f t="shared" si="22"/>
        <v>1063.8601365128679</v>
      </c>
      <c r="E110" s="6">
        <f t="shared" si="33"/>
        <v>3.4292622011218401</v>
      </c>
      <c r="F110">
        <f t="shared" si="34"/>
        <v>0</v>
      </c>
      <c r="G110">
        <f t="shared" si="23"/>
        <v>4559.88</v>
      </c>
      <c r="H110">
        <f t="shared" si="24"/>
        <v>7005846</v>
      </c>
      <c r="I110">
        <f t="shared" si="25"/>
        <v>0</v>
      </c>
      <c r="J110">
        <f t="shared" si="26"/>
        <v>0.6804469025291584</v>
      </c>
      <c r="K110">
        <f t="shared" si="27"/>
        <v>1.5185320038620144E-4</v>
      </c>
      <c r="L110">
        <f t="shared" si="35"/>
        <v>1.1443532508939951E-3</v>
      </c>
      <c r="M110">
        <f t="shared" si="28"/>
        <v>0.02</v>
      </c>
      <c r="N110" s="7">
        <f t="shared" si="37"/>
        <v>2.2316686257484175E-4</v>
      </c>
      <c r="O110">
        <f>VLOOKUP(R110,mortality!$B$4:$H$106,prot_model!S110+2,FALSE)</f>
        <v>2.6747177672513541E-3</v>
      </c>
      <c r="P110">
        <f t="shared" si="36"/>
        <v>1.0079440992017419</v>
      </c>
      <c r="Q110">
        <f>discount_curve!K102</f>
        <v>0.92063500451207969</v>
      </c>
      <c r="R110">
        <f t="shared" si="29"/>
        <v>61</v>
      </c>
      <c r="S110">
        <f t="shared" si="30"/>
        <v>5</v>
      </c>
      <c r="T110">
        <f t="shared" si="31"/>
        <v>7</v>
      </c>
    </row>
    <row r="111" spans="1:20">
      <c r="A111">
        <f t="shared" si="38"/>
        <v>96</v>
      </c>
      <c r="B111">
        <f t="shared" si="32"/>
        <v>1946.3783372398923</v>
      </c>
      <c r="C111">
        <f t="shared" si="21"/>
        <v>3096.8456760315953</v>
      </c>
      <c r="D111">
        <f t="shared" si="22"/>
        <v>1147.044324011973</v>
      </c>
      <c r="E111" s="6">
        <f t="shared" si="33"/>
        <v>3.4230147797300412</v>
      </c>
      <c r="F111">
        <f t="shared" si="34"/>
        <v>0</v>
      </c>
      <c r="G111">
        <f t="shared" si="23"/>
        <v>4559.88</v>
      </c>
      <c r="H111">
        <f t="shared" si="24"/>
        <v>7005846</v>
      </c>
      <c r="I111">
        <f t="shared" si="25"/>
        <v>0</v>
      </c>
      <c r="J111">
        <f t="shared" si="26"/>
        <v>0.67915069607787815</v>
      </c>
      <c r="K111">
        <f t="shared" si="27"/>
        <v>1.6372673964171823E-4</v>
      </c>
      <c r="L111">
        <f t="shared" si="35"/>
        <v>1.1421528738795278E-3</v>
      </c>
      <c r="M111">
        <f t="shared" si="28"/>
        <v>0.02</v>
      </c>
      <c r="N111" s="7">
        <f t="shared" si="37"/>
        <v>2.4107571498821478E-4</v>
      </c>
      <c r="O111">
        <f>VLOOKUP(R111,mortality!$B$4:$H$106,prot_model!S111+2,FALSE)</f>
        <v>2.8890759055220012E-3</v>
      </c>
      <c r="P111">
        <f t="shared" si="36"/>
        <v>1.008028056070055</v>
      </c>
      <c r="Q111">
        <f>discount_curve!K103</f>
        <v>0.91634599704952102</v>
      </c>
      <c r="R111">
        <f t="shared" si="29"/>
        <v>62</v>
      </c>
      <c r="S111">
        <f t="shared" si="30"/>
        <v>5</v>
      </c>
      <c r="T111">
        <f t="shared" si="31"/>
        <v>8</v>
      </c>
    </row>
    <row r="112" spans="1:20">
      <c r="A112">
        <f t="shared" si="38"/>
        <v>97</v>
      </c>
      <c r="B112">
        <f t="shared" si="32"/>
        <v>1942.6355315960423</v>
      </c>
      <c r="C112">
        <f t="shared" si="21"/>
        <v>3090.8910216994918</v>
      </c>
      <c r="D112">
        <f t="shared" si="22"/>
        <v>1144.8387725678194</v>
      </c>
      <c r="E112" s="6">
        <f t="shared" si="33"/>
        <v>3.4167175356301334</v>
      </c>
      <c r="F112">
        <f t="shared" si="34"/>
        <v>0</v>
      </c>
      <c r="G112">
        <f t="shared" si="23"/>
        <v>4559.88</v>
      </c>
      <c r="H112">
        <f t="shared" si="24"/>
        <v>7005846</v>
      </c>
      <c r="I112">
        <f t="shared" si="25"/>
        <v>0</v>
      </c>
      <c r="J112">
        <f t="shared" si="26"/>
        <v>0.6778448164643569</v>
      </c>
      <c r="K112">
        <f t="shared" si="27"/>
        <v>1.6341192378020007E-4</v>
      </c>
      <c r="L112">
        <f t="shared" si="35"/>
        <v>1.1399567277780255E-3</v>
      </c>
      <c r="M112">
        <f t="shared" si="28"/>
        <v>0.02</v>
      </c>
      <c r="N112" s="7">
        <f t="shared" si="37"/>
        <v>2.4107571498821478E-4</v>
      </c>
      <c r="O112">
        <f>VLOOKUP(R112,mortality!$B$4:$H$106,prot_model!S112+2,FALSE)</f>
        <v>2.8890759055220012E-3</v>
      </c>
      <c r="P112">
        <f t="shared" si="36"/>
        <v>1.0081120199315694</v>
      </c>
      <c r="Q112">
        <f>discount_curve!K104</f>
        <v>0.91551248947799357</v>
      </c>
      <c r="R112">
        <f t="shared" si="29"/>
        <v>62</v>
      </c>
      <c r="S112">
        <f t="shared" si="30"/>
        <v>5</v>
      </c>
      <c r="T112">
        <f t="shared" si="31"/>
        <v>8</v>
      </c>
    </row>
    <row r="113" spans="1:20">
      <c r="A113">
        <f t="shared" si="38"/>
        <v>98</v>
      </c>
      <c r="B113">
        <f t="shared" si="32"/>
        <v>1938.8999231901041</v>
      </c>
      <c r="C113">
        <f t="shared" si="21"/>
        <v>3084.9478170526245</v>
      </c>
      <c r="D113">
        <f t="shared" si="22"/>
        <v>1142.6374619860903</v>
      </c>
      <c r="E113" s="6">
        <f t="shared" si="33"/>
        <v>3.4104318764300308</v>
      </c>
      <c r="F113">
        <f t="shared" si="34"/>
        <v>0</v>
      </c>
      <c r="G113">
        <f t="shared" si="23"/>
        <v>4559.88</v>
      </c>
      <c r="H113">
        <f t="shared" si="24"/>
        <v>7005846</v>
      </c>
      <c r="I113">
        <f t="shared" si="25"/>
        <v>0</v>
      </c>
      <c r="J113">
        <f t="shared" si="26"/>
        <v>0.67654144781279868</v>
      </c>
      <c r="K113">
        <f t="shared" si="27"/>
        <v>1.6309771325063245E-4</v>
      </c>
      <c r="L113">
        <f t="shared" si="35"/>
        <v>1.1377648044542351E-3</v>
      </c>
      <c r="M113">
        <f t="shared" si="28"/>
        <v>0.02</v>
      </c>
      <c r="N113" s="7">
        <f t="shared" si="37"/>
        <v>2.4107571498821478E-4</v>
      </c>
      <c r="O113">
        <f>VLOOKUP(R113,mortality!$B$4:$H$106,prot_model!S113+2,FALSE)</f>
        <v>2.8890759055220012E-3</v>
      </c>
      <c r="P113">
        <f t="shared" si="36"/>
        <v>1.0081959907868672</v>
      </c>
      <c r="Q113">
        <f>discount_curve!K105</f>
        <v>0.91467974006427355</v>
      </c>
      <c r="R113">
        <f t="shared" si="29"/>
        <v>62</v>
      </c>
      <c r="S113">
        <f t="shared" si="30"/>
        <v>5</v>
      </c>
      <c r="T113">
        <f t="shared" si="31"/>
        <v>8</v>
      </c>
    </row>
    <row r="114" spans="1:20">
      <c r="A114">
        <f t="shared" si="38"/>
        <v>99</v>
      </c>
      <c r="B114">
        <f t="shared" si="32"/>
        <v>1935.1714981821742</v>
      </c>
      <c r="C114">
        <f t="shared" si="21"/>
        <v>3079.0160400753925</v>
      </c>
      <c r="D114">
        <f t="shared" si="22"/>
        <v>1140.440384112401</v>
      </c>
      <c r="E114" s="6">
        <f t="shared" si="33"/>
        <v>3.404157780817251</v>
      </c>
      <c r="F114">
        <f t="shared" si="34"/>
        <v>0</v>
      </c>
      <c r="G114">
        <f t="shared" si="23"/>
        <v>4559.88</v>
      </c>
      <c r="H114">
        <f t="shared" si="24"/>
        <v>7005846</v>
      </c>
      <c r="I114">
        <f t="shared" si="25"/>
        <v>0</v>
      </c>
      <c r="J114">
        <f t="shared" si="26"/>
        <v>0.67524058529509379</v>
      </c>
      <c r="K114">
        <f t="shared" si="27"/>
        <v>1.6278410688907536E-4</v>
      </c>
      <c r="L114">
        <f t="shared" si="35"/>
        <v>1.1355770957885453E-3</v>
      </c>
      <c r="M114">
        <f t="shared" si="28"/>
        <v>0.02</v>
      </c>
      <c r="N114" s="7">
        <f t="shared" si="37"/>
        <v>2.4107571498821478E-4</v>
      </c>
      <c r="O114">
        <f>VLOOKUP(R114,mortality!$B$4:$H$106,prot_model!S114+2,FALSE)</f>
        <v>2.8890759055220012E-3</v>
      </c>
      <c r="P114">
        <f t="shared" si="36"/>
        <v>1.0082799686365311</v>
      </c>
      <c r="Q114">
        <f>discount_curve!K106</f>
        <v>0.91384774811874081</v>
      </c>
      <c r="R114">
        <f t="shared" si="29"/>
        <v>62</v>
      </c>
      <c r="S114">
        <f t="shared" si="30"/>
        <v>5</v>
      </c>
      <c r="T114">
        <f t="shared" si="31"/>
        <v>8</v>
      </c>
    </row>
    <row r="115" spans="1:20">
      <c r="A115">
        <f t="shared" si="38"/>
        <v>100</v>
      </c>
      <c r="B115">
        <f t="shared" si="32"/>
        <v>1931.4502427589609</v>
      </c>
      <c r="C115">
        <f t="shared" si="21"/>
        <v>3073.0956687945263</v>
      </c>
      <c r="D115">
        <f t="shared" si="22"/>
        <v>1138.2475308080468</v>
      </c>
      <c r="E115" s="6">
        <f t="shared" si="33"/>
        <v>3.3978952275185179</v>
      </c>
      <c r="F115">
        <f t="shared" si="34"/>
        <v>0</v>
      </c>
      <c r="G115">
        <f t="shared" si="23"/>
        <v>4559.88</v>
      </c>
      <c r="H115">
        <f t="shared" si="24"/>
        <v>7005846</v>
      </c>
      <c r="I115">
        <f t="shared" si="25"/>
        <v>0</v>
      </c>
      <c r="J115">
        <f t="shared" si="26"/>
        <v>0.67394222409241611</v>
      </c>
      <c r="K115">
        <f t="shared" si="27"/>
        <v>1.6247110353382688E-4</v>
      </c>
      <c r="L115">
        <f t="shared" si="35"/>
        <v>1.133393593676958E-3</v>
      </c>
      <c r="M115">
        <f t="shared" si="28"/>
        <v>0.02</v>
      </c>
      <c r="N115" s="7">
        <f t="shared" si="37"/>
        <v>2.4107571498821478E-4</v>
      </c>
      <c r="O115">
        <f>VLOOKUP(R115,mortality!$B$4:$H$106,prot_model!S115+2,FALSE)</f>
        <v>2.8890759055220012E-3</v>
      </c>
      <c r="P115">
        <f t="shared" si="36"/>
        <v>1.0083639534811437</v>
      </c>
      <c r="Q115">
        <f>discount_curve!K107</f>
        <v>0.91301651295240338</v>
      </c>
      <c r="R115">
        <f t="shared" si="29"/>
        <v>62</v>
      </c>
      <c r="S115">
        <f t="shared" si="30"/>
        <v>5</v>
      </c>
      <c r="T115">
        <f t="shared" si="31"/>
        <v>8</v>
      </c>
    </row>
    <row r="116" spans="1:20">
      <c r="A116">
        <f t="shared" si="38"/>
        <v>101</v>
      </c>
      <c r="B116">
        <f t="shared" si="32"/>
        <v>1927.736143133737</v>
      </c>
      <c r="C116">
        <f t="shared" si="21"/>
        <v>3067.186681279009</v>
      </c>
      <c r="D116">
        <f t="shared" si="22"/>
        <v>1136.0588939499723</v>
      </c>
      <c r="E116" s="6">
        <f t="shared" si="33"/>
        <v>3.3916441952996959</v>
      </c>
      <c r="F116">
        <f t="shared" si="34"/>
        <v>0</v>
      </c>
      <c r="G116">
        <f t="shared" si="23"/>
        <v>4559.88</v>
      </c>
      <c r="H116">
        <f t="shared" si="24"/>
        <v>7005846</v>
      </c>
      <c r="I116">
        <f t="shared" si="25"/>
        <v>0</v>
      </c>
      <c r="J116">
        <f t="shared" si="26"/>
        <v>0.67264635939520534</v>
      </c>
      <c r="K116">
        <f t="shared" si="27"/>
        <v>1.6215870202541881E-4</v>
      </c>
      <c r="L116">
        <f t="shared" si="35"/>
        <v>1.1312142900310577E-3</v>
      </c>
      <c r="M116">
        <f t="shared" si="28"/>
        <v>0.02</v>
      </c>
      <c r="N116" s="7">
        <f t="shared" si="37"/>
        <v>2.4107571498821478E-4</v>
      </c>
      <c r="O116">
        <f>VLOOKUP(R116,mortality!$B$4:$H$106,prot_model!S116+2,FALSE)</f>
        <v>2.8890759055220012E-3</v>
      </c>
      <c r="P116">
        <f t="shared" si="36"/>
        <v>1.0084479453212876</v>
      </c>
      <c r="Q116">
        <f>discount_curve!K108</f>
        <v>0.91218603387689501</v>
      </c>
      <c r="R116">
        <f t="shared" si="29"/>
        <v>62</v>
      </c>
      <c r="S116">
        <f t="shared" si="30"/>
        <v>5</v>
      </c>
      <c r="T116">
        <f t="shared" si="31"/>
        <v>8</v>
      </c>
    </row>
    <row r="117" spans="1:20">
      <c r="A117">
        <f t="shared" si="38"/>
        <v>102</v>
      </c>
      <c r="B117">
        <f t="shared" si="32"/>
        <v>1924.0291855462845</v>
      </c>
      <c r="C117">
        <f t="shared" si="21"/>
        <v>3061.2890556399907</v>
      </c>
      <c r="D117">
        <f t="shared" si="22"/>
        <v>1133.8744654307404</v>
      </c>
      <c r="E117" s="6">
        <f t="shared" si="33"/>
        <v>3.3854046629657102</v>
      </c>
      <c r="F117">
        <f t="shared" si="34"/>
        <v>0</v>
      </c>
      <c r="G117">
        <f t="shared" si="23"/>
        <v>4559.88</v>
      </c>
      <c r="H117">
        <f t="shared" si="24"/>
        <v>7005846</v>
      </c>
      <c r="I117">
        <f t="shared" si="25"/>
        <v>0</v>
      </c>
      <c r="J117">
        <f t="shared" si="26"/>
        <v>0.67135298640314889</v>
      </c>
      <c r="K117">
        <f t="shared" si="27"/>
        <v>1.6184690120661237E-4</v>
      </c>
      <c r="L117">
        <f t="shared" si="35"/>
        <v>1.1290391767779808E-3</v>
      </c>
      <c r="M117">
        <f t="shared" si="28"/>
        <v>0.02</v>
      </c>
      <c r="N117" s="7">
        <f t="shared" si="37"/>
        <v>2.4107571498821478E-4</v>
      </c>
      <c r="O117">
        <f>VLOOKUP(R117,mortality!$B$4:$H$106,prot_model!S117+2,FALSE)</f>
        <v>2.8890759055220012E-3</v>
      </c>
      <c r="P117">
        <f t="shared" si="36"/>
        <v>1.0085319441575455</v>
      </c>
      <c r="Q117">
        <f>discount_curve!K109</f>
        <v>0.91135631020447683</v>
      </c>
      <c r="R117">
        <f t="shared" si="29"/>
        <v>62</v>
      </c>
      <c r="S117">
        <f t="shared" si="30"/>
        <v>5</v>
      </c>
      <c r="T117">
        <f t="shared" si="31"/>
        <v>8</v>
      </c>
    </row>
    <row r="118" spans="1:20">
      <c r="A118">
        <f t="shared" si="38"/>
        <v>103</v>
      </c>
      <c r="B118">
        <f t="shared" si="32"/>
        <v>1920.3293562628467</v>
      </c>
      <c r="C118">
        <f t="shared" si="21"/>
        <v>3055.4027700307106</v>
      </c>
      <c r="D118">
        <f t="shared" si="22"/>
        <v>1131.6942371585035</v>
      </c>
      <c r="E118" s="6">
        <f t="shared" si="33"/>
        <v>3.3791766093604778</v>
      </c>
      <c r="F118">
        <f t="shared" si="34"/>
        <v>0</v>
      </c>
      <c r="G118">
        <f t="shared" si="23"/>
        <v>4559.88</v>
      </c>
      <c r="H118">
        <f t="shared" si="24"/>
        <v>7005846</v>
      </c>
      <c r="I118">
        <f t="shared" si="25"/>
        <v>0</v>
      </c>
      <c r="J118">
        <f t="shared" si="26"/>
        <v>0.67006210032516433</v>
      </c>
      <c r="K118">
        <f t="shared" si="27"/>
        <v>1.6153569992239389E-4</v>
      </c>
      <c r="L118">
        <f t="shared" si="35"/>
        <v>1.1268682458603864E-3</v>
      </c>
      <c r="M118">
        <f t="shared" si="28"/>
        <v>0.02</v>
      </c>
      <c r="N118" s="7">
        <f t="shared" si="37"/>
        <v>2.4107571498821478E-4</v>
      </c>
      <c r="O118">
        <f>VLOOKUP(R118,mortality!$B$4:$H$106,prot_model!S118+2,FALSE)</f>
        <v>2.8890759055220012E-3</v>
      </c>
      <c r="P118">
        <f t="shared" si="36"/>
        <v>1.0086159499905003</v>
      </c>
      <c r="Q118">
        <f>discount_curve!K110</f>
        <v>0.91052734124803392</v>
      </c>
      <c r="R118">
        <f t="shared" si="29"/>
        <v>62</v>
      </c>
      <c r="S118">
        <f t="shared" si="30"/>
        <v>5</v>
      </c>
      <c r="T118">
        <f t="shared" si="31"/>
        <v>8</v>
      </c>
    </row>
    <row r="119" spans="1:20">
      <c r="A119">
        <f t="shared" si="38"/>
        <v>104</v>
      </c>
      <c r="B119">
        <f t="shared" si="32"/>
        <v>1916.636641576074</v>
      </c>
      <c r="C119">
        <f t="shared" si="21"/>
        <v>3049.5278026464143</v>
      </c>
      <c r="D119">
        <f t="shared" si="22"/>
        <v>1129.5182010569736</v>
      </c>
      <c r="E119" s="6">
        <f t="shared" si="33"/>
        <v>3.3729600133668365</v>
      </c>
      <c r="F119">
        <f t="shared" si="34"/>
        <v>0</v>
      </c>
      <c r="G119">
        <f t="shared" si="23"/>
        <v>4559.88</v>
      </c>
      <c r="H119">
        <f t="shared" si="24"/>
        <v>7005846</v>
      </c>
      <c r="I119">
        <f t="shared" si="25"/>
        <v>0</v>
      </c>
      <c r="J119">
        <f t="shared" si="26"/>
        <v>0.66877369637938155</v>
      </c>
      <c r="K119">
        <f t="shared" si="27"/>
        <v>1.6122509701997067E-4</v>
      </c>
      <c r="L119">
        <f t="shared" si="35"/>
        <v>1.1247014892364266E-3</v>
      </c>
      <c r="M119">
        <f t="shared" si="28"/>
        <v>0.02</v>
      </c>
      <c r="N119" s="7">
        <f t="shared" si="37"/>
        <v>2.4107571498821478E-4</v>
      </c>
      <c r="O119">
        <f>VLOOKUP(R119,mortality!$B$4:$H$106,prot_model!S119+2,FALSE)</f>
        <v>2.8890759055220012E-3</v>
      </c>
      <c r="P119">
        <f t="shared" si="36"/>
        <v>1.0086999628207345</v>
      </c>
      <c r="Q119">
        <f>discount_curve!K111</f>
        <v>0.90969912632107774</v>
      </c>
      <c r="R119">
        <f t="shared" si="29"/>
        <v>62</v>
      </c>
      <c r="S119">
        <f t="shared" si="30"/>
        <v>5</v>
      </c>
      <c r="T119">
        <f t="shared" si="31"/>
        <v>8</v>
      </c>
    </row>
    <row r="120" spans="1:20">
      <c r="A120">
        <f t="shared" si="38"/>
        <v>105</v>
      </c>
      <c r="B120">
        <f t="shared" si="32"/>
        <v>1912.9510278049781</v>
      </c>
      <c r="C120">
        <f t="shared" si="21"/>
        <v>3043.6641317242756</v>
      </c>
      <c r="D120">
        <f t="shared" si="22"/>
        <v>1127.346349065391</v>
      </c>
      <c r="E120" s="6">
        <f t="shared" si="33"/>
        <v>3.366754853906476</v>
      </c>
      <c r="F120">
        <f t="shared" si="34"/>
        <v>0</v>
      </c>
      <c r="G120">
        <f t="shared" si="23"/>
        <v>4559.88</v>
      </c>
      <c r="H120">
        <f t="shared" si="24"/>
        <v>7005846</v>
      </c>
      <c r="I120">
        <f t="shared" si="25"/>
        <v>0</v>
      </c>
      <c r="J120">
        <f t="shared" si="26"/>
        <v>0.66748776979312519</v>
      </c>
      <c r="K120">
        <f t="shared" si="27"/>
        <v>1.6091509134876658E-4</v>
      </c>
      <c r="L120">
        <f t="shared" si="35"/>
        <v>1.1225388988797169E-3</v>
      </c>
      <c r="M120">
        <f t="shared" si="28"/>
        <v>0.02</v>
      </c>
      <c r="N120" s="7">
        <f t="shared" si="37"/>
        <v>2.4107571498821478E-4</v>
      </c>
      <c r="O120">
        <f>VLOOKUP(R120,mortality!$B$4:$H$106,prot_model!S120+2,FALSE)</f>
        <v>2.8890759055220012E-3</v>
      </c>
      <c r="P120">
        <f t="shared" si="36"/>
        <v>1.0087839826488314</v>
      </c>
      <c r="Q120">
        <f>discount_curve!K112</f>
        <v>0.90887166473774361</v>
      </c>
      <c r="R120">
        <f t="shared" si="29"/>
        <v>62</v>
      </c>
      <c r="S120">
        <f t="shared" si="30"/>
        <v>5</v>
      </c>
      <c r="T120">
        <f t="shared" si="31"/>
        <v>8</v>
      </c>
    </row>
    <row r="121" spans="1:20">
      <c r="A121">
        <f t="shared" si="38"/>
        <v>106</v>
      </c>
      <c r="B121">
        <f t="shared" si="32"/>
        <v>1909.2725012948772</v>
      </c>
      <c r="C121">
        <f t="shared" si="21"/>
        <v>3037.8117355433128</v>
      </c>
      <c r="D121">
        <f t="shared" si="22"/>
        <v>1125.1786731384957</v>
      </c>
      <c r="E121" s="6">
        <f t="shared" si="33"/>
        <v>3.3605611099398569</v>
      </c>
      <c r="F121">
        <f t="shared" si="34"/>
        <v>0</v>
      </c>
      <c r="G121">
        <f t="shared" si="23"/>
        <v>4559.88</v>
      </c>
      <c r="H121">
        <f t="shared" si="24"/>
        <v>7005846</v>
      </c>
      <c r="I121">
        <f t="shared" si="25"/>
        <v>0</v>
      </c>
      <c r="J121">
        <f t="shared" si="26"/>
        <v>0.66620431580289674</v>
      </c>
      <c r="K121">
        <f t="shared" si="27"/>
        <v>1.6060568176041776E-4</v>
      </c>
      <c r="L121">
        <f t="shared" si="35"/>
        <v>1.1203804667793049E-3</v>
      </c>
      <c r="M121">
        <f t="shared" si="28"/>
        <v>0.02</v>
      </c>
      <c r="N121" s="7">
        <f t="shared" si="37"/>
        <v>2.4107571498821478E-4</v>
      </c>
      <c r="O121">
        <f>VLOOKUP(R121,mortality!$B$4:$H$106,prot_model!S121+2,FALSE)</f>
        <v>2.8890759055220012E-3</v>
      </c>
      <c r="P121">
        <f t="shared" si="36"/>
        <v>1.0088680094753733</v>
      </c>
      <c r="Q121">
        <f>discount_curve!K113</f>
        <v>0.90804495581279099</v>
      </c>
      <c r="R121">
        <f t="shared" si="29"/>
        <v>62</v>
      </c>
      <c r="S121">
        <f t="shared" si="30"/>
        <v>5</v>
      </c>
      <c r="T121">
        <f t="shared" si="31"/>
        <v>8</v>
      </c>
    </row>
    <row r="122" spans="1:20">
      <c r="A122">
        <f t="shared" si="38"/>
        <v>107</v>
      </c>
      <c r="B122">
        <f t="shared" si="32"/>
        <v>1905.6010484173455</v>
      </c>
      <c r="C122">
        <f t="shared" si="21"/>
        <v>3031.9705924243094</v>
      </c>
      <c r="D122">
        <f t="shared" si="22"/>
        <v>1123.0151652464976</v>
      </c>
      <c r="E122" s="6">
        <f t="shared" si="33"/>
        <v>3.3543787604661519</v>
      </c>
      <c r="F122">
        <f t="shared" si="34"/>
        <v>0</v>
      </c>
      <c r="G122">
        <f t="shared" si="23"/>
        <v>4559.88</v>
      </c>
      <c r="H122">
        <f t="shared" si="24"/>
        <v>7005846</v>
      </c>
      <c r="I122">
        <f t="shared" si="25"/>
        <v>0</v>
      </c>
      <c r="J122">
        <f t="shared" si="26"/>
        <v>0.66492332965435696</v>
      </c>
      <c r="K122">
        <f t="shared" si="27"/>
        <v>1.6029686710876853E-4</v>
      </c>
      <c r="L122">
        <f t="shared" si="35"/>
        <v>1.1182261849396428E-3</v>
      </c>
      <c r="M122">
        <f t="shared" si="28"/>
        <v>0.02</v>
      </c>
      <c r="N122" s="7">
        <f t="shared" si="37"/>
        <v>2.4107571498821478E-4</v>
      </c>
      <c r="O122">
        <f>VLOOKUP(R122,mortality!$B$4:$H$106,prot_model!S122+2,FALSE)</f>
        <v>2.8890759055220012E-3</v>
      </c>
      <c r="P122">
        <f t="shared" si="36"/>
        <v>1.0089520433009436</v>
      </c>
      <c r="Q122">
        <f>discount_curve!K114</f>
        <v>0.90721899886160196</v>
      </c>
      <c r="R122">
        <f t="shared" si="29"/>
        <v>62</v>
      </c>
      <c r="S122">
        <f t="shared" si="30"/>
        <v>5</v>
      </c>
      <c r="T122">
        <f t="shared" si="31"/>
        <v>8</v>
      </c>
    </row>
    <row r="123" spans="1:20">
      <c r="A123">
        <f t="shared" si="38"/>
        <v>108</v>
      </c>
      <c r="B123">
        <f t="shared" si="32"/>
        <v>1810.1515422392147</v>
      </c>
      <c r="C123">
        <f t="shared" si="21"/>
        <v>3026.1406807297353</v>
      </c>
      <c r="D123">
        <f t="shared" si="22"/>
        <v>1212.6409307059976</v>
      </c>
      <c r="E123" s="6">
        <f t="shared" si="33"/>
        <v>3.348207784523165</v>
      </c>
      <c r="F123">
        <f t="shared" si="34"/>
        <v>0</v>
      </c>
      <c r="G123">
        <f t="shared" si="23"/>
        <v>4559.88</v>
      </c>
      <c r="H123">
        <f t="shared" si="24"/>
        <v>7005846</v>
      </c>
      <c r="I123">
        <f t="shared" si="25"/>
        <v>0</v>
      </c>
      <c r="J123">
        <f t="shared" si="26"/>
        <v>0.66364480660230862</v>
      </c>
      <c r="K123">
        <f t="shared" si="27"/>
        <v>1.7308986390879812E-4</v>
      </c>
      <c r="L123">
        <f t="shared" si="35"/>
        <v>1.1160540072648393E-3</v>
      </c>
      <c r="M123">
        <f t="shared" si="28"/>
        <v>0.02</v>
      </c>
      <c r="N123" s="7">
        <f t="shared" si="37"/>
        <v>2.6081702468971901E-4</v>
      </c>
      <c r="O123">
        <f>VLOOKUP(R123,mortality!$B$4:$H$106,prot_model!S123+2,FALSE)</f>
        <v>3.1253185129296777E-3</v>
      </c>
      <c r="P123">
        <f t="shared" si="36"/>
        <v>1.009036084126125</v>
      </c>
      <c r="Q123">
        <f>discount_curve!K115</f>
        <v>0.90269050769404913</v>
      </c>
      <c r="R123">
        <f t="shared" si="29"/>
        <v>63</v>
      </c>
      <c r="S123">
        <f t="shared" si="30"/>
        <v>5</v>
      </c>
      <c r="T123">
        <f t="shared" si="31"/>
        <v>9</v>
      </c>
    </row>
    <row r="124" spans="1:20">
      <c r="A124">
        <f t="shared" si="38"/>
        <v>109</v>
      </c>
      <c r="B124">
        <f t="shared" si="32"/>
        <v>1806.6350067862052</v>
      </c>
      <c r="C124">
        <f t="shared" si="21"/>
        <v>3020.2623393744475</v>
      </c>
      <c r="D124">
        <f t="shared" si="22"/>
        <v>1210.285350419372</v>
      </c>
      <c r="E124" s="6">
        <f t="shared" si="33"/>
        <v>3.3419821688703331</v>
      </c>
      <c r="F124">
        <f t="shared" si="34"/>
        <v>0</v>
      </c>
      <c r="G124">
        <f t="shared" si="23"/>
        <v>4559.88</v>
      </c>
      <c r="H124">
        <f t="shared" si="24"/>
        <v>7005846</v>
      </c>
      <c r="I124">
        <f t="shared" si="25"/>
        <v>0</v>
      </c>
      <c r="J124">
        <f t="shared" si="26"/>
        <v>0.66235566273113489</v>
      </c>
      <c r="K124">
        <f t="shared" si="27"/>
        <v>1.7275363323992162E-4</v>
      </c>
      <c r="L124">
        <f t="shared" si="35"/>
        <v>1.1138860490904504E-3</v>
      </c>
      <c r="M124">
        <f t="shared" si="28"/>
        <v>0.02</v>
      </c>
      <c r="N124" s="7">
        <f t="shared" si="37"/>
        <v>2.6081702468971901E-4</v>
      </c>
      <c r="O124">
        <f>VLOOKUP(R124,mortality!$B$4:$H$106,prot_model!S124+2,FALSE)</f>
        <v>3.1253185129296777E-3</v>
      </c>
      <c r="P124">
        <f t="shared" si="36"/>
        <v>1.0091201319515009</v>
      </c>
      <c r="Q124">
        <f>discount_curve!K116</f>
        <v>0.90183523338283977</v>
      </c>
      <c r="R124">
        <f t="shared" si="29"/>
        <v>63</v>
      </c>
      <c r="S124">
        <f t="shared" si="30"/>
        <v>5</v>
      </c>
      <c r="T124">
        <f t="shared" si="31"/>
        <v>9</v>
      </c>
    </row>
    <row r="125" spans="1:20">
      <c r="A125">
        <f t="shared" si="38"/>
        <v>110</v>
      </c>
      <c r="B125">
        <f t="shared" si="32"/>
        <v>1803.1253027941762</v>
      </c>
      <c r="C125">
        <f t="shared" si="21"/>
        <v>3014.3954168197829</v>
      </c>
      <c r="D125">
        <f t="shared" si="22"/>
        <v>1207.9343458965575</v>
      </c>
      <c r="E125" s="6">
        <f t="shared" si="33"/>
        <v>3.3357681290493351</v>
      </c>
      <c r="F125">
        <f t="shared" si="34"/>
        <v>0</v>
      </c>
      <c r="G125">
        <f t="shared" si="23"/>
        <v>4559.88</v>
      </c>
      <c r="H125">
        <f t="shared" si="24"/>
        <v>7005846</v>
      </c>
      <c r="I125">
        <f t="shared" si="25"/>
        <v>0</v>
      </c>
      <c r="J125">
        <f t="shared" si="26"/>
        <v>0.66106902304880455</v>
      </c>
      <c r="K125">
        <f t="shared" si="27"/>
        <v>1.7241805570612849E-4</v>
      </c>
      <c r="L125">
        <f t="shared" si="35"/>
        <v>1.1117223022200085E-3</v>
      </c>
      <c r="M125">
        <f t="shared" si="28"/>
        <v>0.02</v>
      </c>
      <c r="N125" s="7">
        <f t="shared" si="37"/>
        <v>2.6081702468971901E-4</v>
      </c>
      <c r="O125">
        <f>VLOOKUP(R125,mortality!$B$4:$H$106,prot_model!S125+2,FALSE)</f>
        <v>3.1253185129296777E-3</v>
      </c>
      <c r="P125">
        <f t="shared" si="36"/>
        <v>1.009204186777654</v>
      </c>
      <c r="Q125">
        <f>discount_curve!K117</f>
        <v>0.90098076942040584</v>
      </c>
      <c r="R125">
        <f t="shared" si="29"/>
        <v>63</v>
      </c>
      <c r="S125">
        <f t="shared" si="30"/>
        <v>5</v>
      </c>
      <c r="T125">
        <f t="shared" si="31"/>
        <v>9</v>
      </c>
    </row>
    <row r="126" spans="1:20">
      <c r="A126">
        <f t="shared" si="38"/>
        <v>111</v>
      </c>
      <c r="B126">
        <f t="shared" si="32"/>
        <v>1799.6224169919089</v>
      </c>
      <c r="C126">
        <f t="shared" si="21"/>
        <v>3008.5398908844827</v>
      </c>
      <c r="D126">
        <f t="shared" si="22"/>
        <v>1205.5879082490376</v>
      </c>
      <c r="E126" s="6">
        <f t="shared" si="33"/>
        <v>3.3295656435362129</v>
      </c>
      <c r="F126">
        <f t="shared" si="34"/>
        <v>0</v>
      </c>
      <c r="G126">
        <f t="shared" si="23"/>
        <v>4559.88</v>
      </c>
      <c r="H126">
        <f t="shared" si="24"/>
        <v>7005846</v>
      </c>
      <c r="I126">
        <f t="shared" si="25"/>
        <v>0</v>
      </c>
      <c r="J126">
        <f t="shared" si="26"/>
        <v>0.65978488269087843</v>
      </c>
      <c r="K126">
        <f t="shared" si="27"/>
        <v>1.720831300386902E-4</v>
      </c>
      <c r="L126">
        <f t="shared" si="35"/>
        <v>1.1095627584729679E-3</v>
      </c>
      <c r="M126">
        <f t="shared" si="28"/>
        <v>0.02</v>
      </c>
      <c r="N126" s="7">
        <f t="shared" si="37"/>
        <v>2.6081702468971901E-4</v>
      </c>
      <c r="O126">
        <f>VLOOKUP(R126,mortality!$B$4:$H$106,prot_model!S126+2,FALSE)</f>
        <v>3.1253185129296777E-3</v>
      </c>
      <c r="P126">
        <f t="shared" si="36"/>
        <v>1.0092882486051675</v>
      </c>
      <c r="Q126">
        <f>discount_curve!K118</f>
        <v>0.90012711503896381</v>
      </c>
      <c r="R126">
        <f t="shared" si="29"/>
        <v>63</v>
      </c>
      <c r="S126">
        <f t="shared" si="30"/>
        <v>5</v>
      </c>
      <c r="T126">
        <f t="shared" si="31"/>
        <v>9</v>
      </c>
    </row>
    <row r="127" spans="1:20">
      <c r="A127">
        <f t="shared" si="38"/>
        <v>112</v>
      </c>
      <c r="B127">
        <f t="shared" si="32"/>
        <v>1796.1263361339675</v>
      </c>
      <c r="C127">
        <f t="shared" si="21"/>
        <v>3002.6957394303763</v>
      </c>
      <c r="D127">
        <f t="shared" si="22"/>
        <v>1203.2460286055618</v>
      </c>
      <c r="E127" s="6">
        <f t="shared" si="33"/>
        <v>3.3233746908470319</v>
      </c>
      <c r="F127">
        <f t="shared" si="34"/>
        <v>0</v>
      </c>
      <c r="G127">
        <f t="shared" si="23"/>
        <v>4559.88</v>
      </c>
      <c r="H127">
        <f t="shared" si="24"/>
        <v>7005846</v>
      </c>
      <c r="I127">
        <f t="shared" si="25"/>
        <v>0</v>
      </c>
      <c r="J127">
        <f t="shared" si="26"/>
        <v>0.65850323680236678</v>
      </c>
      <c r="K127">
        <f t="shared" si="27"/>
        <v>1.7174885497134277E-4</v>
      </c>
      <c r="L127">
        <f t="shared" si="35"/>
        <v>1.1074074096846739E-3</v>
      </c>
      <c r="M127">
        <f t="shared" si="28"/>
        <v>0.02</v>
      </c>
      <c r="N127" s="7">
        <f t="shared" si="37"/>
        <v>2.6081702468971901E-4</v>
      </c>
      <c r="O127">
        <f>VLOOKUP(R127,mortality!$B$4:$H$106,prot_model!S127+2,FALSE)</f>
        <v>3.1253185129296777E-3</v>
      </c>
      <c r="P127">
        <f t="shared" si="36"/>
        <v>1.0093723174346247</v>
      </c>
      <c r="Q127">
        <f>discount_curve!K119</f>
        <v>0.89927426947145861</v>
      </c>
      <c r="R127">
        <f t="shared" si="29"/>
        <v>63</v>
      </c>
      <c r="S127">
        <f t="shared" si="30"/>
        <v>5</v>
      </c>
      <c r="T127">
        <f t="shared" si="31"/>
        <v>9</v>
      </c>
    </row>
    <row r="128" spans="1:20">
      <c r="A128">
        <f t="shared" ref="A128:A191" si="39">A127+1</f>
        <v>113</v>
      </c>
      <c r="B128">
        <f t="shared" si="32"/>
        <v>1792.6370470006466</v>
      </c>
      <c r="C128">
        <f t="shared" si="21"/>
        <v>2996.8629403622972</v>
      </c>
      <c r="D128">
        <f t="shared" si="22"/>
        <v>1200.9086981121127</v>
      </c>
      <c r="E128" s="6">
        <f t="shared" si="33"/>
        <v>3.3171952495378041</v>
      </c>
      <c r="F128">
        <f t="shared" si="34"/>
        <v>0</v>
      </c>
      <c r="G128">
        <f t="shared" si="23"/>
        <v>4559.88</v>
      </c>
      <c r="H128">
        <f t="shared" si="24"/>
        <v>7005846</v>
      </c>
      <c r="I128">
        <f t="shared" si="25"/>
        <v>0</v>
      </c>
      <c r="J128">
        <f t="shared" si="26"/>
        <v>0.65722408053771086</v>
      </c>
      <c r="K128">
        <f t="shared" si="27"/>
        <v>1.7141522924028201E-4</v>
      </c>
      <c r="L128">
        <f t="shared" si="35"/>
        <v>1.1052562477063316E-3</v>
      </c>
      <c r="M128">
        <f t="shared" si="28"/>
        <v>0.02</v>
      </c>
      <c r="N128" s="7">
        <f t="shared" si="37"/>
        <v>2.6081702468971901E-4</v>
      </c>
      <c r="O128">
        <f>VLOOKUP(R128,mortality!$B$4:$H$106,prot_model!S128+2,FALSE)</f>
        <v>3.1253185129296777E-3</v>
      </c>
      <c r="P128">
        <f t="shared" si="36"/>
        <v>1.0094563932666087</v>
      </c>
      <c r="Q128">
        <f>discount_curve!K120</f>
        <v>0.89842223195156101</v>
      </c>
      <c r="R128">
        <f t="shared" si="29"/>
        <v>63</v>
      </c>
      <c r="S128">
        <f t="shared" si="30"/>
        <v>5</v>
      </c>
      <c r="T128">
        <f t="shared" si="31"/>
        <v>9</v>
      </c>
    </row>
    <row r="129" spans="1:20">
      <c r="A129">
        <f t="shared" si="39"/>
        <v>114</v>
      </c>
      <c r="B129">
        <f t="shared" si="32"/>
        <v>1789.1545363979224</v>
      </c>
      <c r="C129">
        <f t="shared" si="21"/>
        <v>2991.0414716279979</v>
      </c>
      <c r="D129">
        <f t="shared" si="22"/>
        <v>1198.5759079318711</v>
      </c>
      <c r="E129" s="6">
        <f t="shared" si="33"/>
        <v>3.3110272982044129</v>
      </c>
      <c r="F129">
        <f t="shared" si="34"/>
        <v>0</v>
      </c>
      <c r="G129">
        <f t="shared" si="23"/>
        <v>4559.88</v>
      </c>
      <c r="H129">
        <f t="shared" si="24"/>
        <v>7005846</v>
      </c>
      <c r="I129">
        <f t="shared" si="25"/>
        <v>0</v>
      </c>
      <c r="J129">
        <f t="shared" si="26"/>
        <v>0.65594740906076432</v>
      </c>
      <c r="K129">
        <f t="shared" si="27"/>
        <v>1.7108225158415859E-4</v>
      </c>
      <c r="L129">
        <f t="shared" si="35"/>
        <v>1.1031092644049755E-3</v>
      </c>
      <c r="M129">
        <f t="shared" si="28"/>
        <v>0.02</v>
      </c>
      <c r="N129" s="7">
        <f t="shared" si="37"/>
        <v>2.6081702468971901E-4</v>
      </c>
      <c r="O129">
        <f>VLOOKUP(R129,mortality!$B$4:$H$106,prot_model!S129+2,FALSE)</f>
        <v>3.1253185129296777E-3</v>
      </c>
      <c r="P129">
        <f t="shared" si="36"/>
        <v>1.0095404761017031</v>
      </c>
      <c r="Q129">
        <f>discount_curve!K121</f>
        <v>0.89757100171366866</v>
      </c>
      <c r="R129">
        <f t="shared" si="29"/>
        <v>63</v>
      </c>
      <c r="S129">
        <f t="shared" si="30"/>
        <v>5</v>
      </c>
      <c r="T129">
        <f t="shared" si="31"/>
        <v>9</v>
      </c>
    </row>
    <row r="130" spans="1:20">
      <c r="A130">
        <f t="shared" si="39"/>
        <v>115</v>
      </c>
      <c r="B130">
        <f t="shared" si="32"/>
        <v>1785.6787911574038</v>
      </c>
      <c r="C130">
        <f t="shared" si="21"/>
        <v>2985.23131121807</v>
      </c>
      <c r="D130">
        <f t="shared" si="22"/>
        <v>1196.2476492451838</v>
      </c>
      <c r="E130" s="6">
        <f t="shared" si="33"/>
        <v>3.3048708154825399</v>
      </c>
      <c r="F130">
        <f t="shared" si="34"/>
        <v>0</v>
      </c>
      <c r="G130">
        <f t="shared" si="23"/>
        <v>4559.88</v>
      </c>
      <c r="H130">
        <f t="shared" si="24"/>
        <v>7005846</v>
      </c>
      <c r="I130">
        <f t="shared" si="25"/>
        <v>0</v>
      </c>
      <c r="J130">
        <f t="shared" si="26"/>
        <v>0.65467321754477525</v>
      </c>
      <c r="K130">
        <f t="shared" si="27"/>
        <v>1.7074992074407342E-4</v>
      </c>
      <c r="L130">
        <f t="shared" si="35"/>
        <v>1.1009664516634381E-3</v>
      </c>
      <c r="M130">
        <f t="shared" si="28"/>
        <v>0.02</v>
      </c>
      <c r="N130" s="7">
        <f t="shared" si="37"/>
        <v>2.6081702468971901E-4</v>
      </c>
      <c r="O130">
        <f>VLOOKUP(R130,mortality!$B$4:$H$106,prot_model!S130+2,FALSE)</f>
        <v>3.1253185129296777E-3</v>
      </c>
      <c r="P130">
        <f t="shared" si="36"/>
        <v>1.0096245659404905</v>
      </c>
      <c r="Q130">
        <f>discount_curve!K122</f>
        <v>0.89672057799290406</v>
      </c>
      <c r="R130">
        <f t="shared" si="29"/>
        <v>63</v>
      </c>
      <c r="S130">
        <f t="shared" si="30"/>
        <v>5</v>
      </c>
      <c r="T130">
        <f t="shared" si="31"/>
        <v>9</v>
      </c>
    </row>
    <row r="131" spans="1:20">
      <c r="A131">
        <f t="shared" si="39"/>
        <v>116</v>
      </c>
      <c r="B131">
        <f t="shared" si="32"/>
        <v>1782.2097981362783</v>
      </c>
      <c r="C131">
        <f t="shared" si="21"/>
        <v>2979.4324371658563</v>
      </c>
      <c r="D131">
        <f t="shared" si="22"/>
        <v>1193.9239132495304</v>
      </c>
      <c r="E131" s="6">
        <f t="shared" si="33"/>
        <v>3.2987257800475951</v>
      </c>
      <c r="F131">
        <f t="shared" si="34"/>
        <v>0</v>
      </c>
      <c r="G131">
        <f t="shared" si="23"/>
        <v>4559.88</v>
      </c>
      <c r="H131">
        <f t="shared" si="24"/>
        <v>7005846</v>
      </c>
      <c r="I131">
        <f t="shared" si="25"/>
        <v>0</v>
      </c>
      <c r="J131">
        <f t="shared" si="26"/>
        <v>0.65340150117236773</v>
      </c>
      <c r="K131">
        <f t="shared" si="27"/>
        <v>1.7041823546357291E-4</v>
      </c>
      <c r="L131">
        <f t="shared" si="35"/>
        <v>1.0988278013803203E-3</v>
      </c>
      <c r="M131">
        <f t="shared" si="28"/>
        <v>0.02</v>
      </c>
      <c r="N131" s="7">
        <f t="shared" si="37"/>
        <v>2.6081702468971901E-4</v>
      </c>
      <c r="O131">
        <f>VLOOKUP(R131,mortality!$B$4:$H$106,prot_model!S131+2,FALSE)</f>
        <v>3.1253185129296777E-3</v>
      </c>
      <c r="P131">
        <f t="shared" si="36"/>
        <v>1.0097086627835552</v>
      </c>
      <c r="Q131">
        <f>discount_curve!K123</f>
        <v>0.8958709600251139</v>
      </c>
      <c r="R131">
        <f t="shared" si="29"/>
        <v>63</v>
      </c>
      <c r="S131">
        <f t="shared" si="30"/>
        <v>5</v>
      </c>
      <c r="T131">
        <f t="shared" si="31"/>
        <v>9</v>
      </c>
    </row>
    <row r="132" spans="1:20">
      <c r="A132">
        <f t="shared" si="39"/>
        <v>117</v>
      </c>
      <c r="B132">
        <f t="shared" si="32"/>
        <v>1778.7475442172686</v>
      </c>
      <c r="C132">
        <f t="shared" si="21"/>
        <v>2973.6448275473722</v>
      </c>
      <c r="D132">
        <f t="shared" si="22"/>
        <v>1191.604691159489</v>
      </c>
      <c r="E132" s="6">
        <f t="shared" si="33"/>
        <v>3.2925921706146339</v>
      </c>
      <c r="F132">
        <f t="shared" si="34"/>
        <v>0</v>
      </c>
      <c r="G132">
        <f t="shared" si="23"/>
        <v>4559.88</v>
      </c>
      <c r="H132">
        <f t="shared" si="24"/>
        <v>7005846</v>
      </c>
      <c r="I132">
        <f t="shared" si="25"/>
        <v>0</v>
      </c>
      <c r="J132">
        <f t="shared" si="26"/>
        <v>0.65213225513552375</v>
      </c>
      <c r="K132">
        <f t="shared" si="27"/>
        <v>1.7008719448864405E-4</v>
      </c>
      <c r="L132">
        <f t="shared" si="35"/>
        <v>1.0966933054699596E-3</v>
      </c>
      <c r="M132">
        <f t="shared" si="28"/>
        <v>0.02</v>
      </c>
      <c r="N132" s="7">
        <f t="shared" si="37"/>
        <v>2.6081702468971901E-4</v>
      </c>
      <c r="O132">
        <f>VLOOKUP(R132,mortality!$B$4:$H$106,prot_model!S132+2,FALSE)</f>
        <v>3.1253185129296777E-3</v>
      </c>
      <c r="P132">
        <f t="shared" si="36"/>
        <v>1.0097927666314801</v>
      </c>
      <c r="Q132">
        <f>discount_curve!K124</f>
        <v>0.89502214704687022</v>
      </c>
      <c r="R132">
        <f t="shared" si="29"/>
        <v>63</v>
      </c>
      <c r="S132">
        <f t="shared" si="30"/>
        <v>5</v>
      </c>
      <c r="T132">
        <f t="shared" si="31"/>
        <v>9</v>
      </c>
    </row>
    <row r="133" spans="1:20">
      <c r="A133">
        <f t="shared" si="39"/>
        <v>118</v>
      </c>
      <c r="B133">
        <f t="shared" si="32"/>
        <v>1775.2920163085787</v>
      </c>
      <c r="C133">
        <f t="shared" si="21"/>
        <v>2967.8684604812211</v>
      </c>
      <c r="D133">
        <f t="shared" si="22"/>
        <v>1189.2899742067041</v>
      </c>
      <c r="E133" s="6">
        <f t="shared" si="33"/>
        <v>3.2864699659382923</v>
      </c>
      <c r="F133">
        <f t="shared" si="34"/>
        <v>0</v>
      </c>
      <c r="G133">
        <f t="shared" si="23"/>
        <v>4559.88</v>
      </c>
      <c r="H133">
        <f t="shared" si="24"/>
        <v>7005846</v>
      </c>
      <c r="I133">
        <f t="shared" si="25"/>
        <v>0</v>
      </c>
      <c r="J133">
        <f t="shared" si="26"/>
        <v>0.65086547463556521</v>
      </c>
      <c r="K133">
        <f t="shared" si="27"/>
        <v>1.697567965677099E-4</v>
      </c>
      <c r="L133">
        <f t="shared" si="35"/>
        <v>1.0945629558624008E-3</v>
      </c>
      <c r="M133">
        <f t="shared" si="28"/>
        <v>0.02</v>
      </c>
      <c r="N133" s="7">
        <f t="shared" si="37"/>
        <v>2.6081702468971901E-4</v>
      </c>
      <c r="O133">
        <f>VLOOKUP(R133,mortality!$B$4:$H$106,prot_model!S133+2,FALSE)</f>
        <v>3.1253185129296777E-3</v>
      </c>
      <c r="P133">
        <f t="shared" si="36"/>
        <v>1.0098768774848486</v>
      </c>
      <c r="Q133">
        <f>discount_curve!K125</f>
        <v>0.89417413829546766</v>
      </c>
      <c r="R133">
        <f t="shared" si="29"/>
        <v>63</v>
      </c>
      <c r="S133">
        <f t="shared" si="30"/>
        <v>5</v>
      </c>
      <c r="T133">
        <f t="shared" si="31"/>
        <v>9</v>
      </c>
    </row>
    <row r="134" spans="1:20">
      <c r="A134">
        <f t="shared" si="39"/>
        <v>119</v>
      </c>
      <c r="B134">
        <f t="shared" si="32"/>
        <v>1771.8432013438448</v>
      </c>
      <c r="C134">
        <f t="shared" si="21"/>
        <v>2962.1033141285102</v>
      </c>
      <c r="D134">
        <f t="shared" si="22"/>
        <v>1186.9797536398526</v>
      </c>
      <c r="E134" s="6">
        <f t="shared" si="33"/>
        <v>3.2803591448127087</v>
      </c>
      <c r="F134">
        <f t="shared" si="34"/>
        <v>0</v>
      </c>
      <c r="G134">
        <f t="shared" si="23"/>
        <v>4559.88</v>
      </c>
      <c r="H134">
        <f t="shared" si="24"/>
        <v>7005846</v>
      </c>
      <c r="I134">
        <f t="shared" si="25"/>
        <v>0</v>
      </c>
      <c r="J134">
        <f t="shared" si="26"/>
        <v>0.64960115488313508</v>
      </c>
      <c r="K134">
        <f t="shared" si="27"/>
        <v>1.6942704045162462E-4</v>
      </c>
      <c r="L134">
        <f t="shared" si="35"/>
        <v>1.0924367445033637E-3</v>
      </c>
      <c r="M134">
        <f t="shared" si="28"/>
        <v>0.02</v>
      </c>
      <c r="N134" s="7">
        <f t="shared" si="37"/>
        <v>2.6081702468971901E-4</v>
      </c>
      <c r="O134">
        <f>VLOOKUP(R134,mortality!$B$4:$H$106,prot_model!S134+2,FALSE)</f>
        <v>3.1253185129296777E-3</v>
      </c>
      <c r="P134">
        <f t="shared" si="36"/>
        <v>1.0099609953442443</v>
      </c>
      <c r="Q134">
        <f>discount_curve!K126</f>
        <v>0.89332693300892319</v>
      </c>
      <c r="R134">
        <f t="shared" si="29"/>
        <v>63</v>
      </c>
      <c r="S134">
        <f t="shared" si="30"/>
        <v>5</v>
      </c>
      <c r="T134">
        <f t="shared" si="31"/>
        <v>9</v>
      </c>
    </row>
    <row r="135" spans="1:20">
      <c r="A135">
        <f t="shared" si="39"/>
        <v>120</v>
      </c>
      <c r="B135">
        <f t="shared" si="32"/>
        <v>1669.4368173413898</v>
      </c>
      <c r="C135">
        <f t="shared" si="21"/>
        <v>2956.3493666927698</v>
      </c>
      <c r="D135">
        <f t="shared" si="22"/>
        <v>1283.6382896653085</v>
      </c>
      <c r="E135" s="6">
        <f t="shared" si="33"/>
        <v>3.274259686071451</v>
      </c>
      <c r="F135">
        <f t="shared" si="34"/>
        <v>0</v>
      </c>
      <c r="G135">
        <f t="shared" si="23"/>
        <v>4559.88</v>
      </c>
      <c r="H135">
        <f t="shared" si="24"/>
        <v>7005846</v>
      </c>
      <c r="I135">
        <f t="shared" si="25"/>
        <v>0</v>
      </c>
      <c r="J135">
        <f t="shared" si="26"/>
        <v>0.64833929109818011</v>
      </c>
      <c r="K135">
        <f t="shared" si="27"/>
        <v>1.8322388040863425E-4</v>
      </c>
      <c r="L135">
        <f t="shared" si="35"/>
        <v>1.0902909014833451E-3</v>
      </c>
      <c r="M135">
        <f t="shared" si="28"/>
        <v>0.02</v>
      </c>
      <c r="N135" s="7">
        <f t="shared" si="37"/>
        <v>2.8260493066567527E-4</v>
      </c>
      <c r="O135">
        <f>VLOOKUP(R135,mortality!$B$4:$H$106,prot_model!S135+2,FALSE)</f>
        <v>3.3859930042282036E-3</v>
      </c>
      <c r="P135">
        <f t="shared" si="36"/>
        <v>1.0100451202102509</v>
      </c>
      <c r="Q135">
        <f>discount_curve!K127</f>
        <v>0.88860730510999886</v>
      </c>
      <c r="R135">
        <f t="shared" si="29"/>
        <v>64</v>
      </c>
      <c r="S135">
        <f t="shared" si="30"/>
        <v>5</v>
      </c>
      <c r="T135">
        <f t="shared" si="31"/>
        <v>10</v>
      </c>
    </row>
    <row r="136" spans="1:20">
      <c r="A136">
        <f t="shared" si="39"/>
        <v>121</v>
      </c>
      <c r="B136">
        <f t="shared" si="32"/>
        <v>1666.1573169813801</v>
      </c>
      <c r="C136">
        <f t="shared" si="21"/>
        <v>2950.5422921091163</v>
      </c>
      <c r="D136">
        <f t="shared" si="22"/>
        <v>1281.1168747843403</v>
      </c>
      <c r="E136" s="6">
        <f t="shared" si="33"/>
        <v>3.2681003433958522</v>
      </c>
      <c r="F136">
        <f t="shared" si="34"/>
        <v>0</v>
      </c>
      <c r="G136">
        <f t="shared" si="23"/>
        <v>4559.88</v>
      </c>
      <c r="H136">
        <f t="shared" si="24"/>
        <v>7005846</v>
      </c>
      <c r="I136">
        <f t="shared" si="25"/>
        <v>0</v>
      </c>
      <c r="J136">
        <f t="shared" si="26"/>
        <v>0.64706577631628814</v>
      </c>
      <c r="K136">
        <f t="shared" si="27"/>
        <v>1.8286397885199595E-4</v>
      </c>
      <c r="L136">
        <f t="shared" si="35"/>
        <v>1.0881492734829048E-3</v>
      </c>
      <c r="M136">
        <f t="shared" si="28"/>
        <v>0.02</v>
      </c>
      <c r="N136" s="7">
        <f t="shared" si="37"/>
        <v>2.8260493066567527E-4</v>
      </c>
      <c r="O136">
        <f>VLOOKUP(R136,mortality!$B$4:$H$106,prot_model!S136+2,FALSE)</f>
        <v>3.3859930042282036E-3</v>
      </c>
      <c r="P136">
        <f t="shared" si="36"/>
        <v>1.0101292520834522</v>
      </c>
      <c r="Q136">
        <f>discount_curve!K128</f>
        <v>0.88773319860434519</v>
      </c>
      <c r="R136">
        <f t="shared" si="29"/>
        <v>64</v>
      </c>
      <c r="S136">
        <f t="shared" si="30"/>
        <v>5</v>
      </c>
      <c r="T136">
        <f t="shared" si="31"/>
        <v>10</v>
      </c>
    </row>
    <row r="137" spans="1:20">
      <c r="A137">
        <f t="shared" si="39"/>
        <v>122</v>
      </c>
      <c r="B137">
        <f t="shared" si="32"/>
        <v>1662.8842589644703</v>
      </c>
      <c r="C137">
        <f t="shared" si="21"/>
        <v>2944.7466242000592</v>
      </c>
      <c r="D137">
        <f t="shared" si="22"/>
        <v>1278.6004126482794</v>
      </c>
      <c r="E137" s="6">
        <f t="shared" si="33"/>
        <v>3.2619525873095387</v>
      </c>
      <c r="F137">
        <f t="shared" si="34"/>
        <v>0</v>
      </c>
      <c r="G137">
        <f t="shared" si="23"/>
        <v>4559.88</v>
      </c>
      <c r="H137">
        <f t="shared" si="24"/>
        <v>7005846</v>
      </c>
      <c r="I137">
        <f t="shared" si="25"/>
        <v>0</v>
      </c>
      <c r="J137">
        <f t="shared" si="26"/>
        <v>0.64579476306395323</v>
      </c>
      <c r="K137">
        <f t="shared" si="27"/>
        <v>1.8250478423994469E-4</v>
      </c>
      <c r="L137">
        <f t="shared" si="35"/>
        <v>1.0860118522225981E-3</v>
      </c>
      <c r="M137">
        <f t="shared" si="28"/>
        <v>0.02</v>
      </c>
      <c r="N137" s="7">
        <f t="shared" si="37"/>
        <v>2.8260493066567527E-4</v>
      </c>
      <c r="O137">
        <f>VLOOKUP(R137,mortality!$B$4:$H$106,prot_model!S137+2,FALSE)</f>
        <v>3.3859930042282036E-3</v>
      </c>
      <c r="P137">
        <f t="shared" si="36"/>
        <v>1.0102133909644315</v>
      </c>
      <c r="Q137">
        <f>discount_curve!K129</f>
        <v>0.88685995194102973</v>
      </c>
      <c r="R137">
        <f t="shared" si="29"/>
        <v>64</v>
      </c>
      <c r="S137">
        <f t="shared" si="30"/>
        <v>5</v>
      </c>
      <c r="T137">
        <f t="shared" si="31"/>
        <v>10</v>
      </c>
    </row>
    <row r="138" spans="1:20">
      <c r="A138">
        <f t="shared" si="39"/>
        <v>123</v>
      </c>
      <c r="B138">
        <f t="shared" si="32"/>
        <v>1659.6176306351824</v>
      </c>
      <c r="C138">
        <f t="shared" si="21"/>
        <v>2938.9623405597863</v>
      </c>
      <c r="D138">
        <f t="shared" si="22"/>
        <v>1276.0888935285873</v>
      </c>
      <c r="E138" s="6">
        <f t="shared" si="33"/>
        <v>3.2558163960165074</v>
      </c>
      <c r="F138">
        <f t="shared" si="34"/>
        <v>0</v>
      </c>
      <c r="G138">
        <f t="shared" si="23"/>
        <v>4559.88</v>
      </c>
      <c r="H138">
        <f t="shared" si="24"/>
        <v>7005846</v>
      </c>
      <c r="I138">
        <f t="shared" si="25"/>
        <v>0</v>
      </c>
      <c r="J138">
        <f t="shared" si="26"/>
        <v>0.64452624642749068</v>
      </c>
      <c r="K138">
        <f t="shared" si="27"/>
        <v>1.8214629518384894E-4</v>
      </c>
      <c r="L138">
        <f t="shared" si="35"/>
        <v>1.0838786294392422E-3</v>
      </c>
      <c r="M138">
        <f t="shared" si="28"/>
        <v>0.02</v>
      </c>
      <c r="N138" s="7">
        <f t="shared" si="37"/>
        <v>2.8260493066567527E-4</v>
      </c>
      <c r="O138">
        <f>VLOOKUP(R138,mortality!$B$4:$H$106,prot_model!S138+2,FALSE)</f>
        <v>3.3859930042282036E-3</v>
      </c>
      <c r="P138">
        <f t="shared" si="36"/>
        <v>1.0102975368537725</v>
      </c>
      <c r="Q138">
        <f>discount_curve!K130</f>
        <v>0.88598756427424219</v>
      </c>
      <c r="R138">
        <f t="shared" si="29"/>
        <v>64</v>
      </c>
      <c r="S138">
        <f t="shared" si="30"/>
        <v>5</v>
      </c>
      <c r="T138">
        <f t="shared" si="31"/>
        <v>10</v>
      </c>
    </row>
    <row r="139" spans="1:20">
      <c r="A139">
        <f t="shared" si="39"/>
        <v>124</v>
      </c>
      <c r="B139">
        <f t="shared" si="32"/>
        <v>1656.3574193628992</v>
      </c>
      <c r="C139">
        <f t="shared" si="21"/>
        <v>2933.1894188264955</v>
      </c>
      <c r="D139">
        <f t="shared" si="22"/>
        <v>1273.5823077158345</v>
      </c>
      <c r="E139" s="6">
        <f t="shared" si="33"/>
        <v>3.2496917477617564</v>
      </c>
      <c r="F139">
        <f t="shared" si="34"/>
        <v>0</v>
      </c>
      <c r="G139">
        <f t="shared" si="23"/>
        <v>4559.88</v>
      </c>
      <c r="H139">
        <f t="shared" si="24"/>
        <v>7005846</v>
      </c>
      <c r="I139">
        <f t="shared" si="25"/>
        <v>0</v>
      </c>
      <c r="J139">
        <f t="shared" si="26"/>
        <v>0.64326022150286755</v>
      </c>
      <c r="K139">
        <f t="shared" si="27"/>
        <v>1.817885102978048E-4</v>
      </c>
      <c r="L139">
        <f t="shared" si="35"/>
        <v>1.0817495968858863E-3</v>
      </c>
      <c r="M139">
        <f t="shared" si="28"/>
        <v>0.02</v>
      </c>
      <c r="N139" s="7">
        <f t="shared" si="37"/>
        <v>2.8260493066567527E-4</v>
      </c>
      <c r="O139">
        <f>VLOOKUP(R139,mortality!$B$4:$H$106,prot_model!S139+2,FALSE)</f>
        <v>3.3859930042282036E-3</v>
      </c>
      <c r="P139">
        <f t="shared" si="36"/>
        <v>1.0103816897520592</v>
      </c>
      <c r="Q139">
        <f>discount_curve!K131</f>
        <v>0.88511603475900313</v>
      </c>
      <c r="R139">
        <f t="shared" si="29"/>
        <v>64</v>
      </c>
      <c r="S139">
        <f t="shared" si="30"/>
        <v>5</v>
      </c>
      <c r="T139">
        <f t="shared" si="31"/>
        <v>10</v>
      </c>
    </row>
    <row r="140" spans="1:20">
      <c r="A140">
        <f t="shared" si="39"/>
        <v>125</v>
      </c>
      <c r="B140">
        <f t="shared" si="32"/>
        <v>1653.1036125418157</v>
      </c>
      <c r="C140">
        <f t="shared" si="21"/>
        <v>2927.427836682311</v>
      </c>
      <c r="D140">
        <f t="shared" si="22"/>
        <v>1271.0806455196641</v>
      </c>
      <c r="E140" s="6">
        <f t="shared" si="33"/>
        <v>3.2435786208312081</v>
      </c>
      <c r="F140">
        <f t="shared" si="34"/>
        <v>0</v>
      </c>
      <c r="G140">
        <f t="shared" si="23"/>
        <v>4559.88</v>
      </c>
      <c r="H140">
        <f t="shared" si="24"/>
        <v>7005846</v>
      </c>
      <c r="I140">
        <f t="shared" si="25"/>
        <v>0</v>
      </c>
      <c r="J140">
        <f t="shared" si="26"/>
        <v>0.64199668339568383</v>
      </c>
      <c r="K140">
        <f t="shared" si="27"/>
        <v>1.8143142819863071E-4</v>
      </c>
      <c r="L140">
        <f t="shared" si="35"/>
        <v>1.0796247463317784E-3</v>
      </c>
      <c r="M140">
        <f t="shared" si="28"/>
        <v>0.02</v>
      </c>
      <c r="N140" s="7">
        <f t="shared" si="37"/>
        <v>2.8260493066567527E-4</v>
      </c>
      <c r="O140">
        <f>VLOOKUP(R140,mortality!$B$4:$H$106,prot_model!S140+2,FALSE)</f>
        <v>3.3859930042282036E-3</v>
      </c>
      <c r="P140">
        <f t="shared" si="36"/>
        <v>1.0104658496598753</v>
      </c>
      <c r="Q140">
        <f>discount_curve!K132</f>
        <v>0.88424536255116504</v>
      </c>
      <c r="R140">
        <f t="shared" si="29"/>
        <v>64</v>
      </c>
      <c r="S140">
        <f t="shared" si="30"/>
        <v>5</v>
      </c>
      <c r="T140">
        <f t="shared" si="31"/>
        <v>10</v>
      </c>
    </row>
    <row r="141" spans="1:20">
      <c r="A141">
        <f t="shared" si="39"/>
        <v>126</v>
      </c>
      <c r="B141">
        <f t="shared" si="32"/>
        <v>1649.8561975908881</v>
      </c>
      <c r="C141">
        <f t="shared" si="21"/>
        <v>2921.6775718531931</v>
      </c>
      <c r="D141">
        <f t="shared" si="22"/>
        <v>1268.5838972687534</v>
      </c>
      <c r="E141" s="6">
        <f t="shared" si="33"/>
        <v>3.237476993551633</v>
      </c>
      <c r="F141">
        <f t="shared" si="34"/>
        <v>0</v>
      </c>
      <c r="G141">
        <f t="shared" si="23"/>
        <v>4559.88</v>
      </c>
      <c r="H141">
        <f t="shared" si="24"/>
        <v>7005846</v>
      </c>
      <c r="I141">
        <f t="shared" si="25"/>
        <v>0</v>
      </c>
      <c r="J141">
        <f t="shared" si="26"/>
        <v>0.6407356272211534</v>
      </c>
      <c r="K141">
        <f t="shared" si="27"/>
        <v>1.8107504750586201E-4</v>
      </c>
      <c r="L141">
        <f t="shared" si="35"/>
        <v>1.0775040695623342E-3</v>
      </c>
      <c r="M141">
        <f t="shared" si="28"/>
        <v>0.02</v>
      </c>
      <c r="N141" s="7">
        <f t="shared" si="37"/>
        <v>2.8260493066567527E-4</v>
      </c>
      <c r="O141">
        <f>VLOOKUP(R141,mortality!$B$4:$H$106,prot_model!S141+2,FALSE)</f>
        <v>3.3859930042282036E-3</v>
      </c>
      <c r="P141">
        <f t="shared" si="36"/>
        <v>1.0105500165778045</v>
      </c>
      <c r="Q141">
        <f>discount_curve!K133</f>
        <v>0.88337554680741026</v>
      </c>
      <c r="R141">
        <f t="shared" si="29"/>
        <v>64</v>
      </c>
      <c r="S141">
        <f t="shared" si="30"/>
        <v>5</v>
      </c>
      <c r="T141">
        <f t="shared" si="31"/>
        <v>10</v>
      </c>
    </row>
    <row r="142" spans="1:20">
      <c r="A142">
        <f t="shared" si="39"/>
        <v>127</v>
      </c>
      <c r="B142">
        <f t="shared" si="32"/>
        <v>1646.6151619537889</v>
      </c>
      <c r="C142">
        <f t="shared" si="21"/>
        <v>2915.9386021088562</v>
      </c>
      <c r="D142">
        <f t="shared" si="22"/>
        <v>1266.0920533107767</v>
      </c>
      <c r="E142" s="6">
        <f t="shared" si="33"/>
        <v>3.2313868442905713</v>
      </c>
      <c r="F142">
        <f t="shared" si="34"/>
        <v>0</v>
      </c>
      <c r="G142">
        <f t="shared" si="23"/>
        <v>4559.88</v>
      </c>
      <c r="H142">
        <f t="shared" si="24"/>
        <v>7005846</v>
      </c>
      <c r="I142">
        <f t="shared" si="25"/>
        <v>0</v>
      </c>
      <c r="J142">
        <f t="shared" si="26"/>
        <v>0.63947704810408523</v>
      </c>
      <c r="K142">
        <f t="shared" si="27"/>
        <v>1.807193668417457E-4</v>
      </c>
      <c r="L142">
        <f t="shared" si="35"/>
        <v>1.0753875583791046E-3</v>
      </c>
      <c r="M142">
        <f t="shared" si="28"/>
        <v>0.02</v>
      </c>
      <c r="N142" s="7">
        <f t="shared" si="37"/>
        <v>2.8260493066567527E-4</v>
      </c>
      <c r="O142">
        <f>VLOOKUP(R142,mortality!$B$4:$H$106,prot_model!S142+2,FALSE)</f>
        <v>3.3859930042282036E-3</v>
      </c>
      <c r="P142">
        <f t="shared" si="36"/>
        <v>1.0106341905064311</v>
      </c>
      <c r="Q142">
        <f>discount_curve!K134</f>
        <v>0.8825065866852515</v>
      </c>
      <c r="R142">
        <f t="shared" si="29"/>
        <v>64</v>
      </c>
      <c r="S142">
        <f t="shared" si="30"/>
        <v>5</v>
      </c>
      <c r="T142">
        <f t="shared" si="31"/>
        <v>10</v>
      </c>
    </row>
    <row r="143" spans="1:20">
      <c r="A143">
        <f t="shared" si="39"/>
        <v>128</v>
      </c>
      <c r="B143">
        <f t="shared" si="32"/>
        <v>1643.3804930988556</v>
      </c>
      <c r="C143">
        <f t="shared" ref="C143:C206" si="40">G143*J143</f>
        <v>2910.2109052626802</v>
      </c>
      <c r="D143">
        <f t="shared" ref="D143:D206" si="41">H143*K143</f>
        <v>1263.6051040123684</v>
      </c>
      <c r="E143" s="6">
        <f t="shared" si="33"/>
        <v>3.225308151456256</v>
      </c>
      <c r="F143">
        <f t="shared" si="34"/>
        <v>0</v>
      </c>
      <c r="G143">
        <f t="shared" ref="G143:G206" si="42">ROUND((1+$I$8)*$C$8,2)</f>
        <v>4559.88</v>
      </c>
      <c r="H143">
        <f t="shared" ref="H143:H206" si="43">$F$5</f>
        <v>7005846</v>
      </c>
      <c r="I143">
        <f t="shared" ref="I143:I206" si="44">IF(A143=$F$7*12,J142-K142-L142,0)</f>
        <v>0</v>
      </c>
      <c r="J143">
        <f t="shared" ref="J143:J206" si="45">IF(A143=0,$F$8, J142-K142-L142-I143)</f>
        <v>0.63822094117886441</v>
      </c>
      <c r="K143">
        <f t="shared" ref="K143:K206" si="46">IFERROR(J143*N143,0)</f>
        <v>1.8036438483123499E-4</v>
      </c>
      <c r="L143">
        <f t="shared" si="35"/>
        <v>1.073275204599745E-3</v>
      </c>
      <c r="M143">
        <f t="shared" ref="M143:M206" si="47">MAX(0.1 - 0.02 * T143, 0.02)</f>
        <v>0.02</v>
      </c>
      <c r="N143" s="7">
        <f t="shared" si="37"/>
        <v>2.8260493066567527E-4</v>
      </c>
      <c r="O143">
        <f>VLOOKUP(R143,mortality!$B$4:$H$106,prot_model!S143+2,FALSE)</f>
        <v>3.3859930042282036E-3</v>
      </c>
      <c r="P143">
        <f t="shared" si="36"/>
        <v>1.0107183714463386</v>
      </c>
      <c r="Q143">
        <f>discount_curve!K135</f>
        <v>0.8816384813430288</v>
      </c>
      <c r="R143">
        <f t="shared" ref="R143:R206" si="48">$F$6+T143</f>
        <v>64</v>
      </c>
      <c r="S143">
        <f t="shared" ref="S143:S206" si="49">MIN(T143,5)</f>
        <v>5</v>
      </c>
      <c r="T143">
        <f t="shared" ref="T143:T206" si="50">FLOOR(A143/12,1)</f>
        <v>10</v>
      </c>
    </row>
    <row r="144" spans="1:20">
      <c r="A144">
        <f t="shared" si="39"/>
        <v>129</v>
      </c>
      <c r="B144">
        <f t="shared" ref="B144:B207" si="51">C144-D144-E144-F144</f>
        <v>1640.1521785190434</v>
      </c>
      <c r="C144">
        <f t="shared" si="40"/>
        <v>2904.4944591716257</v>
      </c>
      <c r="D144">
        <f t="shared" si="41"/>
        <v>1261.1230397590848</v>
      </c>
      <c r="E144" s="6">
        <f t="shared" ref="E144:E207" si="52">IF(A144=0,$I$7,0)+J144*$I$6/12*P144</f>
        <v>3.2192408934975401</v>
      </c>
      <c r="F144">
        <f t="shared" ref="F144:F207" si="53">+IF(T144=0, C144,0)</f>
        <v>0</v>
      </c>
      <c r="G144">
        <f t="shared" si="42"/>
        <v>4559.88</v>
      </c>
      <c r="H144">
        <f t="shared" si="43"/>
        <v>7005846</v>
      </c>
      <c r="I144">
        <f t="shared" si="44"/>
        <v>0</v>
      </c>
      <c r="J144">
        <f t="shared" si="45"/>
        <v>0.63696730158943338</v>
      </c>
      <c r="K144">
        <f t="shared" si="46"/>
        <v>1.8001010010198408E-4</v>
      </c>
      <c r="L144">
        <f t="shared" ref="L144:L207" si="54">(J144-K144)*(1-(1-M144)^(1/12))</f>
        <v>1.0711670000579832E-3</v>
      </c>
      <c r="M144">
        <f t="shared" si="47"/>
        <v>0.02</v>
      </c>
      <c r="N144" s="7">
        <f t="shared" si="37"/>
        <v>2.8260493066567527E-4</v>
      </c>
      <c r="O144">
        <f>VLOOKUP(R144,mortality!$B$4:$H$106,prot_model!S144+2,FALSE)</f>
        <v>3.3859930042282036E-3</v>
      </c>
      <c r="P144">
        <f t="shared" ref="P144:P207" si="55">(1+$I$5)^(A144/12)</f>
        <v>1.0108025593981114</v>
      </c>
      <c r="Q144">
        <f>discount_curve!K136</f>
        <v>0.88077122993991186</v>
      </c>
      <c r="R144">
        <f t="shared" si="48"/>
        <v>64</v>
      </c>
      <c r="S144">
        <f t="shared" si="49"/>
        <v>5</v>
      </c>
      <c r="T144">
        <f t="shared" si="50"/>
        <v>10</v>
      </c>
    </row>
    <row r="145" spans="1:20">
      <c r="A145">
        <f t="shared" si="39"/>
        <v>130</v>
      </c>
      <c r="B145">
        <f t="shared" si="51"/>
        <v>1636.930205731876</v>
      </c>
      <c r="C145">
        <f t="shared" si="40"/>
        <v>2898.7892417361486</v>
      </c>
      <c r="D145">
        <f t="shared" si="41"/>
        <v>1258.6458509553688</v>
      </c>
      <c r="E145" s="6">
        <f t="shared" si="52"/>
        <v>3.2131850489038136</v>
      </c>
      <c r="F145">
        <f t="shared" si="53"/>
        <v>0</v>
      </c>
      <c r="G145">
        <f t="shared" si="42"/>
        <v>4559.88</v>
      </c>
      <c r="H145">
        <f t="shared" si="43"/>
        <v>7005846</v>
      </c>
      <c r="I145">
        <f t="shared" si="44"/>
        <v>0</v>
      </c>
      <c r="J145">
        <f t="shared" si="45"/>
        <v>0.6357161244892735</v>
      </c>
      <c r="K145">
        <f t="shared" si="46"/>
        <v>1.7965651128434292E-4</v>
      </c>
      <c r="L145">
        <f t="shared" si="54"/>
        <v>1.0690629366035872E-3</v>
      </c>
      <c r="M145">
        <f t="shared" si="47"/>
        <v>0.02</v>
      </c>
      <c r="N145" s="7">
        <f t="shared" si="37"/>
        <v>2.8260493066567527E-4</v>
      </c>
      <c r="O145">
        <f>VLOOKUP(R145,mortality!$B$4:$H$106,prot_model!S145+2,FALSE)</f>
        <v>3.3859930042282036E-3</v>
      </c>
      <c r="P145">
        <f t="shared" si="55"/>
        <v>1.0108867543623334</v>
      </c>
      <c r="Q145">
        <f>discount_curve!K137</f>
        <v>0.87990483163589639</v>
      </c>
      <c r="R145">
        <f t="shared" si="48"/>
        <v>64</v>
      </c>
      <c r="S145">
        <f t="shared" si="49"/>
        <v>5</v>
      </c>
      <c r="T145">
        <f t="shared" si="50"/>
        <v>10</v>
      </c>
    </row>
    <row r="146" spans="1:20">
      <c r="A146">
        <f t="shared" si="39"/>
        <v>131</v>
      </c>
      <c r="B146">
        <f t="shared" si="51"/>
        <v>1633.7145622793983</v>
      </c>
      <c r="C146">
        <f t="shared" si="40"/>
        <v>2893.0952309001132</v>
      </c>
      <c r="D146">
        <f t="shared" si="41"/>
        <v>1256.17352802451</v>
      </c>
      <c r="E146" s="6">
        <f t="shared" si="52"/>
        <v>3.2071405962049329</v>
      </c>
      <c r="F146">
        <f t="shared" si="53"/>
        <v>0</v>
      </c>
      <c r="G146">
        <f t="shared" si="42"/>
        <v>4559.88</v>
      </c>
      <c r="H146">
        <f t="shared" si="43"/>
        <v>7005846</v>
      </c>
      <c r="I146">
        <f t="shared" si="44"/>
        <v>0</v>
      </c>
      <c r="J146">
        <f t="shared" si="45"/>
        <v>0.63446740504138555</v>
      </c>
      <c r="K146">
        <f t="shared" si="46"/>
        <v>1.7930361701135167E-4</v>
      </c>
      <c r="L146">
        <f t="shared" si="54"/>
        <v>1.0669630061023345E-3</v>
      </c>
      <c r="M146">
        <f t="shared" si="47"/>
        <v>0.02</v>
      </c>
      <c r="N146" s="7">
        <f t="shared" ref="N146:N209" si="56">1-(1-O146)^(1/12)</f>
        <v>2.8260493066567527E-4</v>
      </c>
      <c r="O146">
        <f>VLOOKUP(R146,mortality!$B$4:$H$106,prot_model!S146+2,FALSE)</f>
        <v>3.3859930042282036E-3</v>
      </c>
      <c r="P146">
        <f t="shared" si="55"/>
        <v>1.0109709563395886</v>
      </c>
      <c r="Q146">
        <f>discount_curve!K138</f>
        <v>0.87903928559180466</v>
      </c>
      <c r="R146">
        <f t="shared" si="48"/>
        <v>64</v>
      </c>
      <c r="S146">
        <f t="shared" si="49"/>
        <v>5</v>
      </c>
      <c r="T146">
        <f t="shared" si="50"/>
        <v>10</v>
      </c>
    </row>
    <row r="147" spans="1:20">
      <c r="A147">
        <f t="shared" si="39"/>
        <v>132</v>
      </c>
      <c r="B147">
        <f t="shared" si="51"/>
        <v>1523.6957840924415</v>
      </c>
      <c r="C147">
        <f t="shared" si="40"/>
        <v>2887.4124046507095</v>
      </c>
      <c r="D147">
        <f t="shared" si="41"/>
        <v>1360.5155130442968</v>
      </c>
      <c r="E147" s="6">
        <f t="shared" si="52"/>
        <v>3.2011075139711429</v>
      </c>
      <c r="F147">
        <f t="shared" si="53"/>
        <v>0</v>
      </c>
      <c r="G147">
        <f t="shared" si="42"/>
        <v>4559.88</v>
      </c>
      <c r="H147">
        <f t="shared" si="43"/>
        <v>7005846</v>
      </c>
      <c r="I147">
        <f t="shared" si="44"/>
        <v>0</v>
      </c>
      <c r="J147">
        <f t="shared" si="45"/>
        <v>0.63322113841827188</v>
      </c>
      <c r="K147">
        <f t="shared" si="46"/>
        <v>1.9419717662139544E-4</v>
      </c>
      <c r="L147">
        <f t="shared" si="54"/>
        <v>1.0648415548931542E-3</v>
      </c>
      <c r="M147">
        <f t="shared" si="47"/>
        <v>0.02</v>
      </c>
      <c r="N147" s="7">
        <f t="shared" si="56"/>
        <v>3.0668144955880994E-4</v>
      </c>
      <c r="O147">
        <f>VLOOKUP(R147,mortality!$B$4:$H$106,prot_model!S147+2,FALSE)</f>
        <v>3.673976204352814E-3</v>
      </c>
      <c r="P147">
        <f t="shared" si="55"/>
        <v>1.0110551653304609</v>
      </c>
      <c r="Q147">
        <f>discount_curve!K139</f>
        <v>0.87455507863787374</v>
      </c>
      <c r="R147">
        <f t="shared" si="48"/>
        <v>65</v>
      </c>
      <c r="S147">
        <f t="shared" si="49"/>
        <v>5</v>
      </c>
      <c r="T147">
        <f t="shared" si="50"/>
        <v>11</v>
      </c>
    </row>
    <row r="148" spans="1:20">
      <c r="A148">
        <f t="shared" si="39"/>
        <v>133</v>
      </c>
      <c r="B148">
        <f t="shared" si="51"/>
        <v>1520.6659412853219</v>
      </c>
      <c r="C148">
        <f t="shared" si="40"/>
        <v>2881.6713391196508</v>
      </c>
      <c r="D148">
        <f t="shared" si="41"/>
        <v>1357.8103890018051</v>
      </c>
      <c r="E148" s="6">
        <f t="shared" si="52"/>
        <v>3.195008832523869</v>
      </c>
      <c r="F148">
        <f t="shared" si="53"/>
        <v>0</v>
      </c>
      <c r="G148">
        <f t="shared" si="42"/>
        <v>4559.88</v>
      </c>
      <c r="H148">
        <f t="shared" si="43"/>
        <v>7005846</v>
      </c>
      <c r="I148">
        <f t="shared" si="44"/>
        <v>0</v>
      </c>
      <c r="J148">
        <f t="shared" si="45"/>
        <v>0.63196209968675732</v>
      </c>
      <c r="K148">
        <f t="shared" si="46"/>
        <v>1.9381105279816388E-4</v>
      </c>
      <c r="L148">
        <f t="shared" si="54"/>
        <v>1.0627243217826399E-3</v>
      </c>
      <c r="M148">
        <f t="shared" si="47"/>
        <v>0.02</v>
      </c>
      <c r="N148" s="7">
        <f t="shared" si="56"/>
        <v>3.0668144955880994E-4</v>
      </c>
      <c r="O148">
        <f>VLOOKUP(R148,mortality!$B$4:$H$106,prot_model!S148+2,FALSE)</f>
        <v>3.673976204352814E-3</v>
      </c>
      <c r="P148">
        <f t="shared" si="55"/>
        <v>1.0111393813355356</v>
      </c>
      <c r="Q148">
        <f>discount_curve!K140</f>
        <v>0.87366745843009108</v>
      </c>
      <c r="R148">
        <f t="shared" si="48"/>
        <v>65</v>
      </c>
      <c r="S148">
        <f t="shared" si="49"/>
        <v>5</v>
      </c>
      <c r="T148">
        <f t="shared" si="50"/>
        <v>11</v>
      </c>
    </row>
    <row r="149" spans="1:20">
      <c r="A149">
        <f t="shared" si="39"/>
        <v>134</v>
      </c>
      <c r="B149">
        <f t="shared" si="51"/>
        <v>1517.6421232462399</v>
      </c>
      <c r="C149">
        <f t="shared" si="40"/>
        <v>2875.9416885958076</v>
      </c>
      <c r="D149">
        <f t="shared" si="41"/>
        <v>1355.1106435794138</v>
      </c>
      <c r="E149" s="6">
        <f t="shared" si="52"/>
        <v>3.1889217701538146</v>
      </c>
      <c r="F149">
        <f t="shared" si="53"/>
        <v>0</v>
      </c>
      <c r="G149">
        <f t="shared" si="42"/>
        <v>4559.88</v>
      </c>
      <c r="H149">
        <f t="shared" si="43"/>
        <v>7005846</v>
      </c>
      <c r="I149">
        <f t="shared" si="44"/>
        <v>0</v>
      </c>
      <c r="J149">
        <f t="shared" si="45"/>
        <v>0.6307055643121765</v>
      </c>
      <c r="K149">
        <f t="shared" si="46"/>
        <v>1.9342569670806551E-4</v>
      </c>
      <c r="L149">
        <f t="shared" si="54"/>
        <v>1.0606112983839121E-3</v>
      </c>
      <c r="M149">
        <f t="shared" si="47"/>
        <v>0.02</v>
      </c>
      <c r="N149" s="7">
        <f t="shared" si="56"/>
        <v>3.0668144955880994E-4</v>
      </c>
      <c r="O149">
        <f>VLOOKUP(R149,mortality!$B$4:$H$106,prot_model!S149+2,FALSE)</f>
        <v>3.673976204352814E-3</v>
      </c>
      <c r="P149">
        <f t="shared" si="55"/>
        <v>1.0112236043553957</v>
      </c>
      <c r="Q149">
        <f>discount_curve!K141</f>
        <v>0.87278073910282727</v>
      </c>
      <c r="R149">
        <f t="shared" si="48"/>
        <v>65</v>
      </c>
      <c r="S149">
        <f t="shared" si="49"/>
        <v>5</v>
      </c>
      <c r="T149">
        <f t="shared" si="50"/>
        <v>11</v>
      </c>
    </row>
    <row r="150" spans="1:20">
      <c r="A150">
        <f t="shared" si="39"/>
        <v>135</v>
      </c>
      <c r="B150">
        <f t="shared" si="51"/>
        <v>1514.6243179951341</v>
      </c>
      <c r="C150">
        <f t="shared" si="40"/>
        <v>2870.2234303826276</v>
      </c>
      <c r="D150">
        <f t="shared" si="41"/>
        <v>1352.416266082769</v>
      </c>
      <c r="E150" s="6">
        <f t="shared" si="52"/>
        <v>3.1828463047245639</v>
      </c>
      <c r="F150">
        <f t="shared" si="53"/>
        <v>0</v>
      </c>
      <c r="G150">
        <f t="shared" si="42"/>
        <v>4559.88</v>
      </c>
      <c r="H150">
        <f t="shared" si="43"/>
        <v>7005846</v>
      </c>
      <c r="I150">
        <f t="shared" si="44"/>
        <v>0</v>
      </c>
      <c r="J150">
        <f t="shared" si="45"/>
        <v>0.62945152731708454</v>
      </c>
      <c r="K150">
        <f t="shared" si="46"/>
        <v>1.9304110682461033E-4</v>
      </c>
      <c r="L150">
        <f t="shared" si="54"/>
        <v>1.0585024763267667E-3</v>
      </c>
      <c r="M150">
        <f t="shared" si="47"/>
        <v>0.02</v>
      </c>
      <c r="N150" s="7">
        <f t="shared" si="56"/>
        <v>3.0668144955880994E-4</v>
      </c>
      <c r="O150">
        <f>VLOOKUP(R150,mortality!$B$4:$H$106,prot_model!S150+2,FALSE)</f>
        <v>3.673976204352814E-3</v>
      </c>
      <c r="P150">
        <f t="shared" si="55"/>
        <v>1.0113078343906261</v>
      </c>
      <c r="Q150">
        <f>discount_curve!K142</f>
        <v>0.87189491974174393</v>
      </c>
      <c r="R150">
        <f t="shared" si="48"/>
        <v>65</v>
      </c>
      <c r="S150">
        <f t="shared" si="49"/>
        <v>5</v>
      </c>
      <c r="T150">
        <f t="shared" si="50"/>
        <v>11</v>
      </c>
    </row>
    <row r="151" spans="1:20">
      <c r="A151">
        <f t="shared" si="39"/>
        <v>136</v>
      </c>
      <c r="B151">
        <f t="shared" si="51"/>
        <v>1511.6125135757652</v>
      </c>
      <c r="C151">
        <f t="shared" si="40"/>
        <v>2864.516541828687</v>
      </c>
      <c r="D151">
        <f t="shared" si="41"/>
        <v>1349.7272458387799</v>
      </c>
      <c r="E151" s="6">
        <f t="shared" si="52"/>
        <v>3.1767824141418735</v>
      </c>
      <c r="F151">
        <f t="shared" si="53"/>
        <v>0</v>
      </c>
      <c r="G151">
        <f t="shared" si="42"/>
        <v>4559.88</v>
      </c>
      <c r="H151">
        <f t="shared" si="43"/>
        <v>7005846</v>
      </c>
      <c r="I151">
        <f t="shared" si="44"/>
        <v>0</v>
      </c>
      <c r="J151">
        <f t="shared" si="45"/>
        <v>0.62819998373393315</v>
      </c>
      <c r="K151">
        <f t="shared" si="46"/>
        <v>1.9265728162434344E-4</v>
      </c>
      <c r="L151">
        <f t="shared" si="54"/>
        <v>1.0563978472576418E-3</v>
      </c>
      <c r="M151">
        <f t="shared" si="47"/>
        <v>0.02</v>
      </c>
      <c r="N151" s="7">
        <f t="shared" si="56"/>
        <v>3.0668144955880994E-4</v>
      </c>
      <c r="O151">
        <f>VLOOKUP(R151,mortality!$B$4:$H$106,prot_model!S151+2,FALSE)</f>
        <v>3.673976204352814E-3</v>
      </c>
      <c r="P151">
        <f t="shared" si="55"/>
        <v>1.0113920714418112</v>
      </c>
      <c r="Q151">
        <f>discount_curve!K143</f>
        <v>0.8710099994334296</v>
      </c>
      <c r="R151">
        <f t="shared" si="48"/>
        <v>65</v>
      </c>
      <c r="S151">
        <f t="shared" si="49"/>
        <v>5</v>
      </c>
      <c r="T151">
        <f t="shared" si="50"/>
        <v>11</v>
      </c>
    </row>
    <row r="152" spans="1:20">
      <c r="A152">
        <f t="shared" si="39"/>
        <v>137</v>
      </c>
      <c r="B152">
        <f t="shared" si="51"/>
        <v>1508.6066980556693</v>
      </c>
      <c r="C152">
        <f t="shared" si="40"/>
        <v>2858.8210003276008</v>
      </c>
      <c r="D152">
        <f t="shared" si="41"/>
        <v>1347.043572195578</v>
      </c>
      <c r="E152" s="6">
        <f t="shared" si="52"/>
        <v>3.1707300763535935</v>
      </c>
      <c r="F152">
        <f t="shared" si="53"/>
        <v>0</v>
      </c>
      <c r="G152">
        <f t="shared" si="42"/>
        <v>4559.88</v>
      </c>
      <c r="H152">
        <f t="shared" si="43"/>
        <v>7005846</v>
      </c>
      <c r="I152">
        <f t="shared" si="44"/>
        <v>0</v>
      </c>
      <c r="J152">
        <f t="shared" si="45"/>
        <v>0.62695092860505119</v>
      </c>
      <c r="K152">
        <f t="shared" si="46"/>
        <v>1.9227421958683906E-4</v>
      </c>
      <c r="L152">
        <f t="shared" si="54"/>
        <v>1.0542974028395855E-3</v>
      </c>
      <c r="M152">
        <f t="shared" si="47"/>
        <v>0.02</v>
      </c>
      <c r="N152" s="7">
        <f t="shared" si="56"/>
        <v>3.0668144955880994E-4</v>
      </c>
      <c r="O152">
        <f>VLOOKUP(R152,mortality!$B$4:$H$106,prot_model!S152+2,FALSE)</f>
        <v>3.673976204352814E-3</v>
      </c>
      <c r="P152">
        <f t="shared" si="55"/>
        <v>1.011476315509535</v>
      </c>
      <c r="Q152">
        <f>discount_curve!K144</f>
        <v>0.87012597726540086</v>
      </c>
      <c r="R152">
        <f t="shared" si="48"/>
        <v>65</v>
      </c>
      <c r="S152">
        <f t="shared" si="49"/>
        <v>5</v>
      </c>
      <c r="T152">
        <f t="shared" si="50"/>
        <v>11</v>
      </c>
    </row>
    <row r="153" spans="1:20">
      <c r="A153">
        <f t="shared" si="39"/>
        <v>138</v>
      </c>
      <c r="B153">
        <f t="shared" si="51"/>
        <v>1505.6068595261086</v>
      </c>
      <c r="C153">
        <f t="shared" si="40"/>
        <v>2853.1367833179315</v>
      </c>
      <c r="D153">
        <f t="shared" si="41"/>
        <v>1344.3652345224734</v>
      </c>
      <c r="E153" s="6">
        <f t="shared" si="52"/>
        <v>3.1646892693495881</v>
      </c>
      <c r="F153">
        <f t="shared" si="53"/>
        <v>0</v>
      </c>
      <c r="G153">
        <f t="shared" si="42"/>
        <v>4559.88</v>
      </c>
      <c r="H153">
        <f t="shared" si="43"/>
        <v>7005846</v>
      </c>
      <c r="I153">
        <f t="shared" si="44"/>
        <v>0</v>
      </c>
      <c r="J153">
        <f t="shared" si="45"/>
        <v>0.62570435698262483</v>
      </c>
      <c r="K153">
        <f t="shared" si="46"/>
        <v>1.9189191919469448E-4</v>
      </c>
      <c r="L153">
        <f t="shared" si="54"/>
        <v>1.052201134752222E-3</v>
      </c>
      <c r="M153">
        <f t="shared" si="47"/>
        <v>0.02</v>
      </c>
      <c r="N153" s="7">
        <f t="shared" si="56"/>
        <v>3.0668144955880994E-4</v>
      </c>
      <c r="O153">
        <f>VLOOKUP(R153,mortality!$B$4:$H$106,prot_model!S153+2,FALSE)</f>
        <v>3.673976204352814E-3</v>
      </c>
      <c r="P153">
        <f t="shared" si="55"/>
        <v>1.0115605665943823</v>
      </c>
      <c r="Q153">
        <f>discount_curve!K145</f>
        <v>0.86924285232609977</v>
      </c>
      <c r="R153">
        <f t="shared" si="48"/>
        <v>65</v>
      </c>
      <c r="S153">
        <f t="shared" si="49"/>
        <v>5</v>
      </c>
      <c r="T153">
        <f t="shared" si="50"/>
        <v>11</v>
      </c>
    </row>
    <row r="154" spans="1:20">
      <c r="A154">
        <f t="shared" si="39"/>
        <v>139</v>
      </c>
      <c r="B154">
        <f t="shared" si="51"/>
        <v>1502.6129861020252</v>
      </c>
      <c r="C154">
        <f t="shared" si="40"/>
        <v>2847.4638682831001</v>
      </c>
      <c r="D154">
        <f t="shared" si="41"/>
        <v>1341.6922222099133</v>
      </c>
      <c r="E154" s="6">
        <f t="shared" si="52"/>
        <v>3.1586599711616534</v>
      </c>
      <c r="F154">
        <f t="shared" si="53"/>
        <v>0</v>
      </c>
      <c r="G154">
        <f t="shared" si="42"/>
        <v>4559.88</v>
      </c>
      <c r="H154">
        <f t="shared" si="43"/>
        <v>7005846</v>
      </c>
      <c r="I154">
        <f t="shared" si="44"/>
        <v>0</v>
      </c>
      <c r="J154">
        <f t="shared" si="45"/>
        <v>0.62446026392867793</v>
      </c>
      <c r="K154">
        <f t="shared" si="46"/>
        <v>1.9151037893352398E-4</v>
      </c>
      <c r="L154">
        <f t="shared" si="54"/>
        <v>1.0501090346917191E-3</v>
      </c>
      <c r="M154">
        <f t="shared" si="47"/>
        <v>0.02</v>
      </c>
      <c r="N154" s="7">
        <f t="shared" si="56"/>
        <v>3.0668144955880994E-4</v>
      </c>
      <c r="O154">
        <f>VLOOKUP(R154,mortality!$B$4:$H$106,prot_model!S154+2,FALSE)</f>
        <v>3.673976204352814E-3</v>
      </c>
      <c r="P154">
        <f t="shared" si="55"/>
        <v>1.0116448246969374</v>
      </c>
      <c r="Q154">
        <f>discount_curve!K146</f>
        <v>0.86836062370489375</v>
      </c>
      <c r="R154">
        <f t="shared" si="48"/>
        <v>65</v>
      </c>
      <c r="S154">
        <f t="shared" si="49"/>
        <v>5</v>
      </c>
      <c r="T154">
        <f t="shared" si="50"/>
        <v>11</v>
      </c>
    </row>
    <row r="155" spans="1:20">
      <c r="A155">
        <f t="shared" si="39"/>
        <v>140</v>
      </c>
      <c r="B155">
        <f t="shared" si="51"/>
        <v>1499.625065921995</v>
      </c>
      <c r="C155">
        <f t="shared" si="40"/>
        <v>2841.8022327512986</v>
      </c>
      <c r="D155">
        <f t="shared" si="41"/>
        <v>1339.0245246694401</v>
      </c>
      <c r="E155" s="6">
        <f t="shared" si="52"/>
        <v>3.1526421598634395</v>
      </c>
      <c r="F155">
        <f t="shared" si="53"/>
        <v>0</v>
      </c>
      <c r="G155">
        <f t="shared" si="42"/>
        <v>4559.88</v>
      </c>
      <c r="H155">
        <f t="shared" si="43"/>
        <v>7005846</v>
      </c>
      <c r="I155">
        <f t="shared" si="44"/>
        <v>0</v>
      </c>
      <c r="J155">
        <f t="shared" si="45"/>
        <v>0.62321864451505271</v>
      </c>
      <c r="K155">
        <f t="shared" si="46"/>
        <v>1.9112959729195305E-4</v>
      </c>
      <c r="L155">
        <f t="shared" si="54"/>
        <v>1.048021094370755E-3</v>
      </c>
      <c r="M155">
        <f t="shared" si="47"/>
        <v>0.02</v>
      </c>
      <c r="N155" s="7">
        <f t="shared" si="56"/>
        <v>3.0668144955880994E-4</v>
      </c>
      <c r="O155">
        <f>VLOOKUP(R155,mortality!$B$4:$H$106,prot_model!S155+2,FALSE)</f>
        <v>3.673976204352814E-3</v>
      </c>
      <c r="P155">
        <f t="shared" si="55"/>
        <v>1.0117290898177849</v>
      </c>
      <c r="Q155">
        <f>discount_curve!K147</f>
        <v>0.8674792904920744</v>
      </c>
      <c r="R155">
        <f t="shared" si="48"/>
        <v>65</v>
      </c>
      <c r="S155">
        <f t="shared" si="49"/>
        <v>5</v>
      </c>
      <c r="T155">
        <f t="shared" si="50"/>
        <v>11</v>
      </c>
    </row>
    <row r="156" spans="1:20">
      <c r="A156">
        <f t="shared" si="39"/>
        <v>141</v>
      </c>
      <c r="B156">
        <f t="shared" si="51"/>
        <v>1496.6430871481798</v>
      </c>
      <c r="C156">
        <f t="shared" si="40"/>
        <v>2836.1518542953995</v>
      </c>
      <c r="D156">
        <f t="shared" si="41"/>
        <v>1336.3621313336494</v>
      </c>
      <c r="E156" s="6">
        <f t="shared" si="52"/>
        <v>3.1466358135703709</v>
      </c>
      <c r="F156">
        <f t="shared" si="53"/>
        <v>0</v>
      </c>
      <c r="G156">
        <f t="shared" si="42"/>
        <v>4559.88</v>
      </c>
      <c r="H156">
        <f t="shared" si="43"/>
        <v>7005846</v>
      </c>
      <c r="I156">
        <f t="shared" si="44"/>
        <v>0</v>
      </c>
      <c r="J156">
        <f t="shared" si="45"/>
        <v>0.62197949382339002</v>
      </c>
      <c r="K156">
        <f t="shared" si="46"/>
        <v>1.9074957276161213E-4</v>
      </c>
      <c r="L156">
        <f t="shared" si="54"/>
        <v>1.045937305518486E-3</v>
      </c>
      <c r="M156">
        <f t="shared" si="47"/>
        <v>0.02</v>
      </c>
      <c r="N156" s="7">
        <f t="shared" si="56"/>
        <v>3.0668144955880994E-4</v>
      </c>
      <c r="O156">
        <f>VLOOKUP(R156,mortality!$B$4:$H$106,prot_model!S156+2,FALSE)</f>
        <v>3.673976204352814E-3</v>
      </c>
      <c r="P156">
        <f t="shared" si="55"/>
        <v>1.0118133619575094</v>
      </c>
      <c r="Q156">
        <f>discount_curve!K148</f>
        <v>0.86659885177885687</v>
      </c>
      <c r="R156">
        <f t="shared" si="48"/>
        <v>65</v>
      </c>
      <c r="S156">
        <f t="shared" si="49"/>
        <v>5</v>
      </c>
      <c r="T156">
        <f t="shared" si="50"/>
        <v>11</v>
      </c>
    </row>
    <row r="157" spans="1:20">
      <c r="A157">
        <f t="shared" si="39"/>
        <v>142</v>
      </c>
      <c r="B157">
        <f t="shared" si="51"/>
        <v>1493.6670379662803</v>
      </c>
      <c r="C157">
        <f t="shared" si="40"/>
        <v>2830.5127105328675</v>
      </c>
      <c r="D157">
        <f t="shared" si="41"/>
        <v>1333.7050316561476</v>
      </c>
      <c r="E157" s="6">
        <f t="shared" si="52"/>
        <v>3.1406409104395649</v>
      </c>
      <c r="F157">
        <f t="shared" si="53"/>
        <v>0</v>
      </c>
      <c r="G157">
        <f t="shared" si="42"/>
        <v>4559.88</v>
      </c>
      <c r="H157">
        <f t="shared" si="43"/>
        <v>7005846</v>
      </c>
      <c r="I157">
        <f t="shared" si="44"/>
        <v>0</v>
      </c>
      <c r="J157">
        <f t="shared" si="45"/>
        <v>0.62074280694510986</v>
      </c>
      <c r="K157">
        <f t="shared" si="46"/>
        <v>1.9037030383713081E-4</v>
      </c>
      <c r="L157">
        <f t="shared" si="54"/>
        <v>1.0438576598805131E-3</v>
      </c>
      <c r="M157">
        <f t="shared" si="47"/>
        <v>0.02</v>
      </c>
      <c r="N157" s="7">
        <f t="shared" si="56"/>
        <v>3.0668144955880994E-4</v>
      </c>
      <c r="O157">
        <f>VLOOKUP(R157,mortality!$B$4:$H$106,prot_model!S157+2,FALSE)</f>
        <v>3.673976204352814E-3</v>
      </c>
      <c r="P157">
        <f t="shared" si="55"/>
        <v>1.0118976411166956</v>
      </c>
      <c r="Q157">
        <f>discount_curve!K149</f>
        <v>0.86571930665737795</v>
      </c>
      <c r="R157">
        <f t="shared" si="48"/>
        <v>65</v>
      </c>
      <c r="S157">
        <f t="shared" si="49"/>
        <v>5</v>
      </c>
      <c r="T157">
        <f t="shared" si="50"/>
        <v>11</v>
      </c>
    </row>
    <row r="158" spans="1:20">
      <c r="A158">
        <f t="shared" si="39"/>
        <v>143</v>
      </c>
      <c r="B158">
        <f t="shared" si="51"/>
        <v>1490.6969065854896</v>
      </c>
      <c r="C158">
        <f t="shared" si="40"/>
        <v>2824.8847791256708</v>
      </c>
      <c r="D158">
        <f t="shared" si="41"/>
        <v>1331.0532151115115</v>
      </c>
      <c r="E158" s="6">
        <f t="shared" si="52"/>
        <v>3.1346574286697551</v>
      </c>
      <c r="F158">
        <f t="shared" si="53"/>
        <v>0</v>
      </c>
      <c r="G158">
        <f t="shared" si="42"/>
        <v>4559.88</v>
      </c>
      <c r="H158">
        <f t="shared" si="43"/>
        <v>7005846</v>
      </c>
      <c r="I158">
        <f t="shared" si="44"/>
        <v>0</v>
      </c>
      <c r="J158">
        <f t="shared" si="45"/>
        <v>0.61950857898139222</v>
      </c>
      <c r="K158">
        <f t="shared" si="46"/>
        <v>1.8999178901613187E-4</v>
      </c>
      <c r="L158">
        <f t="shared" si="54"/>
        <v>1.0417821492188499E-3</v>
      </c>
      <c r="M158">
        <f t="shared" si="47"/>
        <v>0.02</v>
      </c>
      <c r="N158" s="7">
        <f t="shared" si="56"/>
        <v>3.0668144955880994E-4</v>
      </c>
      <c r="O158">
        <f>VLOOKUP(R158,mortality!$B$4:$H$106,prot_model!S158+2,FALSE)</f>
        <v>3.673976204352814E-3</v>
      </c>
      <c r="P158">
        <f t="shared" si="55"/>
        <v>1.0119819272959281</v>
      </c>
      <c r="Q158">
        <f>discount_curve!K150</f>
        <v>0.86484065422069734</v>
      </c>
      <c r="R158">
        <f t="shared" si="48"/>
        <v>65</v>
      </c>
      <c r="S158">
        <f t="shared" si="49"/>
        <v>5</v>
      </c>
      <c r="T158">
        <f t="shared" si="50"/>
        <v>11</v>
      </c>
    </row>
    <row r="159" spans="1:20">
      <c r="A159">
        <f t="shared" si="39"/>
        <v>144</v>
      </c>
      <c r="B159">
        <f t="shared" si="51"/>
        <v>1372.3444866435741</v>
      </c>
      <c r="C159">
        <f t="shared" si="40"/>
        <v>2819.2680377801921</v>
      </c>
      <c r="D159">
        <f t="shared" si="41"/>
        <v>1443.7948657901168</v>
      </c>
      <c r="E159" s="6">
        <f t="shared" si="52"/>
        <v>3.1286853465012072</v>
      </c>
      <c r="F159">
        <f t="shared" si="53"/>
        <v>0</v>
      </c>
      <c r="G159">
        <f t="shared" si="42"/>
        <v>4559.88</v>
      </c>
      <c r="H159">
        <f t="shared" si="43"/>
        <v>7005846</v>
      </c>
      <c r="I159">
        <f t="shared" si="44"/>
        <v>0</v>
      </c>
      <c r="J159">
        <f t="shared" si="45"/>
        <v>0.6182768050431573</v>
      </c>
      <c r="K159">
        <f t="shared" si="46"/>
        <v>2.0608429956783475E-4</v>
      </c>
      <c r="L159">
        <f t="shared" si="54"/>
        <v>1.0396830599652099E-3</v>
      </c>
      <c r="M159">
        <f t="shared" si="47"/>
        <v>0.02</v>
      </c>
      <c r="N159" s="7">
        <f t="shared" si="56"/>
        <v>3.3332044464040589E-4</v>
      </c>
      <c r="O159">
        <f>VLOOKUP(R159,mortality!$B$4:$H$106,prot_model!S159+2,FALSE)</f>
        <v>3.9925207105385848E-3</v>
      </c>
      <c r="P159">
        <f t="shared" si="55"/>
        <v>1.0120662204957913</v>
      </c>
      <c r="Q159">
        <f>discount_curve!K151</f>
        <v>0.8605901886418017</v>
      </c>
      <c r="R159">
        <f t="shared" si="48"/>
        <v>66</v>
      </c>
      <c r="S159">
        <f t="shared" si="49"/>
        <v>5</v>
      </c>
      <c r="T159">
        <f t="shared" si="50"/>
        <v>12</v>
      </c>
    </row>
    <row r="160" spans="1:20">
      <c r="A160">
        <f t="shared" si="39"/>
        <v>145</v>
      </c>
      <c r="B160">
        <f t="shared" si="51"/>
        <v>1369.5790864950873</v>
      </c>
      <c r="C160">
        <f t="shared" si="40"/>
        <v>2813.5874881128047</v>
      </c>
      <c r="D160">
        <f t="shared" si="41"/>
        <v>1440.8857601872678</v>
      </c>
      <c r="E160" s="6">
        <f t="shared" si="52"/>
        <v>3.1226414304497583</v>
      </c>
      <c r="F160">
        <f t="shared" si="53"/>
        <v>0</v>
      </c>
      <c r="G160">
        <f t="shared" si="42"/>
        <v>4559.88</v>
      </c>
      <c r="H160">
        <f t="shared" si="43"/>
        <v>7005846</v>
      </c>
      <c r="I160">
        <f t="shared" si="44"/>
        <v>0</v>
      </c>
      <c r="J160">
        <f t="shared" si="45"/>
        <v>0.61703103768362433</v>
      </c>
      <c r="K160">
        <f t="shared" si="46"/>
        <v>2.056690598376367E-4</v>
      </c>
      <c r="L160">
        <f t="shared" si="54"/>
        <v>1.0375882001713451E-3</v>
      </c>
      <c r="M160">
        <f t="shared" si="47"/>
        <v>0.02</v>
      </c>
      <c r="N160" s="7">
        <f t="shared" si="56"/>
        <v>3.3332044464040589E-4</v>
      </c>
      <c r="O160">
        <f>VLOOKUP(R160,mortality!$B$4:$H$106,prot_model!S160+2,FALSE)</f>
        <v>3.9925207105385848E-3</v>
      </c>
      <c r="P160">
        <f t="shared" si="55"/>
        <v>1.0121505207168711</v>
      </c>
      <c r="Q160">
        <f>discount_curve!K152</f>
        <v>0.85969339020381053</v>
      </c>
      <c r="R160">
        <f t="shared" si="48"/>
        <v>66</v>
      </c>
      <c r="S160">
        <f t="shared" si="49"/>
        <v>5</v>
      </c>
      <c r="T160">
        <f t="shared" si="50"/>
        <v>12</v>
      </c>
    </row>
    <row r="161" spans="1:20">
      <c r="A161">
        <f t="shared" si="39"/>
        <v>146</v>
      </c>
      <c r="B161">
        <f t="shared" si="51"/>
        <v>1366.8192588601482</v>
      </c>
      <c r="C161">
        <f t="shared" si="40"/>
        <v>2807.9183841980353</v>
      </c>
      <c r="D161">
        <f t="shared" si="41"/>
        <v>1437.982516148003</v>
      </c>
      <c r="E161" s="6">
        <f t="shared" si="52"/>
        <v>3.1166091898840764</v>
      </c>
      <c r="F161">
        <f t="shared" si="53"/>
        <v>0</v>
      </c>
      <c r="G161">
        <f t="shared" si="42"/>
        <v>4559.88</v>
      </c>
      <c r="H161">
        <f t="shared" si="43"/>
        <v>7005846</v>
      </c>
      <c r="I161">
        <f t="shared" si="44"/>
        <v>0</v>
      </c>
      <c r="J161">
        <f t="shared" si="45"/>
        <v>0.61578778042361537</v>
      </c>
      <c r="K161">
        <f t="shared" si="46"/>
        <v>2.052546567749281E-4</v>
      </c>
      <c r="L161">
        <f t="shared" si="54"/>
        <v>1.0354975613153076E-3</v>
      </c>
      <c r="M161">
        <f t="shared" si="47"/>
        <v>0.02</v>
      </c>
      <c r="N161" s="7">
        <f t="shared" si="56"/>
        <v>3.3332044464040589E-4</v>
      </c>
      <c r="O161">
        <f>VLOOKUP(R161,mortality!$B$4:$H$106,prot_model!S161+2,FALSE)</f>
        <v>3.9925207105385848E-3</v>
      </c>
      <c r="P161">
        <f t="shared" si="55"/>
        <v>1.0122348279597511</v>
      </c>
      <c r="Q161">
        <f>discount_curve!K153</f>
        <v>0.85879752629592321</v>
      </c>
      <c r="R161">
        <f t="shared" si="48"/>
        <v>66</v>
      </c>
      <c r="S161">
        <f t="shared" si="49"/>
        <v>5</v>
      </c>
      <c r="T161">
        <f t="shared" si="50"/>
        <v>12</v>
      </c>
    </row>
    <row r="162" spans="1:20">
      <c r="A162">
        <f t="shared" si="39"/>
        <v>147</v>
      </c>
      <c r="B162">
        <f t="shared" si="51"/>
        <v>1364.0649925097159</v>
      </c>
      <c r="C162">
        <f t="shared" si="40"/>
        <v>2802.2607029738101</v>
      </c>
      <c r="D162">
        <f t="shared" si="41"/>
        <v>1435.0851218618445</v>
      </c>
      <c r="E162" s="6">
        <f t="shared" si="52"/>
        <v>3.1105886022497522</v>
      </c>
      <c r="F162">
        <f t="shared" si="53"/>
        <v>0</v>
      </c>
      <c r="G162">
        <f t="shared" si="42"/>
        <v>4559.88</v>
      </c>
      <c r="H162">
        <f t="shared" si="43"/>
        <v>7005846</v>
      </c>
      <c r="I162">
        <f t="shared" si="44"/>
        <v>0</v>
      </c>
      <c r="J162">
        <f t="shared" si="45"/>
        <v>0.6145470282055252</v>
      </c>
      <c r="K162">
        <f t="shared" si="46"/>
        <v>2.0484108869390572E-4</v>
      </c>
      <c r="L162">
        <f t="shared" si="54"/>
        <v>1.0334111348923197E-3</v>
      </c>
      <c r="M162">
        <f t="shared" si="47"/>
        <v>0.02</v>
      </c>
      <c r="N162" s="7">
        <f t="shared" si="56"/>
        <v>3.3332044464040589E-4</v>
      </c>
      <c r="O162">
        <f>VLOOKUP(R162,mortality!$B$4:$H$106,prot_model!S162+2,FALSE)</f>
        <v>3.9925207105385848E-3</v>
      </c>
      <c r="P162">
        <f t="shared" si="55"/>
        <v>1.0123191422250166</v>
      </c>
      <c r="Q162">
        <f>discount_curve!K154</f>
        <v>0.85790259594429041</v>
      </c>
      <c r="R162">
        <f t="shared" si="48"/>
        <v>66</v>
      </c>
      <c r="S162">
        <f t="shared" si="49"/>
        <v>5</v>
      </c>
      <c r="T162">
        <f t="shared" si="50"/>
        <v>12</v>
      </c>
    </row>
    <row r="163" spans="1:20">
      <c r="A163">
        <f t="shared" si="39"/>
        <v>148</v>
      </c>
      <c r="B163">
        <f t="shared" si="51"/>
        <v>1361.3162762373768</v>
      </c>
      <c r="C163">
        <f t="shared" si="40"/>
        <v>2796.6144214245242</v>
      </c>
      <c r="D163">
        <f t="shared" si="41"/>
        <v>1432.1935655421114</v>
      </c>
      <c r="E163" s="6">
        <f t="shared" si="52"/>
        <v>3.104579645035944</v>
      </c>
      <c r="F163">
        <f t="shared" si="53"/>
        <v>0</v>
      </c>
      <c r="G163">
        <f t="shared" si="42"/>
        <v>4559.88</v>
      </c>
      <c r="H163">
        <f t="shared" si="43"/>
        <v>7005846</v>
      </c>
      <c r="I163">
        <f t="shared" si="44"/>
        <v>0</v>
      </c>
      <c r="J163">
        <f t="shared" si="45"/>
        <v>0.613308775981939</v>
      </c>
      <c r="K163">
        <f t="shared" si="46"/>
        <v>2.0442835391216299E-4</v>
      </c>
      <c r="L163">
        <f t="shared" si="54"/>
        <v>1.0313289124147401E-3</v>
      </c>
      <c r="M163">
        <f t="shared" si="47"/>
        <v>0.02</v>
      </c>
      <c r="N163" s="7">
        <f t="shared" si="56"/>
        <v>3.3332044464040589E-4</v>
      </c>
      <c r="O163">
        <f>VLOOKUP(R163,mortality!$B$4:$H$106,prot_model!S163+2,FALSE)</f>
        <v>3.9925207105385848E-3</v>
      </c>
      <c r="P163">
        <f t="shared" si="55"/>
        <v>1.0124034635132528</v>
      </c>
      <c r="Q163">
        <f>discount_curve!K155</f>
        <v>0.857008598176078</v>
      </c>
      <c r="R163">
        <f t="shared" si="48"/>
        <v>66</v>
      </c>
      <c r="S163">
        <f t="shared" si="49"/>
        <v>5</v>
      </c>
      <c r="T163">
        <f t="shared" si="50"/>
        <v>12</v>
      </c>
    </row>
    <row r="164" spans="1:20">
      <c r="A164">
        <f t="shared" si="39"/>
        <v>149</v>
      </c>
      <c r="B164">
        <f t="shared" si="51"/>
        <v>1358.5730988592984</v>
      </c>
      <c r="C164">
        <f t="shared" si="40"/>
        <v>2790.9795165809451</v>
      </c>
      <c r="D164">
        <f t="shared" si="41"/>
        <v>1429.3078354258714</v>
      </c>
      <c r="E164" s="6">
        <f t="shared" si="52"/>
        <v>3.0985822957752953</v>
      </c>
      <c r="F164">
        <f t="shared" si="53"/>
        <v>0</v>
      </c>
      <c r="G164">
        <f t="shared" si="42"/>
        <v>4559.88</v>
      </c>
      <c r="H164">
        <f t="shared" si="43"/>
        <v>7005846</v>
      </c>
      <c r="I164">
        <f t="shared" si="44"/>
        <v>0</v>
      </c>
      <c r="J164">
        <f t="shared" si="45"/>
        <v>0.61207301871561204</v>
      </c>
      <c r="K164">
        <f t="shared" si="46"/>
        <v>2.0401645075068329E-4</v>
      </c>
      <c r="L164">
        <f t="shared" si="54"/>
        <v>1.0292508854120302E-3</v>
      </c>
      <c r="M164">
        <f t="shared" si="47"/>
        <v>0.02</v>
      </c>
      <c r="N164" s="7">
        <f t="shared" si="56"/>
        <v>3.3332044464040589E-4</v>
      </c>
      <c r="O164">
        <f>VLOOKUP(R164,mortality!$B$4:$H$106,prot_model!S164+2,FALSE)</f>
        <v>3.9925207105385848E-3</v>
      </c>
      <c r="P164">
        <f t="shared" si="55"/>
        <v>1.0124877918250443</v>
      </c>
      <c r="Q164">
        <f>discount_curve!K156</f>
        <v>0.85611553201946478</v>
      </c>
      <c r="R164">
        <f t="shared" si="48"/>
        <v>66</v>
      </c>
      <c r="S164">
        <f t="shared" si="49"/>
        <v>5</v>
      </c>
      <c r="T164">
        <f t="shared" si="50"/>
        <v>12</v>
      </c>
    </row>
    <row r="165" spans="1:20">
      <c r="A165">
        <f t="shared" si="39"/>
        <v>150</v>
      </c>
      <c r="B165">
        <f t="shared" si="51"/>
        <v>1355.8354492141855</v>
      </c>
      <c r="C165">
        <f t="shared" si="40"/>
        <v>2785.3559655201234</v>
      </c>
      <c r="D165">
        <f t="shared" si="41"/>
        <v>1426.427919773894</v>
      </c>
      <c r="E165" s="6">
        <f t="shared" si="52"/>
        <v>3.0925965320438551</v>
      </c>
      <c r="F165">
        <f t="shared" si="53"/>
        <v>0</v>
      </c>
      <c r="G165">
        <f t="shared" si="42"/>
        <v>4559.88</v>
      </c>
      <c r="H165">
        <f t="shared" si="43"/>
        <v>7005846</v>
      </c>
      <c r="I165">
        <f t="shared" si="44"/>
        <v>0</v>
      </c>
      <c r="J165">
        <f t="shared" si="45"/>
        <v>0.61083975137944935</v>
      </c>
      <c r="K165">
        <f t="shared" si="46"/>
        <v>2.0360537753383304E-4</v>
      </c>
      <c r="L165">
        <f t="shared" si="54"/>
        <v>1.0271770454307173E-3</v>
      </c>
      <c r="M165">
        <f t="shared" si="47"/>
        <v>0.02</v>
      </c>
      <c r="N165" s="7">
        <f t="shared" si="56"/>
        <v>3.3332044464040589E-4</v>
      </c>
      <c r="O165">
        <f>VLOOKUP(R165,mortality!$B$4:$H$106,prot_model!S165+2,FALSE)</f>
        <v>3.9925207105385848E-3</v>
      </c>
      <c r="P165">
        <f t="shared" si="55"/>
        <v>1.0125721271609764</v>
      </c>
      <c r="Q165">
        <f>discount_curve!K157</f>
        <v>0.85522339650364321</v>
      </c>
      <c r="R165">
        <f t="shared" si="48"/>
        <v>66</v>
      </c>
      <c r="S165">
        <f t="shared" si="49"/>
        <v>5</v>
      </c>
      <c r="T165">
        <f t="shared" si="50"/>
        <v>12</v>
      </c>
    </row>
    <row r="166" spans="1:20">
      <c r="A166">
        <f t="shared" si="39"/>
        <v>151</v>
      </c>
      <c r="B166">
        <f t="shared" si="51"/>
        <v>1353.1033161632329</v>
      </c>
      <c r="C166">
        <f t="shared" si="40"/>
        <v>2779.7437453652956</v>
      </c>
      <c r="D166">
        <f t="shared" si="41"/>
        <v>1423.5538068706016</v>
      </c>
      <c r="E166" s="6">
        <f t="shared" si="52"/>
        <v>3.0866223314609873</v>
      </c>
      <c r="F166">
        <f t="shared" si="53"/>
        <v>0</v>
      </c>
      <c r="G166">
        <f t="shared" si="42"/>
        <v>4559.88</v>
      </c>
      <c r="H166">
        <f t="shared" si="43"/>
        <v>7005846</v>
      </c>
      <c r="I166">
        <f t="shared" si="44"/>
        <v>0</v>
      </c>
      <c r="J166">
        <f t="shared" si="45"/>
        <v>0.60960896895648475</v>
      </c>
      <c r="K166">
        <f t="shared" si="46"/>
        <v>2.031951325893549E-4</v>
      </c>
      <c r="L166">
        <f t="shared" si="54"/>
        <v>1.0251073840343628E-3</v>
      </c>
      <c r="M166">
        <f t="shared" si="47"/>
        <v>0.02</v>
      </c>
      <c r="N166" s="7">
        <f t="shared" si="56"/>
        <v>3.3332044464040589E-4</v>
      </c>
      <c r="O166">
        <f>VLOOKUP(R166,mortality!$B$4:$H$106,prot_model!S166+2,FALSE)</f>
        <v>3.9925207105385848E-3</v>
      </c>
      <c r="P166">
        <f t="shared" si="55"/>
        <v>1.0126564695216342</v>
      </c>
      <c r="Q166">
        <f>discount_curve!K158</f>
        <v>0.8543321906588166</v>
      </c>
      <c r="R166">
        <f t="shared" si="48"/>
        <v>66</v>
      </c>
      <c r="S166">
        <f t="shared" si="49"/>
        <v>5</v>
      </c>
      <c r="T166">
        <f t="shared" si="50"/>
        <v>12</v>
      </c>
    </row>
    <row r="167" spans="1:20">
      <c r="A167">
        <f t="shared" si="39"/>
        <v>152</v>
      </c>
      <c r="B167">
        <f t="shared" si="51"/>
        <v>1350.3766885900818</v>
      </c>
      <c r="C167">
        <f t="shared" si="40"/>
        <v>2774.1428332857936</v>
      </c>
      <c r="D167">
        <f t="shared" si="41"/>
        <v>1420.6854850240225</v>
      </c>
      <c r="E167" s="6">
        <f t="shared" si="52"/>
        <v>3.0806596716892898</v>
      </c>
      <c r="F167">
        <f t="shared" si="53"/>
        <v>0</v>
      </c>
      <c r="G167">
        <f t="shared" si="42"/>
        <v>4559.88</v>
      </c>
      <c r="H167">
        <f t="shared" si="43"/>
        <v>7005846</v>
      </c>
      <c r="I167">
        <f t="shared" si="44"/>
        <v>0</v>
      </c>
      <c r="J167">
        <f t="shared" si="45"/>
        <v>0.608380666439861</v>
      </c>
      <c r="K167">
        <f t="shared" si="46"/>
        <v>2.0278571424836093E-4</v>
      </c>
      <c r="L167">
        <f t="shared" si="54"/>
        <v>1.0230418928035261E-3</v>
      </c>
      <c r="M167">
        <f t="shared" si="47"/>
        <v>0.02</v>
      </c>
      <c r="N167" s="7">
        <f t="shared" si="56"/>
        <v>3.3332044464040589E-4</v>
      </c>
      <c r="O167">
        <f>VLOOKUP(R167,mortality!$B$4:$H$106,prot_model!S167+2,FALSE)</f>
        <v>3.9925207105385848E-3</v>
      </c>
      <c r="P167">
        <f t="shared" si="55"/>
        <v>1.0127408189076026</v>
      </c>
      <c r="Q167">
        <f>discount_curve!K159</f>
        <v>0.85344191351619958</v>
      </c>
      <c r="R167">
        <f t="shared" si="48"/>
        <v>66</v>
      </c>
      <c r="S167">
        <f t="shared" si="49"/>
        <v>5</v>
      </c>
      <c r="T167">
        <f t="shared" si="50"/>
        <v>12</v>
      </c>
    </row>
    <row r="168" spans="1:20">
      <c r="A168">
        <f t="shared" si="39"/>
        <v>153</v>
      </c>
      <c r="B168">
        <f t="shared" si="51"/>
        <v>1347.6555554007718</v>
      </c>
      <c r="C168">
        <f t="shared" si="40"/>
        <v>2768.5532064969493</v>
      </c>
      <c r="D168">
        <f t="shared" si="41"/>
        <v>1417.822942565743</v>
      </c>
      <c r="E168" s="6">
        <f t="shared" si="52"/>
        <v>3.0747085304345121</v>
      </c>
      <c r="F168">
        <f t="shared" si="53"/>
        <v>0</v>
      </c>
      <c r="G168">
        <f t="shared" si="42"/>
        <v>4559.88</v>
      </c>
      <c r="H168">
        <f t="shared" si="43"/>
        <v>7005846</v>
      </c>
      <c r="I168">
        <f t="shared" si="44"/>
        <v>0</v>
      </c>
      <c r="J168">
        <f t="shared" si="45"/>
        <v>0.60715483883280907</v>
      </c>
      <c r="K168">
        <f t="shared" si="46"/>
        <v>2.0237712084532588E-4</v>
      </c>
      <c r="L168">
        <f t="shared" si="54"/>
        <v>1.020980563335731E-3</v>
      </c>
      <c r="M168">
        <f t="shared" si="47"/>
        <v>0.02</v>
      </c>
      <c r="N168" s="7">
        <f t="shared" si="56"/>
        <v>3.3332044464040589E-4</v>
      </c>
      <c r="O168">
        <f>VLOOKUP(R168,mortality!$B$4:$H$106,prot_model!S168+2,FALSE)</f>
        <v>3.9925207105385848E-3</v>
      </c>
      <c r="P168">
        <f t="shared" si="55"/>
        <v>1.0128251753194668</v>
      </c>
      <c r="Q168">
        <f>discount_curve!K160</f>
        <v>0.85255256410801539</v>
      </c>
      <c r="R168">
        <f t="shared" si="48"/>
        <v>66</v>
      </c>
      <c r="S168">
        <f t="shared" si="49"/>
        <v>5</v>
      </c>
      <c r="T168">
        <f t="shared" si="50"/>
        <v>12</v>
      </c>
    </row>
    <row r="169" spans="1:20">
      <c r="A169">
        <f t="shared" si="39"/>
        <v>154</v>
      </c>
      <c r="B169">
        <f t="shared" si="51"/>
        <v>1344.9399055236993</v>
      </c>
      <c r="C169">
        <f t="shared" si="40"/>
        <v>2762.9748422600055</v>
      </c>
      <c r="D169">
        <f t="shared" si="41"/>
        <v>1414.9661678508608</v>
      </c>
      <c r="E169" s="6">
        <f t="shared" si="52"/>
        <v>3.0687688854454733</v>
      </c>
      <c r="F169">
        <f t="shared" si="53"/>
        <v>0</v>
      </c>
      <c r="G169">
        <f t="shared" si="42"/>
        <v>4559.88</v>
      </c>
      <c r="H169">
        <f t="shared" si="43"/>
        <v>7005846</v>
      </c>
      <c r="I169">
        <f t="shared" si="44"/>
        <v>0</v>
      </c>
      <c r="J169">
        <f t="shared" si="45"/>
        <v>0.60593148114862794</v>
      </c>
      <c r="K169">
        <f t="shared" si="46"/>
        <v>2.019693507180804E-4</v>
      </c>
      <c r="L169">
        <f t="shared" si="54"/>
        <v>1.018923387245432E-3</v>
      </c>
      <c r="M169">
        <f t="shared" si="47"/>
        <v>0.02</v>
      </c>
      <c r="N169" s="7">
        <f t="shared" si="56"/>
        <v>3.3332044464040589E-4</v>
      </c>
      <c r="O169">
        <f>VLOOKUP(R169,mortality!$B$4:$H$106,prot_model!S169+2,FALSE)</f>
        <v>3.9925207105385848E-3</v>
      </c>
      <c r="P169">
        <f t="shared" si="55"/>
        <v>1.0129095387578122</v>
      </c>
      <c r="Q169">
        <f>discount_curve!K161</f>
        <v>0.85166414146749703</v>
      </c>
      <c r="R169">
        <f t="shared" si="48"/>
        <v>66</v>
      </c>
      <c r="S169">
        <f t="shared" si="49"/>
        <v>5</v>
      </c>
      <c r="T169">
        <f t="shared" si="50"/>
        <v>12</v>
      </c>
    </row>
    <row r="170" spans="1:20">
      <c r="A170">
        <f t="shared" si="39"/>
        <v>155</v>
      </c>
      <c r="B170">
        <f t="shared" si="51"/>
        <v>1342.2297279095708</v>
      </c>
      <c r="C170">
        <f t="shared" si="40"/>
        <v>2757.4077178820207</v>
      </c>
      <c r="D170">
        <f t="shared" si="41"/>
        <v>1412.1151492579361</v>
      </c>
      <c r="E170" s="6">
        <f t="shared" si="52"/>
        <v>3.0628407145139747</v>
      </c>
      <c r="F170">
        <f t="shared" si="53"/>
        <v>0</v>
      </c>
      <c r="G170">
        <f t="shared" si="42"/>
        <v>4559.88</v>
      </c>
      <c r="H170">
        <f t="shared" si="43"/>
        <v>7005846</v>
      </c>
      <c r="I170">
        <f t="shared" si="44"/>
        <v>0</v>
      </c>
      <c r="J170">
        <f t="shared" si="45"/>
        <v>0.6047105884106645</v>
      </c>
      <c r="K170">
        <f t="shared" si="46"/>
        <v>2.0156240220780416E-4</v>
      </c>
      <c r="L170">
        <f t="shared" si="54"/>
        <v>1.0168703561639787E-3</v>
      </c>
      <c r="M170">
        <f t="shared" si="47"/>
        <v>0.02</v>
      </c>
      <c r="N170" s="7">
        <f t="shared" si="56"/>
        <v>3.3332044464040589E-4</v>
      </c>
      <c r="O170">
        <f>VLOOKUP(R170,mortality!$B$4:$H$106,prot_model!S170+2,FALSE)</f>
        <v>3.9925207105385848E-3</v>
      </c>
      <c r="P170">
        <f t="shared" si="55"/>
        <v>1.0129939092232239</v>
      </c>
      <c r="Q170">
        <f>discount_curve!K162</f>
        <v>0.85077664462888369</v>
      </c>
      <c r="R170">
        <f t="shared" si="48"/>
        <v>66</v>
      </c>
      <c r="S170">
        <f t="shared" si="49"/>
        <v>5</v>
      </c>
      <c r="T170">
        <f t="shared" si="50"/>
        <v>12</v>
      </c>
    </row>
    <row r="171" spans="1:20">
      <c r="A171">
        <f t="shared" si="39"/>
        <v>156</v>
      </c>
      <c r="B171">
        <f t="shared" si="51"/>
        <v>1214.7500731150262</v>
      </c>
      <c r="C171">
        <f t="shared" si="40"/>
        <v>2751.8518107157765</v>
      </c>
      <c r="D171">
        <f t="shared" si="41"/>
        <v>1534.0448136052755</v>
      </c>
      <c r="E171" s="6">
        <f t="shared" si="52"/>
        <v>3.056923995474718</v>
      </c>
      <c r="F171">
        <f t="shared" si="53"/>
        <v>0</v>
      </c>
      <c r="G171">
        <f t="shared" si="42"/>
        <v>4559.88</v>
      </c>
      <c r="H171">
        <f t="shared" si="43"/>
        <v>7005846</v>
      </c>
      <c r="I171">
        <f t="shared" si="44"/>
        <v>0</v>
      </c>
      <c r="J171">
        <f t="shared" si="45"/>
        <v>0.60349215565229275</v>
      </c>
      <c r="K171">
        <f t="shared" si="46"/>
        <v>2.1896639086917919E-4</v>
      </c>
      <c r="L171">
        <f t="shared" si="54"/>
        <v>1.0147915025835552E-3</v>
      </c>
      <c r="M171">
        <f t="shared" si="47"/>
        <v>0.02</v>
      </c>
      <c r="N171" s="7">
        <f t="shared" si="56"/>
        <v>3.6283220720989551E-4</v>
      </c>
      <c r="O171">
        <f>VLOOKUP(R171,mortality!$B$4:$H$106,prot_model!S171+2,FALSE)</f>
        <v>4.3453082705329545E-3</v>
      </c>
      <c r="P171">
        <f t="shared" si="55"/>
        <v>1.0130782867162871</v>
      </c>
      <c r="Q171">
        <f>discount_curve!K163</f>
        <v>0.84705825334419305</v>
      </c>
      <c r="R171">
        <f t="shared" si="48"/>
        <v>67</v>
      </c>
      <c r="S171">
        <f t="shared" si="49"/>
        <v>5</v>
      </c>
      <c r="T171">
        <f t="shared" si="50"/>
        <v>13</v>
      </c>
    </row>
    <row r="172" spans="1:20">
      <c r="A172">
        <f t="shared" si="39"/>
        <v>157</v>
      </c>
      <c r="B172">
        <f t="shared" si="51"/>
        <v>1212.2664271745141</v>
      </c>
      <c r="C172">
        <f t="shared" si="40"/>
        <v>2746.2260227725797</v>
      </c>
      <c r="D172">
        <f t="shared" si="41"/>
        <v>1530.9086669628225</v>
      </c>
      <c r="E172" s="6">
        <f t="shared" si="52"/>
        <v>3.0509286352430802</v>
      </c>
      <c r="F172">
        <f t="shared" si="53"/>
        <v>0</v>
      </c>
      <c r="G172">
        <f t="shared" si="42"/>
        <v>4559.88</v>
      </c>
      <c r="H172">
        <f t="shared" si="43"/>
        <v>7005846</v>
      </c>
      <c r="I172">
        <f t="shared" si="44"/>
        <v>0</v>
      </c>
      <c r="J172">
        <f t="shared" si="45"/>
        <v>0.60225839775884005</v>
      </c>
      <c r="K172">
        <f t="shared" si="46"/>
        <v>2.1851874376953512E-4</v>
      </c>
      <c r="L172">
        <f t="shared" si="54"/>
        <v>1.012716898937435E-3</v>
      </c>
      <c r="M172">
        <f t="shared" si="47"/>
        <v>0.02</v>
      </c>
      <c r="N172" s="7">
        <f t="shared" si="56"/>
        <v>3.6283220720989551E-4</v>
      </c>
      <c r="O172">
        <f>VLOOKUP(R172,mortality!$B$4:$H$106,prot_model!S172+2,FALSE)</f>
        <v>4.3453082705329545E-3</v>
      </c>
      <c r="P172">
        <f t="shared" si="55"/>
        <v>1.0131626712375879</v>
      </c>
      <c r="Q172">
        <f>discount_curve!K164</f>
        <v>0.84615745284735255</v>
      </c>
      <c r="R172">
        <f t="shared" si="48"/>
        <v>67</v>
      </c>
      <c r="S172">
        <f t="shared" si="49"/>
        <v>5</v>
      </c>
      <c r="T172">
        <f t="shared" si="50"/>
        <v>13</v>
      </c>
    </row>
    <row r="173" spans="1:20">
      <c r="A173">
        <f t="shared" si="39"/>
        <v>158</v>
      </c>
      <c r="B173">
        <f t="shared" si="51"/>
        <v>1209.7878592097686</v>
      </c>
      <c r="C173">
        <f t="shared" si="40"/>
        <v>2740.6117359901127</v>
      </c>
      <c r="D173">
        <f t="shared" si="41"/>
        <v>1527.7789317469951</v>
      </c>
      <c r="E173" s="6">
        <f t="shared" si="52"/>
        <v>3.0449450333490251</v>
      </c>
      <c r="F173">
        <f t="shared" si="53"/>
        <v>0</v>
      </c>
      <c r="G173">
        <f t="shared" si="42"/>
        <v>4559.88</v>
      </c>
      <c r="H173">
        <f t="shared" si="43"/>
        <v>7005846</v>
      </c>
      <c r="I173">
        <f t="shared" si="44"/>
        <v>0</v>
      </c>
      <c r="J173">
        <f t="shared" si="45"/>
        <v>0.60102716211613305</v>
      </c>
      <c r="K173">
        <f t="shared" si="46"/>
        <v>2.1807201182369625E-4</v>
      </c>
      <c r="L173">
        <f t="shared" si="54"/>
        <v>1.0106465365372036E-3</v>
      </c>
      <c r="M173">
        <f t="shared" si="47"/>
        <v>0.02</v>
      </c>
      <c r="N173" s="7">
        <f t="shared" si="56"/>
        <v>3.6283220720989551E-4</v>
      </c>
      <c r="O173">
        <f>VLOOKUP(R173,mortality!$B$4:$H$106,prot_model!S173+2,FALSE)</f>
        <v>4.3453082705329545E-3</v>
      </c>
      <c r="P173">
        <f t="shared" si="55"/>
        <v>1.0132470627877106</v>
      </c>
      <c r="Q173">
        <f>discount_curve!K165</f>
        <v>0.84525761030296898</v>
      </c>
      <c r="R173">
        <f t="shared" si="48"/>
        <v>67</v>
      </c>
      <c r="S173">
        <f t="shared" si="49"/>
        <v>5</v>
      </c>
      <c r="T173">
        <f t="shared" si="50"/>
        <v>13</v>
      </c>
    </row>
    <row r="174" spans="1:20">
      <c r="A174">
        <f t="shared" si="39"/>
        <v>159</v>
      </c>
      <c r="B174">
        <f t="shared" si="51"/>
        <v>1207.3143588385803</v>
      </c>
      <c r="C174">
        <f t="shared" si="40"/>
        <v>2735.0089268558131</v>
      </c>
      <c r="D174">
        <f t="shared" si="41"/>
        <v>1524.6555948505011</v>
      </c>
      <c r="E174" s="6">
        <f t="shared" si="52"/>
        <v>3.0389731667316378</v>
      </c>
      <c r="F174">
        <f t="shared" si="53"/>
        <v>0</v>
      </c>
      <c r="G174">
        <f t="shared" si="42"/>
        <v>4559.88</v>
      </c>
      <c r="H174">
        <f t="shared" si="43"/>
        <v>7005846</v>
      </c>
      <c r="I174">
        <f t="shared" si="44"/>
        <v>0</v>
      </c>
      <c r="J174">
        <f t="shared" si="45"/>
        <v>0.59979844356777223</v>
      </c>
      <c r="K174">
        <f t="shared" si="46"/>
        <v>2.1762619316075476E-4</v>
      </c>
      <c r="L174">
        <f t="shared" si="54"/>
        <v>1.0085804067122091E-3</v>
      </c>
      <c r="M174">
        <f t="shared" si="47"/>
        <v>0.02</v>
      </c>
      <c r="N174" s="7">
        <f t="shared" si="56"/>
        <v>3.6283220720989551E-4</v>
      </c>
      <c r="O174">
        <f>VLOOKUP(R174,mortality!$B$4:$H$106,prot_model!S174+2,FALSE)</f>
        <v>4.3453082705329545E-3</v>
      </c>
      <c r="P174">
        <f t="shared" si="55"/>
        <v>1.0133314613672415</v>
      </c>
      <c r="Q174">
        <f>discount_curve!K166</f>
        <v>0.8443587246923121</v>
      </c>
      <c r="R174">
        <f t="shared" si="48"/>
        <v>67</v>
      </c>
      <c r="S174">
        <f t="shared" si="49"/>
        <v>5</v>
      </c>
      <c r="T174">
        <f t="shared" si="50"/>
        <v>13</v>
      </c>
    </row>
    <row r="175" spans="1:20">
      <c r="A175">
        <f t="shared" si="39"/>
        <v>160</v>
      </c>
      <c r="B175">
        <f t="shared" si="51"/>
        <v>1204.8459156999654</v>
      </c>
      <c r="C175">
        <f t="shared" si="40"/>
        <v>2729.4175719051841</v>
      </c>
      <c r="D175">
        <f t="shared" si="41"/>
        <v>1521.5386431928434</v>
      </c>
      <c r="E175" s="6">
        <f t="shared" si="52"/>
        <v>3.0330130123752288</v>
      </c>
      <c r="F175">
        <f t="shared" si="53"/>
        <v>0</v>
      </c>
      <c r="G175">
        <f t="shared" si="42"/>
        <v>4559.88</v>
      </c>
      <c r="H175">
        <f t="shared" si="43"/>
        <v>7005846</v>
      </c>
      <c r="I175">
        <f t="shared" si="44"/>
        <v>0</v>
      </c>
      <c r="J175">
        <f t="shared" si="45"/>
        <v>0.59857223696789918</v>
      </c>
      <c r="K175">
        <f t="shared" si="46"/>
        <v>2.1718128591362748E-4</v>
      </c>
      <c r="L175">
        <f t="shared" si="54"/>
        <v>1.006518500809525E-3</v>
      </c>
      <c r="M175">
        <f t="shared" si="47"/>
        <v>0.02</v>
      </c>
      <c r="N175" s="7">
        <f t="shared" si="56"/>
        <v>3.6283220720989551E-4</v>
      </c>
      <c r="O175">
        <f>VLOOKUP(R175,mortality!$B$4:$H$106,prot_model!S175+2,FALSE)</f>
        <v>4.3453082705329545E-3</v>
      </c>
      <c r="P175">
        <f t="shared" si="55"/>
        <v>1.0134158669767659</v>
      </c>
      <c r="Q175">
        <f>discount_curve!K167</f>
        <v>0.84346079499773441</v>
      </c>
      <c r="R175">
        <f t="shared" si="48"/>
        <v>67</v>
      </c>
      <c r="S175">
        <f t="shared" si="49"/>
        <v>5</v>
      </c>
      <c r="T175">
        <f t="shared" si="50"/>
        <v>13</v>
      </c>
    </row>
    <row r="176" spans="1:20">
      <c r="A176">
        <f t="shared" si="39"/>
        <v>161</v>
      </c>
      <c r="B176">
        <f t="shared" si="51"/>
        <v>1202.3825194541239</v>
      </c>
      <c r="C176">
        <f t="shared" si="40"/>
        <v>2723.8376477217007</v>
      </c>
      <c r="D176">
        <f t="shared" si="41"/>
        <v>1518.4280637202676</v>
      </c>
      <c r="E176" s="6">
        <f t="shared" si="52"/>
        <v>3.0270645473092483</v>
      </c>
      <c r="F176">
        <f t="shared" si="53"/>
        <v>0</v>
      </c>
      <c r="G176">
        <f t="shared" si="42"/>
        <v>4559.88</v>
      </c>
      <c r="H176">
        <f t="shared" si="43"/>
        <v>7005846</v>
      </c>
      <c r="I176">
        <f t="shared" si="44"/>
        <v>0</v>
      </c>
      <c r="J176">
        <f t="shared" si="45"/>
        <v>0.59734853718117598</v>
      </c>
      <c r="K176">
        <f t="shared" si="46"/>
        <v>2.1673728821904842E-4</v>
      </c>
      <c r="L176">
        <f t="shared" si="54"/>
        <v>1.004460810193915E-3</v>
      </c>
      <c r="M176">
        <f t="shared" si="47"/>
        <v>0.02</v>
      </c>
      <c r="N176" s="7">
        <f t="shared" si="56"/>
        <v>3.6283220720989551E-4</v>
      </c>
      <c r="O176">
        <f>VLOOKUP(R176,mortality!$B$4:$H$106,prot_model!S176+2,FALSE)</f>
        <v>4.3453082705329545E-3</v>
      </c>
      <c r="P176">
        <f t="shared" si="55"/>
        <v>1.0135002796168693</v>
      </c>
      <c r="Q176">
        <f>discount_curve!K168</f>
        <v>0.84256382020267173</v>
      </c>
      <c r="R176">
        <f t="shared" si="48"/>
        <v>67</v>
      </c>
      <c r="S176">
        <f t="shared" si="49"/>
        <v>5</v>
      </c>
      <c r="T176">
        <f t="shared" si="50"/>
        <v>13</v>
      </c>
    </row>
    <row r="177" spans="1:20">
      <c r="A177">
        <f t="shared" si="39"/>
        <v>162</v>
      </c>
      <c r="B177">
        <f t="shared" si="51"/>
        <v>1199.9241597823964</v>
      </c>
      <c r="C177">
        <f t="shared" si="40"/>
        <v>2718.2691309367096</v>
      </c>
      <c r="D177">
        <f t="shared" si="41"/>
        <v>1515.323843405705</v>
      </c>
      <c r="E177" s="6">
        <f t="shared" si="52"/>
        <v>3.0211277486081998</v>
      </c>
      <c r="F177">
        <f t="shared" si="53"/>
        <v>0</v>
      </c>
      <c r="G177">
        <f t="shared" si="42"/>
        <v>4559.88</v>
      </c>
      <c r="H177">
        <f t="shared" si="43"/>
        <v>7005846</v>
      </c>
      <c r="I177">
        <f t="shared" si="44"/>
        <v>0</v>
      </c>
      <c r="J177">
        <f t="shared" si="45"/>
        <v>0.59612733908276305</v>
      </c>
      <c r="K177">
        <f t="shared" si="46"/>
        <v>2.1629419821756073E-4</v>
      </c>
      <c r="L177">
        <f t="shared" si="54"/>
        <v>1.0024073262477962E-3</v>
      </c>
      <c r="M177">
        <f t="shared" si="47"/>
        <v>0.02</v>
      </c>
      <c r="N177" s="7">
        <f t="shared" si="56"/>
        <v>3.6283220720989551E-4</v>
      </c>
      <c r="O177">
        <f>VLOOKUP(R177,mortality!$B$4:$H$106,prot_model!S177+2,FALSE)</f>
        <v>4.3453082705329545E-3</v>
      </c>
      <c r="P177">
        <f t="shared" si="55"/>
        <v>1.0135846992881374</v>
      </c>
      <c r="Q177">
        <f>discount_curve!K169</f>
        <v>0.84166779929163982</v>
      </c>
      <c r="R177">
        <f t="shared" si="48"/>
        <v>67</v>
      </c>
      <c r="S177">
        <f t="shared" si="49"/>
        <v>5</v>
      </c>
      <c r="T177">
        <f t="shared" si="50"/>
        <v>13</v>
      </c>
    </row>
    <row r="178" spans="1:20">
      <c r="A178">
        <f t="shared" si="39"/>
        <v>163</v>
      </c>
      <c r="B178">
        <f t="shared" si="51"/>
        <v>1197.4708263872201</v>
      </c>
      <c r="C178">
        <f t="shared" si="40"/>
        <v>2712.7119982293307</v>
      </c>
      <c r="D178">
        <f t="shared" si="41"/>
        <v>1512.2259692487191</v>
      </c>
      <c r="E178" s="6">
        <f t="shared" si="52"/>
        <v>3.0152025933915438</v>
      </c>
      <c r="F178">
        <f t="shared" si="53"/>
        <v>0</v>
      </c>
      <c r="G178">
        <f t="shared" si="42"/>
        <v>4559.88</v>
      </c>
      <c r="H178">
        <f t="shared" si="43"/>
        <v>7005846</v>
      </c>
      <c r="I178">
        <f t="shared" si="44"/>
        <v>0</v>
      </c>
      <c r="J178">
        <f t="shared" si="45"/>
        <v>0.5949086375582977</v>
      </c>
      <c r="K178">
        <f t="shared" si="46"/>
        <v>2.1585201405350889E-4</v>
      </c>
      <c r="L178">
        <f t="shared" si="54"/>
        <v>1.0003580403712029E-3</v>
      </c>
      <c r="M178">
        <f t="shared" si="47"/>
        <v>0.02</v>
      </c>
      <c r="N178" s="7">
        <f t="shared" si="56"/>
        <v>3.6283220720989551E-4</v>
      </c>
      <c r="O178">
        <f>VLOOKUP(R178,mortality!$B$4:$H$106,prot_model!S178+2,FALSE)</f>
        <v>4.3453082705329545E-3</v>
      </c>
      <c r="P178">
        <f t="shared" si="55"/>
        <v>1.0136691259911557</v>
      </c>
      <c r="Q178">
        <f>discount_curve!K170</f>
        <v>0.84077273125023511</v>
      </c>
      <c r="R178">
        <f t="shared" si="48"/>
        <v>67</v>
      </c>
      <c r="S178">
        <f t="shared" si="49"/>
        <v>5</v>
      </c>
      <c r="T178">
        <f t="shared" si="50"/>
        <v>13</v>
      </c>
    </row>
    <row r="179" spans="1:20">
      <c r="A179">
        <f t="shared" si="39"/>
        <v>164</v>
      </c>
      <c r="B179">
        <f t="shared" si="51"/>
        <v>1195.0225089920852</v>
      </c>
      <c r="C179">
        <f t="shared" si="40"/>
        <v>2707.1662263263602</v>
      </c>
      <c r="D179">
        <f t="shared" si="41"/>
        <v>1509.1344282754512</v>
      </c>
      <c r="E179" s="6">
        <f t="shared" si="52"/>
        <v>3.009289058823621</v>
      </c>
      <c r="F179">
        <f t="shared" si="53"/>
        <v>0</v>
      </c>
      <c r="G179">
        <f t="shared" si="42"/>
        <v>4559.88</v>
      </c>
      <c r="H179">
        <f t="shared" si="43"/>
        <v>7005846</v>
      </c>
      <c r="I179">
        <f t="shared" si="44"/>
        <v>0</v>
      </c>
      <c r="J179">
        <f t="shared" si="45"/>
        <v>0.59369242750387297</v>
      </c>
      <c r="K179">
        <f t="shared" si="46"/>
        <v>2.1541073387503111E-4</v>
      </c>
      <c r="L179">
        <f t="shared" si="54"/>
        <v>9.9831294398175139E-4</v>
      </c>
      <c r="M179">
        <f t="shared" si="47"/>
        <v>0.02</v>
      </c>
      <c r="N179" s="7">
        <f t="shared" si="56"/>
        <v>3.6283220720989551E-4</v>
      </c>
      <c r="O179">
        <f>VLOOKUP(R179,mortality!$B$4:$H$106,prot_model!S179+2,FALSE)</f>
        <v>4.3453082705329545E-3</v>
      </c>
      <c r="P179">
        <f t="shared" si="55"/>
        <v>1.0137535597265099</v>
      </c>
      <c r="Q179">
        <f>discount_curve!K171</f>
        <v>0.83987861506513162</v>
      </c>
      <c r="R179">
        <f t="shared" si="48"/>
        <v>67</v>
      </c>
      <c r="S179">
        <f t="shared" si="49"/>
        <v>5</v>
      </c>
      <c r="T179">
        <f t="shared" si="50"/>
        <v>13</v>
      </c>
    </row>
    <row r="180" spans="1:20">
      <c r="A180">
        <f t="shared" si="39"/>
        <v>165</v>
      </c>
      <c r="B180">
        <f t="shared" si="51"/>
        <v>1192.5791973414955</v>
      </c>
      <c r="C180">
        <f t="shared" si="40"/>
        <v>2701.6317920021747</v>
      </c>
      <c r="D180">
        <f t="shared" si="41"/>
        <v>1506.0492075385657</v>
      </c>
      <c r="E180" s="6">
        <f t="shared" si="52"/>
        <v>3.0033871221135549</v>
      </c>
      <c r="F180">
        <f t="shared" si="53"/>
        <v>0</v>
      </c>
      <c r="G180">
        <f t="shared" si="42"/>
        <v>4559.88</v>
      </c>
      <c r="H180">
        <f t="shared" si="43"/>
        <v>7005846</v>
      </c>
      <c r="I180">
        <f t="shared" si="44"/>
        <v>0</v>
      </c>
      <c r="J180">
        <f t="shared" si="45"/>
        <v>0.5924787038260162</v>
      </c>
      <c r="K180">
        <f t="shared" si="46"/>
        <v>2.1497035583405142E-4</v>
      </c>
      <c r="L180">
        <f t="shared" si="54"/>
        <v>9.9627202851460287E-4</v>
      </c>
      <c r="M180">
        <f t="shared" si="47"/>
        <v>0.02</v>
      </c>
      <c r="N180" s="7">
        <f t="shared" si="56"/>
        <v>3.6283220720989551E-4</v>
      </c>
      <c r="O180">
        <f>VLOOKUP(R180,mortality!$B$4:$H$106,prot_model!S180+2,FALSE)</f>
        <v>4.3453082705329545E-3</v>
      </c>
      <c r="P180">
        <f t="shared" si="55"/>
        <v>1.0138380004947862</v>
      </c>
      <c r="Q180">
        <f>discount_curve!K172</f>
        <v>0.83898544972408273</v>
      </c>
      <c r="R180">
        <f t="shared" si="48"/>
        <v>67</v>
      </c>
      <c r="S180">
        <f t="shared" si="49"/>
        <v>5</v>
      </c>
      <c r="T180">
        <f t="shared" si="50"/>
        <v>13</v>
      </c>
    </row>
    <row r="181" spans="1:20">
      <c r="A181">
        <f t="shared" si="39"/>
        <v>166</v>
      </c>
      <c r="B181">
        <f t="shared" si="51"/>
        <v>1190.1408812009197</v>
      </c>
      <c r="C181">
        <f t="shared" si="40"/>
        <v>2696.1086720786311</v>
      </c>
      <c r="D181">
        <f t="shared" si="41"/>
        <v>1502.9702941171963</v>
      </c>
      <c r="E181" s="6">
        <f t="shared" si="52"/>
        <v>2.9974967605151663</v>
      </c>
      <c r="F181">
        <f t="shared" si="53"/>
        <v>0</v>
      </c>
      <c r="G181">
        <f t="shared" si="42"/>
        <v>4559.88</v>
      </c>
      <c r="H181">
        <f t="shared" si="43"/>
        <v>7005846</v>
      </c>
      <c r="I181">
        <f t="shared" si="44"/>
        <v>0</v>
      </c>
      <c r="J181">
        <f t="shared" si="45"/>
        <v>0.59126746144166753</v>
      </c>
      <c r="K181">
        <f t="shared" si="46"/>
        <v>2.1453087808627201E-4</v>
      </c>
      <c r="L181">
        <f t="shared" si="54"/>
        <v>9.9423528542242853E-4</v>
      </c>
      <c r="M181">
        <f t="shared" si="47"/>
        <v>0.02</v>
      </c>
      <c r="N181" s="7">
        <f t="shared" si="56"/>
        <v>3.6283220720989551E-4</v>
      </c>
      <c r="O181">
        <f>VLOOKUP(R181,mortality!$B$4:$H$106,prot_model!S181+2,FALSE)</f>
        <v>4.3453082705329545E-3</v>
      </c>
      <c r="P181">
        <f t="shared" si="55"/>
        <v>1.0139224482965699</v>
      </c>
      <c r="Q181">
        <f>discount_curve!K173</f>
        <v>0.83809323421591697</v>
      </c>
      <c r="R181">
        <f t="shared" si="48"/>
        <v>67</v>
      </c>
      <c r="S181">
        <f t="shared" si="49"/>
        <v>5</v>
      </c>
      <c r="T181">
        <f t="shared" si="50"/>
        <v>13</v>
      </c>
    </row>
    <row r="182" spans="1:20">
      <c r="A182">
        <f t="shared" si="39"/>
        <v>167</v>
      </c>
      <c r="B182">
        <f t="shared" si="51"/>
        <v>1187.7075503567521</v>
      </c>
      <c r="C182">
        <f t="shared" si="40"/>
        <v>2690.5968434249708</v>
      </c>
      <c r="D182">
        <f t="shared" si="41"/>
        <v>1499.8976751168918</v>
      </c>
      <c r="E182" s="6">
        <f t="shared" si="52"/>
        <v>2.9916179513268899</v>
      </c>
      <c r="F182">
        <f t="shared" si="53"/>
        <v>0</v>
      </c>
      <c r="G182">
        <f t="shared" si="42"/>
        <v>4559.88</v>
      </c>
      <c r="H182">
        <f t="shared" si="43"/>
        <v>7005846</v>
      </c>
      <c r="I182">
        <f t="shared" si="44"/>
        <v>0</v>
      </c>
      <c r="J182">
        <f t="shared" si="45"/>
        <v>0.5900586952781588</v>
      </c>
      <c r="K182">
        <f t="shared" si="46"/>
        <v>2.1409229879116551E-4</v>
      </c>
      <c r="L182">
        <f t="shared" si="54"/>
        <v>9.9220270617537379E-4</v>
      </c>
      <c r="M182">
        <f t="shared" si="47"/>
        <v>0.02</v>
      </c>
      <c r="N182" s="7">
        <f t="shared" si="56"/>
        <v>3.6283220720989551E-4</v>
      </c>
      <c r="O182">
        <f>VLOOKUP(R182,mortality!$B$4:$H$106,prot_model!S182+2,FALSE)</f>
        <v>4.3453082705329545E-3</v>
      </c>
      <c r="P182">
        <f t="shared" si="55"/>
        <v>1.014006903132447</v>
      </c>
      <c r="Q182">
        <f>discount_curve!K174</f>
        <v>0.83720196753053866</v>
      </c>
      <c r="R182">
        <f t="shared" si="48"/>
        <v>67</v>
      </c>
      <c r="S182">
        <f t="shared" si="49"/>
        <v>5</v>
      </c>
      <c r="T182">
        <f t="shared" si="50"/>
        <v>13</v>
      </c>
    </row>
    <row r="183" spans="1:20">
      <c r="A183">
        <f t="shared" si="39"/>
        <v>168</v>
      </c>
      <c r="B183">
        <f t="shared" si="51"/>
        <v>1050.2275487216232</v>
      </c>
      <c r="C183">
        <f t="shared" si="40"/>
        <v>2685.0962829577238</v>
      </c>
      <c r="D183">
        <f t="shared" si="41"/>
        <v>1631.8829835642089</v>
      </c>
      <c r="E183" s="6">
        <f t="shared" si="52"/>
        <v>2.9857506718916813</v>
      </c>
      <c r="F183">
        <f t="shared" si="53"/>
        <v>0</v>
      </c>
      <c r="G183">
        <f t="shared" si="42"/>
        <v>4559.88</v>
      </c>
      <c r="H183">
        <f t="shared" si="43"/>
        <v>7005846</v>
      </c>
      <c r="I183">
        <f t="shared" si="44"/>
        <v>0</v>
      </c>
      <c r="J183">
        <f t="shared" si="45"/>
        <v>0.58885240027319219</v>
      </c>
      <c r="K183">
        <f t="shared" si="46"/>
        <v>2.3293160933943007E-4</v>
      </c>
      <c r="L183">
        <f t="shared" si="54"/>
        <v>9.901418556104249E-4</v>
      </c>
      <c r="M183">
        <f t="shared" si="47"/>
        <v>0.02</v>
      </c>
      <c r="N183" s="7">
        <f t="shared" si="56"/>
        <v>3.9556875242652279E-4</v>
      </c>
      <c r="O183">
        <f>VLOOKUP(R183,mortality!$B$4:$H$106,prot_model!S183+2,FALSE)</f>
        <v>4.7365113081304332E-3</v>
      </c>
      <c r="P183">
        <f t="shared" si="55"/>
        <v>1.014091365003003</v>
      </c>
      <c r="Q183">
        <f>discount_curve!K175</f>
        <v>0.8336574128890275</v>
      </c>
      <c r="R183">
        <f t="shared" si="48"/>
        <v>68</v>
      </c>
      <c r="S183">
        <f t="shared" si="49"/>
        <v>5</v>
      </c>
      <c r="T183">
        <f t="shared" si="50"/>
        <v>14</v>
      </c>
    </row>
    <row r="184" spans="1:20">
      <c r="A184">
        <f t="shared" si="39"/>
        <v>169</v>
      </c>
      <c r="B184">
        <f t="shared" si="51"/>
        <v>1048.0459297132102</v>
      </c>
      <c r="C184">
        <f t="shared" si="40"/>
        <v>2679.5192147263679</v>
      </c>
      <c r="D184">
        <f t="shared" si="41"/>
        <v>1628.4934877004325</v>
      </c>
      <c r="E184" s="6">
        <f t="shared" si="52"/>
        <v>2.9797973127251534</v>
      </c>
      <c r="F184">
        <f t="shared" si="53"/>
        <v>0</v>
      </c>
      <c r="G184">
        <f t="shared" si="42"/>
        <v>4559.88</v>
      </c>
      <c r="H184">
        <f t="shared" si="43"/>
        <v>7005846</v>
      </c>
      <c r="I184">
        <f t="shared" si="44"/>
        <v>0</v>
      </c>
      <c r="J184">
        <f t="shared" si="45"/>
        <v>0.58762932680824231</v>
      </c>
      <c r="K184">
        <f t="shared" si="46"/>
        <v>2.3244779969477385E-4</v>
      </c>
      <c r="L184">
        <f t="shared" si="54"/>
        <v>9.8808528552669678E-4</v>
      </c>
      <c r="M184">
        <f t="shared" si="47"/>
        <v>0.02</v>
      </c>
      <c r="N184" s="7">
        <f t="shared" si="56"/>
        <v>3.9556875242652279E-4</v>
      </c>
      <c r="O184">
        <f>VLOOKUP(R184,mortality!$B$4:$H$106,prot_model!S184+2,FALSE)</f>
        <v>4.7365113081304332E-3</v>
      </c>
      <c r="P184">
        <f t="shared" si="55"/>
        <v>1.0141758339088252</v>
      </c>
      <c r="Q184">
        <f>discount_curve!K176</f>
        <v>0.83275510645787909</v>
      </c>
      <c r="R184">
        <f t="shared" si="48"/>
        <v>68</v>
      </c>
      <c r="S184">
        <f t="shared" si="49"/>
        <v>5</v>
      </c>
      <c r="T184">
        <f t="shared" si="50"/>
        <v>14</v>
      </c>
    </row>
    <row r="185" spans="1:20">
      <c r="A185">
        <f t="shared" si="39"/>
        <v>170</v>
      </c>
      <c r="B185">
        <f t="shared" si="51"/>
        <v>1045.8688425224746</v>
      </c>
      <c r="C185">
        <f t="shared" si="40"/>
        <v>2673.953730321728</v>
      </c>
      <c r="D185">
        <f t="shared" si="41"/>
        <v>1625.1110319751506</v>
      </c>
      <c r="E185" s="6">
        <f t="shared" si="52"/>
        <v>2.9738558241028406</v>
      </c>
      <c r="F185">
        <f t="shared" si="53"/>
        <v>0</v>
      </c>
      <c r="G185">
        <f t="shared" si="42"/>
        <v>4559.88</v>
      </c>
      <c r="H185">
        <f t="shared" si="43"/>
        <v>7005846</v>
      </c>
      <c r="I185">
        <f t="shared" si="44"/>
        <v>0</v>
      </c>
      <c r="J185">
        <f t="shared" si="45"/>
        <v>0.58640879372302079</v>
      </c>
      <c r="K185">
        <f t="shared" si="46"/>
        <v>2.3196499494495748E-4</v>
      </c>
      <c r="L185">
        <f t="shared" si="54"/>
        <v>9.8603298703343347E-4</v>
      </c>
      <c r="M185">
        <f t="shared" si="47"/>
        <v>0.02</v>
      </c>
      <c r="N185" s="7">
        <f t="shared" si="56"/>
        <v>3.9556875242652279E-4</v>
      </c>
      <c r="O185">
        <f>VLOOKUP(R185,mortality!$B$4:$H$106,prot_model!S185+2,FALSE)</f>
        <v>4.7365113081304332E-3</v>
      </c>
      <c r="P185">
        <f t="shared" si="55"/>
        <v>1.0142603098504983</v>
      </c>
      <c r="Q185">
        <f>discount_curve!K177</f>
        <v>0.83185377663520665</v>
      </c>
      <c r="R185">
        <f t="shared" si="48"/>
        <v>68</v>
      </c>
      <c r="S185">
        <f t="shared" si="49"/>
        <v>5</v>
      </c>
      <c r="T185">
        <f t="shared" si="50"/>
        <v>14</v>
      </c>
    </row>
    <row r="186" spans="1:20">
      <c r="A186">
        <f t="shared" si="39"/>
        <v>171</v>
      </c>
      <c r="B186">
        <f t="shared" si="51"/>
        <v>1043.6962777356368</v>
      </c>
      <c r="C186">
        <f t="shared" si="40"/>
        <v>2668.3998056836645</v>
      </c>
      <c r="D186">
        <f t="shared" si="41"/>
        <v>1621.7356017656718</v>
      </c>
      <c r="E186" s="6">
        <f t="shared" si="52"/>
        <v>2.9679261823557819</v>
      </c>
      <c r="F186">
        <f t="shared" si="53"/>
        <v>0</v>
      </c>
      <c r="G186">
        <f t="shared" si="42"/>
        <v>4559.88</v>
      </c>
      <c r="H186">
        <f t="shared" si="43"/>
        <v>7005846</v>
      </c>
      <c r="I186">
        <f t="shared" si="44"/>
        <v>0</v>
      </c>
      <c r="J186">
        <f t="shared" si="45"/>
        <v>0.58519079574104238</v>
      </c>
      <c r="K186">
        <f t="shared" si="46"/>
        <v>2.3148319300276825E-4</v>
      </c>
      <c r="L186">
        <f t="shared" si="54"/>
        <v>9.8398495125834556E-4</v>
      </c>
      <c r="M186">
        <f t="shared" si="47"/>
        <v>0.02</v>
      </c>
      <c r="N186" s="7">
        <f t="shared" si="56"/>
        <v>3.9556875242652279E-4</v>
      </c>
      <c r="O186">
        <f>VLOOKUP(R186,mortality!$B$4:$H$106,prot_model!S186+2,FALSE)</f>
        <v>4.7365113081304332E-3</v>
      </c>
      <c r="P186">
        <f t="shared" si="55"/>
        <v>1.0143447928286087</v>
      </c>
      <c r="Q186">
        <f>discount_curve!K178</f>
        <v>0.83095342236398151</v>
      </c>
      <c r="R186">
        <f t="shared" si="48"/>
        <v>68</v>
      </c>
      <c r="S186">
        <f t="shared" si="49"/>
        <v>5</v>
      </c>
      <c r="T186">
        <f t="shared" si="50"/>
        <v>14</v>
      </c>
    </row>
    <row r="187" spans="1:20">
      <c r="A187">
        <f t="shared" si="39"/>
        <v>172</v>
      </c>
      <c r="B187">
        <f t="shared" si="51"/>
        <v>1041.5282259584706</v>
      </c>
      <c r="C187">
        <f t="shared" si="40"/>
        <v>2662.8574168020104</v>
      </c>
      <c r="D187">
        <f t="shared" si="41"/>
        <v>1618.3671824796777</v>
      </c>
      <c r="E187" s="6">
        <f t="shared" si="52"/>
        <v>2.9620083638622123</v>
      </c>
      <c r="F187">
        <f t="shared" si="53"/>
        <v>0</v>
      </c>
      <c r="G187">
        <f t="shared" si="42"/>
        <v>4559.88</v>
      </c>
      <c r="H187">
        <f t="shared" si="43"/>
        <v>7005846</v>
      </c>
      <c r="I187">
        <f t="shared" si="44"/>
        <v>0</v>
      </c>
      <c r="J187">
        <f t="shared" si="45"/>
        <v>0.58397532759678117</v>
      </c>
      <c r="K187">
        <f t="shared" si="46"/>
        <v>2.3100239178532866E-4</v>
      </c>
      <c r="L187">
        <f t="shared" si="54"/>
        <v>9.8194116934757184E-4</v>
      </c>
      <c r="M187">
        <f t="shared" si="47"/>
        <v>0.02</v>
      </c>
      <c r="N187" s="7">
        <f t="shared" si="56"/>
        <v>3.9556875242652279E-4</v>
      </c>
      <c r="O187">
        <f>VLOOKUP(R187,mortality!$B$4:$H$106,prot_model!S187+2,FALSE)</f>
        <v>4.7365113081304332E-3</v>
      </c>
      <c r="P187">
        <f t="shared" si="55"/>
        <v>1.0144292828437427</v>
      </c>
      <c r="Q187">
        <f>discount_curve!K179</f>
        <v>0.83005404258831816</v>
      </c>
      <c r="R187">
        <f t="shared" si="48"/>
        <v>68</v>
      </c>
      <c r="S187">
        <f t="shared" si="49"/>
        <v>5</v>
      </c>
      <c r="T187">
        <f t="shared" si="50"/>
        <v>14</v>
      </c>
    </row>
    <row r="188" spans="1:20">
      <c r="A188">
        <f t="shared" si="39"/>
        <v>173</v>
      </c>
      <c r="B188">
        <f t="shared" si="51"/>
        <v>1039.3646778162661</v>
      </c>
      <c r="C188">
        <f t="shared" si="40"/>
        <v>2657.3265397164719</v>
      </c>
      <c r="D188">
        <f t="shared" si="41"/>
        <v>1615.0057595551584</v>
      </c>
      <c r="E188" s="6">
        <f t="shared" si="52"/>
        <v>2.9561023450474657</v>
      </c>
      <c r="F188">
        <f t="shared" si="53"/>
        <v>0</v>
      </c>
      <c r="G188">
        <f t="shared" si="42"/>
        <v>4559.88</v>
      </c>
      <c r="H188">
        <f t="shared" si="43"/>
        <v>7005846</v>
      </c>
      <c r="I188">
        <f t="shared" si="44"/>
        <v>0</v>
      </c>
      <c r="J188">
        <f t="shared" si="45"/>
        <v>0.58276238403564828</v>
      </c>
      <c r="K188">
        <f t="shared" si="46"/>
        <v>2.3052258921408755E-4</v>
      </c>
      <c r="L188">
        <f t="shared" si="54"/>
        <v>9.7990163246564066E-4</v>
      </c>
      <c r="M188">
        <f t="shared" si="47"/>
        <v>0.02</v>
      </c>
      <c r="N188" s="7">
        <f t="shared" si="56"/>
        <v>3.9556875242652279E-4</v>
      </c>
      <c r="O188">
        <f>VLOOKUP(R188,mortality!$B$4:$H$106,prot_model!S188+2,FALSE)</f>
        <v>4.7365113081304332E-3</v>
      </c>
      <c r="P188">
        <f t="shared" si="55"/>
        <v>1.0145137798964861</v>
      </c>
      <c r="Q188">
        <f>discount_curve!K180</f>
        <v>0.82915563625347544</v>
      </c>
      <c r="R188">
        <f t="shared" si="48"/>
        <v>68</v>
      </c>
      <c r="S188">
        <f t="shared" si="49"/>
        <v>5</v>
      </c>
      <c r="T188">
        <f t="shared" si="50"/>
        <v>14</v>
      </c>
    </row>
    <row r="189" spans="1:20">
      <c r="A189">
        <f t="shared" si="39"/>
        <v>174</v>
      </c>
      <c r="B189">
        <f t="shared" si="51"/>
        <v>1037.2056239537853</v>
      </c>
      <c r="C189">
        <f t="shared" si="40"/>
        <v>2651.807150516519</v>
      </c>
      <c r="D189">
        <f t="shared" si="41"/>
        <v>1611.6513184603498</v>
      </c>
      <c r="E189" s="6">
        <f t="shared" si="52"/>
        <v>2.950208102383884</v>
      </c>
      <c r="F189">
        <f t="shared" si="53"/>
        <v>0</v>
      </c>
      <c r="G189">
        <f t="shared" si="42"/>
        <v>4559.88</v>
      </c>
      <c r="H189">
        <f t="shared" si="43"/>
        <v>7005846</v>
      </c>
      <c r="I189">
        <f t="shared" si="44"/>
        <v>0</v>
      </c>
      <c r="J189">
        <f t="shared" si="45"/>
        <v>0.58155195981396857</v>
      </c>
      <c r="K189">
        <f t="shared" si="46"/>
        <v>2.3004378321481086E-4</v>
      </c>
      <c r="L189">
        <f t="shared" si="54"/>
        <v>9.7786633179543247E-4</v>
      </c>
      <c r="M189">
        <f t="shared" si="47"/>
        <v>0.02</v>
      </c>
      <c r="N189" s="7">
        <f t="shared" si="56"/>
        <v>3.9556875242652279E-4</v>
      </c>
      <c r="O189">
        <f>VLOOKUP(R189,mortality!$B$4:$H$106,prot_model!S189+2,FALSE)</f>
        <v>4.7365113081304332E-3</v>
      </c>
      <c r="P189">
        <f t="shared" si="55"/>
        <v>1.0145982839874255</v>
      </c>
      <c r="Q189">
        <f>discount_curve!K181</f>
        <v>0.8282582023058519</v>
      </c>
      <c r="R189">
        <f t="shared" si="48"/>
        <v>68</v>
      </c>
      <c r="S189">
        <f t="shared" si="49"/>
        <v>5</v>
      </c>
      <c r="T189">
        <f t="shared" si="50"/>
        <v>14</v>
      </c>
    </row>
    <row r="190" spans="1:20">
      <c r="A190">
        <f t="shared" si="39"/>
        <v>175</v>
      </c>
      <c r="B190">
        <f t="shared" si="51"/>
        <v>1035.0510550352244</v>
      </c>
      <c r="C190">
        <f t="shared" si="40"/>
        <v>2646.2992253412863</v>
      </c>
      <c r="D190">
        <f t="shared" si="41"/>
        <v>1608.3038446936712</v>
      </c>
      <c r="E190" s="6">
        <f t="shared" si="52"/>
        <v>2.9443256123907169</v>
      </c>
      <c r="F190">
        <f t="shared" si="53"/>
        <v>0</v>
      </c>
      <c r="G190">
        <f t="shared" si="42"/>
        <v>4559.88</v>
      </c>
      <c r="H190">
        <f t="shared" si="43"/>
        <v>7005846</v>
      </c>
      <c r="I190">
        <f t="shared" si="44"/>
        <v>0</v>
      </c>
      <c r="J190">
        <f t="shared" si="45"/>
        <v>0.58034404969895836</v>
      </c>
      <c r="K190">
        <f t="shared" si="46"/>
        <v>2.295659717175729E-4</v>
      </c>
      <c r="L190">
        <f t="shared" si="54"/>
        <v>9.7583525853814097E-4</v>
      </c>
      <c r="M190">
        <f t="shared" si="47"/>
        <v>0.02</v>
      </c>
      <c r="N190" s="7">
        <f t="shared" si="56"/>
        <v>3.9556875242652279E-4</v>
      </c>
      <c r="O190">
        <f>VLOOKUP(R190,mortality!$B$4:$H$106,prot_model!S190+2,FALSE)</f>
        <v>4.7365113081304332E-3</v>
      </c>
      <c r="P190">
        <f t="shared" si="55"/>
        <v>1.0146827951171467</v>
      </c>
      <c r="Q190">
        <f>discount_curve!K182</f>
        <v>0.82736173969298754</v>
      </c>
      <c r="R190">
        <f t="shared" si="48"/>
        <v>68</v>
      </c>
      <c r="S190">
        <f t="shared" si="49"/>
        <v>5</v>
      </c>
      <c r="T190">
        <f t="shared" si="50"/>
        <v>14</v>
      </c>
    </row>
    <row r="191" spans="1:20">
      <c r="A191">
        <f t="shared" si="39"/>
        <v>176</v>
      </c>
      <c r="B191">
        <f t="shared" si="51"/>
        <v>1032.900961744172</v>
      </c>
      <c r="C191">
        <f t="shared" si="40"/>
        <v>2640.8027403794681</v>
      </c>
      <c r="D191">
        <f t="shared" si="41"/>
        <v>1604.963323783662</v>
      </c>
      <c r="E191" s="6">
        <f t="shared" si="52"/>
        <v>2.9384548516340381</v>
      </c>
      <c r="F191">
        <f t="shared" si="53"/>
        <v>0</v>
      </c>
      <c r="G191">
        <f t="shared" si="42"/>
        <v>4559.88</v>
      </c>
      <c r="H191">
        <f t="shared" si="43"/>
        <v>7005846</v>
      </c>
      <c r="I191">
        <f t="shared" si="44"/>
        <v>0</v>
      </c>
      <c r="J191">
        <f t="shared" si="45"/>
        <v>0.57913864846870267</v>
      </c>
      <c r="K191">
        <f t="shared" si="46"/>
        <v>2.2908915265674724E-4</v>
      </c>
      <c r="L191">
        <f t="shared" si="54"/>
        <v>9.7380840391323527E-4</v>
      </c>
      <c r="M191">
        <f t="shared" si="47"/>
        <v>0.02</v>
      </c>
      <c r="N191" s="7">
        <f t="shared" si="56"/>
        <v>3.9556875242652279E-4</v>
      </c>
      <c r="O191">
        <f>VLOOKUP(R191,mortality!$B$4:$H$106,prot_model!S191+2,FALSE)</f>
        <v>4.7365113081304332E-3</v>
      </c>
      <c r="P191">
        <f t="shared" si="55"/>
        <v>1.0147673132862365</v>
      </c>
      <c r="Q191">
        <f>discount_curve!K183</f>
        <v>0.82646624736356156</v>
      </c>
      <c r="R191">
        <f t="shared" si="48"/>
        <v>68</v>
      </c>
      <c r="S191">
        <f t="shared" si="49"/>
        <v>5</v>
      </c>
      <c r="T191">
        <f t="shared" si="50"/>
        <v>14</v>
      </c>
    </row>
    <row r="192" spans="1:20">
      <c r="A192">
        <f t="shared" ref="A192:A255" si="57">A191+1</f>
        <v>177</v>
      </c>
      <c r="B192">
        <f t="shared" si="51"/>
        <v>1030.755334783569</v>
      </c>
      <c r="C192">
        <f t="shared" si="40"/>
        <v>2635.3176718692157</v>
      </c>
      <c r="D192">
        <f t="shared" si="41"/>
        <v>1601.6297412889201</v>
      </c>
      <c r="E192" s="6">
        <f t="shared" si="52"/>
        <v>2.9325957967266421</v>
      </c>
      <c r="F192">
        <f t="shared" si="53"/>
        <v>0</v>
      </c>
      <c r="G192">
        <f t="shared" si="42"/>
        <v>4559.88</v>
      </c>
      <c r="H192">
        <f t="shared" si="43"/>
        <v>7005846</v>
      </c>
      <c r="I192">
        <f t="shared" si="44"/>
        <v>0</v>
      </c>
      <c r="J192">
        <f t="shared" si="45"/>
        <v>0.57793575091213267</v>
      </c>
      <c r="K192">
        <f t="shared" si="46"/>
        <v>2.2861332397099794E-4</v>
      </c>
      <c r="L192">
        <f t="shared" si="54"/>
        <v>9.7178575915842262E-4</v>
      </c>
      <c r="M192">
        <f t="shared" si="47"/>
        <v>0.02</v>
      </c>
      <c r="N192" s="7">
        <f t="shared" si="56"/>
        <v>3.9556875242652279E-4</v>
      </c>
      <c r="O192">
        <f>VLOOKUP(R192,mortality!$B$4:$H$106,prot_model!S192+2,FALSE)</f>
        <v>4.7365113081304332E-3</v>
      </c>
      <c r="P192">
        <f t="shared" si="55"/>
        <v>1.0148518384952807</v>
      </c>
      <c r="Q192">
        <f>discount_curve!K184</f>
        <v>0.82557172426739056</v>
      </c>
      <c r="R192">
        <f t="shared" si="48"/>
        <v>68</v>
      </c>
      <c r="S192">
        <f t="shared" si="49"/>
        <v>5</v>
      </c>
      <c r="T192">
        <f t="shared" si="50"/>
        <v>14</v>
      </c>
    </row>
    <row r="193" spans="1:20">
      <c r="A193">
        <f t="shared" si="57"/>
        <v>178</v>
      </c>
      <c r="B193">
        <f t="shared" si="51"/>
        <v>1028.6141648756691</v>
      </c>
      <c r="C193">
        <f t="shared" si="40"/>
        <v>2629.8439960980354</v>
      </c>
      <c r="D193">
        <f t="shared" si="41"/>
        <v>1598.3030827980383</v>
      </c>
      <c r="E193" s="6">
        <f t="shared" si="52"/>
        <v>2.9267484243279607</v>
      </c>
      <c r="F193">
        <f t="shared" si="53"/>
        <v>0</v>
      </c>
      <c r="G193">
        <f t="shared" si="42"/>
        <v>4559.88</v>
      </c>
      <c r="H193">
        <f t="shared" si="43"/>
        <v>7005846</v>
      </c>
      <c r="I193">
        <f t="shared" si="44"/>
        <v>0</v>
      </c>
      <c r="J193">
        <f t="shared" si="45"/>
        <v>0.57673535182900326</v>
      </c>
      <c r="K193">
        <f t="shared" si="46"/>
        <v>2.2813848360327051E-4</v>
      </c>
      <c r="L193">
        <f t="shared" si="54"/>
        <v>9.6976731552960934E-4</v>
      </c>
      <c r="M193">
        <f t="shared" si="47"/>
        <v>0.02</v>
      </c>
      <c r="N193" s="7">
        <f t="shared" si="56"/>
        <v>3.9556875242652279E-4</v>
      </c>
      <c r="O193">
        <f>VLOOKUP(R193,mortality!$B$4:$H$106,prot_model!S193+2,FALSE)</f>
        <v>4.7365113081304332E-3</v>
      </c>
      <c r="P193">
        <f t="shared" si="55"/>
        <v>1.0149363707448662</v>
      </c>
      <c r="Q193">
        <f>discount_curve!K185</f>
        <v>0.82467816935542815</v>
      </c>
      <c r="R193">
        <f t="shared" si="48"/>
        <v>68</v>
      </c>
      <c r="S193">
        <f t="shared" si="49"/>
        <v>5</v>
      </c>
      <c r="T193">
        <f t="shared" si="50"/>
        <v>14</v>
      </c>
    </row>
    <row r="194" spans="1:20">
      <c r="A194">
        <f t="shared" si="57"/>
        <v>179</v>
      </c>
      <c r="B194">
        <f t="shared" si="51"/>
        <v>1026.4774427619991</v>
      </c>
      <c r="C194">
        <f t="shared" si="40"/>
        <v>2624.3816894026859</v>
      </c>
      <c r="D194">
        <f t="shared" si="41"/>
        <v>1594.9833339295428</v>
      </c>
      <c r="E194" s="6">
        <f t="shared" si="52"/>
        <v>2.9209127111439614</v>
      </c>
      <c r="F194">
        <f t="shared" si="53"/>
        <v>0</v>
      </c>
      <c r="G194">
        <f t="shared" si="42"/>
        <v>4559.88</v>
      </c>
      <c r="H194">
        <f t="shared" si="43"/>
        <v>7005846</v>
      </c>
      <c r="I194">
        <f t="shared" si="44"/>
        <v>0</v>
      </c>
      <c r="J194">
        <f t="shared" si="45"/>
        <v>0.57553744602987045</v>
      </c>
      <c r="K194">
        <f t="shared" si="46"/>
        <v>2.2766462950078305E-4</v>
      </c>
      <c r="L194">
        <f t="shared" si="54"/>
        <v>9.6775306430086413E-4</v>
      </c>
      <c r="M194">
        <f t="shared" si="47"/>
        <v>0.02</v>
      </c>
      <c r="N194" s="7">
        <f t="shared" si="56"/>
        <v>3.9556875242652279E-4</v>
      </c>
      <c r="O194">
        <f>VLOOKUP(R194,mortality!$B$4:$H$106,prot_model!S194+2,FALSE)</f>
        <v>4.7365113081304332E-3</v>
      </c>
      <c r="P194">
        <f t="shared" si="55"/>
        <v>1.0150209100355794</v>
      </c>
      <c r="Q194">
        <f>discount_curve!K186</f>
        <v>0.82378558157976312</v>
      </c>
      <c r="R194">
        <f t="shared" si="48"/>
        <v>68</v>
      </c>
      <c r="S194">
        <f t="shared" si="49"/>
        <v>5</v>
      </c>
      <c r="T194">
        <f t="shared" si="50"/>
        <v>14</v>
      </c>
    </row>
    <row r="195" spans="1:20">
      <c r="A195">
        <f t="shared" si="57"/>
        <v>180</v>
      </c>
      <c r="B195">
        <f t="shared" si="51"/>
        <v>878.03672523609976</v>
      </c>
      <c r="C195">
        <f t="shared" si="40"/>
        <v>2618.9307281690735</v>
      </c>
      <c r="D195">
        <f t="shared" si="41"/>
        <v>1737.9789142990467</v>
      </c>
      <c r="E195" s="6">
        <f t="shared" si="52"/>
        <v>2.915088633927057</v>
      </c>
      <c r="F195">
        <f t="shared" si="53"/>
        <v>0</v>
      </c>
      <c r="G195">
        <f t="shared" si="42"/>
        <v>4559.88</v>
      </c>
      <c r="H195">
        <f t="shared" si="43"/>
        <v>7005846</v>
      </c>
      <c r="I195">
        <f t="shared" si="44"/>
        <v>0</v>
      </c>
      <c r="J195">
        <f t="shared" si="45"/>
        <v>0.57434202833606884</v>
      </c>
      <c r="K195">
        <f t="shared" si="46"/>
        <v>2.4807552354120355E-4</v>
      </c>
      <c r="L195">
        <f t="shared" si="54"/>
        <v>9.6570786729641774E-4</v>
      </c>
      <c r="M195">
        <f t="shared" si="47"/>
        <v>0.02</v>
      </c>
      <c r="N195" s="7">
        <f t="shared" si="56"/>
        <v>4.3192994992879985E-4</v>
      </c>
      <c r="O195">
        <f>VLOOKUP(R195,mortality!$B$4:$H$106,prot_model!S195+2,FALSE)</f>
        <v>5.1708639202584549E-3</v>
      </c>
      <c r="P195">
        <f t="shared" si="55"/>
        <v>1.015105456368006</v>
      </c>
      <c r="Q195">
        <f>discount_curve!K187</f>
        <v>0.82021812165156738</v>
      </c>
      <c r="R195">
        <f t="shared" si="48"/>
        <v>69</v>
      </c>
      <c r="S195">
        <f t="shared" si="49"/>
        <v>5</v>
      </c>
      <c r="T195">
        <f t="shared" si="50"/>
        <v>15</v>
      </c>
    </row>
    <row r="196" spans="1:20">
      <c r="A196">
        <f t="shared" si="57"/>
        <v>181</v>
      </c>
      <c r="B196">
        <f t="shared" si="51"/>
        <v>876.1808875924753</v>
      </c>
      <c r="C196">
        <f t="shared" si="40"/>
        <v>2613.3960215608608</v>
      </c>
      <c r="D196">
        <f t="shared" si="41"/>
        <v>1734.3059636255366</v>
      </c>
      <c r="E196" s="6">
        <f t="shared" si="52"/>
        <v>2.9091703428489266</v>
      </c>
      <c r="F196">
        <f t="shared" si="53"/>
        <v>0</v>
      </c>
      <c r="G196">
        <f t="shared" si="42"/>
        <v>4559.88</v>
      </c>
      <c r="H196">
        <f t="shared" si="43"/>
        <v>7005846</v>
      </c>
      <c r="I196">
        <f t="shared" si="44"/>
        <v>0</v>
      </c>
      <c r="J196">
        <f t="shared" si="45"/>
        <v>0.57312824494523118</v>
      </c>
      <c r="K196">
        <f t="shared" si="46"/>
        <v>2.4755125414197465E-4</v>
      </c>
      <c r="L196">
        <f t="shared" si="54"/>
        <v>9.6366699250074669E-4</v>
      </c>
      <c r="M196">
        <f t="shared" si="47"/>
        <v>0.02</v>
      </c>
      <c r="N196" s="7">
        <f t="shared" si="56"/>
        <v>4.3192994992879985E-4</v>
      </c>
      <c r="O196">
        <f>VLOOKUP(R196,mortality!$B$4:$H$106,prot_model!S196+2,FALSE)</f>
        <v>5.1708639202584549E-3</v>
      </c>
      <c r="P196">
        <f t="shared" si="55"/>
        <v>1.015190009742734</v>
      </c>
      <c r="Q196">
        <f>discount_curve!K188</f>
        <v>0.81931553582015515</v>
      </c>
      <c r="R196">
        <f t="shared" si="48"/>
        <v>69</v>
      </c>
      <c r="S196">
        <f t="shared" si="49"/>
        <v>5</v>
      </c>
      <c r="T196">
        <f t="shared" si="50"/>
        <v>15</v>
      </c>
    </row>
    <row r="197" spans="1:20">
      <c r="A197">
        <f t="shared" si="57"/>
        <v>182</v>
      </c>
      <c r="B197">
        <f t="shared" si="51"/>
        <v>874.32897246771427</v>
      </c>
      <c r="C197">
        <f t="shared" si="40"/>
        <v>2607.8730117023597</v>
      </c>
      <c r="D197">
        <f t="shared" si="41"/>
        <v>1730.6407751674014</v>
      </c>
      <c r="E197" s="6">
        <f t="shared" si="52"/>
        <v>2.90326406724397</v>
      </c>
      <c r="F197">
        <f t="shared" si="53"/>
        <v>0</v>
      </c>
      <c r="G197">
        <f t="shared" si="42"/>
        <v>4559.88</v>
      </c>
      <c r="H197">
        <f t="shared" si="43"/>
        <v>7005846</v>
      </c>
      <c r="I197">
        <f t="shared" si="44"/>
        <v>0</v>
      </c>
      <c r="J197">
        <f t="shared" si="45"/>
        <v>0.57191702669858846</v>
      </c>
      <c r="K197">
        <f t="shared" si="46"/>
        <v>2.4702809270534941E-4</v>
      </c>
      <c r="L197">
        <f t="shared" si="54"/>
        <v>9.616304307795288E-4</v>
      </c>
      <c r="M197">
        <f t="shared" si="47"/>
        <v>0.02</v>
      </c>
      <c r="N197" s="7">
        <f t="shared" si="56"/>
        <v>4.3192994992879985E-4</v>
      </c>
      <c r="O197">
        <f>VLOOKUP(R197,mortality!$B$4:$H$106,prot_model!S197+2,FALSE)</f>
        <v>5.1708639202584549E-3</v>
      </c>
      <c r="P197">
        <f t="shared" si="55"/>
        <v>1.0152745701603487</v>
      </c>
      <c r="Q197">
        <f>discount_curve!K189</f>
        <v>0.81841394321379068</v>
      </c>
      <c r="R197">
        <f t="shared" si="48"/>
        <v>69</v>
      </c>
      <c r="S197">
        <f t="shared" si="49"/>
        <v>5</v>
      </c>
      <c r="T197">
        <f t="shared" si="50"/>
        <v>15</v>
      </c>
    </row>
    <row r="198" spans="1:20">
      <c r="A198">
        <f t="shared" si="57"/>
        <v>183</v>
      </c>
      <c r="B198">
        <f t="shared" si="51"/>
        <v>872.48097157117866</v>
      </c>
      <c r="C198">
        <f t="shared" si="40"/>
        <v>2602.3616738742912</v>
      </c>
      <c r="D198">
        <f t="shared" si="41"/>
        <v>1726.9833325203945</v>
      </c>
      <c r="E198" s="6">
        <f t="shared" si="52"/>
        <v>2.8973697827180538</v>
      </c>
      <c r="F198">
        <f t="shared" si="53"/>
        <v>0</v>
      </c>
      <c r="G198">
        <f t="shared" si="42"/>
        <v>4559.88</v>
      </c>
      <c r="H198">
        <f t="shared" si="43"/>
        <v>7005846</v>
      </c>
      <c r="I198">
        <f t="shared" si="44"/>
        <v>0</v>
      </c>
      <c r="J198">
        <f t="shared" si="45"/>
        <v>0.57070836817510351</v>
      </c>
      <c r="K198">
        <f t="shared" si="46"/>
        <v>2.465060368898195E-4</v>
      </c>
      <c r="L198">
        <f t="shared" si="54"/>
        <v>9.5959817301774573E-4</v>
      </c>
      <c r="M198">
        <f t="shared" si="47"/>
        <v>0.02</v>
      </c>
      <c r="N198" s="7">
        <f t="shared" si="56"/>
        <v>4.3192994992879985E-4</v>
      </c>
      <c r="O198">
        <f>VLOOKUP(R198,mortality!$B$4:$H$106,prot_model!S198+2,FALSE)</f>
        <v>5.1708639202584549E-3</v>
      </c>
      <c r="P198">
        <f t="shared" si="55"/>
        <v>1.0153591376214373</v>
      </c>
      <c r="Q198">
        <f>discount_curve!K190</f>
        <v>0.81751334273950771</v>
      </c>
      <c r="R198">
        <f t="shared" si="48"/>
        <v>69</v>
      </c>
      <c r="S198">
        <f t="shared" si="49"/>
        <v>5</v>
      </c>
      <c r="T198">
        <f t="shared" si="50"/>
        <v>15</v>
      </c>
    </row>
    <row r="199" spans="1:20">
      <c r="A199">
        <f t="shared" si="57"/>
        <v>184</v>
      </c>
      <c r="B199">
        <f t="shared" si="51"/>
        <v>870.63687662975303</v>
      </c>
      <c r="C199">
        <f t="shared" si="40"/>
        <v>2596.861983409618</v>
      </c>
      <c r="D199">
        <f t="shared" si="41"/>
        <v>1723.3336193149385</v>
      </c>
      <c r="E199" s="6">
        <f t="shared" si="52"/>
        <v>2.8914874649265681</v>
      </c>
      <c r="F199">
        <f t="shared" si="53"/>
        <v>0</v>
      </c>
      <c r="G199">
        <f t="shared" si="42"/>
        <v>4559.88</v>
      </c>
      <c r="H199">
        <f t="shared" si="43"/>
        <v>7005846</v>
      </c>
      <c r="I199">
        <f t="shared" si="44"/>
        <v>0</v>
      </c>
      <c r="J199">
        <f t="shared" si="45"/>
        <v>0.56950226396519599</v>
      </c>
      <c r="K199">
        <f t="shared" si="46"/>
        <v>2.4598508435882526E-4</v>
      </c>
      <c r="L199">
        <f t="shared" si="54"/>
        <v>9.5757021011964232E-4</v>
      </c>
      <c r="M199">
        <f t="shared" si="47"/>
        <v>0.02</v>
      </c>
      <c r="N199" s="7">
        <f t="shared" si="56"/>
        <v>4.3192994992879985E-4</v>
      </c>
      <c r="O199">
        <f>VLOOKUP(R199,mortality!$B$4:$H$106,prot_model!S199+2,FALSE)</f>
        <v>5.1708639202584549E-3</v>
      </c>
      <c r="P199">
        <f t="shared" si="55"/>
        <v>1.0154437121265862</v>
      </c>
      <c r="Q199">
        <f>discount_curve!K191</f>
        <v>0.81661373330554199</v>
      </c>
      <c r="R199">
        <f t="shared" si="48"/>
        <v>69</v>
      </c>
      <c r="S199">
        <f t="shared" si="49"/>
        <v>5</v>
      </c>
      <c r="T199">
        <f t="shared" si="50"/>
        <v>15</v>
      </c>
    </row>
    <row r="200" spans="1:20">
      <c r="A200">
        <f t="shared" si="57"/>
        <v>185</v>
      </c>
      <c r="B200">
        <f t="shared" si="51"/>
        <v>868.79667938780847</v>
      </c>
      <c r="C200">
        <f t="shared" si="40"/>
        <v>2591.3739156934316</v>
      </c>
      <c r="D200">
        <f t="shared" si="41"/>
        <v>1719.6916192160488</v>
      </c>
      <c r="E200" s="6">
        <f t="shared" si="52"/>
        <v>2.8856170895743269</v>
      </c>
      <c r="F200">
        <f t="shared" si="53"/>
        <v>0</v>
      </c>
      <c r="G200">
        <f t="shared" si="42"/>
        <v>4559.88</v>
      </c>
      <c r="H200">
        <f t="shared" si="43"/>
        <v>7005846</v>
      </c>
      <c r="I200">
        <f t="shared" si="44"/>
        <v>0</v>
      </c>
      <c r="J200">
        <f t="shared" si="45"/>
        <v>0.56829870867071752</v>
      </c>
      <c r="K200">
        <f t="shared" si="46"/>
        <v>2.4546523278074465E-4</v>
      </c>
      <c r="L200">
        <f t="shared" si="54"/>
        <v>9.5554653300868552E-4</v>
      </c>
      <c r="M200">
        <f t="shared" si="47"/>
        <v>0.02</v>
      </c>
      <c r="N200" s="7">
        <f t="shared" si="56"/>
        <v>4.3192994992879985E-4</v>
      </c>
      <c r="O200">
        <f>VLOOKUP(R200,mortality!$B$4:$H$106,prot_model!S200+2,FALSE)</f>
        <v>5.1708639202584549E-3</v>
      </c>
      <c r="P200">
        <f t="shared" si="55"/>
        <v>1.0155282936763825</v>
      </c>
      <c r="Q200">
        <f>discount_curve!K192</f>
        <v>0.81571511382133199</v>
      </c>
      <c r="R200">
        <f t="shared" si="48"/>
        <v>69</v>
      </c>
      <c r="S200">
        <f t="shared" si="49"/>
        <v>5</v>
      </c>
      <c r="T200">
        <f t="shared" si="50"/>
        <v>15</v>
      </c>
    </row>
    <row r="201" spans="1:20">
      <c r="A201">
        <f t="shared" si="57"/>
        <v>186</v>
      </c>
      <c r="B201">
        <f t="shared" si="51"/>
        <v>866.96037160716548</v>
      </c>
      <c r="C201">
        <f t="shared" si="40"/>
        <v>2585.8974461628436</v>
      </c>
      <c r="D201">
        <f t="shared" si="41"/>
        <v>1716.0573159232626</v>
      </c>
      <c r="E201" s="6">
        <f t="shared" si="52"/>
        <v>2.87975863241547</v>
      </c>
      <c r="F201">
        <f t="shared" si="53"/>
        <v>0</v>
      </c>
      <c r="G201">
        <f t="shared" si="42"/>
        <v>4559.88</v>
      </c>
      <c r="H201">
        <f t="shared" si="43"/>
        <v>7005846</v>
      </c>
      <c r="I201">
        <f t="shared" si="44"/>
        <v>0</v>
      </c>
      <c r="J201">
        <f t="shared" si="45"/>
        <v>0.56709769690492806</v>
      </c>
      <c r="K201">
        <f t="shared" si="46"/>
        <v>2.4494647982888329E-4</v>
      </c>
      <c r="L201">
        <f t="shared" si="54"/>
        <v>9.5352713262752498E-4</v>
      </c>
      <c r="M201">
        <f t="shared" si="47"/>
        <v>0.02</v>
      </c>
      <c r="N201" s="7">
        <f t="shared" si="56"/>
        <v>4.3192994992879985E-4</v>
      </c>
      <c r="O201">
        <f>VLOOKUP(R201,mortality!$B$4:$H$106,prot_model!S201+2,FALSE)</f>
        <v>5.1708639202584549E-3</v>
      </c>
      <c r="P201">
        <f t="shared" si="55"/>
        <v>1.0156128822714128</v>
      </c>
      <c r="Q201">
        <f>discount_curve!K193</f>
        <v>0.81481748319751524</v>
      </c>
      <c r="R201">
        <f t="shared" si="48"/>
        <v>69</v>
      </c>
      <c r="S201">
        <f t="shared" si="49"/>
        <v>5</v>
      </c>
      <c r="T201">
        <f t="shared" si="50"/>
        <v>15</v>
      </c>
    </row>
    <row r="202" spans="1:20">
      <c r="A202">
        <f t="shared" si="57"/>
        <v>187</v>
      </c>
      <c r="B202">
        <f t="shared" si="51"/>
        <v>865.12794506705552</v>
      </c>
      <c r="C202">
        <f t="shared" si="40"/>
        <v>2580.4325503068758</v>
      </c>
      <c r="D202">
        <f t="shared" si="41"/>
        <v>1712.4306931705669</v>
      </c>
      <c r="E202" s="6">
        <f t="shared" si="52"/>
        <v>2.8739120692533624</v>
      </c>
      <c r="F202">
        <f t="shared" si="53"/>
        <v>0</v>
      </c>
      <c r="G202">
        <f t="shared" si="42"/>
        <v>4559.88</v>
      </c>
      <c r="H202">
        <f t="shared" si="43"/>
        <v>7005846</v>
      </c>
      <c r="I202">
        <f t="shared" si="44"/>
        <v>0</v>
      </c>
      <c r="J202">
        <f t="shared" si="45"/>
        <v>0.56589922329247166</v>
      </c>
      <c r="K202">
        <f t="shared" si="46"/>
        <v>2.44428823181464E-4</v>
      </c>
      <c r="L202">
        <f t="shared" si="54"/>
        <v>9.5151199993795085E-4</v>
      </c>
      <c r="M202">
        <f t="shared" si="47"/>
        <v>0.02</v>
      </c>
      <c r="N202" s="7">
        <f t="shared" si="56"/>
        <v>4.3192994992879985E-4</v>
      </c>
      <c r="O202">
        <f>VLOOKUP(R202,mortality!$B$4:$H$106,prot_model!S202+2,FALSE)</f>
        <v>5.1708639202584549E-3</v>
      </c>
      <c r="P202">
        <f t="shared" si="55"/>
        <v>1.0156974779122638</v>
      </c>
      <c r="Q202">
        <f>discount_curve!K194</f>
        <v>0.81392084034592804</v>
      </c>
      <c r="R202">
        <f t="shared" si="48"/>
        <v>69</v>
      </c>
      <c r="S202">
        <f t="shared" si="49"/>
        <v>5</v>
      </c>
      <c r="T202">
        <f t="shared" si="50"/>
        <v>15</v>
      </c>
    </row>
    <row r="203" spans="1:20">
      <c r="A203">
        <f t="shared" si="57"/>
        <v>188</v>
      </c>
      <c r="B203">
        <f t="shared" si="51"/>
        <v>863.29939156408648</v>
      </c>
      <c r="C203">
        <f t="shared" si="40"/>
        <v>2574.9792036663503</v>
      </c>
      <c r="D203">
        <f t="shared" si="41"/>
        <v>1708.8117347263233</v>
      </c>
      <c r="E203" s="6">
        <f t="shared" si="52"/>
        <v>2.8680773759404925</v>
      </c>
      <c r="F203">
        <f t="shared" si="53"/>
        <v>0</v>
      </c>
      <c r="G203">
        <f t="shared" si="42"/>
        <v>4559.88</v>
      </c>
      <c r="H203">
        <f t="shared" si="43"/>
        <v>7005846</v>
      </c>
      <c r="I203">
        <f t="shared" si="44"/>
        <v>0</v>
      </c>
      <c r="J203">
        <f t="shared" si="45"/>
        <v>0.56470328246935231</v>
      </c>
      <c r="K203">
        <f t="shared" si="46"/>
        <v>2.4391226052161626E-4</v>
      </c>
      <c r="L203">
        <f t="shared" si="54"/>
        <v>9.4950112592085475E-4</v>
      </c>
      <c r="M203">
        <f t="shared" si="47"/>
        <v>0.02</v>
      </c>
      <c r="N203" s="7">
        <f t="shared" si="56"/>
        <v>4.3192994992879985E-4</v>
      </c>
      <c r="O203">
        <f>VLOOKUP(R203,mortality!$B$4:$H$106,prot_model!S203+2,FALSE)</f>
        <v>5.1708639202584549E-3</v>
      </c>
      <c r="P203">
        <f t="shared" si="55"/>
        <v>1.0157820805995226</v>
      </c>
      <c r="Q203">
        <f>discount_curve!K195</f>
        <v>0.8130251841796049</v>
      </c>
      <c r="R203">
        <f t="shared" si="48"/>
        <v>69</v>
      </c>
      <c r="S203">
        <f t="shared" si="49"/>
        <v>5</v>
      </c>
      <c r="T203">
        <f t="shared" si="50"/>
        <v>15</v>
      </c>
    </row>
    <row r="204" spans="1:20">
      <c r="A204">
        <f t="shared" si="57"/>
        <v>189</v>
      </c>
      <c r="B204">
        <f t="shared" si="51"/>
        <v>861.47470291220475</v>
      </c>
      <c r="C204">
        <f t="shared" si="40"/>
        <v>2569.5373818337794</v>
      </c>
      <c r="D204">
        <f t="shared" si="41"/>
        <v>1705.2004243931963</v>
      </c>
      <c r="E204" s="6">
        <f t="shared" si="52"/>
        <v>2.8622545283783758</v>
      </c>
      <c r="F204">
        <f t="shared" si="53"/>
        <v>0</v>
      </c>
      <c r="G204">
        <f t="shared" si="42"/>
        <v>4559.88</v>
      </c>
      <c r="H204">
        <f t="shared" si="43"/>
        <v>7005846</v>
      </c>
      <c r="I204">
        <f t="shared" si="44"/>
        <v>0</v>
      </c>
      <c r="J204">
        <f t="shared" si="45"/>
        <v>0.5635098690829099</v>
      </c>
      <c r="K204">
        <f t="shared" si="46"/>
        <v>2.4339678953736582E-4</v>
      </c>
      <c r="L204">
        <f t="shared" si="54"/>
        <v>9.4749450157618825E-4</v>
      </c>
      <c r="M204">
        <f t="shared" si="47"/>
        <v>0.02</v>
      </c>
      <c r="N204" s="7">
        <f t="shared" si="56"/>
        <v>4.3192994992879985E-4</v>
      </c>
      <c r="O204">
        <f>VLOOKUP(R204,mortality!$B$4:$H$106,prot_model!S204+2,FALSE)</f>
        <v>5.1708639202584549E-3</v>
      </c>
      <c r="P204">
        <f t="shared" si="55"/>
        <v>1.0158666903337761</v>
      </c>
      <c r="Q204">
        <f>discount_curve!K196</f>
        <v>0.81213051361277522</v>
      </c>
      <c r="R204">
        <f t="shared" si="48"/>
        <v>69</v>
      </c>
      <c r="S204">
        <f t="shared" si="49"/>
        <v>5</v>
      </c>
      <c r="T204">
        <f t="shared" si="50"/>
        <v>15</v>
      </c>
    </row>
    <row r="205" spans="1:20">
      <c r="A205">
        <f t="shared" si="57"/>
        <v>190</v>
      </c>
      <c r="B205">
        <f t="shared" si="51"/>
        <v>859.65387094265736</v>
      </c>
      <c r="C205">
        <f t="shared" si="40"/>
        <v>2564.1070604532565</v>
      </c>
      <c r="D205">
        <f t="shared" si="41"/>
        <v>1701.5967460080817</v>
      </c>
      <c r="E205" s="6">
        <f t="shared" si="52"/>
        <v>2.8564435025174486</v>
      </c>
      <c r="F205">
        <f t="shared" si="53"/>
        <v>0</v>
      </c>
      <c r="G205">
        <f t="shared" si="42"/>
        <v>4559.88</v>
      </c>
      <c r="H205">
        <f t="shared" si="43"/>
        <v>7005846</v>
      </c>
      <c r="I205">
        <f t="shared" si="44"/>
        <v>0</v>
      </c>
      <c r="J205">
        <f t="shared" si="45"/>
        <v>0.5623189777917964</v>
      </c>
      <c r="K205">
        <f t="shared" si="46"/>
        <v>2.4288240792162455E-4</v>
      </c>
      <c r="L205">
        <f t="shared" si="54"/>
        <v>9.4549211792292341E-4</v>
      </c>
      <c r="M205">
        <f t="shared" si="47"/>
        <v>0.02</v>
      </c>
      <c r="N205" s="7">
        <f t="shared" si="56"/>
        <v>4.3192994992879985E-4</v>
      </c>
      <c r="O205">
        <f>VLOOKUP(R205,mortality!$B$4:$H$106,prot_model!S205+2,FALSE)</f>
        <v>5.1708639202584549E-3</v>
      </c>
      <c r="P205">
        <f t="shared" si="55"/>
        <v>1.015951307115611</v>
      </c>
      <c r="Q205">
        <f>discount_curve!K197</f>
        <v>0.81123682756086457</v>
      </c>
      <c r="R205">
        <f t="shared" si="48"/>
        <v>69</v>
      </c>
      <c r="S205">
        <f t="shared" si="49"/>
        <v>5</v>
      </c>
      <c r="T205">
        <f t="shared" si="50"/>
        <v>15</v>
      </c>
    </row>
    <row r="206" spans="1:20">
      <c r="A206">
        <f t="shared" si="57"/>
        <v>191</v>
      </c>
      <c r="B206">
        <f t="shared" si="51"/>
        <v>857.83688750395925</v>
      </c>
      <c r="C206">
        <f t="shared" si="40"/>
        <v>2558.6882152203489</v>
      </c>
      <c r="D206">
        <f t="shared" si="41"/>
        <v>1698.0006834420326</v>
      </c>
      <c r="E206" s="6">
        <f t="shared" si="52"/>
        <v>2.8506442743569798</v>
      </c>
      <c r="F206">
        <f t="shared" si="53"/>
        <v>0</v>
      </c>
      <c r="G206">
        <f t="shared" si="42"/>
        <v>4559.88</v>
      </c>
      <c r="H206">
        <f t="shared" si="43"/>
        <v>7005846</v>
      </c>
      <c r="I206">
        <f t="shared" si="44"/>
        <v>0</v>
      </c>
      <c r="J206">
        <f t="shared" si="45"/>
        <v>0.56113060326595188</v>
      </c>
      <c r="K206">
        <f t="shared" si="46"/>
        <v>2.4236911337217985E-4</v>
      </c>
      <c r="L206">
        <f t="shared" si="54"/>
        <v>9.4349396599901234E-4</v>
      </c>
      <c r="M206">
        <f t="shared" si="47"/>
        <v>0.02</v>
      </c>
      <c r="N206" s="7">
        <f t="shared" si="56"/>
        <v>4.3192994992879985E-4</v>
      </c>
      <c r="O206">
        <f>VLOOKUP(R206,mortality!$B$4:$H$106,prot_model!S206+2,FALSE)</f>
        <v>5.1708639202584549E-3</v>
      </c>
      <c r="P206">
        <f t="shared" si="55"/>
        <v>1.0160359309456148</v>
      </c>
      <c r="Q206">
        <f>discount_curve!K198</f>
        <v>0.81034412494049091</v>
      </c>
      <c r="R206">
        <f t="shared" si="48"/>
        <v>69</v>
      </c>
      <c r="S206">
        <f t="shared" si="49"/>
        <v>5</v>
      </c>
      <c r="T206">
        <f t="shared" si="50"/>
        <v>15</v>
      </c>
    </row>
    <row r="207" spans="1:20">
      <c r="A207">
        <f t="shared" si="57"/>
        <v>192</v>
      </c>
      <c r="B207">
        <f t="shared" si="51"/>
        <v>697.37953570063075</v>
      </c>
      <c r="C207">
        <f t="shared" ref="C207:C270" si="58">G207*J207</f>
        <v>2553.2808218819855</v>
      </c>
      <c r="D207">
        <f t="shared" ref="D207:D270" si="59">H207*K207</f>
        <v>1853.0564293614098</v>
      </c>
      <c r="E207" s="6">
        <f t="shared" si="52"/>
        <v>2.8448568199449569</v>
      </c>
      <c r="F207">
        <f t="shared" si="53"/>
        <v>0</v>
      </c>
      <c r="G207">
        <f t="shared" ref="G207:G270" si="60">ROUND((1+$I$8)*$C$8,2)</f>
        <v>4559.88</v>
      </c>
      <c r="H207">
        <f t="shared" ref="H207:H270" si="61">$F$5</f>
        <v>7005846</v>
      </c>
      <c r="I207">
        <f t="shared" ref="I207:I270" si="62">IF(A207=$F$7*12,J206-K206-L206,0)</f>
        <v>0</v>
      </c>
      <c r="J207">
        <f t="shared" ref="J207:J270" si="63">IF(A207=0,$F$8, J206-K206-L206-I207)</f>
        <v>0.55994474018658069</v>
      </c>
      <c r="K207">
        <f t="shared" ref="K207:K270" si="64">IFERROR(J207*N207,0)</f>
        <v>2.6450145055449545E-4</v>
      </c>
      <c r="L207">
        <f t="shared" si="54"/>
        <v>9.4146194550531336E-4</v>
      </c>
      <c r="M207">
        <f t="shared" ref="M207:M270" si="65">MAX(0.1 - 0.02 * T207, 0.02)</f>
        <v>0.02</v>
      </c>
      <c r="N207" s="7">
        <f t="shared" si="56"/>
        <v>4.7237063154903502E-4</v>
      </c>
      <c r="O207">
        <f>VLOOKUP(R207,mortality!$B$4:$H$106,prot_model!S207+2,FALSE)</f>
        <v>5.653743897497847E-3</v>
      </c>
      <c r="P207">
        <f t="shared" si="55"/>
        <v>1.0161205618243738</v>
      </c>
      <c r="Q207">
        <f>discount_curve!K199</f>
        <v>0.80753762767634674</v>
      </c>
      <c r="R207">
        <f t="shared" ref="R207:R270" si="66">$F$6+T207</f>
        <v>70</v>
      </c>
      <c r="S207">
        <f t="shared" ref="S207:S270" si="67">MIN(T207,5)</f>
        <v>5</v>
      </c>
      <c r="T207">
        <f t="shared" ref="T207:T270" si="68">FLOOR(A207/12,1)</f>
        <v>16</v>
      </c>
    </row>
    <row r="208" spans="1:20">
      <c r="A208">
        <f t="shared" si="57"/>
        <v>193</v>
      </c>
      <c r="B208">
        <f t="shared" ref="B208:B271" si="69">C208-D208-E208-F208</f>
        <v>695.87733997815985</v>
      </c>
      <c r="C208">
        <f t="shared" si="58"/>
        <v>2547.7817735115609</v>
      </c>
      <c r="D208">
        <f t="shared" si="59"/>
        <v>1849.0654672820117</v>
      </c>
      <c r="E208" s="6">
        <f t="shared" ref="E208:E271" si="70">IF(A208=0,$I$7,0)+J208*$I$6/12*P208</f>
        <v>2.8389662513893286</v>
      </c>
      <c r="F208">
        <f t="shared" ref="F208:F271" si="71">+IF(T208=0, C208,0)</f>
        <v>0</v>
      </c>
      <c r="G208">
        <f t="shared" si="60"/>
        <v>4559.88</v>
      </c>
      <c r="H208">
        <f t="shared" si="61"/>
        <v>7005846</v>
      </c>
      <c r="I208">
        <f t="shared" si="62"/>
        <v>0</v>
      </c>
      <c r="J208">
        <f t="shared" si="63"/>
        <v>0.55873877679052097</v>
      </c>
      <c r="K208">
        <f t="shared" si="64"/>
        <v>2.6393178886347369E-4</v>
      </c>
      <c r="L208">
        <f t="shared" ref="L208:L271" si="72">(J208-K208)*(1-(1-M208)^(1/12))</f>
        <v>9.3943430141192597E-4</v>
      </c>
      <c r="M208">
        <f t="shared" si="65"/>
        <v>0.02</v>
      </c>
      <c r="N208" s="7">
        <f t="shared" si="56"/>
        <v>4.7237063154903502E-4</v>
      </c>
      <c r="O208">
        <f>VLOOKUP(R208,mortality!$B$4:$H$106,prot_model!S208+2,FALSE)</f>
        <v>5.653743897497847E-3</v>
      </c>
      <c r="P208">
        <f t="shared" ref="P208:P271" si="73">(1+$I$5)^(A208/12)</f>
        <v>1.0162051997524766</v>
      </c>
      <c r="Q208">
        <f>discount_curve!K200</f>
        <v>0.80663904576641443</v>
      </c>
      <c r="R208">
        <f t="shared" si="66"/>
        <v>70</v>
      </c>
      <c r="S208">
        <f t="shared" si="67"/>
        <v>5</v>
      </c>
      <c r="T208">
        <f t="shared" si="68"/>
        <v>16</v>
      </c>
    </row>
    <row r="209" spans="1:20">
      <c r="A209">
        <f t="shared" si="57"/>
        <v>194</v>
      </c>
      <c r="B209">
        <f t="shared" si="69"/>
        <v>694.37838005214007</v>
      </c>
      <c r="C209">
        <f t="shared" si="58"/>
        <v>2542.2945685438353</v>
      </c>
      <c r="D209">
        <f t="shared" si="59"/>
        <v>1845.0831006118337</v>
      </c>
      <c r="E209" s="6">
        <f t="shared" si="70"/>
        <v>2.8330878798615649</v>
      </c>
      <c r="F209">
        <f t="shared" si="71"/>
        <v>0</v>
      </c>
      <c r="G209">
        <f t="shared" si="60"/>
        <v>4559.88</v>
      </c>
      <c r="H209">
        <f t="shared" si="61"/>
        <v>7005846</v>
      </c>
      <c r="I209">
        <f t="shared" si="62"/>
        <v>0</v>
      </c>
      <c r="J209">
        <f t="shared" si="63"/>
        <v>0.55753541070024548</v>
      </c>
      <c r="K209">
        <f t="shared" si="64"/>
        <v>2.6336335406342557E-4</v>
      </c>
      <c r="L209">
        <f t="shared" si="72"/>
        <v>9.3741102429331538E-4</v>
      </c>
      <c r="M209">
        <f t="shared" si="65"/>
        <v>0.02</v>
      </c>
      <c r="N209" s="7">
        <f t="shared" si="56"/>
        <v>4.7237063154903502E-4</v>
      </c>
      <c r="O209">
        <f>VLOOKUP(R209,mortality!$B$4:$H$106,prot_model!S209+2,FALSE)</f>
        <v>5.653743897497847E-3</v>
      </c>
      <c r="P209">
        <f t="shared" si="73"/>
        <v>1.0162898447305089</v>
      </c>
      <c r="Q209">
        <f>discount_curve!K201</f>
        <v>0.80574146374728783</v>
      </c>
      <c r="R209">
        <f t="shared" si="66"/>
        <v>70</v>
      </c>
      <c r="S209">
        <f t="shared" si="67"/>
        <v>5</v>
      </c>
      <c r="T209">
        <f t="shared" si="68"/>
        <v>16</v>
      </c>
    </row>
    <row r="210" spans="1:20">
      <c r="A210">
        <f t="shared" si="57"/>
        <v>195</v>
      </c>
      <c r="B210">
        <f t="shared" si="69"/>
        <v>692.88264895256361</v>
      </c>
      <c r="C210">
        <f t="shared" si="58"/>
        <v>2536.8191814714542</v>
      </c>
      <c r="D210">
        <f t="shared" si="59"/>
        <v>1841.109310838784</v>
      </c>
      <c r="E210" s="6">
        <f t="shared" si="70"/>
        <v>2.8272216801064673</v>
      </c>
      <c r="F210">
        <f t="shared" si="71"/>
        <v>0</v>
      </c>
      <c r="G210">
        <f t="shared" si="60"/>
        <v>4559.88</v>
      </c>
      <c r="H210">
        <f t="shared" si="61"/>
        <v>7005846</v>
      </c>
      <c r="I210">
        <f t="shared" si="62"/>
        <v>0</v>
      </c>
      <c r="J210">
        <f t="shared" si="63"/>
        <v>0.55633463632188873</v>
      </c>
      <c r="K210">
        <f t="shared" si="64"/>
        <v>2.6279614351197328E-4</v>
      </c>
      <c r="L210">
        <f t="shared" si="72"/>
        <v>9.3539210474424697E-4</v>
      </c>
      <c r="M210">
        <f t="shared" si="65"/>
        <v>0.02</v>
      </c>
      <c r="N210" s="7">
        <f t="shared" ref="N210:N273" si="74">1-(1-O210)^(1/12)</f>
        <v>4.7237063154903502E-4</v>
      </c>
      <c r="O210">
        <f>VLOOKUP(R210,mortality!$B$4:$H$106,prot_model!S210+2,FALSE)</f>
        <v>5.653743897497847E-3</v>
      </c>
      <c r="P210">
        <f t="shared" si="73"/>
        <v>1.0163744967590584</v>
      </c>
      <c r="Q210">
        <f>discount_curve!K202</f>
        <v>0.80484488050634462</v>
      </c>
      <c r="R210">
        <f t="shared" si="66"/>
        <v>70</v>
      </c>
      <c r="S210">
        <f t="shared" si="67"/>
        <v>5</v>
      </c>
      <c r="T210">
        <f t="shared" si="68"/>
        <v>16</v>
      </c>
    </row>
    <row r="211" spans="1:20">
      <c r="A211">
        <f t="shared" si="57"/>
        <v>196</v>
      </c>
      <c r="B211">
        <f t="shared" si="69"/>
        <v>691.3901397244349</v>
      </c>
      <c r="C211">
        <f t="shared" si="58"/>
        <v>2531.3555868419953</v>
      </c>
      <c r="D211">
        <f t="shared" si="59"/>
        <v>1837.1440794906393</v>
      </c>
      <c r="E211" s="6">
        <f t="shared" si="70"/>
        <v>2.8213676269211292</v>
      </c>
      <c r="F211">
        <f t="shared" si="71"/>
        <v>0</v>
      </c>
      <c r="G211">
        <f t="shared" si="60"/>
        <v>4559.88</v>
      </c>
      <c r="H211">
        <f t="shared" si="61"/>
        <v>7005846</v>
      </c>
      <c r="I211">
        <f t="shared" si="62"/>
        <v>0</v>
      </c>
      <c r="J211">
        <f t="shared" si="63"/>
        <v>0.55513644807363249</v>
      </c>
      <c r="K211">
        <f t="shared" si="64"/>
        <v>2.6223015457242985E-4</v>
      </c>
      <c r="L211">
        <f t="shared" si="72"/>
        <v>9.3337753337974238E-4</v>
      </c>
      <c r="M211">
        <f t="shared" si="65"/>
        <v>0.02</v>
      </c>
      <c r="N211" s="7">
        <f t="shared" si="74"/>
        <v>4.7237063154903502E-4</v>
      </c>
      <c r="O211">
        <f>VLOOKUP(R211,mortality!$B$4:$H$106,prot_model!S211+2,FALSE)</f>
        <v>5.653743897497847E-3</v>
      </c>
      <c r="P211">
        <f t="shared" si="73"/>
        <v>1.0164591558387126</v>
      </c>
      <c r="Q211">
        <f>discount_curve!K203</f>
        <v>0.8039492949322018</v>
      </c>
      <c r="R211">
        <f t="shared" si="66"/>
        <v>70</v>
      </c>
      <c r="S211">
        <f t="shared" si="67"/>
        <v>5</v>
      </c>
      <c r="T211">
        <f t="shared" si="68"/>
        <v>16</v>
      </c>
    </row>
    <row r="212" spans="1:20">
      <c r="A212">
        <f t="shared" si="57"/>
        <v>197</v>
      </c>
      <c r="B212">
        <f t="shared" si="69"/>
        <v>689.90084542773968</v>
      </c>
      <c r="C212">
        <f t="shared" si="58"/>
        <v>2525.9037592578561</v>
      </c>
      <c r="D212">
        <f t="shared" si="59"/>
        <v>1833.1873881349616</v>
      </c>
      <c r="E212" s="6">
        <f t="shared" si="70"/>
        <v>2.8155256951548289</v>
      </c>
      <c r="F212">
        <f t="shared" si="71"/>
        <v>0</v>
      </c>
      <c r="G212">
        <f t="shared" si="60"/>
        <v>4559.88</v>
      </c>
      <c r="H212">
        <f t="shared" si="61"/>
        <v>7005846</v>
      </c>
      <c r="I212">
        <f t="shared" si="62"/>
        <v>0</v>
      </c>
      <c r="J212">
        <f t="shared" si="63"/>
        <v>0.55394084038568037</v>
      </c>
      <c r="K212">
        <f t="shared" si="64"/>
        <v>2.6166538461378706E-4</v>
      </c>
      <c r="L212">
        <f t="shared" si="72"/>
        <v>9.3136730083503538E-4</v>
      </c>
      <c r="M212">
        <f t="shared" si="65"/>
        <v>0.02</v>
      </c>
      <c r="N212" s="7">
        <f t="shared" si="74"/>
        <v>4.7237063154903502E-4</v>
      </c>
      <c r="O212">
        <f>VLOOKUP(R212,mortality!$B$4:$H$106,prot_model!S212+2,FALSE)</f>
        <v>5.653743897497847E-3</v>
      </c>
      <c r="P212">
        <f t="shared" si="73"/>
        <v>1.0165438219700587</v>
      </c>
      <c r="Q212">
        <f>discount_curve!K204</f>
        <v>0.80305470591471217</v>
      </c>
      <c r="R212">
        <f t="shared" si="66"/>
        <v>70</v>
      </c>
      <c r="S212">
        <f t="shared" si="67"/>
        <v>5</v>
      </c>
      <c r="T212">
        <f t="shared" si="68"/>
        <v>16</v>
      </c>
    </row>
    <row r="213" spans="1:20">
      <c r="A213">
        <f t="shared" si="57"/>
        <v>198</v>
      </c>
      <c r="B213">
        <f t="shared" si="69"/>
        <v>688.41475913741397</v>
      </c>
      <c r="C213">
        <f t="shared" si="58"/>
        <v>2520.4636733761322</v>
      </c>
      <c r="D213">
        <f t="shared" si="59"/>
        <v>1829.2392183790093</v>
      </c>
      <c r="E213" s="6">
        <f t="shared" si="70"/>
        <v>2.809695859708921</v>
      </c>
      <c r="F213">
        <f t="shared" si="71"/>
        <v>0</v>
      </c>
      <c r="G213">
        <f t="shared" si="60"/>
        <v>4559.88</v>
      </c>
      <c r="H213">
        <f t="shared" si="61"/>
        <v>7005846</v>
      </c>
      <c r="I213">
        <f t="shared" si="62"/>
        <v>0</v>
      </c>
      <c r="J213">
        <f t="shared" si="63"/>
        <v>0.55274780770023157</v>
      </c>
      <c r="K213">
        <f t="shared" si="64"/>
        <v>2.6110183101070298E-4</v>
      </c>
      <c r="L213">
        <f t="shared" si="72"/>
        <v>9.2936139776552936E-4</v>
      </c>
      <c r="M213">
        <f t="shared" si="65"/>
        <v>0.02</v>
      </c>
      <c r="N213" s="7">
        <f t="shared" si="74"/>
        <v>4.7237063154903502E-4</v>
      </c>
      <c r="O213">
        <f>VLOOKUP(R213,mortality!$B$4:$H$106,prot_model!S213+2,FALSE)</f>
        <v>5.653743897497847E-3</v>
      </c>
      <c r="P213">
        <f t="shared" si="73"/>
        <v>1.0166284951536839</v>
      </c>
      <c r="Q213">
        <f>discount_curve!K205</f>
        <v>0.80216111234496457</v>
      </c>
      <c r="R213">
        <f t="shared" si="66"/>
        <v>70</v>
      </c>
      <c r="S213">
        <f t="shared" si="67"/>
        <v>5</v>
      </c>
      <c r="T213">
        <f t="shared" si="68"/>
        <v>16</v>
      </c>
    </row>
    <row r="214" spans="1:20">
      <c r="A214">
        <f t="shared" si="57"/>
        <v>199</v>
      </c>
      <c r="B214">
        <f t="shared" si="69"/>
        <v>686.93187394330801</v>
      </c>
      <c r="C214">
        <f t="shared" si="58"/>
        <v>2515.0353039084998</v>
      </c>
      <c r="D214">
        <f t="shared" si="59"/>
        <v>1825.299551869655</v>
      </c>
      <c r="E214" s="6">
        <f t="shared" si="70"/>
        <v>2.8038780955367324</v>
      </c>
      <c r="F214">
        <f t="shared" si="71"/>
        <v>0</v>
      </c>
      <c r="G214">
        <f t="shared" si="60"/>
        <v>4559.88</v>
      </c>
      <c r="H214">
        <f t="shared" si="61"/>
        <v>7005846</v>
      </c>
      <c r="I214">
        <f t="shared" si="62"/>
        <v>0</v>
      </c>
      <c r="J214">
        <f t="shared" si="63"/>
        <v>0.55155734447145532</v>
      </c>
      <c r="K214">
        <f t="shared" si="64"/>
        <v>2.6053949114349003E-4</v>
      </c>
      <c r="L214">
        <f t="shared" si="72"/>
        <v>9.2735981484675289E-4</v>
      </c>
      <c r="M214">
        <f t="shared" si="65"/>
        <v>0.02</v>
      </c>
      <c r="N214" s="7">
        <f t="shared" si="74"/>
        <v>4.7237063154903502E-4</v>
      </c>
      <c r="O214">
        <f>VLOOKUP(R214,mortality!$B$4:$H$106,prot_model!S214+2,FALSE)</f>
        <v>5.653743897497847E-3</v>
      </c>
      <c r="P214">
        <f t="shared" si="73"/>
        <v>1.0167131753901759</v>
      </c>
      <c r="Q214">
        <f>discount_curve!K206</f>
        <v>0.80126851311528102</v>
      </c>
      <c r="R214">
        <f t="shared" si="66"/>
        <v>70</v>
      </c>
      <c r="S214">
        <f t="shared" si="67"/>
        <v>5</v>
      </c>
      <c r="T214">
        <f t="shared" si="68"/>
        <v>16</v>
      </c>
    </row>
    <row r="215" spans="1:20">
      <c r="A215">
        <f t="shared" si="57"/>
        <v>200</v>
      </c>
      <c r="B215">
        <f t="shared" si="69"/>
        <v>685.45218295015889</v>
      </c>
      <c r="C215">
        <f t="shared" si="58"/>
        <v>2509.6186256211013</v>
      </c>
      <c r="D215">
        <f t="shared" si="59"/>
        <v>1821.368370293299</v>
      </c>
      <c r="E215" s="6">
        <f t="shared" si="70"/>
        <v>2.798072377643448</v>
      </c>
      <c r="F215">
        <f t="shared" si="71"/>
        <v>0</v>
      </c>
      <c r="G215">
        <f t="shared" si="60"/>
        <v>4559.88</v>
      </c>
      <c r="H215">
        <f t="shared" si="61"/>
        <v>7005846</v>
      </c>
      <c r="I215">
        <f t="shared" si="62"/>
        <v>0</v>
      </c>
      <c r="J215">
        <f t="shared" si="63"/>
        <v>0.55036944516546515</v>
      </c>
      <c r="K215">
        <f t="shared" si="64"/>
        <v>2.599783623981028E-4</v>
      </c>
      <c r="L215">
        <f t="shared" si="72"/>
        <v>9.2536254277431713E-4</v>
      </c>
      <c r="M215">
        <f t="shared" si="65"/>
        <v>0.02</v>
      </c>
      <c r="N215" s="7">
        <f t="shared" si="74"/>
        <v>4.7237063154903502E-4</v>
      </c>
      <c r="O215">
        <f>VLOOKUP(R215,mortality!$B$4:$H$106,prot_model!S215+2,FALSE)</f>
        <v>5.653743897497847E-3</v>
      </c>
      <c r="P215">
        <f t="shared" si="73"/>
        <v>1.016797862680122</v>
      </c>
      <c r="Q215">
        <f>discount_curve!K207</f>
        <v>0.80037690711921705</v>
      </c>
      <c r="R215">
        <f t="shared" si="66"/>
        <v>70</v>
      </c>
      <c r="S215">
        <f t="shared" si="67"/>
        <v>5</v>
      </c>
      <c r="T215">
        <f t="shared" si="68"/>
        <v>16</v>
      </c>
    </row>
    <row r="216" spans="1:20">
      <c r="A216">
        <f t="shared" si="57"/>
        <v>201</v>
      </c>
      <c r="B216">
        <f t="shared" si="69"/>
        <v>683.97567927755551</v>
      </c>
      <c r="C216">
        <f t="shared" si="58"/>
        <v>2504.2136133344238</v>
      </c>
      <c r="D216">
        <f t="shared" si="59"/>
        <v>1817.4456553757823</v>
      </c>
      <c r="E216" s="6">
        <f t="shared" si="70"/>
        <v>2.7922786810860085</v>
      </c>
      <c r="F216">
        <f t="shared" si="71"/>
        <v>0</v>
      </c>
      <c r="G216">
        <f t="shared" si="60"/>
        <v>4559.88</v>
      </c>
      <c r="H216">
        <f t="shared" si="61"/>
        <v>7005846</v>
      </c>
      <c r="I216">
        <f t="shared" si="62"/>
        <v>0</v>
      </c>
      <c r="J216">
        <f t="shared" si="63"/>
        <v>0.54918410426029274</v>
      </c>
      <c r="K216">
        <f t="shared" si="64"/>
        <v>2.5941844216612557E-4</v>
      </c>
      <c r="L216">
        <f t="shared" si="72"/>
        <v>9.2336957226387209E-4</v>
      </c>
      <c r="M216">
        <f t="shared" si="65"/>
        <v>0.02</v>
      </c>
      <c r="N216" s="7">
        <f t="shared" si="74"/>
        <v>4.7237063154903502E-4</v>
      </c>
      <c r="O216">
        <f>VLOOKUP(R216,mortality!$B$4:$H$106,prot_model!S216+2,FALSE)</f>
        <v>5.653743897497847E-3</v>
      </c>
      <c r="P216">
        <f t="shared" si="73"/>
        <v>1.0168825570241096</v>
      </c>
      <c r="Q216">
        <f>discount_curve!K208</f>
        <v>0.7994862932515584</v>
      </c>
      <c r="R216">
        <f t="shared" si="66"/>
        <v>70</v>
      </c>
      <c r="S216">
        <f t="shared" si="67"/>
        <v>5</v>
      </c>
      <c r="T216">
        <f t="shared" si="68"/>
        <v>16</v>
      </c>
    </row>
    <row r="217" spans="1:20">
      <c r="A217">
        <f t="shared" si="57"/>
        <v>202</v>
      </c>
      <c r="B217">
        <f t="shared" si="69"/>
        <v>682.50235605990656</v>
      </c>
      <c r="C217">
        <f t="shared" si="58"/>
        <v>2498.8202419231843</v>
      </c>
      <c r="D217">
        <f t="shared" si="59"/>
        <v>1813.5313888823048</v>
      </c>
      <c r="E217" s="6">
        <f t="shared" si="70"/>
        <v>2.7864969809730025</v>
      </c>
      <c r="F217">
        <f t="shared" si="71"/>
        <v>0</v>
      </c>
      <c r="G217">
        <f t="shared" si="60"/>
        <v>4559.88</v>
      </c>
      <c r="H217">
        <f t="shared" si="61"/>
        <v>7005846</v>
      </c>
      <c r="I217">
        <f t="shared" si="62"/>
        <v>0</v>
      </c>
      <c r="J217">
        <f t="shared" si="63"/>
        <v>0.54800131624586268</v>
      </c>
      <c r="K217">
        <f t="shared" si="64"/>
        <v>2.588597278447606E-4</v>
      </c>
      <c r="L217">
        <f t="shared" si="72"/>
        <v>9.2138089405106372E-4</v>
      </c>
      <c r="M217">
        <f t="shared" si="65"/>
        <v>0.02</v>
      </c>
      <c r="N217" s="7">
        <f t="shared" si="74"/>
        <v>4.7237063154903502E-4</v>
      </c>
      <c r="O217">
        <f>VLOOKUP(R217,mortality!$B$4:$H$106,prot_model!S217+2,FALSE)</f>
        <v>5.653743897497847E-3</v>
      </c>
      <c r="P217">
        <f t="shared" si="73"/>
        <v>1.0169672584227265</v>
      </c>
      <c r="Q217">
        <f>discount_curve!K209</f>
        <v>0.79859667040832116</v>
      </c>
      <c r="R217">
        <f t="shared" si="66"/>
        <v>70</v>
      </c>
      <c r="S217">
        <f t="shared" si="67"/>
        <v>5</v>
      </c>
      <c r="T217">
        <f t="shared" si="68"/>
        <v>16</v>
      </c>
    </row>
    <row r="218" spans="1:20">
      <c r="A218">
        <f t="shared" si="57"/>
        <v>203</v>
      </c>
      <c r="B218">
        <f t="shared" si="69"/>
        <v>681.03220644641021</v>
      </c>
      <c r="C218">
        <f t="shared" si="58"/>
        <v>2493.438486316214</v>
      </c>
      <c r="D218">
        <f t="shared" si="59"/>
        <v>1809.6255526173393</v>
      </c>
      <c r="E218" s="6">
        <f t="shared" si="70"/>
        <v>2.7807272524645588</v>
      </c>
      <c r="F218">
        <f t="shared" si="71"/>
        <v>0</v>
      </c>
      <c r="G218">
        <f t="shared" si="60"/>
        <v>4559.88</v>
      </c>
      <c r="H218">
        <f t="shared" si="61"/>
        <v>7005846</v>
      </c>
      <c r="I218">
        <f t="shared" si="62"/>
        <v>0</v>
      </c>
      <c r="J218">
        <f t="shared" si="63"/>
        <v>0.54682107562396687</v>
      </c>
      <c r="K218">
        <f t="shared" si="64"/>
        <v>2.5830221683681589E-4</v>
      </c>
      <c r="L218">
        <f t="shared" si="72"/>
        <v>9.19396498891491E-4</v>
      </c>
      <c r="M218">
        <f t="shared" si="65"/>
        <v>0.02</v>
      </c>
      <c r="N218" s="7">
        <f t="shared" si="74"/>
        <v>4.7237063154903502E-4</v>
      </c>
      <c r="O218">
        <f>VLOOKUP(R218,mortality!$B$4:$H$106,prot_model!S218+2,FALSE)</f>
        <v>5.653743897497847E-3</v>
      </c>
      <c r="P218">
        <f t="shared" si="73"/>
        <v>1.0170519668765603</v>
      </c>
      <c r="Q218">
        <f>discount_curve!K210</f>
        <v>0.79770803748674945</v>
      </c>
      <c r="R218">
        <f t="shared" si="66"/>
        <v>70</v>
      </c>
      <c r="S218">
        <f t="shared" si="67"/>
        <v>5</v>
      </c>
      <c r="T218">
        <f t="shared" si="68"/>
        <v>16</v>
      </c>
    </row>
    <row r="219" spans="1:20">
      <c r="A219">
        <f t="shared" si="57"/>
        <v>204</v>
      </c>
      <c r="B219">
        <f t="shared" si="69"/>
        <v>507.39794018232305</v>
      </c>
      <c r="C219">
        <f t="shared" si="58"/>
        <v>2488.0683214963387</v>
      </c>
      <c r="D219">
        <f t="shared" si="59"/>
        <v>1977.8954118432434</v>
      </c>
      <c r="E219" s="6">
        <f t="shared" si="70"/>
        <v>2.7749694707722377</v>
      </c>
      <c r="F219">
        <f t="shared" si="71"/>
        <v>0</v>
      </c>
      <c r="G219">
        <f t="shared" si="60"/>
        <v>4559.88</v>
      </c>
      <c r="H219">
        <f t="shared" si="61"/>
        <v>7005846</v>
      </c>
      <c r="I219">
        <f t="shared" si="62"/>
        <v>0</v>
      </c>
      <c r="J219">
        <f t="shared" si="63"/>
        <v>0.5456433769082385</v>
      </c>
      <c r="K219">
        <f t="shared" si="64"/>
        <v>2.8232070928239694E-4</v>
      </c>
      <c r="L219">
        <f t="shared" si="72"/>
        <v>9.1737503923926234E-4</v>
      </c>
      <c r="M219">
        <f t="shared" si="65"/>
        <v>0.02</v>
      </c>
      <c r="N219" s="7">
        <f t="shared" si="74"/>
        <v>5.1740884473316928E-4</v>
      </c>
      <c r="O219">
        <f>VLOOKUP(R219,mortality!$B$4:$H$106,prot_model!S219+2,FALSE)</f>
        <v>6.1912675887511141E-3</v>
      </c>
      <c r="P219">
        <f t="shared" si="73"/>
        <v>1.017136682386198</v>
      </c>
      <c r="Q219">
        <f>discount_curve!K211</f>
        <v>0.79508479545227972</v>
      </c>
      <c r="R219">
        <f t="shared" si="66"/>
        <v>71</v>
      </c>
      <c r="S219">
        <f t="shared" si="67"/>
        <v>5</v>
      </c>
      <c r="T219">
        <f t="shared" si="68"/>
        <v>17</v>
      </c>
    </row>
    <row r="220" spans="1:20">
      <c r="A220">
        <f t="shared" si="57"/>
        <v>205</v>
      </c>
      <c r="B220">
        <f t="shared" si="69"/>
        <v>506.28210331714638</v>
      </c>
      <c r="C220">
        <f t="shared" si="58"/>
        <v>2482.5978528465698</v>
      </c>
      <c r="D220">
        <f t="shared" si="59"/>
        <v>1973.5466506980902</v>
      </c>
      <c r="E220" s="6">
        <f t="shared" si="70"/>
        <v>2.769098831333253</v>
      </c>
      <c r="F220">
        <f t="shared" si="71"/>
        <v>0</v>
      </c>
      <c r="G220">
        <f t="shared" si="60"/>
        <v>4559.88</v>
      </c>
      <c r="H220">
        <f t="shared" si="61"/>
        <v>7005846</v>
      </c>
      <c r="I220">
        <f t="shared" si="62"/>
        <v>0</v>
      </c>
      <c r="J220">
        <f t="shared" si="63"/>
        <v>0.54444368115971686</v>
      </c>
      <c r="K220">
        <f t="shared" si="64"/>
        <v>2.8169997609112308E-4</v>
      </c>
      <c r="L220">
        <f t="shared" si="72"/>
        <v>9.1535802413204815E-4</v>
      </c>
      <c r="M220">
        <f t="shared" si="65"/>
        <v>0.02</v>
      </c>
      <c r="N220" s="7">
        <f t="shared" si="74"/>
        <v>5.1740884473316928E-4</v>
      </c>
      <c r="O220">
        <f>VLOOKUP(R220,mortality!$B$4:$H$106,prot_model!S220+2,FALSE)</f>
        <v>6.1912675887511141E-3</v>
      </c>
      <c r="P220">
        <f t="shared" si="73"/>
        <v>1.017221404952229</v>
      </c>
      <c r="Q220">
        <f>discount_curve!K212</f>
        <v>0.79419158128677692</v>
      </c>
      <c r="R220">
        <f t="shared" si="66"/>
        <v>71</v>
      </c>
      <c r="S220">
        <f t="shared" si="67"/>
        <v>5</v>
      </c>
      <c r="T220">
        <f t="shared" si="68"/>
        <v>17</v>
      </c>
    </row>
    <row r="221" spans="1:20">
      <c r="A221">
        <f t="shared" si="57"/>
        <v>206</v>
      </c>
      <c r="B221">
        <f t="shared" si="69"/>
        <v>505.16872030925202</v>
      </c>
      <c r="C221">
        <f t="shared" si="58"/>
        <v>2477.1394120125119</v>
      </c>
      <c r="D221">
        <f t="shared" si="59"/>
        <v>1969.2074510916227</v>
      </c>
      <c r="E221" s="6">
        <f t="shared" si="70"/>
        <v>2.7632406116371806</v>
      </c>
      <c r="F221">
        <f t="shared" si="71"/>
        <v>0</v>
      </c>
      <c r="G221">
        <f t="shared" si="60"/>
        <v>4559.88</v>
      </c>
      <c r="H221">
        <f t="shared" si="61"/>
        <v>7005846</v>
      </c>
      <c r="I221">
        <f t="shared" si="62"/>
        <v>0</v>
      </c>
      <c r="J221">
        <f t="shared" si="63"/>
        <v>0.54324662315949368</v>
      </c>
      <c r="K221">
        <f t="shared" si="64"/>
        <v>2.8108060769414897E-4</v>
      </c>
      <c r="L221">
        <f t="shared" si="72"/>
        <v>9.1334544379771177E-4</v>
      </c>
      <c r="M221">
        <f t="shared" si="65"/>
        <v>0.02</v>
      </c>
      <c r="N221" s="7">
        <f t="shared" si="74"/>
        <v>5.1740884473316928E-4</v>
      </c>
      <c r="O221">
        <f>VLOOKUP(R221,mortality!$B$4:$H$106,prot_model!S221+2,FALSE)</f>
        <v>6.1912675887511141E-3</v>
      </c>
      <c r="P221">
        <f t="shared" si="73"/>
        <v>1.0173061345752392</v>
      </c>
      <c r="Q221">
        <f>discount_curve!K213</f>
        <v>0.79329937057593702</v>
      </c>
      <c r="R221">
        <f t="shared" si="66"/>
        <v>71</v>
      </c>
      <c r="S221">
        <f t="shared" si="67"/>
        <v>5</v>
      </c>
      <c r="T221">
        <f t="shared" si="68"/>
        <v>17</v>
      </c>
    </row>
    <row r="222" spans="1:20">
      <c r="A222">
        <f t="shared" si="57"/>
        <v>207</v>
      </c>
      <c r="B222">
        <f t="shared" si="69"/>
        <v>504.05778576235815</v>
      </c>
      <c r="C222">
        <f t="shared" si="58"/>
        <v>2471.6929725488353</v>
      </c>
      <c r="D222">
        <f t="shared" si="59"/>
        <v>1964.877792001068</v>
      </c>
      <c r="E222" s="6">
        <f t="shared" si="70"/>
        <v>2.7573947854092005</v>
      </c>
      <c r="F222">
        <f t="shared" si="71"/>
        <v>0</v>
      </c>
      <c r="G222">
        <f t="shared" si="60"/>
        <v>4559.88</v>
      </c>
      <c r="H222">
        <f t="shared" si="61"/>
        <v>7005846</v>
      </c>
      <c r="I222">
        <f t="shared" si="62"/>
        <v>0</v>
      </c>
      <c r="J222">
        <f t="shared" si="63"/>
        <v>0.54205219710800179</v>
      </c>
      <c r="K222">
        <f t="shared" si="64"/>
        <v>2.8046260109072736E-4</v>
      </c>
      <c r="L222">
        <f t="shared" si="72"/>
        <v>9.1133728848560207E-4</v>
      </c>
      <c r="M222">
        <f t="shared" si="65"/>
        <v>0.02</v>
      </c>
      <c r="N222" s="7">
        <f t="shared" si="74"/>
        <v>5.1740884473316928E-4</v>
      </c>
      <c r="O222">
        <f>VLOOKUP(R222,mortality!$B$4:$H$106,prot_model!S222+2,FALSE)</f>
        <v>6.1912675887511141E-3</v>
      </c>
      <c r="P222">
        <f t="shared" si="73"/>
        <v>1.0173908712558175</v>
      </c>
      <c r="Q222">
        <f>discount_curve!K214</f>
        <v>0.79240816219245902</v>
      </c>
      <c r="R222">
        <f t="shared" si="66"/>
        <v>71</v>
      </c>
      <c r="S222">
        <f t="shared" si="67"/>
        <v>5</v>
      </c>
      <c r="T222">
        <f t="shared" si="68"/>
        <v>17</v>
      </c>
    </row>
    <row r="223" spans="1:20">
      <c r="A223">
        <f t="shared" si="57"/>
        <v>208</v>
      </c>
      <c r="B223">
        <f t="shared" si="69"/>
        <v>502.94929429204979</v>
      </c>
      <c r="C223">
        <f t="shared" si="58"/>
        <v>2466.2585080683539</v>
      </c>
      <c r="D223">
        <f t="shared" si="59"/>
        <v>1960.557652449874</v>
      </c>
      <c r="E223" s="6">
        <f t="shared" si="70"/>
        <v>2.7515613264300742</v>
      </c>
      <c r="F223">
        <f t="shared" si="71"/>
        <v>0</v>
      </c>
      <c r="G223">
        <f t="shared" si="60"/>
        <v>4559.88</v>
      </c>
      <c r="H223">
        <f t="shared" si="61"/>
        <v>7005846</v>
      </c>
      <c r="I223">
        <f t="shared" si="62"/>
        <v>0</v>
      </c>
      <c r="J223">
        <f t="shared" si="63"/>
        <v>0.54086039721842549</v>
      </c>
      <c r="K223">
        <f t="shared" si="64"/>
        <v>2.7984595328670855E-4</v>
      </c>
      <c r="L223">
        <f t="shared" si="72"/>
        <v>9.0933354846650671E-4</v>
      </c>
      <c r="M223">
        <f t="shared" si="65"/>
        <v>0.02</v>
      </c>
      <c r="N223" s="7">
        <f t="shared" si="74"/>
        <v>5.1740884473316928E-4</v>
      </c>
      <c r="O223">
        <f>VLOOKUP(R223,mortality!$B$4:$H$106,prot_model!S223+2,FALSE)</f>
        <v>6.1912675887511141E-3</v>
      </c>
      <c r="P223">
        <f t="shared" si="73"/>
        <v>1.0174756149945514</v>
      </c>
      <c r="Q223">
        <f>discount_curve!K215</f>
        <v>0.79151795501030831</v>
      </c>
      <c r="R223">
        <f t="shared" si="66"/>
        <v>71</v>
      </c>
      <c r="S223">
        <f t="shared" si="67"/>
        <v>5</v>
      </c>
      <c r="T223">
        <f t="shared" si="68"/>
        <v>17</v>
      </c>
    </row>
    <row r="224" spans="1:20">
      <c r="A224">
        <f t="shared" si="57"/>
        <v>209</v>
      </c>
      <c r="B224">
        <f t="shared" si="69"/>
        <v>501.84324052575317</v>
      </c>
      <c r="C224">
        <f t="shared" si="58"/>
        <v>2460.8359922418995</v>
      </c>
      <c r="D224">
        <f t="shared" si="59"/>
        <v>1956.2470115076103</v>
      </c>
      <c r="E224" s="6">
        <f t="shared" si="70"/>
        <v>2.745740208536033</v>
      </c>
      <c r="F224">
        <f t="shared" si="71"/>
        <v>0</v>
      </c>
      <c r="G224">
        <f t="shared" si="60"/>
        <v>4559.88</v>
      </c>
      <c r="H224">
        <f t="shared" si="61"/>
        <v>7005846</v>
      </c>
      <c r="I224">
        <f t="shared" si="62"/>
        <v>0</v>
      </c>
      <c r="J224">
        <f t="shared" si="63"/>
        <v>0.53967121771667226</v>
      </c>
      <c r="K224">
        <f t="shared" si="64"/>
        <v>2.7923066129452608E-4</v>
      </c>
      <c r="L224">
        <f t="shared" si="72"/>
        <v>9.0733421403260434E-4</v>
      </c>
      <c r="M224">
        <f t="shared" si="65"/>
        <v>0.02</v>
      </c>
      <c r="N224" s="7">
        <f t="shared" si="74"/>
        <v>5.1740884473316928E-4</v>
      </c>
      <c r="O224">
        <f>VLOOKUP(R224,mortality!$B$4:$H$106,prot_model!S224+2,FALSE)</f>
        <v>6.1912675887511141E-3</v>
      </c>
      <c r="P224">
        <f t="shared" si="73"/>
        <v>1.0175603657920287</v>
      </c>
      <c r="Q224">
        <f>discount_curve!K216</f>
        <v>0.79062874790471527</v>
      </c>
      <c r="R224">
        <f t="shared" si="66"/>
        <v>71</v>
      </c>
      <c r="S224">
        <f t="shared" si="67"/>
        <v>5</v>
      </c>
      <c r="T224">
        <f t="shared" si="68"/>
        <v>17</v>
      </c>
    </row>
    <row r="225" spans="1:20">
      <c r="A225">
        <f t="shared" si="57"/>
        <v>210</v>
      </c>
      <c r="B225">
        <f t="shared" si="69"/>
        <v>500.73961910270884</v>
      </c>
      <c r="C225">
        <f t="shared" si="58"/>
        <v>2455.4253987981929</v>
      </c>
      <c r="D225">
        <f t="shared" si="59"/>
        <v>1951.9458482898654</v>
      </c>
      <c r="E225" s="6">
        <f t="shared" si="70"/>
        <v>2.7399314056186599</v>
      </c>
      <c r="F225">
        <f t="shared" si="71"/>
        <v>0</v>
      </c>
      <c r="G225">
        <f t="shared" si="60"/>
        <v>4559.88</v>
      </c>
      <c r="H225">
        <f t="shared" si="61"/>
        <v>7005846</v>
      </c>
      <c r="I225">
        <f t="shared" si="62"/>
        <v>0</v>
      </c>
      <c r="J225">
        <f t="shared" si="63"/>
        <v>0.53848465284134517</v>
      </c>
      <c r="K225">
        <f t="shared" si="64"/>
        <v>2.7861672213318211E-4</v>
      </c>
      <c r="L225">
        <f t="shared" si="72"/>
        <v>9.0533927549741862E-4</v>
      </c>
      <c r="M225">
        <f t="shared" si="65"/>
        <v>0.02</v>
      </c>
      <c r="N225" s="7">
        <f t="shared" si="74"/>
        <v>5.1740884473316928E-4</v>
      </c>
      <c r="O225">
        <f>VLOOKUP(R225,mortality!$B$4:$H$106,prot_model!S225+2,FALSE)</f>
        <v>6.1912675887511141E-3</v>
      </c>
      <c r="P225">
        <f t="shared" si="73"/>
        <v>1.0176451236488375</v>
      </c>
      <c r="Q225">
        <f>discount_curve!K217</f>
        <v>0.78974053975217418</v>
      </c>
      <c r="R225">
        <f t="shared" si="66"/>
        <v>71</v>
      </c>
      <c r="S225">
        <f t="shared" si="67"/>
        <v>5</v>
      </c>
      <c r="T225">
        <f t="shared" si="68"/>
        <v>17</v>
      </c>
    </row>
    <row r="226" spans="1:20">
      <c r="A226">
        <f t="shared" si="57"/>
        <v>211</v>
      </c>
      <c r="B226">
        <f t="shared" si="69"/>
        <v>499.63842467394625</v>
      </c>
      <c r="C226">
        <f t="shared" si="58"/>
        <v>2450.0267015237173</v>
      </c>
      <c r="D226">
        <f t="shared" si="59"/>
        <v>1947.6541419581463</v>
      </c>
      <c r="E226" s="6">
        <f t="shared" si="70"/>
        <v>2.7341348916247727</v>
      </c>
      <c r="F226">
        <f t="shared" si="71"/>
        <v>0</v>
      </c>
      <c r="G226">
        <f t="shared" si="60"/>
        <v>4559.88</v>
      </c>
      <c r="H226">
        <f t="shared" si="61"/>
        <v>7005846</v>
      </c>
      <c r="I226">
        <f t="shared" si="62"/>
        <v>0</v>
      </c>
      <c r="J226">
        <f t="shared" si="63"/>
        <v>0.53730069684371462</v>
      </c>
      <c r="K226">
        <f t="shared" si="64"/>
        <v>2.7800413282823321E-4</v>
      </c>
      <c r="L226">
        <f t="shared" si="72"/>
        <v>9.033487231957703E-4</v>
      </c>
      <c r="M226">
        <f t="shared" si="65"/>
        <v>0.02</v>
      </c>
      <c r="N226" s="7">
        <f t="shared" si="74"/>
        <v>5.1740884473316928E-4</v>
      </c>
      <c r="O226">
        <f>VLOOKUP(R226,mortality!$B$4:$H$106,prot_model!S226+2,FALSE)</f>
        <v>6.1912675887511141E-3</v>
      </c>
      <c r="P226">
        <f t="shared" si="73"/>
        <v>1.0177298885655659</v>
      </c>
      <c r="Q226">
        <f>discount_curve!K218</f>
        <v>0.78885332943044084</v>
      </c>
      <c r="R226">
        <f t="shared" si="66"/>
        <v>71</v>
      </c>
      <c r="S226">
        <f t="shared" si="67"/>
        <v>5</v>
      </c>
      <c r="T226">
        <f t="shared" si="68"/>
        <v>17</v>
      </c>
    </row>
    <row r="227" spans="1:20">
      <c r="A227">
        <f t="shared" si="57"/>
        <v>212</v>
      </c>
      <c r="B227">
        <f t="shared" si="69"/>
        <v>498.53965190225813</v>
      </c>
      <c r="C227">
        <f t="shared" si="58"/>
        <v>2444.6398742625911</v>
      </c>
      <c r="D227">
        <f t="shared" si="59"/>
        <v>1943.3718717197767</v>
      </c>
      <c r="E227" s="6">
        <f t="shared" si="70"/>
        <v>2.7283506405563052</v>
      </c>
      <c r="F227">
        <f t="shared" si="71"/>
        <v>0</v>
      </c>
      <c r="G227">
        <f t="shared" si="60"/>
        <v>4559.88</v>
      </c>
      <c r="H227">
        <f t="shared" si="61"/>
        <v>7005846</v>
      </c>
      <c r="I227">
        <f t="shared" si="62"/>
        <v>0</v>
      </c>
      <c r="J227">
        <f t="shared" si="63"/>
        <v>0.53611934398769068</v>
      </c>
      <c r="K227">
        <f t="shared" si="64"/>
        <v>2.7739289041177562E-4</v>
      </c>
      <c r="L227">
        <f t="shared" si="72"/>
        <v>9.0136254748373072E-4</v>
      </c>
      <c r="M227">
        <f t="shared" si="65"/>
        <v>0.02</v>
      </c>
      <c r="N227" s="7">
        <f t="shared" si="74"/>
        <v>5.1740884473316928E-4</v>
      </c>
      <c r="O227">
        <f>VLOOKUP(R227,mortality!$B$4:$H$106,prot_model!S227+2,FALSE)</f>
        <v>6.1912675887511141E-3</v>
      </c>
      <c r="P227">
        <f t="shared" si="73"/>
        <v>1.017814660542802</v>
      </c>
      <c r="Q227">
        <f>discount_curve!K219</f>
        <v>0.78796711581853207</v>
      </c>
      <c r="R227">
        <f t="shared" si="66"/>
        <v>71</v>
      </c>
      <c r="S227">
        <f t="shared" si="67"/>
        <v>5</v>
      </c>
      <c r="T227">
        <f t="shared" si="68"/>
        <v>17</v>
      </c>
    </row>
    <row r="228" spans="1:20">
      <c r="A228">
        <f t="shared" si="57"/>
        <v>213</v>
      </c>
      <c r="B228">
        <f t="shared" si="69"/>
        <v>497.44329546217352</v>
      </c>
      <c r="C228">
        <f t="shared" si="58"/>
        <v>2439.2648909164404</v>
      </c>
      <c r="D228">
        <f t="shared" si="59"/>
        <v>1939.0990168277967</v>
      </c>
      <c r="E228" s="6">
        <f t="shared" si="70"/>
        <v>2.7225786264701917</v>
      </c>
      <c r="F228">
        <f t="shared" si="71"/>
        <v>0</v>
      </c>
      <c r="G228">
        <f t="shared" si="60"/>
        <v>4559.88</v>
      </c>
      <c r="H228">
        <f t="shared" si="61"/>
        <v>7005846</v>
      </c>
      <c r="I228">
        <f t="shared" si="62"/>
        <v>0</v>
      </c>
      <c r="J228">
        <f t="shared" si="63"/>
        <v>0.5349405885497952</v>
      </c>
      <c r="K228">
        <f t="shared" si="64"/>
        <v>2.7678299192243118E-4</v>
      </c>
      <c r="L228">
        <f t="shared" si="72"/>
        <v>8.9938073873857527E-4</v>
      </c>
      <c r="M228">
        <f t="shared" si="65"/>
        <v>0.02</v>
      </c>
      <c r="N228" s="7">
        <f t="shared" si="74"/>
        <v>5.1740884473316928E-4</v>
      </c>
      <c r="O228">
        <f>VLOOKUP(R228,mortality!$B$4:$H$106,prot_model!S228+2,FALSE)</f>
        <v>6.1912675887511141E-3</v>
      </c>
      <c r="P228">
        <f t="shared" si="73"/>
        <v>1.0178994395811336</v>
      </c>
      <c r="Q228">
        <f>discount_curve!K220</f>
        <v>0.78708189779672444</v>
      </c>
      <c r="R228">
        <f t="shared" si="66"/>
        <v>71</v>
      </c>
      <c r="S228">
        <f t="shared" si="67"/>
        <v>5</v>
      </c>
      <c r="T228">
        <f t="shared" si="68"/>
        <v>17</v>
      </c>
    </row>
    <row r="229" spans="1:20">
      <c r="A229">
        <f t="shared" si="57"/>
        <v>214</v>
      </c>
      <c r="B229">
        <f t="shared" si="69"/>
        <v>496.34935003993195</v>
      </c>
      <c r="C229">
        <f t="shared" si="58"/>
        <v>2433.9017254442738</v>
      </c>
      <c r="D229">
        <f t="shared" si="59"/>
        <v>1934.8355565808636</v>
      </c>
      <c r="E229" s="6">
        <f t="shared" si="70"/>
        <v>2.7168188234782513</v>
      </c>
      <c r="F229">
        <f t="shared" si="71"/>
        <v>0</v>
      </c>
      <c r="G229">
        <f t="shared" si="60"/>
        <v>4559.88</v>
      </c>
      <c r="H229">
        <f t="shared" si="61"/>
        <v>7005846</v>
      </c>
      <c r="I229">
        <f t="shared" si="62"/>
        <v>0</v>
      </c>
      <c r="J229">
        <f t="shared" si="63"/>
        <v>0.53376442481913422</v>
      </c>
      <c r="K229">
        <f t="shared" si="64"/>
        <v>2.7617443440533285E-4</v>
      </c>
      <c r="L229">
        <f t="shared" si="72"/>
        <v>8.9740328735873692E-4</v>
      </c>
      <c r="M229">
        <f t="shared" si="65"/>
        <v>0.02</v>
      </c>
      <c r="N229" s="7">
        <f t="shared" si="74"/>
        <v>5.1740884473316928E-4</v>
      </c>
      <c r="O229">
        <f>VLOOKUP(R229,mortality!$B$4:$H$106,prot_model!S229+2,FALSE)</f>
        <v>6.1912675887511141E-3</v>
      </c>
      <c r="P229">
        <f t="shared" si="73"/>
        <v>1.0179842256811491</v>
      </c>
      <c r="Q229">
        <f>discount_curve!K221</f>
        <v>0.78619767424655207</v>
      </c>
      <c r="R229">
        <f t="shared" si="66"/>
        <v>71</v>
      </c>
      <c r="S229">
        <f t="shared" si="67"/>
        <v>5</v>
      </c>
      <c r="T229">
        <f t="shared" si="68"/>
        <v>17</v>
      </c>
    </row>
    <row r="230" spans="1:20">
      <c r="A230">
        <f t="shared" si="57"/>
        <v>215</v>
      </c>
      <c r="B230">
        <f t="shared" si="69"/>
        <v>495.25781033346095</v>
      </c>
      <c r="C230">
        <f t="shared" si="58"/>
        <v>2428.5503518623564</v>
      </c>
      <c r="D230">
        <f t="shared" si="59"/>
        <v>1930.5814703231483</v>
      </c>
      <c r="E230" s="6">
        <f t="shared" si="70"/>
        <v>2.7110712057470723</v>
      </c>
      <c r="F230">
        <f t="shared" si="71"/>
        <v>0</v>
      </c>
      <c r="G230">
        <f t="shared" si="60"/>
        <v>4559.88</v>
      </c>
      <c r="H230">
        <f t="shared" si="61"/>
        <v>7005846</v>
      </c>
      <c r="I230">
        <f t="shared" si="62"/>
        <v>0</v>
      </c>
      <c r="J230">
        <f t="shared" si="63"/>
        <v>0.53259084709737015</v>
      </c>
      <c r="K230">
        <f t="shared" si="64"/>
        <v>2.755672149121103E-4</v>
      </c>
      <c r="L230">
        <f t="shared" si="72"/>
        <v>8.9543018376375878E-4</v>
      </c>
      <c r="M230">
        <f t="shared" si="65"/>
        <v>0.02</v>
      </c>
      <c r="N230" s="7">
        <f t="shared" si="74"/>
        <v>5.1740884473316928E-4</v>
      </c>
      <c r="O230">
        <f>VLOOKUP(R230,mortality!$B$4:$H$106,prot_model!S230+2,FALSE)</f>
        <v>6.1912675887511141E-3</v>
      </c>
      <c r="P230">
        <f t="shared" si="73"/>
        <v>1.0180690188434367</v>
      </c>
      <c r="Q230">
        <f>discount_curve!K222</f>
        <v>0.78531444405080542</v>
      </c>
      <c r="R230">
        <f t="shared" si="66"/>
        <v>71</v>
      </c>
      <c r="S230">
        <f t="shared" si="67"/>
        <v>5</v>
      </c>
      <c r="T230">
        <f t="shared" si="68"/>
        <v>17</v>
      </c>
    </row>
    <row r="231" spans="1:20">
      <c r="A231">
        <f t="shared" si="57"/>
        <v>216</v>
      </c>
      <c r="B231">
        <f t="shared" si="69"/>
        <v>307.17272080947214</v>
      </c>
      <c r="C231">
        <f t="shared" si="58"/>
        <v>2423.210744244082</v>
      </c>
      <c r="D231">
        <f t="shared" si="59"/>
        <v>2113.332687687112</v>
      </c>
      <c r="E231" s="6">
        <f t="shared" si="70"/>
        <v>2.7053357474978927</v>
      </c>
      <c r="F231">
        <f t="shared" si="71"/>
        <v>0</v>
      </c>
      <c r="G231">
        <f t="shared" si="60"/>
        <v>4559.88</v>
      </c>
      <c r="H231">
        <f t="shared" si="61"/>
        <v>7005846</v>
      </c>
      <c r="I231">
        <f t="shared" si="62"/>
        <v>0</v>
      </c>
      <c r="J231">
        <f t="shared" si="63"/>
        <v>0.53141984969869427</v>
      </c>
      <c r="K231">
        <f t="shared" si="64"/>
        <v>3.0165274653298286E-4</v>
      </c>
      <c r="L231">
        <f t="shared" si="72"/>
        <v>8.9341651962754841E-4</v>
      </c>
      <c r="M231">
        <f t="shared" si="65"/>
        <v>0.02</v>
      </c>
      <c r="N231" s="7">
        <f t="shared" si="74"/>
        <v>5.6763545190119391E-4</v>
      </c>
      <c r="O231">
        <f>VLOOKUP(R231,mortality!$B$4:$H$106,prot_model!S231+2,FALSE)</f>
        <v>6.7903997485787215E-3</v>
      </c>
      <c r="P231">
        <f t="shared" si="73"/>
        <v>1.0181538190685842</v>
      </c>
      <c r="Q231">
        <f>discount_curve!K223</f>
        <v>0.78304045069801298</v>
      </c>
      <c r="R231">
        <f t="shared" si="66"/>
        <v>72</v>
      </c>
      <c r="S231">
        <f t="shared" si="67"/>
        <v>5</v>
      </c>
      <c r="T231">
        <f t="shared" si="68"/>
        <v>18</v>
      </c>
    </row>
    <row r="232" spans="1:20">
      <c r="A232">
        <f t="shared" si="57"/>
        <v>217</v>
      </c>
      <c r="B232">
        <f t="shared" si="69"/>
        <v>306.48171884589169</v>
      </c>
      <c r="C232">
        <f t="shared" si="58"/>
        <v>2417.7613717987019</v>
      </c>
      <c r="D232">
        <f t="shared" si="59"/>
        <v>2108.5801761923694</v>
      </c>
      <c r="E232" s="6">
        <f t="shared" si="70"/>
        <v>2.6994767604408052</v>
      </c>
      <c r="F232">
        <f t="shared" si="71"/>
        <v>0</v>
      </c>
      <c r="G232">
        <f t="shared" si="60"/>
        <v>4559.88</v>
      </c>
      <c r="H232">
        <f t="shared" si="61"/>
        <v>7005846</v>
      </c>
      <c r="I232">
        <f t="shared" si="62"/>
        <v>0</v>
      </c>
      <c r="J232">
        <f t="shared" si="63"/>
        <v>0.53022478043253374</v>
      </c>
      <c r="K232">
        <f t="shared" si="64"/>
        <v>3.0097438285003262E-4</v>
      </c>
      <c r="L232">
        <f t="shared" si="72"/>
        <v>8.9140738386588579E-4</v>
      </c>
      <c r="M232">
        <f t="shared" si="65"/>
        <v>0.02</v>
      </c>
      <c r="N232" s="7">
        <f t="shared" si="74"/>
        <v>5.6763545190119391E-4</v>
      </c>
      <c r="O232">
        <f>VLOOKUP(R232,mortality!$B$4:$H$106,prot_model!S232+2,FALSE)</f>
        <v>6.7903997485787215E-3</v>
      </c>
      <c r="P232">
        <f t="shared" si="73"/>
        <v>1.018238626357181</v>
      </c>
      <c r="Q232">
        <f>discount_curve!K224</f>
        <v>0.78215433705621085</v>
      </c>
      <c r="R232">
        <f t="shared" si="66"/>
        <v>72</v>
      </c>
      <c r="S232">
        <f t="shared" si="67"/>
        <v>5</v>
      </c>
      <c r="T232">
        <f t="shared" si="68"/>
        <v>18</v>
      </c>
    </row>
    <row r="233" spans="1:20">
      <c r="A233">
        <f t="shared" si="57"/>
        <v>218</v>
      </c>
      <c r="B233">
        <f t="shared" si="69"/>
        <v>305.79227131045866</v>
      </c>
      <c r="C233">
        <f t="shared" si="58"/>
        <v>2412.3242540282895</v>
      </c>
      <c r="D233">
        <f t="shared" si="59"/>
        <v>2103.8383522555491</v>
      </c>
      <c r="E233" s="6">
        <f t="shared" si="70"/>
        <v>2.69363046228171</v>
      </c>
      <c r="F233">
        <f t="shared" si="71"/>
        <v>0</v>
      </c>
      <c r="G233">
        <f t="shared" si="60"/>
        <v>4559.88</v>
      </c>
      <c r="H233">
        <f t="shared" si="61"/>
        <v>7005846</v>
      </c>
      <c r="I233">
        <f t="shared" si="62"/>
        <v>0</v>
      </c>
      <c r="J233">
        <f t="shared" si="63"/>
        <v>0.52903239866581786</v>
      </c>
      <c r="K233">
        <f t="shared" si="64"/>
        <v>3.002975446870441E-4</v>
      </c>
      <c r="L233">
        <f t="shared" si="72"/>
        <v>8.8940276629525747E-4</v>
      </c>
      <c r="M233">
        <f t="shared" si="65"/>
        <v>0.02</v>
      </c>
      <c r="N233" s="7">
        <f t="shared" si="74"/>
        <v>5.6763545190119391E-4</v>
      </c>
      <c r="O233">
        <f>VLOOKUP(R233,mortality!$B$4:$H$106,prot_model!S233+2,FALSE)</f>
        <v>6.7903997485787215E-3</v>
      </c>
      <c r="P233">
        <f t="shared" si="73"/>
        <v>1.0183234407098145</v>
      </c>
      <c r="Q233">
        <f>discount_curve!K225</f>
        <v>0.78126922616897321</v>
      </c>
      <c r="R233">
        <f t="shared" si="66"/>
        <v>72</v>
      </c>
      <c r="S233">
        <f t="shared" si="67"/>
        <v>5</v>
      </c>
      <c r="T233">
        <f t="shared" si="68"/>
        <v>18</v>
      </c>
    </row>
    <row r="234" spans="1:20">
      <c r="A234">
        <f t="shared" si="57"/>
        <v>219</v>
      </c>
      <c r="B234">
        <f t="shared" si="69"/>
        <v>305.1043747064848</v>
      </c>
      <c r="C234">
        <f t="shared" si="58"/>
        <v>2406.8993633742475</v>
      </c>
      <c r="D234">
        <f t="shared" si="59"/>
        <v>2099.1071918422226</v>
      </c>
      <c r="E234" s="6">
        <f t="shared" si="70"/>
        <v>2.6877968255400648</v>
      </c>
      <c r="F234">
        <f t="shared" si="71"/>
        <v>0</v>
      </c>
      <c r="G234">
        <f t="shared" si="60"/>
        <v>4559.88</v>
      </c>
      <c r="H234">
        <f t="shared" si="61"/>
        <v>7005846</v>
      </c>
      <c r="I234">
        <f t="shared" si="62"/>
        <v>0</v>
      </c>
      <c r="J234">
        <f t="shared" si="63"/>
        <v>0.52784269835483555</v>
      </c>
      <c r="K234">
        <f t="shared" si="64"/>
        <v>2.9962222861339269E-4</v>
      </c>
      <c r="L234">
        <f t="shared" si="72"/>
        <v>8.8740265675505076E-4</v>
      </c>
      <c r="M234">
        <f t="shared" si="65"/>
        <v>0.02</v>
      </c>
      <c r="N234" s="7">
        <f t="shared" si="74"/>
        <v>5.6763545190119391E-4</v>
      </c>
      <c r="O234">
        <f>VLOOKUP(R234,mortality!$B$4:$H$106,prot_model!S234+2,FALSE)</f>
        <v>6.7903997485787215E-3</v>
      </c>
      <c r="P234">
        <f t="shared" si="73"/>
        <v>1.0184082621270731</v>
      </c>
      <c r="Q234">
        <f>discount_curve!K226</f>
        <v>0.78038511690155121</v>
      </c>
      <c r="R234">
        <f t="shared" si="66"/>
        <v>72</v>
      </c>
      <c r="S234">
        <f t="shared" si="67"/>
        <v>5</v>
      </c>
      <c r="T234">
        <f t="shared" si="68"/>
        <v>18</v>
      </c>
    </row>
    <row r="235" spans="1:20">
      <c r="A235">
        <f t="shared" si="57"/>
        <v>220</v>
      </c>
      <c r="B235">
        <f t="shared" si="69"/>
        <v>304.41802554514737</v>
      </c>
      <c r="C235">
        <f t="shared" si="58"/>
        <v>2401.4866723399541</v>
      </c>
      <c r="D235">
        <f t="shared" si="59"/>
        <v>2094.3866709720119</v>
      </c>
      <c r="E235" s="6">
        <f t="shared" si="70"/>
        <v>2.6819758227948469</v>
      </c>
      <c r="F235">
        <f t="shared" si="71"/>
        <v>0</v>
      </c>
      <c r="G235">
        <f t="shared" si="60"/>
        <v>4559.88</v>
      </c>
      <c r="H235">
        <f t="shared" si="61"/>
        <v>7005846</v>
      </c>
      <c r="I235">
        <f t="shared" si="62"/>
        <v>0</v>
      </c>
      <c r="J235">
        <f t="shared" si="63"/>
        <v>0.52665567346946718</v>
      </c>
      <c r="K235">
        <f t="shared" si="64"/>
        <v>2.9894843120616864E-4</v>
      </c>
      <c r="L235">
        <f t="shared" si="72"/>
        <v>8.8540704510750242E-4</v>
      </c>
      <c r="M235">
        <f t="shared" si="65"/>
        <v>0.02</v>
      </c>
      <c r="N235" s="7">
        <f t="shared" si="74"/>
        <v>5.6763545190119391E-4</v>
      </c>
      <c r="O235">
        <f>VLOOKUP(R235,mortality!$B$4:$H$106,prot_model!S235+2,FALSE)</f>
        <v>6.7903997485787215E-3</v>
      </c>
      <c r="P235">
        <f t="shared" si="73"/>
        <v>1.0184930906095457</v>
      </c>
      <c r="Q235">
        <f>discount_curve!K227</f>
        <v>0.77950200812047921</v>
      </c>
      <c r="R235">
        <f t="shared" si="66"/>
        <v>72</v>
      </c>
      <c r="S235">
        <f t="shared" si="67"/>
        <v>5</v>
      </c>
      <c r="T235">
        <f t="shared" si="68"/>
        <v>18</v>
      </c>
    </row>
    <row r="236" spans="1:20">
      <c r="A236">
        <f t="shared" si="57"/>
        <v>221</v>
      </c>
      <c r="B236">
        <f t="shared" si="69"/>
        <v>303.73322034547175</v>
      </c>
      <c r="C236">
        <f t="shared" si="58"/>
        <v>2396.0861534906207</v>
      </c>
      <c r="D236">
        <f t="shared" si="59"/>
        <v>2089.6767657184646</v>
      </c>
      <c r="E236" s="6">
        <f t="shared" si="70"/>
        <v>2.6761674266844149</v>
      </c>
      <c r="F236">
        <f t="shared" si="71"/>
        <v>0</v>
      </c>
      <c r="G236">
        <f t="shared" si="60"/>
        <v>4559.88</v>
      </c>
      <c r="H236">
        <f t="shared" si="61"/>
        <v>7005846</v>
      </c>
      <c r="I236">
        <f t="shared" si="62"/>
        <v>0</v>
      </c>
      <c r="J236">
        <f t="shared" si="63"/>
        <v>0.5254713179931535</v>
      </c>
      <c r="K236">
        <f t="shared" si="64"/>
        <v>2.9827614905015963E-4</v>
      </c>
      <c r="L236">
        <f t="shared" si="72"/>
        <v>8.8341592123764696E-4</v>
      </c>
      <c r="M236">
        <f t="shared" si="65"/>
        <v>0.02</v>
      </c>
      <c r="N236" s="7">
        <f t="shared" si="74"/>
        <v>5.6763545190119391E-4</v>
      </c>
      <c r="O236">
        <f>VLOOKUP(R236,mortality!$B$4:$H$106,prot_model!S236+2,FALSE)</f>
        <v>6.7903997485787215E-3</v>
      </c>
      <c r="P236">
        <f t="shared" si="73"/>
        <v>1.0185779261578205</v>
      </c>
      <c r="Q236">
        <f>discount_curve!K228</f>
        <v>0.77861989869357551</v>
      </c>
      <c r="R236">
        <f t="shared" si="66"/>
        <v>72</v>
      </c>
      <c r="S236">
        <f t="shared" si="67"/>
        <v>5</v>
      </c>
      <c r="T236">
        <f t="shared" si="68"/>
        <v>18</v>
      </c>
    </row>
    <row r="237" spans="1:20">
      <c r="A237">
        <f t="shared" si="57"/>
        <v>222</v>
      </c>
      <c r="B237">
        <f t="shared" si="69"/>
        <v>303.04995563431294</v>
      </c>
      <c r="C237">
        <f t="shared" si="58"/>
        <v>2390.6977794531567</v>
      </c>
      <c r="D237">
        <f t="shared" si="59"/>
        <v>2084.9774522089374</v>
      </c>
      <c r="E237" s="6">
        <f t="shared" si="70"/>
        <v>2.670371609906387</v>
      </c>
      <c r="F237">
        <f t="shared" si="71"/>
        <v>0</v>
      </c>
      <c r="G237">
        <f t="shared" si="60"/>
        <v>4559.88</v>
      </c>
      <c r="H237">
        <f t="shared" si="61"/>
        <v>7005846</v>
      </c>
      <c r="I237">
        <f t="shared" si="62"/>
        <v>0</v>
      </c>
      <c r="J237">
        <f t="shared" si="63"/>
        <v>0.52428962592286565</v>
      </c>
      <c r="K237">
        <f t="shared" si="64"/>
        <v>2.9760537873783373E-4</v>
      </c>
      <c r="L237">
        <f t="shared" si="72"/>
        <v>8.8142927505326649E-4</v>
      </c>
      <c r="M237">
        <f t="shared" si="65"/>
        <v>0.02</v>
      </c>
      <c r="N237" s="7">
        <f t="shared" si="74"/>
        <v>5.6763545190119391E-4</v>
      </c>
      <c r="O237">
        <f>VLOOKUP(R237,mortality!$B$4:$H$106,prot_model!S237+2,FALSE)</f>
        <v>6.7903997485787215E-3</v>
      </c>
      <c r="P237">
        <f t="shared" si="73"/>
        <v>1.0186627687724863</v>
      </c>
      <c r="Q237">
        <f>discount_curve!K229</f>
        <v>0.77773878748993852</v>
      </c>
      <c r="R237">
        <f t="shared" si="66"/>
        <v>72</v>
      </c>
      <c r="S237">
        <f t="shared" si="67"/>
        <v>5</v>
      </c>
      <c r="T237">
        <f t="shared" si="68"/>
        <v>18</v>
      </c>
    </row>
    <row r="238" spans="1:20">
      <c r="A238">
        <f t="shared" si="57"/>
        <v>223</v>
      </c>
      <c r="B238">
        <f t="shared" si="69"/>
        <v>302.36822794633912</v>
      </c>
      <c r="C238">
        <f t="shared" si="58"/>
        <v>2385.3215229160278</v>
      </c>
      <c r="D238">
        <f t="shared" si="59"/>
        <v>2080.2887066244712</v>
      </c>
      <c r="E238" s="6">
        <f t="shared" si="70"/>
        <v>2.6645883452175116</v>
      </c>
      <c r="F238">
        <f t="shared" si="71"/>
        <v>0</v>
      </c>
      <c r="G238">
        <f t="shared" si="60"/>
        <v>4559.88</v>
      </c>
      <c r="H238">
        <f t="shared" si="61"/>
        <v>7005846</v>
      </c>
      <c r="I238">
        <f t="shared" si="62"/>
        <v>0</v>
      </c>
      <c r="J238">
        <f t="shared" si="63"/>
        <v>0.52311059126907455</v>
      </c>
      <c r="K238">
        <f t="shared" si="64"/>
        <v>2.9693611686932187E-4</v>
      </c>
      <c r="L238">
        <f t="shared" si="72"/>
        <v>8.794470964848378E-4</v>
      </c>
      <c r="M238">
        <f t="shared" si="65"/>
        <v>0.02</v>
      </c>
      <c r="N238" s="7">
        <f t="shared" si="74"/>
        <v>5.6763545190119391E-4</v>
      </c>
      <c r="O238">
        <f>VLOOKUP(R238,mortality!$B$4:$H$106,prot_model!S238+2,FALSE)</f>
        <v>6.7903997485787215E-3</v>
      </c>
      <c r="P238">
        <f t="shared" si="73"/>
        <v>1.0187476184541315</v>
      </c>
      <c r="Q238">
        <f>discount_curve!K230</f>
        <v>0.77685867337994707</v>
      </c>
      <c r="R238">
        <f t="shared" si="66"/>
        <v>72</v>
      </c>
      <c r="S238">
        <f t="shared" si="67"/>
        <v>5</v>
      </c>
      <c r="T238">
        <f t="shared" si="68"/>
        <v>18</v>
      </c>
    </row>
    <row r="239" spans="1:20">
      <c r="A239">
        <f t="shared" si="57"/>
        <v>224</v>
      </c>
      <c r="B239">
        <f t="shared" si="69"/>
        <v>301.68803382401467</v>
      </c>
      <c r="C239">
        <f t="shared" si="58"/>
        <v>2379.9573566291187</v>
      </c>
      <c r="D239">
        <f t="shared" si="59"/>
        <v>2075.6105051996706</v>
      </c>
      <c r="E239" s="6">
        <f t="shared" si="70"/>
        <v>2.6588176054335357</v>
      </c>
      <c r="F239">
        <f t="shared" si="71"/>
        <v>0</v>
      </c>
      <c r="G239">
        <f t="shared" si="60"/>
        <v>4559.88</v>
      </c>
      <c r="H239">
        <f t="shared" si="61"/>
        <v>7005846</v>
      </c>
      <c r="I239">
        <f t="shared" si="62"/>
        <v>0</v>
      </c>
      <c r="J239">
        <f t="shared" si="63"/>
        <v>0.52193420805572044</v>
      </c>
      <c r="K239">
        <f t="shared" si="64"/>
        <v>2.9626836005240063E-4</v>
      </c>
      <c r="L239">
        <f t="shared" si="72"/>
        <v>8.7746937548548306E-4</v>
      </c>
      <c r="M239">
        <f t="shared" si="65"/>
        <v>0.02</v>
      </c>
      <c r="N239" s="7">
        <f t="shared" si="74"/>
        <v>5.6763545190119391E-4</v>
      </c>
      <c r="O239">
        <f>VLOOKUP(R239,mortality!$B$4:$H$106,prot_model!S239+2,FALSE)</f>
        <v>6.7903997485787215E-3</v>
      </c>
      <c r="P239">
        <f t="shared" si="73"/>
        <v>1.0188324752033446</v>
      </c>
      <c r="Q239">
        <f>discount_curve!K231</f>
        <v>0.77597955523525752</v>
      </c>
      <c r="R239">
        <f t="shared" si="66"/>
        <v>72</v>
      </c>
      <c r="S239">
        <f t="shared" si="67"/>
        <v>5</v>
      </c>
      <c r="T239">
        <f t="shared" si="68"/>
        <v>18</v>
      </c>
    </row>
    <row r="240" spans="1:20">
      <c r="A240">
        <f t="shared" si="57"/>
        <v>225</v>
      </c>
      <c r="B240">
        <f t="shared" si="69"/>
        <v>301.00936981757945</v>
      </c>
      <c r="C240">
        <f t="shared" si="58"/>
        <v>2374.6052534035944</v>
      </c>
      <c r="D240">
        <f t="shared" si="59"/>
        <v>2070.9428242225858</v>
      </c>
      <c r="E240" s="6">
        <f t="shared" si="70"/>
        <v>2.6530593634290813</v>
      </c>
      <c r="F240">
        <f t="shared" si="71"/>
        <v>0</v>
      </c>
      <c r="G240">
        <f t="shared" si="60"/>
        <v>4559.88</v>
      </c>
      <c r="H240">
        <f t="shared" si="61"/>
        <v>7005846</v>
      </c>
      <c r="I240">
        <f t="shared" si="62"/>
        <v>0</v>
      </c>
      <c r="J240">
        <f t="shared" si="63"/>
        <v>0.52076047032018258</v>
      </c>
      <c r="K240">
        <f t="shared" si="64"/>
        <v>2.9560210490247511E-4</v>
      </c>
      <c r="L240">
        <f t="shared" si="72"/>
        <v>8.7549610203091727E-4</v>
      </c>
      <c r="M240">
        <f t="shared" si="65"/>
        <v>0.02</v>
      </c>
      <c r="N240" s="7">
        <f t="shared" si="74"/>
        <v>5.6763545190119391E-4</v>
      </c>
      <c r="O240">
        <f>VLOOKUP(R240,mortality!$B$4:$H$106,prot_model!S240+2,FALSE)</f>
        <v>6.7903997485787215E-3</v>
      </c>
      <c r="P240">
        <f t="shared" si="73"/>
        <v>1.0189173390207147</v>
      </c>
      <c r="Q240">
        <f>discount_curve!K232</f>
        <v>0.77510143192880454</v>
      </c>
      <c r="R240">
        <f t="shared" si="66"/>
        <v>72</v>
      </c>
      <c r="S240">
        <f t="shared" si="67"/>
        <v>5</v>
      </c>
      <c r="T240">
        <f t="shared" si="68"/>
        <v>18</v>
      </c>
    </row>
    <row r="241" spans="1:20">
      <c r="A241">
        <f t="shared" si="57"/>
        <v>226</v>
      </c>
      <c r="B241">
        <f t="shared" si="69"/>
        <v>300.33223248503589</v>
      </c>
      <c r="C241">
        <f t="shared" si="58"/>
        <v>2369.2651861117629</v>
      </c>
      <c r="D241">
        <f t="shared" si="59"/>
        <v>2066.2856400345895</v>
      </c>
      <c r="E241" s="6">
        <f t="shared" si="70"/>
        <v>2.6473135921375159</v>
      </c>
      <c r="F241">
        <f t="shared" si="71"/>
        <v>0</v>
      </c>
      <c r="G241">
        <f t="shared" si="60"/>
        <v>4559.88</v>
      </c>
      <c r="H241">
        <f t="shared" si="61"/>
        <v>7005846</v>
      </c>
      <c r="I241">
        <f t="shared" si="62"/>
        <v>0</v>
      </c>
      <c r="J241">
        <f t="shared" si="63"/>
        <v>0.51958937211324918</v>
      </c>
      <c r="K241">
        <f t="shared" si="64"/>
        <v>2.9493734804256178E-4</v>
      </c>
      <c r="L241">
        <f t="shared" si="72"/>
        <v>8.735272661193989E-4</v>
      </c>
      <c r="M241">
        <f t="shared" si="65"/>
        <v>0.02</v>
      </c>
      <c r="N241" s="7">
        <f t="shared" si="74"/>
        <v>5.6763545190119391E-4</v>
      </c>
      <c r="O241">
        <f>VLOOKUP(R241,mortality!$B$4:$H$106,prot_model!S241+2,FALSE)</f>
        <v>6.7903997485787215E-3</v>
      </c>
      <c r="P241">
        <f t="shared" si="73"/>
        <v>1.0190022099068301</v>
      </c>
      <c r="Q241">
        <f>discount_curve!K233</f>
        <v>0.77422430233479667</v>
      </c>
      <c r="R241">
        <f t="shared" si="66"/>
        <v>72</v>
      </c>
      <c r="S241">
        <f t="shared" si="67"/>
        <v>5</v>
      </c>
      <c r="T241">
        <f t="shared" si="68"/>
        <v>18</v>
      </c>
    </row>
    <row r="242" spans="1:20">
      <c r="A242">
        <f t="shared" si="57"/>
        <v>227</v>
      </c>
      <c r="B242">
        <f t="shared" si="69"/>
        <v>299.65661839212748</v>
      </c>
      <c r="C242">
        <f t="shared" si="58"/>
        <v>2363.9371276869379</v>
      </c>
      <c r="D242">
        <f t="shared" si="59"/>
        <v>2061.6389290302595</v>
      </c>
      <c r="E242" s="6">
        <f t="shared" si="70"/>
        <v>2.641580264550826</v>
      </c>
      <c r="F242">
        <f t="shared" si="71"/>
        <v>0</v>
      </c>
      <c r="G242">
        <f t="shared" si="60"/>
        <v>4559.88</v>
      </c>
      <c r="H242">
        <f t="shared" si="61"/>
        <v>7005846</v>
      </c>
      <c r="I242">
        <f t="shared" si="62"/>
        <v>0</v>
      </c>
      <c r="J242">
        <f t="shared" si="63"/>
        <v>0.5184209074990872</v>
      </c>
      <c r="K242">
        <f t="shared" si="64"/>
        <v>2.942740861032714E-4</v>
      </c>
      <c r="L242">
        <f t="shared" si="72"/>
        <v>8.7156285777167822E-4</v>
      </c>
      <c r="M242">
        <f t="shared" si="65"/>
        <v>0.02</v>
      </c>
      <c r="N242" s="7">
        <f t="shared" si="74"/>
        <v>5.6763545190119391E-4</v>
      </c>
      <c r="O242">
        <f>VLOOKUP(R242,mortality!$B$4:$H$106,prot_model!S242+2,FALSE)</f>
        <v>6.7903997485787215E-3</v>
      </c>
      <c r="P242">
        <f t="shared" si="73"/>
        <v>1.01908708786228</v>
      </c>
      <c r="Q242">
        <f>discount_curve!K234</f>
        <v>0.7733481653287172</v>
      </c>
      <c r="R242">
        <f t="shared" si="66"/>
        <v>72</v>
      </c>
      <c r="S242">
        <f t="shared" si="67"/>
        <v>5</v>
      </c>
      <c r="T242">
        <f t="shared" si="68"/>
        <v>18</v>
      </c>
    </row>
    <row r="243" spans="1:20">
      <c r="A243">
        <f t="shared" si="57"/>
        <v>228</v>
      </c>
      <c r="B243">
        <f t="shared" si="69"/>
        <v>95.723556030479628</v>
      </c>
      <c r="C243">
        <f t="shared" si="58"/>
        <v>2358.6210511233012</v>
      </c>
      <c r="D243">
        <f t="shared" si="59"/>
        <v>2260.2616357391021</v>
      </c>
      <c r="E243" s="6">
        <f t="shared" si="70"/>
        <v>2.6358593537194879</v>
      </c>
      <c r="F243">
        <f t="shared" si="71"/>
        <v>0</v>
      </c>
      <c r="G243">
        <f t="shared" si="60"/>
        <v>4559.88</v>
      </c>
      <c r="H243">
        <f t="shared" si="61"/>
        <v>7005846</v>
      </c>
      <c r="I243">
        <f t="shared" si="62"/>
        <v>0</v>
      </c>
      <c r="J243">
        <f t="shared" si="63"/>
        <v>0.51725507055521225</v>
      </c>
      <c r="K243">
        <f t="shared" si="64"/>
        <v>3.2262508135906813E-4</v>
      </c>
      <c r="L243">
        <f t="shared" si="72"/>
        <v>8.69554063423298E-4</v>
      </c>
      <c r="M243">
        <f t="shared" si="65"/>
        <v>0.02</v>
      </c>
      <c r="N243" s="7">
        <f t="shared" si="74"/>
        <v>6.2372531411392096E-4</v>
      </c>
      <c r="O243">
        <f>VLOOKUP(R243,mortality!$B$4:$H$106,prot_model!S243+2,FALSE)</f>
        <v>7.4590808818493009E-3</v>
      </c>
      <c r="P243">
        <f t="shared" si="73"/>
        <v>1.0191719728876525</v>
      </c>
      <c r="Q243">
        <f>discount_curve!K235</f>
        <v>0.77146019523493725</v>
      </c>
      <c r="R243">
        <f t="shared" si="66"/>
        <v>73</v>
      </c>
      <c r="S243">
        <f t="shared" si="67"/>
        <v>5</v>
      </c>
      <c r="T243">
        <f t="shared" si="68"/>
        <v>19</v>
      </c>
    </row>
    <row r="244" spans="1:20">
      <c r="A244">
        <f t="shared" si="57"/>
        <v>229</v>
      </c>
      <c r="B244">
        <f t="shared" si="69"/>
        <v>95.502711542891916</v>
      </c>
      <c r="C244">
        <f t="shared" si="58"/>
        <v>2353.1848572845911</v>
      </c>
      <c r="D244">
        <f t="shared" si="59"/>
        <v>2255.0521425175325</v>
      </c>
      <c r="E244" s="6">
        <f t="shared" si="70"/>
        <v>2.6300032241666744</v>
      </c>
      <c r="F244">
        <f t="shared" si="71"/>
        <v>0</v>
      </c>
      <c r="G244">
        <f t="shared" si="60"/>
        <v>4559.88</v>
      </c>
      <c r="H244">
        <f t="shared" si="61"/>
        <v>7005846</v>
      </c>
      <c r="I244">
        <f t="shared" si="62"/>
        <v>0</v>
      </c>
      <c r="J244">
        <f t="shared" si="63"/>
        <v>0.51606289141042994</v>
      </c>
      <c r="K244">
        <f t="shared" si="64"/>
        <v>3.218814890475087E-4</v>
      </c>
      <c r="L244">
        <f t="shared" si="72"/>
        <v>8.6754989898164012E-4</v>
      </c>
      <c r="M244">
        <f t="shared" si="65"/>
        <v>0.02</v>
      </c>
      <c r="N244" s="7">
        <f t="shared" si="74"/>
        <v>6.2372531411392096E-4</v>
      </c>
      <c r="O244">
        <f>VLOOKUP(R244,mortality!$B$4:$H$106,prot_model!S244+2,FALSE)</f>
        <v>7.4590808818493009E-3</v>
      </c>
      <c r="P244">
        <f t="shared" si="73"/>
        <v>1.0192568649835381</v>
      </c>
      <c r="Q244">
        <f>discount_curve!K236</f>
        <v>0.77058275191787085</v>
      </c>
      <c r="R244">
        <f t="shared" si="66"/>
        <v>73</v>
      </c>
      <c r="S244">
        <f t="shared" si="67"/>
        <v>5</v>
      </c>
      <c r="T244">
        <f t="shared" si="68"/>
        <v>19</v>
      </c>
    </row>
    <row r="245" spans="1:20">
      <c r="A245">
        <f t="shared" si="57"/>
        <v>230</v>
      </c>
      <c r="B245">
        <f t="shared" si="69"/>
        <v>95.282376548465336</v>
      </c>
      <c r="C245">
        <f t="shared" si="58"/>
        <v>2347.7611928869446</v>
      </c>
      <c r="D245">
        <f t="shared" si="59"/>
        <v>2249.8546562332117</v>
      </c>
      <c r="E245" s="6">
        <f t="shared" si="70"/>
        <v>2.6241601052675918</v>
      </c>
      <c r="F245">
        <f t="shared" si="71"/>
        <v>0</v>
      </c>
      <c r="G245">
        <f t="shared" si="60"/>
        <v>4559.88</v>
      </c>
      <c r="H245">
        <f t="shared" si="61"/>
        <v>7005846</v>
      </c>
      <c r="I245">
        <f t="shared" si="62"/>
        <v>0</v>
      </c>
      <c r="J245">
        <f t="shared" si="63"/>
        <v>0.51487346002240075</v>
      </c>
      <c r="K245">
        <f t="shared" si="64"/>
        <v>3.2113961058139324E-4</v>
      </c>
      <c r="L245">
        <f t="shared" si="72"/>
        <v>8.6555035377560894E-4</v>
      </c>
      <c r="M245">
        <f t="shared" si="65"/>
        <v>0.02</v>
      </c>
      <c r="N245" s="7">
        <f t="shared" si="74"/>
        <v>6.2372531411392096E-4</v>
      </c>
      <c r="O245">
        <f>VLOOKUP(R245,mortality!$B$4:$H$106,prot_model!S245+2,FALSE)</f>
        <v>7.4590808818493009E-3</v>
      </c>
      <c r="P245">
        <f t="shared" si="73"/>
        <v>1.0193417641505242</v>
      </c>
      <c r="Q245">
        <f>discount_curve!K237</f>
        <v>0.76970630658719352</v>
      </c>
      <c r="R245">
        <f t="shared" si="66"/>
        <v>73</v>
      </c>
      <c r="S245">
        <f t="shared" si="67"/>
        <v>5</v>
      </c>
      <c r="T245">
        <f t="shared" si="68"/>
        <v>19</v>
      </c>
    </row>
    <row r="246" spans="1:20">
      <c r="A246">
        <f t="shared" si="57"/>
        <v>231</v>
      </c>
      <c r="B246">
        <f t="shared" si="69"/>
        <v>95.062549871830285</v>
      </c>
      <c r="C246">
        <f t="shared" si="58"/>
        <v>2342.3500290522725</v>
      </c>
      <c r="D246">
        <f t="shared" si="59"/>
        <v>2244.6691492123259</v>
      </c>
      <c r="E246" s="6">
        <f t="shared" si="70"/>
        <v>2.6183299681162708</v>
      </c>
      <c r="F246">
        <f t="shared" si="71"/>
        <v>0</v>
      </c>
      <c r="G246">
        <f t="shared" si="60"/>
        <v>4559.88</v>
      </c>
      <c r="H246">
        <f t="shared" si="61"/>
        <v>7005846</v>
      </c>
      <c r="I246">
        <f t="shared" si="62"/>
        <v>0</v>
      </c>
      <c r="J246">
        <f t="shared" si="63"/>
        <v>0.51368677005804375</v>
      </c>
      <c r="K246">
        <f t="shared" si="64"/>
        <v>3.2039944201061883E-4</v>
      </c>
      <c r="L246">
        <f t="shared" si="72"/>
        <v>8.6355541715870429E-4</v>
      </c>
      <c r="M246">
        <f t="shared" si="65"/>
        <v>0.02</v>
      </c>
      <c r="N246" s="7">
        <f t="shared" si="74"/>
        <v>6.2372531411392096E-4</v>
      </c>
      <c r="O246">
        <f>VLOOKUP(R246,mortality!$B$4:$H$106,prot_model!S246+2,FALSE)</f>
        <v>7.4590808818493009E-3</v>
      </c>
      <c r="P246">
        <f t="shared" si="73"/>
        <v>1.0194266703892001</v>
      </c>
      <c r="Q246">
        <f>discount_curve!K238</f>
        <v>0.76883085810781537</v>
      </c>
      <c r="R246">
        <f t="shared" si="66"/>
        <v>73</v>
      </c>
      <c r="S246">
        <f t="shared" si="67"/>
        <v>5</v>
      </c>
      <c r="T246">
        <f t="shared" si="68"/>
        <v>19</v>
      </c>
    </row>
    <row r="247" spans="1:20">
      <c r="A247">
        <f t="shared" si="57"/>
        <v>232</v>
      </c>
      <c r="B247">
        <f t="shared" si="69"/>
        <v>94.843230340327338</v>
      </c>
      <c r="C247">
        <f t="shared" si="58"/>
        <v>2336.951336969044</v>
      </c>
      <c r="D247">
        <f t="shared" si="59"/>
        <v>2239.4955938448456</v>
      </c>
      <c r="E247" s="6">
        <f t="shared" si="70"/>
        <v>2.6125127838709625</v>
      </c>
      <c r="F247">
        <f t="shared" si="71"/>
        <v>0</v>
      </c>
      <c r="G247">
        <f t="shared" si="60"/>
        <v>4559.88</v>
      </c>
      <c r="H247">
        <f t="shared" si="61"/>
        <v>7005846</v>
      </c>
      <c r="I247">
        <f t="shared" si="62"/>
        <v>0</v>
      </c>
      <c r="J247">
        <f t="shared" si="63"/>
        <v>0.51250281519887453</v>
      </c>
      <c r="K247">
        <f t="shared" si="64"/>
        <v>3.1966097939418678E-4</v>
      </c>
      <c r="L247">
        <f t="shared" si="72"/>
        <v>8.6156507850896355E-4</v>
      </c>
      <c r="M247">
        <f t="shared" si="65"/>
        <v>0.02</v>
      </c>
      <c r="N247" s="7">
        <f t="shared" si="74"/>
        <v>6.2372531411392096E-4</v>
      </c>
      <c r="O247">
        <f>VLOOKUP(R247,mortality!$B$4:$H$106,prot_model!S247+2,FALSE)</f>
        <v>7.4590808818493009E-3</v>
      </c>
      <c r="P247">
        <f t="shared" si="73"/>
        <v>1.0195115837001552</v>
      </c>
      <c r="Q247">
        <f>discount_curve!K239</f>
        <v>0.76795640534593856</v>
      </c>
      <c r="R247">
        <f t="shared" si="66"/>
        <v>73</v>
      </c>
      <c r="S247">
        <f t="shared" si="67"/>
        <v>5</v>
      </c>
      <c r="T247">
        <f t="shared" si="68"/>
        <v>19</v>
      </c>
    </row>
    <row r="248" spans="1:20">
      <c r="A248">
        <f t="shared" si="57"/>
        <v>233</v>
      </c>
      <c r="B248">
        <f t="shared" si="69"/>
        <v>94.624416784001525</v>
      </c>
      <c r="C248">
        <f t="shared" si="58"/>
        <v>2331.5650878921324</v>
      </c>
      <c r="D248">
        <f t="shared" si="59"/>
        <v>2234.3339625843769</v>
      </c>
      <c r="E248" s="6">
        <f t="shared" si="70"/>
        <v>2.6067085237539933</v>
      </c>
      <c r="F248">
        <f t="shared" si="71"/>
        <v>0</v>
      </c>
      <c r="G248">
        <f t="shared" si="60"/>
        <v>4559.88</v>
      </c>
      <c r="H248">
        <f t="shared" si="61"/>
        <v>7005846</v>
      </c>
      <c r="I248">
        <f t="shared" si="62"/>
        <v>0</v>
      </c>
      <c r="J248">
        <f t="shared" si="63"/>
        <v>0.51132158914097137</v>
      </c>
      <c r="K248">
        <f t="shared" si="64"/>
        <v>3.1892421880018158E-4</v>
      </c>
      <c r="L248">
        <f t="shared" si="72"/>
        <v>8.5957932722890615E-4</v>
      </c>
      <c r="M248">
        <f t="shared" si="65"/>
        <v>0.02</v>
      </c>
      <c r="N248" s="7">
        <f t="shared" si="74"/>
        <v>6.2372531411392096E-4</v>
      </c>
      <c r="O248">
        <f>VLOOKUP(R248,mortality!$B$4:$H$106,prot_model!S248+2,FALSE)</f>
        <v>7.4590808818493009E-3</v>
      </c>
      <c r="P248">
        <f t="shared" si="73"/>
        <v>1.0195965040839783</v>
      </c>
      <c r="Q248">
        <f>discount_curve!K240</f>
        <v>0.76708294716905367</v>
      </c>
      <c r="R248">
        <f t="shared" si="66"/>
        <v>73</v>
      </c>
      <c r="S248">
        <f t="shared" si="67"/>
        <v>5</v>
      </c>
      <c r="T248">
        <f t="shared" si="68"/>
        <v>19</v>
      </c>
    </row>
    <row r="249" spans="1:20">
      <c r="A249">
        <f t="shared" si="57"/>
        <v>234</v>
      </c>
      <c r="B249">
        <f t="shared" si="69"/>
        <v>94.406108035599217</v>
      </c>
      <c r="C249">
        <f t="shared" si="58"/>
        <v>2326.1912531426656</v>
      </c>
      <c r="D249">
        <f t="shared" si="59"/>
        <v>2229.1842279480147</v>
      </c>
      <c r="E249" s="6">
        <f t="shared" si="70"/>
        <v>2.6009171590516282</v>
      </c>
      <c r="F249">
        <f t="shared" si="71"/>
        <v>0</v>
      </c>
      <c r="G249">
        <f t="shared" si="60"/>
        <v>4559.88</v>
      </c>
      <c r="H249">
        <f t="shared" si="61"/>
        <v>7005846</v>
      </c>
      <c r="I249">
        <f t="shared" si="62"/>
        <v>0</v>
      </c>
      <c r="J249">
        <f t="shared" si="63"/>
        <v>0.51014308559494226</v>
      </c>
      <c r="K249">
        <f t="shared" si="64"/>
        <v>3.1818915630575022E-4</v>
      </c>
      <c r="L249">
        <f t="shared" si="72"/>
        <v>8.5759815274547685E-4</v>
      </c>
      <c r="M249">
        <f t="shared" si="65"/>
        <v>0.02</v>
      </c>
      <c r="N249" s="7">
        <f t="shared" si="74"/>
        <v>6.2372531411392096E-4</v>
      </c>
      <c r="O249">
        <f>VLOOKUP(R249,mortality!$B$4:$H$106,prot_model!S249+2,FALSE)</f>
        <v>7.4590808818493009E-3</v>
      </c>
      <c r="P249">
        <f t="shared" si="73"/>
        <v>1.0196814315412588</v>
      </c>
      <c r="Q249">
        <f>discount_curve!K241</f>
        <v>0.76621048244593937</v>
      </c>
      <c r="R249">
        <f t="shared" si="66"/>
        <v>73</v>
      </c>
      <c r="S249">
        <f t="shared" si="67"/>
        <v>5</v>
      </c>
      <c r="T249">
        <f t="shared" si="68"/>
        <v>19</v>
      </c>
    </row>
    <row r="250" spans="1:20">
      <c r="A250">
        <f t="shared" si="57"/>
        <v>235</v>
      </c>
      <c r="B250">
        <f t="shared" si="69"/>
        <v>94.188302930556077</v>
      </c>
      <c r="C250">
        <f t="shared" si="58"/>
        <v>2320.8298041078688</v>
      </c>
      <c r="D250">
        <f t="shared" si="59"/>
        <v>2224.0463625161988</v>
      </c>
      <c r="E250" s="6">
        <f t="shared" si="70"/>
        <v>2.595138661113924</v>
      </c>
      <c r="F250">
        <f t="shared" si="71"/>
        <v>0</v>
      </c>
      <c r="G250">
        <f t="shared" si="60"/>
        <v>4559.88</v>
      </c>
      <c r="H250">
        <f t="shared" si="61"/>
        <v>7005846</v>
      </c>
      <c r="I250">
        <f t="shared" si="62"/>
        <v>0</v>
      </c>
      <c r="J250">
        <f t="shared" si="63"/>
        <v>0.50896729828589105</v>
      </c>
      <c r="K250">
        <f t="shared" si="64"/>
        <v>3.1745578799708112E-4</v>
      </c>
      <c r="L250">
        <f t="shared" si="72"/>
        <v>8.5562154450998949E-4</v>
      </c>
      <c r="M250">
        <f t="shared" si="65"/>
        <v>0.02</v>
      </c>
      <c r="N250" s="7">
        <f t="shared" si="74"/>
        <v>6.2372531411392096E-4</v>
      </c>
      <c r="O250">
        <f>VLOOKUP(R250,mortality!$B$4:$H$106,prot_model!S250+2,FALSE)</f>
        <v>7.4590808818493009E-3</v>
      </c>
      <c r="P250">
        <f t="shared" si="73"/>
        <v>1.0197663660725855</v>
      </c>
      <c r="Q250">
        <f>discount_curve!K242</f>
        <v>0.76533901004666161</v>
      </c>
      <c r="R250">
        <f t="shared" si="66"/>
        <v>73</v>
      </c>
      <c r="S250">
        <f t="shared" si="67"/>
        <v>5</v>
      </c>
      <c r="T250">
        <f t="shared" si="68"/>
        <v>19</v>
      </c>
    </row>
    <row r="251" spans="1:20">
      <c r="A251">
        <f t="shared" si="57"/>
        <v>236</v>
      </c>
      <c r="B251">
        <f t="shared" si="69"/>
        <v>93.971000306998477</v>
      </c>
      <c r="C251">
        <f t="shared" si="58"/>
        <v>2315.4807122409161</v>
      </c>
      <c r="D251">
        <f t="shared" si="59"/>
        <v>2218.920338932563</v>
      </c>
      <c r="E251" s="6">
        <f t="shared" si="70"/>
        <v>2.5893730013545899</v>
      </c>
      <c r="F251">
        <f t="shared" si="71"/>
        <v>0</v>
      </c>
      <c r="G251">
        <f t="shared" si="60"/>
        <v>4559.88</v>
      </c>
      <c r="H251">
        <f t="shared" si="61"/>
        <v>7005846</v>
      </c>
      <c r="I251">
        <f t="shared" si="62"/>
        <v>0</v>
      </c>
      <c r="J251">
        <f t="shared" si="63"/>
        <v>0.50779422095338389</v>
      </c>
      <c r="K251">
        <f t="shared" si="64"/>
        <v>3.1672410996938315E-4</v>
      </c>
      <c r="L251">
        <f t="shared" si="72"/>
        <v>8.5364949199807027E-4</v>
      </c>
      <c r="M251">
        <f t="shared" si="65"/>
        <v>0.02</v>
      </c>
      <c r="N251" s="7">
        <f t="shared" si="74"/>
        <v>6.2372531411392096E-4</v>
      </c>
      <c r="O251">
        <f>VLOOKUP(R251,mortality!$B$4:$H$106,prot_model!S251+2,FALSE)</f>
        <v>7.4590808818493009E-3</v>
      </c>
      <c r="P251">
        <f t="shared" si="73"/>
        <v>1.0198513076785478</v>
      </c>
      <c r="Q251">
        <f>discount_curve!K243</f>
        <v>0.76446852884257155</v>
      </c>
      <c r="R251">
        <f t="shared" si="66"/>
        <v>73</v>
      </c>
      <c r="S251">
        <f t="shared" si="67"/>
        <v>5</v>
      </c>
      <c r="T251">
        <f t="shared" si="68"/>
        <v>19</v>
      </c>
    </row>
    <row r="252" spans="1:20">
      <c r="A252">
        <f t="shared" si="57"/>
        <v>237</v>
      </c>
      <c r="B252">
        <f t="shared" si="69"/>
        <v>93.754199005729618</v>
      </c>
      <c r="C252">
        <f t="shared" si="58"/>
        <v>2310.1439490607768</v>
      </c>
      <c r="D252">
        <f t="shared" si="59"/>
        <v>2213.8061299037963</v>
      </c>
      <c r="E252" s="6">
        <f t="shared" si="70"/>
        <v>2.5836201512508481</v>
      </c>
      <c r="F252">
        <f t="shared" si="71"/>
        <v>0</v>
      </c>
      <c r="G252">
        <f t="shared" si="60"/>
        <v>4559.88</v>
      </c>
      <c r="H252">
        <f t="shared" si="61"/>
        <v>7005846</v>
      </c>
      <c r="I252">
        <f t="shared" si="62"/>
        <v>0</v>
      </c>
      <c r="J252">
        <f t="shared" si="63"/>
        <v>0.50662384735141641</v>
      </c>
      <c r="K252">
        <f t="shared" si="64"/>
        <v>3.1599411832686534E-4</v>
      </c>
      <c r="L252">
        <f t="shared" si="72"/>
        <v>8.5168198470960289E-4</v>
      </c>
      <c r="M252">
        <f t="shared" si="65"/>
        <v>0.02</v>
      </c>
      <c r="N252" s="7">
        <f t="shared" si="74"/>
        <v>6.2372531411392096E-4</v>
      </c>
      <c r="O252">
        <f>VLOOKUP(R252,mortality!$B$4:$H$106,prot_model!S252+2,FALSE)</f>
        <v>7.4590808818493009E-3</v>
      </c>
      <c r="P252">
        <f t="shared" si="73"/>
        <v>1.0199362563597352</v>
      </c>
      <c r="Q252">
        <f>discount_curve!K244</f>
        <v>0.76359903770630289</v>
      </c>
      <c r="R252">
        <f t="shared" si="66"/>
        <v>73</v>
      </c>
      <c r="S252">
        <f t="shared" si="67"/>
        <v>5</v>
      </c>
      <c r="T252">
        <f t="shared" si="68"/>
        <v>19</v>
      </c>
    </row>
    <row r="253" spans="1:20">
      <c r="A253">
        <f t="shared" si="57"/>
        <v>238</v>
      </c>
      <c r="B253">
        <f t="shared" si="69"/>
        <v>93.53789787022825</v>
      </c>
      <c r="C253">
        <f t="shared" si="58"/>
        <v>2304.8194861520628</v>
      </c>
      <c r="D253">
        <f t="shared" si="59"/>
        <v>2208.7037081994913</v>
      </c>
      <c r="E253" s="6">
        <f t="shared" si="70"/>
        <v>2.5778800823432872</v>
      </c>
      <c r="F253">
        <f t="shared" si="71"/>
        <v>0</v>
      </c>
      <c r="G253">
        <f t="shared" si="60"/>
        <v>4559.88</v>
      </c>
      <c r="H253">
        <f t="shared" si="61"/>
        <v>7005846</v>
      </c>
      <c r="I253">
        <f t="shared" si="62"/>
        <v>0</v>
      </c>
      <c r="J253">
        <f t="shared" si="63"/>
        <v>0.50545617124837994</v>
      </c>
      <c r="K253">
        <f t="shared" si="64"/>
        <v>3.1526580918271558E-4</v>
      </c>
      <c r="L253">
        <f t="shared" si="72"/>
        <v>8.4971901216867088E-4</v>
      </c>
      <c r="M253">
        <f t="shared" si="65"/>
        <v>0.02</v>
      </c>
      <c r="N253" s="7">
        <f t="shared" si="74"/>
        <v>6.2372531411392096E-4</v>
      </c>
      <c r="O253">
        <f>VLOOKUP(R253,mortality!$B$4:$H$106,prot_model!S253+2,FALSE)</f>
        <v>7.4590808818493009E-3</v>
      </c>
      <c r="P253">
        <f t="shared" si="73"/>
        <v>1.0200212121167369</v>
      </c>
      <c r="Q253">
        <f>discount_curve!K245</f>
        <v>0.76273053551177328</v>
      </c>
      <c r="R253">
        <f t="shared" si="66"/>
        <v>73</v>
      </c>
      <c r="S253">
        <f t="shared" si="67"/>
        <v>5</v>
      </c>
      <c r="T253">
        <f t="shared" si="68"/>
        <v>19</v>
      </c>
    </row>
    <row r="254" spans="1:20">
      <c r="A254">
        <f t="shared" si="57"/>
        <v>239</v>
      </c>
      <c r="B254">
        <f t="shared" si="69"/>
        <v>93.32209574664067</v>
      </c>
      <c r="C254">
        <f t="shared" si="58"/>
        <v>2299.507295164879</v>
      </c>
      <c r="D254">
        <f t="shared" si="59"/>
        <v>2203.6130466520026</v>
      </c>
      <c r="E254" s="6">
        <f t="shared" si="70"/>
        <v>2.5721527662357251</v>
      </c>
      <c r="F254">
        <f t="shared" si="71"/>
        <v>0</v>
      </c>
      <c r="G254">
        <f t="shared" si="60"/>
        <v>4559.88</v>
      </c>
      <c r="H254">
        <f t="shared" si="61"/>
        <v>7005846</v>
      </c>
      <c r="I254">
        <f t="shared" si="62"/>
        <v>0</v>
      </c>
      <c r="J254">
        <f t="shared" si="63"/>
        <v>0.50429118642702853</v>
      </c>
      <c r="K254">
        <f t="shared" si="64"/>
        <v>3.1453917865908022E-4</v>
      </c>
      <c r="L254">
        <f t="shared" si="72"/>
        <v>8.4776056392350395E-4</v>
      </c>
      <c r="M254">
        <f t="shared" si="65"/>
        <v>0.02</v>
      </c>
      <c r="N254" s="7">
        <f t="shared" si="74"/>
        <v>6.2372531411392096E-4</v>
      </c>
      <c r="O254">
        <f>VLOOKUP(R254,mortality!$B$4:$H$106,prot_model!S254+2,FALSE)</f>
        <v>7.4590808818493009E-3</v>
      </c>
      <c r="P254">
        <f t="shared" si="73"/>
        <v>1.0201061749501421</v>
      </c>
      <c r="Q254">
        <f>discount_curve!K246</f>
        <v>0.76186302113417959</v>
      </c>
      <c r="R254">
        <f t="shared" si="66"/>
        <v>73</v>
      </c>
      <c r="S254">
        <f t="shared" si="67"/>
        <v>5</v>
      </c>
      <c r="T254">
        <f t="shared" si="68"/>
        <v>19</v>
      </c>
    </row>
    <row r="255" spans="1:20">
      <c r="A255">
        <f t="shared" si="57"/>
        <v>240</v>
      </c>
      <c r="B255">
        <f t="shared" si="69"/>
        <v>-127.98912063491251</v>
      </c>
      <c r="C255">
        <f t="shared" si="58"/>
        <v>2294.2073478146713</v>
      </c>
      <c r="D255">
        <f t="shared" si="59"/>
        <v>2419.6300302749887</v>
      </c>
      <c r="E255" s="6">
        <f t="shared" si="70"/>
        <v>2.5664381745950688</v>
      </c>
      <c r="F255">
        <f t="shared" si="71"/>
        <v>0</v>
      </c>
      <c r="G255">
        <f t="shared" si="60"/>
        <v>4559.88</v>
      </c>
      <c r="H255">
        <f t="shared" si="61"/>
        <v>7005846</v>
      </c>
      <c r="I255">
        <f t="shared" si="62"/>
        <v>0</v>
      </c>
      <c r="J255">
        <f t="shared" si="63"/>
        <v>0.50312888668444589</v>
      </c>
      <c r="K255">
        <f t="shared" si="64"/>
        <v>3.453729971048448E-4</v>
      </c>
      <c r="L255">
        <f t="shared" si="72"/>
        <v>8.4575354318939644E-4</v>
      </c>
      <c r="M255">
        <f t="shared" si="65"/>
        <v>0.02</v>
      </c>
      <c r="N255" s="7">
        <f t="shared" si="74"/>
        <v>6.8645034353087553E-4</v>
      </c>
      <c r="O255">
        <f>VLOOKUP(R255,mortality!$B$4:$H$106,prot_model!S255+2,FALSE)</f>
        <v>8.2063750460013851E-3</v>
      </c>
      <c r="P255">
        <f t="shared" si="73"/>
        <v>1.0201911448605401</v>
      </c>
      <c r="Q255">
        <f>discount_curve!K247</f>
        <v>0.76054622854312348</v>
      </c>
      <c r="R255">
        <f t="shared" si="66"/>
        <v>74</v>
      </c>
      <c r="S255">
        <f t="shared" si="67"/>
        <v>5</v>
      </c>
      <c r="T255">
        <f t="shared" si="68"/>
        <v>20</v>
      </c>
    </row>
    <row r="256" spans="1:20">
      <c r="A256">
        <f t="shared" ref="A256:A319" si="75">A255+1</f>
        <v>241</v>
      </c>
      <c r="B256">
        <f t="shared" si="69"/>
        <v>-127.68632756874815</v>
      </c>
      <c r="C256">
        <f t="shared" si="58"/>
        <v>2288.7759537261145</v>
      </c>
      <c r="D256">
        <f t="shared" si="59"/>
        <v>2413.9017057382166</v>
      </c>
      <c r="E256" s="6">
        <f t="shared" si="70"/>
        <v>2.5605755566460422</v>
      </c>
      <c r="F256">
        <f t="shared" si="71"/>
        <v>0</v>
      </c>
      <c r="G256">
        <f t="shared" si="60"/>
        <v>4559.88</v>
      </c>
      <c r="H256">
        <f t="shared" si="61"/>
        <v>7005846</v>
      </c>
      <c r="I256">
        <f t="shared" si="62"/>
        <v>0</v>
      </c>
      <c r="J256">
        <f t="shared" si="63"/>
        <v>0.5019377601441517</v>
      </c>
      <c r="K256">
        <f t="shared" si="64"/>
        <v>3.4455534788207116E-4</v>
      </c>
      <c r="L256">
        <f t="shared" si="72"/>
        <v>8.4375127395282094E-4</v>
      </c>
      <c r="M256">
        <f t="shared" si="65"/>
        <v>0.02</v>
      </c>
      <c r="N256" s="7">
        <f t="shared" si="74"/>
        <v>6.8645034353087553E-4</v>
      </c>
      <c r="O256">
        <f>VLOOKUP(R256,mortality!$B$4:$H$106,prot_model!S256+2,FALSE)</f>
        <v>8.2063750460013851E-3</v>
      </c>
      <c r="P256">
        <f t="shared" si="73"/>
        <v>1.0202761218485215</v>
      </c>
      <c r="Q256">
        <f>discount_curve!K248</f>
        <v>0.75967932513924086</v>
      </c>
      <c r="R256">
        <f t="shared" si="66"/>
        <v>74</v>
      </c>
      <c r="S256">
        <f t="shared" si="67"/>
        <v>5</v>
      </c>
      <c r="T256">
        <f t="shared" si="68"/>
        <v>20</v>
      </c>
    </row>
    <row r="257" spans="1:20">
      <c r="A257">
        <f t="shared" si="75"/>
        <v>242</v>
      </c>
      <c r="B257">
        <f t="shared" si="69"/>
        <v>-127.38425085928034</v>
      </c>
      <c r="C257">
        <f t="shared" si="58"/>
        <v>2283.357418127342</v>
      </c>
      <c r="D257">
        <f t="shared" si="59"/>
        <v>2408.1869426557114</v>
      </c>
      <c r="E257" s="6">
        <f t="shared" si="70"/>
        <v>2.5547263309110009</v>
      </c>
      <c r="F257">
        <f t="shared" si="71"/>
        <v>0</v>
      </c>
      <c r="G257">
        <f t="shared" si="60"/>
        <v>4559.88</v>
      </c>
      <c r="H257">
        <f t="shared" si="61"/>
        <v>7005846</v>
      </c>
      <c r="I257">
        <f t="shared" si="62"/>
        <v>0</v>
      </c>
      <c r="J257">
        <f t="shared" si="63"/>
        <v>0.50074945352231681</v>
      </c>
      <c r="K257">
        <f t="shared" si="64"/>
        <v>3.4373963439329259E-4</v>
      </c>
      <c r="L257">
        <f t="shared" si="72"/>
        <v>8.4175374496490052E-4</v>
      </c>
      <c r="M257">
        <f t="shared" si="65"/>
        <v>0.02</v>
      </c>
      <c r="N257" s="7">
        <f t="shared" si="74"/>
        <v>6.8645034353087553E-4</v>
      </c>
      <c r="O257">
        <f>VLOOKUP(R257,mortality!$B$4:$H$106,prot_model!S257+2,FALSE)</f>
        <v>8.2063750460013851E-3</v>
      </c>
      <c r="P257">
        <f t="shared" si="73"/>
        <v>1.0203611059146747</v>
      </c>
      <c r="Q257">
        <f>discount_curve!K249</f>
        <v>0.75881340986925916</v>
      </c>
      <c r="R257">
        <f t="shared" si="66"/>
        <v>74</v>
      </c>
      <c r="S257">
        <f t="shared" si="67"/>
        <v>5</v>
      </c>
      <c r="T257">
        <f t="shared" si="68"/>
        <v>20</v>
      </c>
    </row>
    <row r="258" spans="1:20">
      <c r="A258">
        <f t="shared" si="75"/>
        <v>243</v>
      </c>
      <c r="B258">
        <f t="shared" si="69"/>
        <v>-127.08288881169149</v>
      </c>
      <c r="C258">
        <f t="shared" si="58"/>
        <v>2277.951710576674</v>
      </c>
      <c r="D258">
        <f t="shared" si="59"/>
        <v>2402.4857089215679</v>
      </c>
      <c r="E258" s="6">
        <f t="shared" si="70"/>
        <v>2.5488904667975718</v>
      </c>
      <c r="F258">
        <f t="shared" si="71"/>
        <v>0</v>
      </c>
      <c r="G258">
        <f t="shared" si="60"/>
        <v>4559.88</v>
      </c>
      <c r="H258">
        <f t="shared" si="61"/>
        <v>7005846</v>
      </c>
      <c r="I258">
        <f t="shared" si="62"/>
        <v>0</v>
      </c>
      <c r="J258">
        <f t="shared" si="63"/>
        <v>0.49956396014295862</v>
      </c>
      <c r="K258">
        <f t="shared" si="64"/>
        <v>3.4292585205577858E-4</v>
      </c>
      <c r="L258">
        <f t="shared" si="72"/>
        <v>8.3976094500338972E-4</v>
      </c>
      <c r="M258">
        <f t="shared" si="65"/>
        <v>0.02</v>
      </c>
      <c r="N258" s="7">
        <f t="shared" si="74"/>
        <v>6.8645034353087553E-4</v>
      </c>
      <c r="O258">
        <f>VLOOKUP(R258,mortality!$B$4:$H$106,prot_model!S258+2,FALSE)</f>
        <v>8.2063750460013851E-3</v>
      </c>
      <c r="P258">
        <f t="shared" si="73"/>
        <v>1.0204460970595892</v>
      </c>
      <c r="Q258">
        <f>discount_curve!K250</f>
        <v>0.7579484816068609</v>
      </c>
      <c r="R258">
        <f t="shared" si="66"/>
        <v>74</v>
      </c>
      <c r="S258">
        <f t="shared" si="67"/>
        <v>5</v>
      </c>
      <c r="T258">
        <f t="shared" si="68"/>
        <v>20</v>
      </c>
    </row>
    <row r="259" spans="1:20">
      <c r="A259">
        <f t="shared" si="75"/>
        <v>244</v>
      </c>
      <c r="B259">
        <f t="shared" si="69"/>
        <v>-126.78223973517423</v>
      </c>
      <c r="C259">
        <f t="shared" si="58"/>
        <v>2272.5588007045003</v>
      </c>
      <c r="D259">
        <f t="shared" si="59"/>
        <v>2396.7979725058913</v>
      </c>
      <c r="E259" s="6">
        <f t="shared" si="70"/>
        <v>2.543067933783266</v>
      </c>
      <c r="F259">
        <f t="shared" si="71"/>
        <v>0</v>
      </c>
      <c r="G259">
        <f t="shared" si="60"/>
        <v>4559.88</v>
      </c>
      <c r="H259">
        <f t="shared" si="61"/>
        <v>7005846</v>
      </c>
      <c r="I259">
        <f t="shared" si="62"/>
        <v>0</v>
      </c>
      <c r="J259">
        <f t="shared" si="63"/>
        <v>0.49838127334589949</v>
      </c>
      <c r="K259">
        <f t="shared" si="64"/>
        <v>3.4211399629764791E-4</v>
      </c>
      <c r="L259">
        <f t="shared" si="72"/>
        <v>8.3777286287261069E-4</v>
      </c>
      <c r="M259">
        <f t="shared" si="65"/>
        <v>0.02</v>
      </c>
      <c r="N259" s="7">
        <f t="shared" si="74"/>
        <v>6.8645034353087553E-4</v>
      </c>
      <c r="O259">
        <f>VLOOKUP(R259,mortality!$B$4:$H$106,prot_model!S259+2,FALSE)</f>
        <v>8.2063750460013851E-3</v>
      </c>
      <c r="P259">
        <f t="shared" si="73"/>
        <v>1.0205310952838553</v>
      </c>
      <c r="Q259">
        <f>discount_curve!K251</f>
        <v>0.75708453922701202</v>
      </c>
      <c r="R259">
        <f t="shared" si="66"/>
        <v>74</v>
      </c>
      <c r="S259">
        <f t="shared" si="67"/>
        <v>5</v>
      </c>
      <c r="T259">
        <f t="shared" si="68"/>
        <v>20</v>
      </c>
    </row>
    <row r="260" spans="1:20">
      <c r="A260">
        <f t="shared" si="75"/>
        <v>245</v>
      </c>
      <c r="B260">
        <f t="shared" si="69"/>
        <v>-126.48230194292179</v>
      </c>
      <c r="C260">
        <f t="shared" si="58"/>
        <v>2267.1786582131072</v>
      </c>
      <c r="D260">
        <f t="shared" si="59"/>
        <v>2391.1237014546136</v>
      </c>
      <c r="E260" s="6">
        <f t="shared" si="70"/>
        <v>2.5372587014153178</v>
      </c>
      <c r="F260">
        <f t="shared" si="71"/>
        <v>0</v>
      </c>
      <c r="G260">
        <f t="shared" si="60"/>
        <v>4559.88</v>
      </c>
      <c r="H260">
        <f t="shared" si="61"/>
        <v>7005846</v>
      </c>
      <c r="I260">
        <f t="shared" si="62"/>
        <v>0</v>
      </c>
      <c r="J260">
        <f t="shared" si="63"/>
        <v>0.49720138648672924</v>
      </c>
      <c r="K260">
        <f t="shared" si="64"/>
        <v>3.4130406255784292E-4</v>
      </c>
      <c r="L260">
        <f t="shared" si="72"/>
        <v>8.3578948740339074E-4</v>
      </c>
      <c r="M260">
        <f t="shared" si="65"/>
        <v>0.02</v>
      </c>
      <c r="N260" s="7">
        <f t="shared" si="74"/>
        <v>6.8645034353087553E-4</v>
      </c>
      <c r="O260">
        <f>VLOOKUP(R260,mortality!$B$4:$H$106,prot_model!S260+2,FALSE)</f>
        <v>8.2063750460013851E-3</v>
      </c>
      <c r="P260">
        <f t="shared" si="73"/>
        <v>1.0206161005880621</v>
      </c>
      <c r="Q260">
        <f>discount_curve!K252</f>
        <v>0.75622158160596109</v>
      </c>
      <c r="R260">
        <f t="shared" si="66"/>
        <v>74</v>
      </c>
      <c r="S260">
        <f t="shared" si="67"/>
        <v>5</v>
      </c>
      <c r="T260">
        <f t="shared" si="68"/>
        <v>20</v>
      </c>
    </row>
    <row r="261" spans="1:20">
      <c r="A261">
        <f t="shared" si="75"/>
        <v>246</v>
      </c>
      <c r="B261">
        <f t="shared" si="69"/>
        <v>-126.18307375211735</v>
      </c>
      <c r="C261">
        <f t="shared" si="58"/>
        <v>2261.81125287651</v>
      </c>
      <c r="D261">
        <f t="shared" si="59"/>
        <v>2385.4628638893168</v>
      </c>
      <c r="E261" s="6">
        <f t="shared" si="70"/>
        <v>2.531462739310526</v>
      </c>
      <c r="F261">
        <f t="shared" si="71"/>
        <v>0</v>
      </c>
      <c r="G261">
        <f t="shared" si="60"/>
        <v>4559.88</v>
      </c>
      <c r="H261">
        <f t="shared" si="61"/>
        <v>7005846</v>
      </c>
      <c r="I261">
        <f t="shared" si="62"/>
        <v>0</v>
      </c>
      <c r="J261">
        <f t="shared" si="63"/>
        <v>0.49602429293676803</v>
      </c>
      <c r="K261">
        <f t="shared" si="64"/>
        <v>3.4049604628610405E-4</v>
      </c>
      <c r="L261">
        <f t="shared" si="72"/>
        <v>8.3381080745299969E-4</v>
      </c>
      <c r="M261">
        <f t="shared" si="65"/>
        <v>0.02</v>
      </c>
      <c r="N261" s="7">
        <f t="shared" si="74"/>
        <v>6.8645034353087553E-4</v>
      </c>
      <c r="O261">
        <f>VLOOKUP(R261,mortality!$B$4:$H$106,prot_model!S261+2,FALSE)</f>
        <v>8.2063750460013851E-3</v>
      </c>
      <c r="P261">
        <f t="shared" si="73"/>
        <v>1.0207011129727999</v>
      </c>
      <c r="Q261">
        <f>discount_curve!K253</f>
        <v>0.75535960762123766</v>
      </c>
      <c r="R261">
        <f t="shared" si="66"/>
        <v>74</v>
      </c>
      <c r="S261">
        <f t="shared" si="67"/>
        <v>5</v>
      </c>
      <c r="T261">
        <f t="shared" si="68"/>
        <v>20</v>
      </c>
    </row>
    <row r="262" spans="1:20">
      <c r="A262">
        <f t="shared" si="75"/>
        <v>247</v>
      </c>
      <c r="B262">
        <f t="shared" si="69"/>
        <v>-125.88455348392655</v>
      </c>
      <c r="C262">
        <f t="shared" si="58"/>
        <v>2256.456554540282</v>
      </c>
      <c r="D262">
        <f t="shared" si="59"/>
        <v>2379.8154280070535</v>
      </c>
      <c r="E262" s="6">
        <f t="shared" si="70"/>
        <v>2.5256800171550946</v>
      </c>
      <c r="F262">
        <f t="shared" si="71"/>
        <v>0</v>
      </c>
      <c r="G262">
        <f t="shared" si="60"/>
        <v>4559.88</v>
      </c>
      <c r="H262">
        <f t="shared" si="61"/>
        <v>7005846</v>
      </c>
      <c r="I262">
        <f t="shared" si="62"/>
        <v>0</v>
      </c>
      <c r="J262">
        <f t="shared" si="63"/>
        <v>0.49484998608302894</v>
      </c>
      <c r="K262">
        <f t="shared" si="64"/>
        <v>3.3968994294294416E-4</v>
      </c>
      <c r="L262">
        <f t="shared" si="72"/>
        <v>8.3183681190508697E-4</v>
      </c>
      <c r="M262">
        <f t="shared" si="65"/>
        <v>0.02</v>
      </c>
      <c r="N262" s="7">
        <f t="shared" si="74"/>
        <v>6.8645034353087553E-4</v>
      </c>
      <c r="O262">
        <f>VLOOKUP(R262,mortality!$B$4:$H$106,prot_model!S262+2,FALSE)</f>
        <v>8.2063750460013851E-3</v>
      </c>
      <c r="P262">
        <f t="shared" si="73"/>
        <v>1.020786132438658</v>
      </c>
      <c r="Q262">
        <f>discount_curve!K254</f>
        <v>0.75449861615165048</v>
      </c>
      <c r="R262">
        <f t="shared" si="66"/>
        <v>74</v>
      </c>
      <c r="S262">
        <f t="shared" si="67"/>
        <v>5</v>
      </c>
      <c r="T262">
        <f t="shared" si="68"/>
        <v>20</v>
      </c>
    </row>
    <row r="263" spans="1:20">
      <c r="A263">
        <f t="shared" si="75"/>
        <v>248</v>
      </c>
      <c r="B263">
        <f t="shared" si="69"/>
        <v>-125.5867394634865</v>
      </c>
      <c r="C263">
        <f t="shared" si="58"/>
        <v>2251.1145331213856</v>
      </c>
      <c r="D263">
        <f t="shared" si="59"/>
        <v>2374.1813620801677</v>
      </c>
      <c r="E263" s="6">
        <f t="shared" si="70"/>
        <v>2.5199105047044732</v>
      </c>
      <c r="F263">
        <f t="shared" si="71"/>
        <v>0</v>
      </c>
      <c r="G263">
        <f t="shared" si="60"/>
        <v>4559.88</v>
      </c>
      <c r="H263">
        <f t="shared" si="61"/>
        <v>7005846</v>
      </c>
      <c r="I263">
        <f t="shared" si="62"/>
        <v>0</v>
      </c>
      <c r="J263">
        <f t="shared" si="63"/>
        <v>0.49367845932818094</v>
      </c>
      <c r="K263">
        <f t="shared" si="64"/>
        <v>3.3888574799962316E-4</v>
      </c>
      <c r="L263">
        <f t="shared" si="72"/>
        <v>8.2986748966961906E-4</v>
      </c>
      <c r="M263">
        <f t="shared" si="65"/>
        <v>0.02</v>
      </c>
      <c r="N263" s="7">
        <f t="shared" si="74"/>
        <v>6.8645034353087553E-4</v>
      </c>
      <c r="O263">
        <f>VLOOKUP(R263,mortality!$B$4:$H$106,prot_model!S263+2,FALSE)</f>
        <v>8.2063750460013851E-3</v>
      </c>
      <c r="P263">
        <f t="shared" si="73"/>
        <v>1.0208711589862263</v>
      </c>
      <c r="Q263">
        <f>discount_curve!K255</f>
        <v>0.75363860607728628</v>
      </c>
      <c r="R263">
        <f t="shared" si="66"/>
        <v>74</v>
      </c>
      <c r="S263">
        <f t="shared" si="67"/>
        <v>5</v>
      </c>
      <c r="T263">
        <f t="shared" si="68"/>
        <v>20</v>
      </c>
    </row>
    <row r="264" spans="1:20">
      <c r="A264">
        <f t="shared" si="75"/>
        <v>249</v>
      </c>
      <c r="B264">
        <f t="shared" si="69"/>
        <v>-125.28963001989739</v>
      </c>
      <c r="C264">
        <f t="shared" si="58"/>
        <v>2245.7851586080023</v>
      </c>
      <c r="D264">
        <f t="shared" si="59"/>
        <v>2368.5606344561165</v>
      </c>
      <c r="E264" s="6">
        <f t="shared" si="70"/>
        <v>2.5141541717832037</v>
      </c>
      <c r="F264">
        <f t="shared" si="71"/>
        <v>0</v>
      </c>
      <c r="G264">
        <f t="shared" si="60"/>
        <v>4559.88</v>
      </c>
      <c r="H264">
        <f t="shared" si="61"/>
        <v>7005846</v>
      </c>
      <c r="I264">
        <f t="shared" si="62"/>
        <v>0</v>
      </c>
      <c r="J264">
        <f t="shared" si="63"/>
        <v>0.4925097060905117</v>
      </c>
      <c r="K264">
        <f t="shared" si="64"/>
        <v>3.380834569381223E-4</v>
      </c>
      <c r="L264">
        <f t="shared" si="72"/>
        <v>8.2790282968281772E-4</v>
      </c>
      <c r="M264">
        <f t="shared" si="65"/>
        <v>0.02</v>
      </c>
      <c r="N264" s="7">
        <f t="shared" si="74"/>
        <v>6.8645034353087553E-4</v>
      </c>
      <c r="O264">
        <f>VLOOKUP(R264,mortality!$B$4:$H$106,prot_model!S264+2,FALSE)</f>
        <v>8.2063750460013851E-3</v>
      </c>
      <c r="P264">
        <f t="shared" si="73"/>
        <v>1.0209561926160948</v>
      </c>
      <c r="Q264">
        <f>discount_curve!K256</f>
        <v>0.75277957627950909</v>
      </c>
      <c r="R264">
        <f t="shared" si="66"/>
        <v>74</v>
      </c>
      <c r="S264">
        <f t="shared" si="67"/>
        <v>5</v>
      </c>
      <c r="T264">
        <f t="shared" si="68"/>
        <v>20</v>
      </c>
    </row>
    <row r="265" spans="1:20">
      <c r="A265">
        <f t="shared" si="75"/>
        <v>250</v>
      </c>
      <c r="B265">
        <f t="shared" si="69"/>
        <v>-124.99322348621051</v>
      </c>
      <c r="C265">
        <f t="shared" si="58"/>
        <v>2240.4684010593655</v>
      </c>
      <c r="D265">
        <f t="shared" si="59"/>
        <v>2362.9532135572913</v>
      </c>
      <c r="E265" s="6">
        <f t="shared" si="70"/>
        <v>2.5084109882847558</v>
      </c>
      <c r="F265">
        <f t="shared" si="71"/>
        <v>0</v>
      </c>
      <c r="G265">
        <f t="shared" si="60"/>
        <v>4559.88</v>
      </c>
      <c r="H265">
        <f t="shared" si="61"/>
        <v>7005846</v>
      </c>
      <c r="I265">
        <f t="shared" si="62"/>
        <v>0</v>
      </c>
      <c r="J265">
        <f t="shared" si="63"/>
        <v>0.49134371980389074</v>
      </c>
      <c r="K265">
        <f t="shared" si="64"/>
        <v>3.3728306525111903E-4</v>
      </c>
      <c r="L265">
        <f t="shared" si="72"/>
        <v>8.2594282090709737E-4</v>
      </c>
      <c r="M265">
        <f t="shared" si="65"/>
        <v>0.02</v>
      </c>
      <c r="N265" s="7">
        <f t="shared" si="74"/>
        <v>6.8645034353087553E-4</v>
      </c>
      <c r="O265">
        <f>VLOOKUP(R265,mortality!$B$4:$H$106,prot_model!S265+2,FALSE)</f>
        <v>8.2063750460013851E-3</v>
      </c>
      <c r="P265">
        <f t="shared" si="73"/>
        <v>1.0210412333288534</v>
      </c>
      <c r="Q265">
        <f>discount_curve!K257</f>
        <v>0.75192152564095682</v>
      </c>
      <c r="R265">
        <f t="shared" si="66"/>
        <v>74</v>
      </c>
      <c r="S265">
        <f t="shared" si="67"/>
        <v>5</v>
      </c>
      <c r="T265">
        <f t="shared" si="68"/>
        <v>20</v>
      </c>
    </row>
    <row r="266" spans="1:20">
      <c r="A266">
        <f t="shared" si="75"/>
        <v>251</v>
      </c>
      <c r="B266">
        <f t="shared" si="69"/>
        <v>-124.69751819942495</v>
      </c>
      <c r="C266">
        <f t="shared" si="58"/>
        <v>2235.1642306055905</v>
      </c>
      <c r="D266">
        <f t="shared" si="59"/>
        <v>2357.3590678808441</v>
      </c>
      <c r="E266" s="6">
        <f t="shared" si="70"/>
        <v>2.5026809241713757</v>
      </c>
      <c r="F266">
        <f t="shared" si="71"/>
        <v>0</v>
      </c>
      <c r="G266">
        <f t="shared" si="60"/>
        <v>4559.88</v>
      </c>
      <c r="H266">
        <f t="shared" si="61"/>
        <v>7005846</v>
      </c>
      <c r="I266">
        <f t="shared" si="62"/>
        <v>0</v>
      </c>
      <c r="J266">
        <f t="shared" si="63"/>
        <v>0.49018049391773255</v>
      </c>
      <c r="K266">
        <f t="shared" si="64"/>
        <v>3.3648456844196175E-4</v>
      </c>
      <c r="L266">
        <f t="shared" si="72"/>
        <v>8.2398745233100337E-4</v>
      </c>
      <c r="M266">
        <f t="shared" si="65"/>
        <v>0.02</v>
      </c>
      <c r="N266" s="7">
        <f t="shared" si="74"/>
        <v>6.8645034353087553E-4</v>
      </c>
      <c r="O266">
        <f>VLOOKUP(R266,mortality!$B$4:$H$106,prot_model!S266+2,FALSE)</f>
        <v>8.2063750460013851E-3</v>
      </c>
      <c r="P266">
        <f t="shared" si="73"/>
        <v>1.0211262811250923</v>
      </c>
      <c r="Q266">
        <f>discount_curve!K258</f>
        <v>0.75106445304554137</v>
      </c>
      <c r="R266">
        <f t="shared" si="66"/>
        <v>74</v>
      </c>
      <c r="S266">
        <f t="shared" si="67"/>
        <v>5</v>
      </c>
      <c r="T266">
        <f t="shared" si="68"/>
        <v>20</v>
      </c>
    </row>
    <row r="267" spans="1:20">
      <c r="A267">
        <f t="shared" si="75"/>
        <v>252</v>
      </c>
      <c r="B267">
        <f t="shared" si="69"/>
        <v>-365.05982816198235</v>
      </c>
      <c r="C267">
        <f t="shared" si="58"/>
        <v>2229.8726174475082</v>
      </c>
      <c r="D267">
        <f t="shared" si="59"/>
        <v>2592.4354816600166</v>
      </c>
      <c r="E267" s="6">
        <f t="shared" si="70"/>
        <v>2.4969639494739213</v>
      </c>
      <c r="F267">
        <f t="shared" si="71"/>
        <v>0</v>
      </c>
      <c r="G267">
        <f t="shared" si="60"/>
        <v>4559.88</v>
      </c>
      <c r="H267">
        <f t="shared" si="61"/>
        <v>7005846</v>
      </c>
      <c r="I267">
        <f t="shared" si="62"/>
        <v>0</v>
      </c>
      <c r="J267">
        <f t="shared" si="63"/>
        <v>0.48902002189695959</v>
      </c>
      <c r="K267">
        <f t="shared" si="64"/>
        <v>3.7003889061506872E-4</v>
      </c>
      <c r="L267">
        <f t="shared" si="72"/>
        <v>8.2197892981044187E-4</v>
      </c>
      <c r="M267">
        <f t="shared" si="65"/>
        <v>0.02</v>
      </c>
      <c r="N267" s="7">
        <f t="shared" si="74"/>
        <v>7.5669476513384737E-4</v>
      </c>
      <c r="O267">
        <f>VLOOKUP(R267,mortality!$B$4:$H$106,prot_model!S267+2,FALSE)</f>
        <v>9.0426415998366896E-3</v>
      </c>
      <c r="P267">
        <f t="shared" si="73"/>
        <v>1.0212113360054005</v>
      </c>
      <c r="Q267">
        <f>discount_curve!K259</f>
        <v>0.75005297192788956</v>
      </c>
      <c r="R267">
        <f t="shared" si="66"/>
        <v>75</v>
      </c>
      <c r="S267">
        <f t="shared" si="67"/>
        <v>5</v>
      </c>
      <c r="T267">
        <f t="shared" si="68"/>
        <v>21</v>
      </c>
    </row>
    <row r="268" spans="1:20">
      <c r="A268">
        <f t="shared" si="75"/>
        <v>253</v>
      </c>
      <c r="B268">
        <f t="shared" si="69"/>
        <v>-364.17017878099057</v>
      </c>
      <c r="C268">
        <f t="shared" si="58"/>
        <v>2224.4371592285065</v>
      </c>
      <c r="D268">
        <f t="shared" si="59"/>
        <v>2586.1162530925349</v>
      </c>
      <c r="E268" s="6">
        <f t="shared" si="70"/>
        <v>2.4910849169621958</v>
      </c>
      <c r="F268">
        <f t="shared" si="71"/>
        <v>0</v>
      </c>
      <c r="G268">
        <f t="shared" si="60"/>
        <v>4559.88</v>
      </c>
      <c r="H268">
        <f t="shared" si="61"/>
        <v>7005846</v>
      </c>
      <c r="I268">
        <f t="shared" si="62"/>
        <v>0</v>
      </c>
      <c r="J268">
        <f t="shared" si="63"/>
        <v>0.48782800407653409</v>
      </c>
      <c r="K268">
        <f t="shared" si="64"/>
        <v>3.6913689697040653E-4</v>
      </c>
      <c r="L268">
        <f t="shared" si="72"/>
        <v>8.1997530319297216E-4</v>
      </c>
      <c r="M268">
        <f t="shared" si="65"/>
        <v>0.02</v>
      </c>
      <c r="N268" s="7">
        <f t="shared" si="74"/>
        <v>7.5669476513384737E-4</v>
      </c>
      <c r="O268">
        <f>VLOOKUP(R268,mortality!$B$4:$H$106,prot_model!S268+2,FALSE)</f>
        <v>9.0426415998366896E-3</v>
      </c>
      <c r="P268">
        <f t="shared" si="73"/>
        <v>1.02129639797037</v>
      </c>
      <c r="Q268">
        <f>discount_curve!K260</f>
        <v>0.74919741334856071</v>
      </c>
      <c r="R268">
        <f t="shared" si="66"/>
        <v>75</v>
      </c>
      <c r="S268">
        <f t="shared" si="67"/>
        <v>5</v>
      </c>
      <c r="T268">
        <f t="shared" si="68"/>
        <v>21</v>
      </c>
    </row>
    <row r="269" spans="1:20">
      <c r="A269">
        <f t="shared" si="75"/>
        <v>254</v>
      </c>
      <c r="B269">
        <f t="shared" si="69"/>
        <v>-363.28269748919985</v>
      </c>
      <c r="C269">
        <f t="shared" si="58"/>
        <v>2219.0149502892255</v>
      </c>
      <c r="D269">
        <f t="shared" si="59"/>
        <v>2579.8124280519555</v>
      </c>
      <c r="E269" s="6">
        <f t="shared" si="70"/>
        <v>2.4852197264698068</v>
      </c>
      <c r="F269">
        <f t="shared" si="71"/>
        <v>0</v>
      </c>
      <c r="G269">
        <f t="shared" si="60"/>
        <v>4559.88</v>
      </c>
      <c r="H269">
        <f t="shared" si="61"/>
        <v>7005846</v>
      </c>
      <c r="I269">
        <f t="shared" si="62"/>
        <v>0</v>
      </c>
      <c r="J269">
        <f t="shared" si="63"/>
        <v>0.48663889187637072</v>
      </c>
      <c r="K269">
        <f t="shared" si="64"/>
        <v>3.6823710199338606E-4</v>
      </c>
      <c r="L269">
        <f t="shared" si="72"/>
        <v>8.1797656054451509E-4</v>
      </c>
      <c r="M269">
        <f t="shared" si="65"/>
        <v>0.02</v>
      </c>
      <c r="N269" s="7">
        <f t="shared" si="74"/>
        <v>7.5669476513384737E-4</v>
      </c>
      <c r="O269">
        <f>VLOOKUP(R269,mortality!$B$4:$H$106,prot_model!S269+2,FALSE)</f>
        <v>9.0426415998366896E-3</v>
      </c>
      <c r="P269">
        <f t="shared" si="73"/>
        <v>1.0213814670205892</v>
      </c>
      <c r="Q269">
        <f>discount_curve!K261</f>
        <v>0.7483428306742812</v>
      </c>
      <c r="R269">
        <f t="shared" si="66"/>
        <v>75</v>
      </c>
      <c r="S269">
        <f t="shared" si="67"/>
        <v>5</v>
      </c>
      <c r="T269">
        <f t="shared" si="68"/>
        <v>21</v>
      </c>
    </row>
    <row r="270" spans="1:20">
      <c r="A270">
        <f t="shared" si="75"/>
        <v>255</v>
      </c>
      <c r="B270">
        <f t="shared" si="69"/>
        <v>-362.39737900290561</v>
      </c>
      <c r="C270">
        <f t="shared" si="58"/>
        <v>2213.6059583336919</v>
      </c>
      <c r="D270">
        <f t="shared" si="59"/>
        <v>2573.5239689911914</v>
      </c>
      <c r="E270" s="6">
        <f t="shared" si="70"/>
        <v>2.4793683454061037</v>
      </c>
      <c r="F270">
        <f t="shared" si="71"/>
        <v>0</v>
      </c>
      <c r="G270">
        <f t="shared" si="60"/>
        <v>4559.88</v>
      </c>
      <c r="H270">
        <f t="shared" si="61"/>
        <v>7005846</v>
      </c>
      <c r="I270">
        <f t="shared" si="62"/>
        <v>0</v>
      </c>
      <c r="J270">
        <f t="shared" si="63"/>
        <v>0.48545267821383281</v>
      </c>
      <c r="K270">
        <f t="shared" si="64"/>
        <v>3.6733950032461339E-4</v>
      </c>
      <c r="L270">
        <f t="shared" si="72"/>
        <v>8.1598268996008151E-4</v>
      </c>
      <c r="M270">
        <f t="shared" si="65"/>
        <v>0.02</v>
      </c>
      <c r="N270" s="7">
        <f t="shared" si="74"/>
        <v>7.5669476513384737E-4</v>
      </c>
      <c r="O270">
        <f>VLOOKUP(R270,mortality!$B$4:$H$106,prot_model!S270+2,FALSE)</f>
        <v>9.0426415998366896E-3</v>
      </c>
      <c r="P270">
        <f t="shared" si="73"/>
        <v>1.0214665431566488</v>
      </c>
      <c r="Q270">
        <f>discount_curve!K262</f>
        <v>0.74748922279187113</v>
      </c>
      <c r="R270">
        <f t="shared" si="66"/>
        <v>75</v>
      </c>
      <c r="S270">
        <f t="shared" si="67"/>
        <v>5</v>
      </c>
      <c r="T270">
        <f t="shared" si="68"/>
        <v>21</v>
      </c>
    </row>
    <row r="271" spans="1:20">
      <c r="A271">
        <f t="shared" si="75"/>
        <v>256</v>
      </c>
      <c r="B271">
        <f t="shared" si="69"/>
        <v>-361.51421805127541</v>
      </c>
      <c r="C271">
        <f t="shared" ref="C271:C334" si="76">G271*J271</f>
        <v>2208.2101511446567</v>
      </c>
      <c r="D271">
        <f t="shared" ref="D271:D334" si="77">H271*K271</f>
        <v>2567.250838454675</v>
      </c>
      <c r="E271" s="6">
        <f t="shared" si="70"/>
        <v>2.4735307412571688</v>
      </c>
      <c r="F271">
        <f t="shared" si="71"/>
        <v>0</v>
      </c>
      <c r="G271">
        <f t="shared" ref="G271:G334" si="78">ROUND((1+$I$8)*$C$8,2)</f>
        <v>4559.88</v>
      </c>
      <c r="H271">
        <f t="shared" ref="H271:H334" si="79">$F$5</f>
        <v>7005846</v>
      </c>
      <c r="I271">
        <f t="shared" ref="I271:I334" si="80">IF(A271=$F$7*12,J270-K270-L270,0)</f>
        <v>0</v>
      </c>
      <c r="J271">
        <f t="shared" ref="J271:J334" si="81">IF(A271=0,$F$8, J270-K270-L270-I271)</f>
        <v>0.48426935602354809</v>
      </c>
      <c r="K271">
        <f t="shared" ref="K271:K334" si="82">IFERROR(J271*N271,0)</f>
        <v>3.6644408661775822E-4</v>
      </c>
      <c r="L271">
        <f t="shared" si="72"/>
        <v>8.1399367956370126E-4</v>
      </c>
      <c r="M271">
        <f t="shared" ref="M271:M334" si="83">MAX(0.1 - 0.02 * T271, 0.02)</f>
        <v>0.02</v>
      </c>
      <c r="N271" s="7">
        <f t="shared" si="74"/>
        <v>7.5669476513384737E-4</v>
      </c>
      <c r="O271">
        <f>VLOOKUP(R271,mortality!$B$4:$H$106,prot_model!S271+2,FALSE)</f>
        <v>9.0426415998366896E-3</v>
      </c>
      <c r="P271">
        <f t="shared" si="73"/>
        <v>1.0215516263791389</v>
      </c>
      <c r="Q271">
        <f>discount_curve!K263</f>
        <v>0.7466365885894205</v>
      </c>
      <c r="R271">
        <f t="shared" ref="R271:R334" si="84">$F$6+T271</f>
        <v>75</v>
      </c>
      <c r="S271">
        <f t="shared" ref="S271:S334" si="85">MIN(T271,5)</f>
        <v>5</v>
      </c>
      <c r="T271">
        <f t="shared" ref="T271:T334" si="86">FLOOR(A271/12,1)</f>
        <v>21</v>
      </c>
    </row>
    <row r="272" spans="1:20">
      <c r="A272">
        <f t="shared" si="75"/>
        <v>257</v>
      </c>
      <c r="B272">
        <f t="shared" ref="B272:B335" si="87">C272-D272-E272-F272</f>
        <v>-360.63320937632557</v>
      </c>
      <c r="C272">
        <f t="shared" si="76"/>
        <v>2202.8274965834012</v>
      </c>
      <c r="D272">
        <f t="shared" si="77"/>
        <v>2560.9929990781411</v>
      </c>
      <c r="E272" s="6">
        <f t="shared" ref="E272:E335" si="88">IF(A272=0,$I$7,0)+J272*$I$6/12*P272</f>
        <v>2.4677068815856389</v>
      </c>
      <c r="F272">
        <f t="shared" ref="F272:F335" si="89">+IF(T272=0, C272,0)</f>
        <v>0</v>
      </c>
      <c r="G272">
        <f t="shared" si="78"/>
        <v>4559.88</v>
      </c>
      <c r="H272">
        <f t="shared" si="79"/>
        <v>7005846</v>
      </c>
      <c r="I272">
        <f t="shared" si="80"/>
        <v>0</v>
      </c>
      <c r="J272">
        <f t="shared" si="81"/>
        <v>0.48308891825736666</v>
      </c>
      <c r="K272">
        <f t="shared" si="82"/>
        <v>3.6555085553952244E-4</v>
      </c>
      <c r="L272">
        <f t="shared" ref="L272:L335" si="90">(J272-K272)*(1-(1-M272)^(1/12))</f>
        <v>8.1200951750835272E-4</v>
      </c>
      <c r="M272">
        <f t="shared" si="83"/>
        <v>0.02</v>
      </c>
      <c r="N272" s="7">
        <f t="shared" si="74"/>
        <v>7.5669476513384737E-4</v>
      </c>
      <c r="O272">
        <f>VLOOKUP(R272,mortality!$B$4:$H$106,prot_model!S272+2,FALSE)</f>
        <v>9.0426415998366896E-3</v>
      </c>
      <c r="P272">
        <f t="shared" ref="P272:P335" si="91">(1+$I$5)^(A272/12)</f>
        <v>1.0216367166886502</v>
      </c>
      <c r="Q272">
        <f>discount_curve!K264</f>
        <v>0.74578492695628729</v>
      </c>
      <c r="R272">
        <f t="shared" si="84"/>
        <v>75</v>
      </c>
      <c r="S272">
        <f t="shared" si="85"/>
        <v>5</v>
      </c>
      <c r="T272">
        <f t="shared" si="86"/>
        <v>21</v>
      </c>
    </row>
    <row r="273" spans="1:20">
      <c r="A273">
        <f t="shared" si="75"/>
        <v>258</v>
      </c>
      <c r="B273">
        <f t="shared" si="87"/>
        <v>-359.75434773288436</v>
      </c>
      <c r="C273">
        <f t="shared" si="76"/>
        <v>2197.4579625895476</v>
      </c>
      <c r="D273">
        <f t="shared" si="77"/>
        <v>2554.7504135884014</v>
      </c>
      <c r="E273" s="6">
        <f t="shared" si="88"/>
        <v>2.4618967340305202</v>
      </c>
      <c r="F273">
        <f t="shared" si="89"/>
        <v>0</v>
      </c>
      <c r="G273">
        <f t="shared" si="78"/>
        <v>4559.88</v>
      </c>
      <c r="H273">
        <f t="shared" si="79"/>
        <v>7005846</v>
      </c>
      <c r="I273">
        <f t="shared" si="80"/>
        <v>0</v>
      </c>
      <c r="J273">
        <f t="shared" si="81"/>
        <v>0.48191135788431877</v>
      </c>
      <c r="K273">
        <f t="shared" si="82"/>
        <v>3.6465980176960804E-4</v>
      </c>
      <c r="L273">
        <f t="shared" si="90"/>
        <v>8.1003019197589221E-4</v>
      </c>
      <c r="M273">
        <f t="shared" si="83"/>
        <v>0.02</v>
      </c>
      <c r="N273" s="7">
        <f t="shared" si="74"/>
        <v>7.5669476513384737E-4</v>
      </c>
      <c r="O273">
        <f>VLOOKUP(R273,mortality!$B$4:$H$106,prot_model!S273+2,FALSE)</f>
        <v>9.0426415998366896E-3</v>
      </c>
      <c r="P273">
        <f t="shared" si="91"/>
        <v>1.0217218140857725</v>
      </c>
      <c r="Q273">
        <f>discount_curve!K265</f>
        <v>0.74493423678309645</v>
      </c>
      <c r="R273">
        <f t="shared" si="84"/>
        <v>75</v>
      </c>
      <c r="S273">
        <f t="shared" si="85"/>
        <v>5</v>
      </c>
      <c r="T273">
        <f t="shared" si="86"/>
        <v>21</v>
      </c>
    </row>
    <row r="274" spans="1:20">
      <c r="A274">
        <f t="shared" si="75"/>
        <v>259</v>
      </c>
      <c r="B274">
        <f t="shared" si="87"/>
        <v>-358.87762788856418</v>
      </c>
      <c r="C274">
        <f t="shared" si="76"/>
        <v>2192.1015171808672</v>
      </c>
      <c r="D274">
        <f t="shared" si="77"/>
        <v>2548.5230448031243</v>
      </c>
      <c r="E274" s="6">
        <f t="shared" si="88"/>
        <v>2.4561002663070162</v>
      </c>
      <c r="F274">
        <f t="shared" si="89"/>
        <v>0</v>
      </c>
      <c r="G274">
        <f t="shared" si="78"/>
        <v>4559.88</v>
      </c>
      <c r="H274">
        <f t="shared" si="79"/>
        <v>7005846</v>
      </c>
      <c r="I274">
        <f t="shared" si="80"/>
        <v>0</v>
      </c>
      <c r="J274">
        <f t="shared" si="81"/>
        <v>0.48073666789057329</v>
      </c>
      <c r="K274">
        <f t="shared" si="82"/>
        <v>3.6377092000068574E-4</v>
      </c>
      <c r="L274">
        <f t="shared" si="90"/>
        <v>8.0805569117698339E-4</v>
      </c>
      <c r="M274">
        <f t="shared" si="83"/>
        <v>0.02</v>
      </c>
      <c r="N274" s="7">
        <f t="shared" ref="N274:N337" si="92">1-(1-O274)^(1/12)</f>
        <v>7.5669476513384737E-4</v>
      </c>
      <c r="O274">
        <f>VLOOKUP(R274,mortality!$B$4:$H$106,prot_model!S274+2,FALSE)</f>
        <v>9.0426415998366896E-3</v>
      </c>
      <c r="P274">
        <f t="shared" si="91"/>
        <v>1.0218069185710965</v>
      </c>
      <c r="Q274">
        <f>discount_curve!K266</f>
        <v>0.74408451696173838</v>
      </c>
      <c r="R274">
        <f t="shared" si="84"/>
        <v>75</v>
      </c>
      <c r="S274">
        <f t="shared" si="85"/>
        <v>5</v>
      </c>
      <c r="T274">
        <f t="shared" si="86"/>
        <v>21</v>
      </c>
    </row>
    <row r="275" spans="1:20">
      <c r="A275">
        <f t="shared" si="75"/>
        <v>260</v>
      </c>
      <c r="B275">
        <f t="shared" si="87"/>
        <v>-358.00304462372674</v>
      </c>
      <c r="C275">
        <f t="shared" si="76"/>
        <v>2186.7581284530906</v>
      </c>
      <c r="D275">
        <f t="shared" si="77"/>
        <v>2542.3108556306111</v>
      </c>
      <c r="E275" s="6">
        <f t="shared" si="88"/>
        <v>2.4503174462063408</v>
      </c>
      <c r="F275">
        <f t="shared" si="89"/>
        <v>0</v>
      </c>
      <c r="G275">
        <f t="shared" si="78"/>
        <v>4559.88</v>
      </c>
      <c r="H275">
        <f t="shared" si="79"/>
        <v>7005846</v>
      </c>
      <c r="I275">
        <f t="shared" si="80"/>
        <v>0</v>
      </c>
      <c r="J275">
        <f t="shared" si="81"/>
        <v>0.47956484127939564</v>
      </c>
      <c r="K275">
        <f t="shared" si="82"/>
        <v>3.6288420493836305E-4</v>
      </c>
      <c r="L275">
        <f t="shared" si="90"/>
        <v>8.0608600335102727E-4</v>
      </c>
      <c r="M275">
        <f t="shared" si="83"/>
        <v>0.02</v>
      </c>
      <c r="N275" s="7">
        <f t="shared" si="92"/>
        <v>7.5669476513384737E-4</v>
      </c>
      <c r="O275">
        <f>VLOOKUP(R275,mortality!$B$4:$H$106,prot_model!S275+2,FALSE)</f>
        <v>9.0426415998366896E-3</v>
      </c>
      <c r="P275">
        <f t="shared" si="91"/>
        <v>1.0218920301452123</v>
      </c>
      <c r="Q275">
        <f>discount_curve!K267</f>
        <v>0.74323576638536759</v>
      </c>
      <c r="R275">
        <f t="shared" si="84"/>
        <v>75</v>
      </c>
      <c r="S275">
        <f t="shared" si="85"/>
        <v>5</v>
      </c>
      <c r="T275">
        <f t="shared" si="86"/>
        <v>21</v>
      </c>
    </row>
    <row r="276" spans="1:20">
      <c r="A276">
        <f t="shared" si="75"/>
        <v>261</v>
      </c>
      <c r="B276">
        <f t="shared" si="87"/>
        <v>-357.13059273145763</v>
      </c>
      <c r="C276">
        <f t="shared" si="76"/>
        <v>2181.427764579716</v>
      </c>
      <c r="D276">
        <f t="shared" si="77"/>
        <v>2536.1138090695781</v>
      </c>
      <c r="E276" s="6">
        <f t="shared" si="88"/>
        <v>2.4445482415955442</v>
      </c>
      <c r="F276">
        <f t="shared" si="89"/>
        <v>0</v>
      </c>
      <c r="G276">
        <f t="shared" si="78"/>
        <v>4559.88</v>
      </c>
      <c r="H276">
        <f t="shared" si="79"/>
        <v>7005846</v>
      </c>
      <c r="I276">
        <f t="shared" si="80"/>
        <v>0</v>
      </c>
      <c r="J276">
        <f t="shared" si="81"/>
        <v>0.47839587107110626</v>
      </c>
      <c r="K276">
        <f t="shared" si="82"/>
        <v>3.6199965130115309E-4</v>
      </c>
      <c r="L276">
        <f t="shared" si="90"/>
        <v>8.0412111676609222E-4</v>
      </c>
      <c r="M276">
        <f t="shared" si="83"/>
        <v>0.02</v>
      </c>
      <c r="N276" s="7">
        <f t="shared" si="92"/>
        <v>7.5669476513384737E-4</v>
      </c>
      <c r="O276">
        <f>VLOOKUP(R276,mortality!$B$4:$H$106,prot_model!S276+2,FALSE)</f>
        <v>9.0426415998366896E-3</v>
      </c>
      <c r="P276">
        <f t="shared" si="91"/>
        <v>1.0219771488087108</v>
      </c>
      <c r="Q276">
        <f>discount_curve!K268</f>
        <v>0.74238798394840111</v>
      </c>
      <c r="R276">
        <f t="shared" si="84"/>
        <v>75</v>
      </c>
      <c r="S276">
        <f t="shared" si="85"/>
        <v>5</v>
      </c>
      <c r="T276">
        <f t="shared" si="86"/>
        <v>21</v>
      </c>
    </row>
    <row r="277" spans="1:20">
      <c r="A277">
        <f t="shared" si="75"/>
        <v>262</v>
      </c>
      <c r="B277">
        <f t="shared" si="87"/>
        <v>-356.26026701752897</v>
      </c>
      <c r="C277">
        <f t="shared" si="76"/>
        <v>2176.1103938118217</v>
      </c>
      <c r="D277">
        <f t="shared" si="77"/>
        <v>2529.9318682089333</v>
      </c>
      <c r="E277" s="6">
        <f t="shared" si="88"/>
        <v>2.438792620417332</v>
      </c>
      <c r="F277">
        <f t="shared" si="89"/>
        <v>0</v>
      </c>
      <c r="G277">
        <f t="shared" si="78"/>
        <v>4559.88</v>
      </c>
      <c r="H277">
        <f t="shared" si="79"/>
        <v>7005846</v>
      </c>
      <c r="I277">
        <f t="shared" si="80"/>
        <v>0</v>
      </c>
      <c r="J277">
        <f t="shared" si="81"/>
        <v>0.47722975030303905</v>
      </c>
      <c r="K277">
        <f t="shared" si="82"/>
        <v>3.6111725382044274E-4</v>
      </c>
      <c r="L277">
        <f t="shared" si="90"/>
        <v>8.0216101971884377E-4</v>
      </c>
      <c r="M277">
        <f t="shared" si="83"/>
        <v>0.02</v>
      </c>
      <c r="N277" s="7">
        <f t="shared" si="92"/>
        <v>7.5669476513384737E-4</v>
      </c>
      <c r="O277">
        <f>VLOOKUP(R277,mortality!$B$4:$H$106,prot_model!S277+2,FALSE)</f>
        <v>9.0426415998366896E-3</v>
      </c>
      <c r="P277">
        <f t="shared" si="91"/>
        <v>1.0220622745621823</v>
      </c>
      <c r="Q277">
        <f>discount_curve!K269</f>
        <v>0.74154116854651664</v>
      </c>
      <c r="R277">
        <f t="shared" si="84"/>
        <v>75</v>
      </c>
      <c r="S277">
        <f t="shared" si="85"/>
        <v>5</v>
      </c>
      <c r="T277">
        <f t="shared" si="86"/>
        <v>21</v>
      </c>
    </row>
    <row r="278" spans="1:20">
      <c r="A278">
        <f t="shared" si="75"/>
        <v>263</v>
      </c>
      <c r="B278">
        <f t="shared" si="87"/>
        <v>-355.39206230037354</v>
      </c>
      <c r="C278">
        <f t="shared" si="76"/>
        <v>2170.8059844778754</v>
      </c>
      <c r="D278">
        <f t="shared" si="77"/>
        <v>2523.7649962275591</v>
      </c>
      <c r="E278" s="6">
        <f t="shared" si="88"/>
        <v>2.4330505506898881</v>
      </c>
      <c r="F278">
        <f t="shared" si="89"/>
        <v>0</v>
      </c>
      <c r="G278">
        <f t="shared" si="78"/>
        <v>4559.88</v>
      </c>
      <c r="H278">
        <f t="shared" si="79"/>
        <v>7005846</v>
      </c>
      <c r="I278">
        <f t="shared" si="80"/>
        <v>0</v>
      </c>
      <c r="J278">
        <f t="shared" si="81"/>
        <v>0.47606647202949975</v>
      </c>
      <c r="K278">
        <f t="shared" si="82"/>
        <v>3.6023700724046161E-4</v>
      </c>
      <c r="L278">
        <f t="shared" si="90"/>
        <v>8.0020570053447495E-4</v>
      </c>
      <c r="M278">
        <f t="shared" si="83"/>
        <v>0.02</v>
      </c>
      <c r="N278" s="7">
        <f t="shared" si="92"/>
        <v>7.5669476513384737E-4</v>
      </c>
      <c r="O278">
        <f>VLOOKUP(R278,mortality!$B$4:$H$106,prot_model!S278+2,FALSE)</f>
        <v>9.0426415998366896E-3</v>
      </c>
      <c r="P278">
        <f t="shared" si="91"/>
        <v>1.0221474074062171</v>
      </c>
      <c r="Q278">
        <f>discount_curve!K270</f>
        <v>0.74069531907665187</v>
      </c>
      <c r="R278">
        <f t="shared" si="84"/>
        <v>75</v>
      </c>
      <c r="S278">
        <f t="shared" si="85"/>
        <v>5</v>
      </c>
      <c r="T278">
        <f t="shared" si="86"/>
        <v>21</v>
      </c>
    </row>
    <row r="279" spans="1:20">
      <c r="A279">
        <f t="shared" si="75"/>
        <v>264</v>
      </c>
      <c r="B279">
        <f t="shared" si="87"/>
        <v>-616.63048451858469</v>
      </c>
      <c r="C279">
        <f t="shared" si="76"/>
        <v>2165.5145049835464</v>
      </c>
      <c r="D279">
        <f t="shared" si="77"/>
        <v>2779.7176675016244</v>
      </c>
      <c r="E279" s="6">
        <f t="shared" si="88"/>
        <v>2.4273220005066953</v>
      </c>
      <c r="F279">
        <f t="shared" si="89"/>
        <v>0</v>
      </c>
      <c r="G279">
        <f t="shared" si="78"/>
        <v>4559.88</v>
      </c>
      <c r="H279">
        <f t="shared" si="79"/>
        <v>7005846</v>
      </c>
      <c r="I279">
        <f t="shared" si="80"/>
        <v>0</v>
      </c>
      <c r="J279">
        <f t="shared" si="81"/>
        <v>0.47490602932172482</v>
      </c>
      <c r="K279">
        <f t="shared" si="82"/>
        <v>3.9677116332583167E-4</v>
      </c>
      <c r="L279">
        <f t="shared" si="90"/>
        <v>7.9819221481713075E-4</v>
      </c>
      <c r="M279">
        <f t="shared" si="83"/>
        <v>0.02</v>
      </c>
      <c r="N279" s="7">
        <f t="shared" si="92"/>
        <v>8.3547299639996631E-4</v>
      </c>
      <c r="O279">
        <f>VLOOKUP(R279,mortality!$B$4:$H$106,prot_model!S279+2,FALSE)</f>
        <v>9.97973501552968E-3</v>
      </c>
      <c r="P279">
        <f t="shared" si="91"/>
        <v>1.0222325473414056</v>
      </c>
      <c r="Q279">
        <f>discount_curve!K271</f>
        <v>0.74033225759418708</v>
      </c>
      <c r="R279">
        <f t="shared" si="84"/>
        <v>76</v>
      </c>
      <c r="S279">
        <f t="shared" si="85"/>
        <v>5</v>
      </c>
      <c r="T279">
        <f t="shared" si="86"/>
        <v>22</v>
      </c>
    </row>
    <row r="280" spans="1:20">
      <c r="A280">
        <f t="shared" si="75"/>
        <v>265</v>
      </c>
      <c r="B280">
        <f t="shared" si="87"/>
        <v>-615.07911430116746</v>
      </c>
      <c r="C280">
        <f t="shared" si="76"/>
        <v>2160.06561537482</v>
      </c>
      <c r="D280">
        <f t="shared" si="77"/>
        <v>2772.7233136523264</v>
      </c>
      <c r="E280" s="6">
        <f t="shared" si="88"/>
        <v>2.4214160236610569</v>
      </c>
      <c r="F280">
        <f t="shared" si="89"/>
        <v>0</v>
      </c>
      <c r="G280">
        <f t="shared" si="78"/>
        <v>4559.88</v>
      </c>
      <c r="H280">
        <f t="shared" si="79"/>
        <v>7005846</v>
      </c>
      <c r="I280">
        <f t="shared" si="80"/>
        <v>0</v>
      </c>
      <c r="J280">
        <f t="shared" si="81"/>
        <v>0.47371106594358187</v>
      </c>
      <c r="K280">
        <f t="shared" si="82"/>
        <v>3.9577280369170636E-4</v>
      </c>
      <c r="L280">
        <f t="shared" si="90"/>
        <v>7.9618379545301466E-4</v>
      </c>
      <c r="M280">
        <f t="shared" si="83"/>
        <v>0.02</v>
      </c>
      <c r="N280" s="7">
        <f t="shared" si="92"/>
        <v>8.3547299639996631E-4</v>
      </c>
      <c r="O280">
        <f>VLOOKUP(R280,mortality!$B$4:$H$106,prot_model!S280+2,FALSE)</f>
        <v>9.97973501552968E-3</v>
      </c>
      <c r="P280">
        <f t="shared" si="91"/>
        <v>1.0223176943683403</v>
      </c>
      <c r="Q280">
        <f>discount_curve!K272</f>
        <v>0.73948961068741148</v>
      </c>
      <c r="R280">
        <f t="shared" si="84"/>
        <v>76</v>
      </c>
      <c r="S280">
        <f t="shared" si="85"/>
        <v>5</v>
      </c>
      <c r="T280">
        <f t="shared" si="86"/>
        <v>22</v>
      </c>
    </row>
    <row r="281" spans="1:20">
      <c r="A281">
        <f t="shared" si="75"/>
        <v>266</v>
      </c>
      <c r="B281">
        <f t="shared" si="87"/>
        <v>-613.5316471665584</v>
      </c>
      <c r="C281">
        <f t="shared" si="76"/>
        <v>2154.6304363175122</v>
      </c>
      <c r="D281">
        <f t="shared" si="77"/>
        <v>2765.7465590672778</v>
      </c>
      <c r="E281" s="6">
        <f t="shared" si="88"/>
        <v>2.4155244167929042</v>
      </c>
      <c r="F281">
        <f t="shared" si="89"/>
        <v>0</v>
      </c>
      <c r="G281">
        <f t="shared" si="78"/>
        <v>4559.88</v>
      </c>
      <c r="H281">
        <f t="shared" si="79"/>
        <v>7005846</v>
      </c>
      <c r="I281">
        <f t="shared" si="80"/>
        <v>0</v>
      </c>
      <c r="J281">
        <f t="shared" si="81"/>
        <v>0.47251910934443719</v>
      </c>
      <c r="K281">
        <f t="shared" si="82"/>
        <v>3.9477695614024028E-4</v>
      </c>
      <c r="L281">
        <f t="shared" si="90"/>
        <v>7.9418042969411689E-4</v>
      </c>
      <c r="M281">
        <f t="shared" si="83"/>
        <v>0.02</v>
      </c>
      <c r="N281" s="7">
        <f t="shared" si="92"/>
        <v>8.3547299639996631E-4</v>
      </c>
      <c r="O281">
        <f>VLOOKUP(R281,mortality!$B$4:$H$106,prot_model!S281+2,FALSE)</f>
        <v>9.97973501552968E-3</v>
      </c>
      <c r="P281">
        <f t="shared" si="91"/>
        <v>1.0224028484876095</v>
      </c>
      <c r="Q281">
        <f>discount_curve!K273</f>
        <v>0.73864792288217751</v>
      </c>
      <c r="R281">
        <f t="shared" si="84"/>
        <v>76</v>
      </c>
      <c r="S281">
        <f t="shared" si="85"/>
        <v>5</v>
      </c>
      <c r="T281">
        <f t="shared" si="86"/>
        <v>22</v>
      </c>
    </row>
    <row r="282" spans="1:20">
      <c r="A282">
        <f t="shared" si="75"/>
        <v>267</v>
      </c>
      <c r="B282">
        <f t="shared" si="87"/>
        <v>-611.98807329497492</v>
      </c>
      <c r="C282">
        <f t="shared" si="76"/>
        <v>2149.2089333129938</v>
      </c>
      <c r="D282">
        <f t="shared" si="77"/>
        <v>2758.7873594630305</v>
      </c>
      <c r="E282" s="6">
        <f t="shared" si="88"/>
        <v>2.4096471449382926</v>
      </c>
      <c r="F282">
        <f t="shared" si="89"/>
        <v>0</v>
      </c>
      <c r="G282">
        <f t="shared" si="78"/>
        <v>4559.88</v>
      </c>
      <c r="H282">
        <f t="shared" si="79"/>
        <v>7005846</v>
      </c>
      <c r="I282">
        <f t="shared" si="80"/>
        <v>0</v>
      </c>
      <c r="J282">
        <f t="shared" si="81"/>
        <v>0.47133015195860284</v>
      </c>
      <c r="K282">
        <f t="shared" si="82"/>
        <v>3.9378361435050534E-4</v>
      </c>
      <c r="L282">
        <f t="shared" si="90"/>
        <v>7.9218210482450487E-4</v>
      </c>
      <c r="M282">
        <f t="shared" si="83"/>
        <v>0.02</v>
      </c>
      <c r="N282" s="7">
        <f t="shared" si="92"/>
        <v>8.3547299639996631E-4</v>
      </c>
      <c r="O282">
        <f>VLOOKUP(R282,mortality!$B$4:$H$106,prot_model!S282+2,FALSE)</f>
        <v>9.97973501552968E-3</v>
      </c>
      <c r="P282">
        <f t="shared" si="91"/>
        <v>1.0224880096998052</v>
      </c>
      <c r="Q282">
        <f>discount_curve!K274</f>
        <v>0.73780719308683473</v>
      </c>
      <c r="R282">
        <f t="shared" si="84"/>
        <v>76</v>
      </c>
      <c r="S282">
        <f t="shared" si="85"/>
        <v>5</v>
      </c>
      <c r="T282">
        <f t="shared" si="86"/>
        <v>22</v>
      </c>
    </row>
    <row r="283" spans="1:20">
      <c r="A283">
        <f t="shared" si="75"/>
        <v>268</v>
      </c>
      <c r="B283">
        <f t="shared" si="87"/>
        <v>-610.44838289134032</v>
      </c>
      <c r="C283">
        <f t="shared" si="76"/>
        <v>2143.8010719494423</v>
      </c>
      <c r="D283">
        <f t="shared" si="77"/>
        <v>2751.8456706675643</v>
      </c>
      <c r="E283" s="6">
        <f t="shared" si="88"/>
        <v>2.4037841732183494</v>
      </c>
      <c r="F283">
        <f t="shared" si="89"/>
        <v>0</v>
      </c>
      <c r="G283">
        <f t="shared" si="78"/>
        <v>4559.88</v>
      </c>
      <c r="H283">
        <f t="shared" si="79"/>
        <v>7005846</v>
      </c>
      <c r="I283">
        <f t="shared" si="80"/>
        <v>0</v>
      </c>
      <c r="J283">
        <f t="shared" si="81"/>
        <v>0.47014418623942783</v>
      </c>
      <c r="K283">
        <f t="shared" si="82"/>
        <v>3.9279277201747858E-4</v>
      </c>
      <c r="L283">
        <f t="shared" si="90"/>
        <v>7.9018880816024168E-4</v>
      </c>
      <c r="M283">
        <f t="shared" si="83"/>
        <v>0.02</v>
      </c>
      <c r="N283" s="7">
        <f t="shared" si="92"/>
        <v>8.3547299639996631E-4</v>
      </c>
      <c r="O283">
        <f>VLOOKUP(R283,mortality!$B$4:$H$106,prot_model!S283+2,FALSE)</f>
        <v>9.97973501552968E-3</v>
      </c>
      <c r="P283">
        <f t="shared" si="91"/>
        <v>1.0225731780055181</v>
      </c>
      <c r="Q283">
        <f>discount_curve!K275</f>
        <v>0.73696742021097561</v>
      </c>
      <c r="R283">
        <f t="shared" si="84"/>
        <v>76</v>
      </c>
      <c r="S283">
        <f t="shared" si="85"/>
        <v>5</v>
      </c>
      <c r="T283">
        <f t="shared" si="86"/>
        <v>22</v>
      </c>
    </row>
    <row r="284" spans="1:20">
      <c r="A284">
        <f t="shared" si="75"/>
        <v>269</v>
      </c>
      <c r="B284">
        <f t="shared" si="87"/>
        <v>-608.91256618522084</v>
      </c>
      <c r="C284">
        <f t="shared" si="76"/>
        <v>2138.4068179016217</v>
      </c>
      <c r="D284">
        <f t="shared" si="77"/>
        <v>2744.9214486200035</v>
      </c>
      <c r="E284" s="6">
        <f t="shared" si="88"/>
        <v>2.3979354668390638</v>
      </c>
      <c r="F284">
        <f t="shared" si="89"/>
        <v>0</v>
      </c>
      <c r="G284">
        <f t="shared" si="78"/>
        <v>4559.88</v>
      </c>
      <c r="H284">
        <f t="shared" si="79"/>
        <v>7005846</v>
      </c>
      <c r="I284">
        <f t="shared" si="80"/>
        <v>0</v>
      </c>
      <c r="J284">
        <f t="shared" si="81"/>
        <v>0.46896120465925012</v>
      </c>
      <c r="K284">
        <f t="shared" si="82"/>
        <v>3.9180442285200156E-4</v>
      </c>
      <c r="L284">
        <f t="shared" si="90"/>
        <v>7.8820052704930575E-4</v>
      </c>
      <c r="M284">
        <f t="shared" si="83"/>
        <v>0.02</v>
      </c>
      <c r="N284" s="7">
        <f t="shared" si="92"/>
        <v>8.3547299639996631E-4</v>
      </c>
      <c r="O284">
        <f>VLOOKUP(R284,mortality!$B$4:$H$106,prot_model!S284+2,FALSE)</f>
        <v>9.97973501552968E-3</v>
      </c>
      <c r="P284">
        <f t="shared" si="91"/>
        <v>1.0226583534053386</v>
      </c>
      <c r="Q284">
        <f>discount_curve!K276</f>
        <v>0.73612860316543294</v>
      </c>
      <c r="R284">
        <f t="shared" si="84"/>
        <v>76</v>
      </c>
      <c r="S284">
        <f t="shared" si="85"/>
        <v>5</v>
      </c>
      <c r="T284">
        <f t="shared" si="86"/>
        <v>22</v>
      </c>
    </row>
    <row r="285" spans="1:20">
      <c r="A285">
        <f t="shared" si="75"/>
        <v>270</v>
      </c>
      <c r="B285">
        <f t="shared" si="87"/>
        <v>-607.38061343076527</v>
      </c>
      <c r="C285">
        <f t="shared" si="76"/>
        <v>2133.0261369306654</v>
      </c>
      <c r="D285">
        <f t="shared" si="77"/>
        <v>2738.0146493703396</v>
      </c>
      <c r="E285" s="6">
        <f t="shared" si="88"/>
        <v>2.3921009910910858</v>
      </c>
      <c r="F285">
        <f t="shared" si="89"/>
        <v>0</v>
      </c>
      <c r="G285">
        <f t="shared" si="78"/>
        <v>4559.88</v>
      </c>
      <c r="H285">
        <f t="shared" si="79"/>
        <v>7005846</v>
      </c>
      <c r="I285">
        <f t="shared" si="80"/>
        <v>0</v>
      </c>
      <c r="J285">
        <f t="shared" si="81"/>
        <v>0.46778119970934878</v>
      </c>
      <c r="K285">
        <f t="shared" si="82"/>
        <v>3.9081856058074065E-4</v>
      </c>
      <c r="L285">
        <f t="shared" si="90"/>
        <v>7.8621724887151104E-4</v>
      </c>
      <c r="M285">
        <f t="shared" si="83"/>
        <v>0.02</v>
      </c>
      <c r="N285" s="7">
        <f t="shared" si="92"/>
        <v>8.3547299639996631E-4</v>
      </c>
      <c r="O285">
        <f>VLOOKUP(R285,mortality!$B$4:$H$106,prot_model!S285+2,FALSE)</f>
        <v>9.97973501552968E-3</v>
      </c>
      <c r="P285">
        <f t="shared" si="91"/>
        <v>1.0227435358998582</v>
      </c>
      <c r="Q285">
        <f>discount_curve!K277</f>
        <v>0.73529074086227986</v>
      </c>
      <c r="R285">
        <f t="shared" si="84"/>
        <v>76</v>
      </c>
      <c r="S285">
        <f t="shared" si="85"/>
        <v>5</v>
      </c>
      <c r="T285">
        <f t="shared" si="86"/>
        <v>22</v>
      </c>
    </row>
    <row r="286" spans="1:20">
      <c r="A286">
        <f t="shared" si="75"/>
        <v>271</v>
      </c>
      <c r="B286">
        <f t="shared" si="87"/>
        <v>-605.8525149066412</v>
      </c>
      <c r="C286">
        <f t="shared" si="76"/>
        <v>2127.65899488386</v>
      </c>
      <c r="D286">
        <f t="shared" si="77"/>
        <v>2731.1252290791517</v>
      </c>
      <c r="E286" s="6">
        <f t="shared" si="88"/>
        <v>2.386280711349515</v>
      </c>
      <c r="F286">
        <f t="shared" si="89"/>
        <v>0</v>
      </c>
      <c r="G286">
        <f t="shared" si="78"/>
        <v>4559.88</v>
      </c>
      <c r="H286">
        <f t="shared" si="79"/>
        <v>7005846</v>
      </c>
      <c r="I286">
        <f t="shared" si="80"/>
        <v>0</v>
      </c>
      <c r="J286">
        <f t="shared" si="81"/>
        <v>0.46660416389989651</v>
      </c>
      <c r="K286">
        <f t="shared" si="82"/>
        <v>3.898351789461475E-4</v>
      </c>
      <c r="L286">
        <f t="shared" si="90"/>
        <v>7.8423896103842628E-4</v>
      </c>
      <c r="M286">
        <f t="shared" si="83"/>
        <v>0.02</v>
      </c>
      <c r="N286" s="7">
        <f t="shared" si="92"/>
        <v>8.3547299639996631E-4</v>
      </c>
      <c r="O286">
        <f>VLOOKUP(R286,mortality!$B$4:$H$106,prot_model!S286+2,FALSE)</f>
        <v>9.97973501552968E-3</v>
      </c>
      <c r="P286">
        <f t="shared" si="91"/>
        <v>1.0228287254896675</v>
      </c>
      <c r="Q286">
        <f>discount_curve!K278</f>
        <v>0.73445383221482796</v>
      </c>
      <c r="R286">
        <f t="shared" si="84"/>
        <v>76</v>
      </c>
      <c r="S286">
        <f t="shared" si="85"/>
        <v>5</v>
      </c>
      <c r="T286">
        <f t="shared" si="86"/>
        <v>22</v>
      </c>
    </row>
    <row r="287" spans="1:20">
      <c r="A287">
        <f t="shared" si="75"/>
        <v>272</v>
      </c>
      <c r="B287">
        <f t="shared" si="87"/>
        <v>-604.32826091597451</v>
      </c>
      <c r="C287">
        <f t="shared" si="76"/>
        <v>2122.3053576944276</v>
      </c>
      <c r="D287">
        <f t="shared" si="77"/>
        <v>2724.2531440173284</v>
      </c>
      <c r="E287" s="6">
        <f t="shared" si="88"/>
        <v>2.3804745930737012</v>
      </c>
      <c r="F287">
        <f t="shared" si="89"/>
        <v>0</v>
      </c>
      <c r="G287">
        <f t="shared" si="78"/>
        <v>4559.88</v>
      </c>
      <c r="H287">
        <f t="shared" si="79"/>
        <v>7005846</v>
      </c>
      <c r="I287">
        <f t="shared" si="80"/>
        <v>0</v>
      </c>
      <c r="J287">
        <f t="shared" si="81"/>
        <v>0.46543008975991196</v>
      </c>
      <c r="K287">
        <f t="shared" si="82"/>
        <v>3.8885427170641892E-4</v>
      </c>
      <c r="L287">
        <f t="shared" si="90"/>
        <v>7.8226565099329538E-4</v>
      </c>
      <c r="M287">
        <f t="shared" si="83"/>
        <v>0.02</v>
      </c>
      <c r="N287" s="7">
        <f t="shared" si="92"/>
        <v>8.3547299639996631E-4</v>
      </c>
      <c r="O287">
        <f>VLOOKUP(R287,mortality!$B$4:$H$106,prot_model!S287+2,FALSE)</f>
        <v>9.97973501552968E-3</v>
      </c>
      <c r="P287">
        <f t="shared" si="91"/>
        <v>1.0229139221753576</v>
      </c>
      <c r="Q287">
        <f>discount_curve!K279</f>
        <v>0.73361787613762508</v>
      </c>
      <c r="R287">
        <f t="shared" si="84"/>
        <v>76</v>
      </c>
      <c r="S287">
        <f t="shared" si="85"/>
        <v>5</v>
      </c>
      <c r="T287">
        <f t="shared" si="86"/>
        <v>22</v>
      </c>
    </row>
    <row r="288" spans="1:20">
      <c r="A288">
        <f t="shared" si="75"/>
        <v>273</v>
      </c>
      <c r="B288">
        <f t="shared" si="87"/>
        <v>-602.80784178628733</v>
      </c>
      <c r="C288">
        <f t="shared" si="76"/>
        <v>2116.9651913813072</v>
      </c>
      <c r="D288">
        <f t="shared" si="77"/>
        <v>2717.3983505657875</v>
      </c>
      <c r="E288" s="6">
        <f t="shared" si="88"/>
        <v>2.3746826018070326</v>
      </c>
      <c r="F288">
        <f t="shared" si="89"/>
        <v>0</v>
      </c>
      <c r="G288">
        <f t="shared" si="78"/>
        <v>4559.88</v>
      </c>
      <c r="H288">
        <f t="shared" si="79"/>
        <v>7005846</v>
      </c>
      <c r="I288">
        <f t="shared" si="80"/>
        <v>0</v>
      </c>
      <c r="J288">
        <f t="shared" si="81"/>
        <v>0.46425896983721221</v>
      </c>
      <c r="K288">
        <f t="shared" si="82"/>
        <v>3.8787583263545725E-4</v>
      </c>
      <c r="L288">
        <f t="shared" si="90"/>
        <v>7.8029730621095763E-4</v>
      </c>
      <c r="M288">
        <f t="shared" si="83"/>
        <v>0.02</v>
      </c>
      <c r="N288" s="7">
        <f t="shared" si="92"/>
        <v>8.3547299639996631E-4</v>
      </c>
      <c r="O288">
        <f>VLOOKUP(R288,mortality!$B$4:$H$106,prot_model!S288+2,FALSE)</f>
        <v>9.97973501552968E-3</v>
      </c>
      <c r="P288">
        <f t="shared" si="91"/>
        <v>1.0229991259575195</v>
      </c>
      <c r="Q288">
        <f>discount_curve!K280</f>
        <v>0.73278287154645472</v>
      </c>
      <c r="R288">
        <f t="shared" si="84"/>
        <v>76</v>
      </c>
      <c r="S288">
        <f t="shared" si="85"/>
        <v>5</v>
      </c>
      <c r="T288">
        <f t="shared" si="86"/>
        <v>22</v>
      </c>
    </row>
    <row r="289" spans="1:20">
      <c r="A289">
        <f t="shared" si="75"/>
        <v>274</v>
      </c>
      <c r="B289">
        <f t="shared" si="87"/>
        <v>-601.29124786943851</v>
      </c>
      <c r="C289">
        <f t="shared" si="76"/>
        <v>2111.6384620489443</v>
      </c>
      <c r="D289">
        <f t="shared" si="77"/>
        <v>2710.5608052152061</v>
      </c>
      <c r="E289" s="6">
        <f t="shared" si="88"/>
        <v>2.3689047031767361</v>
      </c>
      <c r="F289">
        <f t="shared" si="89"/>
        <v>0</v>
      </c>
      <c r="G289">
        <f t="shared" si="78"/>
        <v>4559.88</v>
      </c>
      <c r="H289">
        <f t="shared" si="79"/>
        <v>7005846</v>
      </c>
      <c r="I289">
        <f t="shared" si="80"/>
        <v>0</v>
      </c>
      <c r="J289">
        <f t="shared" si="81"/>
        <v>0.46309079669836584</v>
      </c>
      <c r="K289">
        <f t="shared" si="82"/>
        <v>3.8689985552283135E-4</v>
      </c>
      <c r="L289">
        <f t="shared" si="90"/>
        <v>7.7833391419776846E-4</v>
      </c>
      <c r="M289">
        <f t="shared" si="83"/>
        <v>0.02</v>
      </c>
      <c r="N289" s="7">
        <f t="shared" si="92"/>
        <v>8.3547299639996631E-4</v>
      </c>
      <c r="O289">
        <f>VLOOKUP(R289,mortality!$B$4:$H$106,prot_model!S289+2,FALSE)</f>
        <v>9.97973501552968E-3</v>
      </c>
      <c r="P289">
        <f t="shared" si="91"/>
        <v>1.0230843368367444</v>
      </c>
      <c r="Q289">
        <f>discount_curve!K281</f>
        <v>0.73194881735833495</v>
      </c>
      <c r="R289">
        <f t="shared" si="84"/>
        <v>76</v>
      </c>
      <c r="S289">
        <f t="shared" si="85"/>
        <v>5</v>
      </c>
      <c r="T289">
        <f t="shared" si="86"/>
        <v>22</v>
      </c>
    </row>
    <row r="290" spans="1:20">
      <c r="A290">
        <f t="shared" si="75"/>
        <v>275</v>
      </c>
      <c r="B290">
        <f t="shared" si="87"/>
        <v>-599.77846954155734</v>
      </c>
      <c r="C290">
        <f t="shared" si="76"/>
        <v>2106.3251358870707</v>
      </c>
      <c r="D290">
        <f t="shared" si="77"/>
        <v>2703.7404645657343</v>
      </c>
      <c r="E290" s="6">
        <f t="shared" si="88"/>
        <v>2.3631408628936712</v>
      </c>
      <c r="F290">
        <f t="shared" si="89"/>
        <v>0</v>
      </c>
      <c r="G290">
        <f t="shared" si="78"/>
        <v>4559.88</v>
      </c>
      <c r="H290">
        <f t="shared" si="79"/>
        <v>7005846</v>
      </c>
      <c r="I290">
        <f t="shared" si="80"/>
        <v>0</v>
      </c>
      <c r="J290">
        <f t="shared" si="81"/>
        <v>0.46192556292864523</v>
      </c>
      <c r="K290">
        <f t="shared" si="82"/>
        <v>3.859263341737364E-4</v>
      </c>
      <c r="L290">
        <f t="shared" si="90"/>
        <v>7.7637546249151952E-4</v>
      </c>
      <c r="M290">
        <f t="shared" si="83"/>
        <v>0.02</v>
      </c>
      <c r="N290" s="7">
        <f t="shared" si="92"/>
        <v>8.3547299639996631E-4</v>
      </c>
      <c r="O290">
        <f>VLOOKUP(R290,mortality!$B$4:$H$106,prot_model!S290+2,FALSE)</f>
        <v>9.97973501552968E-3</v>
      </c>
      <c r="P290">
        <f t="shared" si="91"/>
        <v>1.0231695548136233</v>
      </c>
      <c r="Q290">
        <f>discount_curve!K282</f>
        <v>0.73111571249151575</v>
      </c>
      <c r="R290">
        <f t="shared" si="84"/>
        <v>76</v>
      </c>
      <c r="S290">
        <f t="shared" si="85"/>
        <v>5</v>
      </c>
      <c r="T290">
        <f t="shared" si="86"/>
        <v>22</v>
      </c>
    </row>
    <row r="291" spans="1:20">
      <c r="A291">
        <f t="shared" si="75"/>
        <v>276</v>
      </c>
      <c r="B291">
        <f t="shared" si="87"/>
        <v>-883.87854627539809</v>
      </c>
      <c r="C291">
        <f t="shared" si="76"/>
        <v>2101.0251791704927</v>
      </c>
      <c r="D291">
        <f t="shared" si="77"/>
        <v>2982.5463343991387</v>
      </c>
      <c r="E291" s="6">
        <f t="shared" si="88"/>
        <v>2.3573910467521269</v>
      </c>
      <c r="F291">
        <f t="shared" si="89"/>
        <v>0</v>
      </c>
      <c r="G291">
        <f t="shared" si="78"/>
        <v>4559.88</v>
      </c>
      <c r="H291">
        <f t="shared" si="79"/>
        <v>7005846</v>
      </c>
      <c r="I291">
        <f t="shared" si="80"/>
        <v>0</v>
      </c>
      <c r="J291">
        <f t="shared" si="81"/>
        <v>0.46076326113197996</v>
      </c>
      <c r="K291">
        <f t="shared" si="82"/>
        <v>4.2572250865907397E-4</v>
      </c>
      <c r="L291">
        <f t="shared" si="90"/>
        <v>7.7435336234168517E-4</v>
      </c>
      <c r="M291">
        <f t="shared" si="83"/>
        <v>0.02</v>
      </c>
      <c r="N291" s="7">
        <f t="shared" si="92"/>
        <v>9.2395063706507408E-4</v>
      </c>
      <c r="O291">
        <f>VLOOKUP(R291,mortality!$B$4:$H$106,prot_model!S291+2,FALSE)</f>
        <v>1.103123761687707E-2</v>
      </c>
      <c r="P291">
        <f t="shared" si="91"/>
        <v>1.0232547798887468</v>
      </c>
      <c r="Q291">
        <f>discount_curve!K283</f>
        <v>0.73078078858117945</v>
      </c>
      <c r="R291">
        <f t="shared" si="84"/>
        <v>77</v>
      </c>
      <c r="S291">
        <f t="shared" si="85"/>
        <v>5</v>
      </c>
      <c r="T291">
        <f t="shared" si="86"/>
        <v>23</v>
      </c>
    </row>
    <row r="292" spans="1:20">
      <c r="A292">
        <f t="shared" si="75"/>
        <v>277</v>
      </c>
      <c r="B292">
        <f t="shared" si="87"/>
        <v>-881.57664600196438</v>
      </c>
      <c r="C292">
        <f t="shared" si="76"/>
        <v>2095.5529772078339</v>
      </c>
      <c r="D292">
        <f t="shared" si="77"/>
        <v>2974.7781762320556</v>
      </c>
      <c r="E292" s="6">
        <f t="shared" si="88"/>
        <v>2.3514469777427363</v>
      </c>
      <c r="F292">
        <f t="shared" si="89"/>
        <v>0</v>
      </c>
      <c r="G292">
        <f t="shared" si="78"/>
        <v>4559.88</v>
      </c>
      <c r="H292">
        <f t="shared" si="79"/>
        <v>7005846</v>
      </c>
      <c r="I292">
        <f t="shared" si="80"/>
        <v>0</v>
      </c>
      <c r="J292">
        <f t="shared" si="81"/>
        <v>0.45956318526097922</v>
      </c>
      <c r="K292">
        <f t="shared" si="82"/>
        <v>4.2461369779353639E-4</v>
      </c>
      <c r="L292">
        <f t="shared" si="90"/>
        <v>7.7233652883049869E-4</v>
      </c>
      <c r="M292">
        <f t="shared" si="83"/>
        <v>0.02</v>
      </c>
      <c r="N292" s="7">
        <f t="shared" si="92"/>
        <v>9.2395063706507408E-4</v>
      </c>
      <c r="O292">
        <f>VLOOKUP(R292,mortality!$B$4:$H$106,prot_model!S292+2,FALSE)</f>
        <v>1.103123761687707E-2</v>
      </c>
      <c r="P292">
        <f t="shared" si="91"/>
        <v>1.0233400120627085</v>
      </c>
      <c r="Q292">
        <f>discount_curve!K284</f>
        <v>0.72995081329783718</v>
      </c>
      <c r="R292">
        <f t="shared" si="84"/>
        <v>77</v>
      </c>
      <c r="S292">
        <f t="shared" si="85"/>
        <v>5</v>
      </c>
      <c r="T292">
        <f t="shared" si="86"/>
        <v>23</v>
      </c>
    </row>
    <row r="293" spans="1:20">
      <c r="A293">
        <f t="shared" si="75"/>
        <v>278</v>
      </c>
      <c r="B293">
        <f t="shared" si="87"/>
        <v>-879.28074062368296</v>
      </c>
      <c r="C293">
        <f t="shared" si="76"/>
        <v>2090.0950278084551</v>
      </c>
      <c r="D293">
        <f t="shared" si="77"/>
        <v>2967.0302505356681</v>
      </c>
      <c r="E293" s="6">
        <f t="shared" si="88"/>
        <v>2.3455178964700769</v>
      </c>
      <c r="F293">
        <f t="shared" si="89"/>
        <v>0</v>
      </c>
      <c r="G293">
        <f t="shared" si="78"/>
        <v>4559.88</v>
      </c>
      <c r="H293">
        <f t="shared" si="79"/>
        <v>7005846</v>
      </c>
      <c r="I293">
        <f t="shared" si="80"/>
        <v>0</v>
      </c>
      <c r="J293">
        <f t="shared" si="81"/>
        <v>0.45836623503435514</v>
      </c>
      <c r="K293">
        <f t="shared" si="82"/>
        <v>4.235077748691119E-4</v>
      </c>
      <c r="L293">
        <f t="shared" si="90"/>
        <v>7.7032494824079434E-4</v>
      </c>
      <c r="M293">
        <f t="shared" si="83"/>
        <v>0.02</v>
      </c>
      <c r="N293" s="7">
        <f t="shared" si="92"/>
        <v>9.2395063706507408E-4</v>
      </c>
      <c r="O293">
        <f>VLOOKUP(R293,mortality!$B$4:$H$106,prot_model!S293+2,FALSE)</f>
        <v>1.103123761687707E-2</v>
      </c>
      <c r="P293">
        <f t="shared" si="91"/>
        <v>1.0234252513360971</v>
      </c>
      <c r="Q293">
        <f>discount_curve!K285</f>
        <v>0.72912178064870448</v>
      </c>
      <c r="R293">
        <f t="shared" si="84"/>
        <v>77</v>
      </c>
      <c r="S293">
        <f t="shared" si="85"/>
        <v>5</v>
      </c>
      <c r="T293">
        <f t="shared" si="86"/>
        <v>23</v>
      </c>
    </row>
    <row r="294" spans="1:20">
      <c r="A294">
        <f t="shared" si="75"/>
        <v>279</v>
      </c>
      <c r="B294">
        <f t="shared" si="87"/>
        <v>-876.99081452785992</v>
      </c>
      <c r="C294">
        <f t="shared" si="76"/>
        <v>2084.6512938510009</v>
      </c>
      <c r="D294">
        <f t="shared" si="77"/>
        <v>2959.3025046137177</v>
      </c>
      <c r="E294" s="6">
        <f t="shared" si="88"/>
        <v>2.3396037651431629</v>
      </c>
      <c r="F294">
        <f t="shared" si="89"/>
        <v>0</v>
      </c>
      <c r="G294">
        <f t="shared" si="78"/>
        <v>4559.88</v>
      </c>
      <c r="H294">
        <f t="shared" si="79"/>
        <v>7005846</v>
      </c>
      <c r="I294">
        <f t="shared" si="80"/>
        <v>0</v>
      </c>
      <c r="J294">
        <f t="shared" si="81"/>
        <v>0.45717240231124523</v>
      </c>
      <c r="K294">
        <f t="shared" si="82"/>
        <v>4.2240473236404536E-4</v>
      </c>
      <c r="L294">
        <f t="shared" si="90"/>
        <v>7.6831860689113342E-4</v>
      </c>
      <c r="M294">
        <f t="shared" si="83"/>
        <v>0.02</v>
      </c>
      <c r="N294" s="7">
        <f t="shared" si="92"/>
        <v>9.2395063706507408E-4</v>
      </c>
      <c r="O294">
        <f>VLOOKUP(R294,mortality!$B$4:$H$106,prot_model!S294+2,FALSE)</f>
        <v>1.103123761687707E-2</v>
      </c>
      <c r="P294">
        <f t="shared" si="91"/>
        <v>1.0235104977095049</v>
      </c>
      <c r="Q294">
        <f>discount_curve!K286</f>
        <v>0.72829368956319596</v>
      </c>
      <c r="R294">
        <f t="shared" si="84"/>
        <v>77</v>
      </c>
      <c r="S294">
        <f t="shared" si="85"/>
        <v>5</v>
      </c>
      <c r="T294">
        <f t="shared" si="86"/>
        <v>23</v>
      </c>
    </row>
    <row r="295" spans="1:20">
      <c r="A295">
        <f t="shared" si="75"/>
        <v>280</v>
      </c>
      <c r="B295">
        <f t="shared" si="87"/>
        <v>-874.70685214246362</v>
      </c>
      <c r="C295">
        <f t="shared" si="76"/>
        <v>2079.2217383107982</v>
      </c>
      <c r="D295">
        <f t="shared" si="77"/>
        <v>2951.5948859071955</v>
      </c>
      <c r="E295" s="6">
        <f t="shared" si="88"/>
        <v>2.3337045460662922</v>
      </c>
      <c r="F295">
        <f t="shared" si="89"/>
        <v>0</v>
      </c>
      <c r="G295">
        <f t="shared" si="78"/>
        <v>4559.88</v>
      </c>
      <c r="H295">
        <f t="shared" si="79"/>
        <v>7005846</v>
      </c>
      <c r="I295">
        <f t="shared" si="80"/>
        <v>0</v>
      </c>
      <c r="J295">
        <f t="shared" si="81"/>
        <v>0.45598167897199005</v>
      </c>
      <c r="K295">
        <f t="shared" si="82"/>
        <v>4.2130456277617229E-4</v>
      </c>
      <c r="L295">
        <f t="shared" si="90"/>
        <v>7.6631749113571107E-4</v>
      </c>
      <c r="M295">
        <f t="shared" si="83"/>
        <v>0.02</v>
      </c>
      <c r="N295" s="7">
        <f t="shared" si="92"/>
        <v>9.2395063706507408E-4</v>
      </c>
      <c r="O295">
        <f>VLOOKUP(R295,mortality!$B$4:$H$106,prot_model!S295+2,FALSE)</f>
        <v>1.103123761687707E-2</v>
      </c>
      <c r="P295">
        <f t="shared" si="91"/>
        <v>1.0235957511835234</v>
      </c>
      <c r="Q295">
        <f>discount_curve!K287</f>
        <v>0.72746653897194258</v>
      </c>
      <c r="R295">
        <f t="shared" si="84"/>
        <v>77</v>
      </c>
      <c r="S295">
        <f t="shared" si="85"/>
        <v>5</v>
      </c>
      <c r="T295">
        <f t="shared" si="86"/>
        <v>23</v>
      </c>
    </row>
    <row r="296" spans="1:20">
      <c r="A296">
        <f t="shared" si="75"/>
        <v>281</v>
      </c>
      <c r="B296">
        <f t="shared" si="87"/>
        <v>-872.42883793601709</v>
      </c>
      <c r="C296">
        <f t="shared" si="76"/>
        <v>2073.8063242596063</v>
      </c>
      <c r="D296">
        <f t="shared" si="77"/>
        <v>2943.9073419939846</v>
      </c>
      <c r="E296" s="6">
        <f t="shared" si="88"/>
        <v>2.3278202016388101</v>
      </c>
      <c r="F296">
        <f t="shared" si="89"/>
        <v>0</v>
      </c>
      <c r="G296">
        <f t="shared" si="78"/>
        <v>4559.88</v>
      </c>
      <c r="H296">
        <f t="shared" si="79"/>
        <v>7005846</v>
      </c>
      <c r="I296">
        <f t="shared" si="80"/>
        <v>0</v>
      </c>
      <c r="J296">
        <f t="shared" si="81"/>
        <v>0.45479405691807817</v>
      </c>
      <c r="K296">
        <f t="shared" si="82"/>
        <v>4.2020725862286788E-4</v>
      </c>
      <c r="L296">
        <f t="shared" si="90"/>
        <v>7.6432158736426355E-4</v>
      </c>
      <c r="M296">
        <f t="shared" si="83"/>
        <v>0.02</v>
      </c>
      <c r="N296" s="7">
        <f t="shared" si="92"/>
        <v>9.2395063706507408E-4</v>
      </c>
      <c r="O296">
        <f>VLOOKUP(R296,mortality!$B$4:$H$106,prot_model!S296+2,FALSE)</f>
        <v>1.103123761687707E-2</v>
      </c>
      <c r="P296">
        <f t="shared" si="91"/>
        <v>1.0236810117587438</v>
      </c>
      <c r="Q296">
        <f>discount_curve!K288</f>
        <v>0.72664032780678922</v>
      </c>
      <c r="R296">
        <f t="shared" si="84"/>
        <v>77</v>
      </c>
      <c r="S296">
        <f t="shared" si="85"/>
        <v>5</v>
      </c>
      <c r="T296">
        <f t="shared" si="86"/>
        <v>23</v>
      </c>
    </row>
    <row r="297" spans="1:20">
      <c r="A297">
        <f t="shared" si="75"/>
        <v>282</v>
      </c>
      <c r="B297">
        <f t="shared" si="87"/>
        <v>-870.15675641749135</v>
      </c>
      <c r="C297">
        <f t="shared" si="76"/>
        <v>2068.4050148653664</v>
      </c>
      <c r="D297">
        <f t="shared" si="77"/>
        <v>2936.2398205885029</v>
      </c>
      <c r="E297" s="6">
        <f t="shared" si="88"/>
        <v>2.3219506943548729</v>
      </c>
      <c r="F297">
        <f t="shared" si="89"/>
        <v>0</v>
      </c>
      <c r="G297">
        <f t="shared" si="78"/>
        <v>4559.88</v>
      </c>
      <c r="H297">
        <f t="shared" si="79"/>
        <v>7005846</v>
      </c>
      <c r="I297">
        <f t="shared" si="80"/>
        <v>0</v>
      </c>
      <c r="J297">
        <f t="shared" si="81"/>
        <v>0.45360952807209104</v>
      </c>
      <c r="K297">
        <f t="shared" si="82"/>
        <v>4.1911281244099612E-4</v>
      </c>
      <c r="L297">
        <f t="shared" si="90"/>
        <v>7.6233088200197523E-4</v>
      </c>
      <c r="M297">
        <f t="shared" si="83"/>
        <v>0.02</v>
      </c>
      <c r="N297" s="7">
        <f t="shared" si="92"/>
        <v>9.2395063706507408E-4</v>
      </c>
      <c r="O297">
        <f>VLOOKUP(R297,mortality!$B$4:$H$106,prot_model!S297+2,FALSE)</f>
        <v>1.103123761687707E-2</v>
      </c>
      <c r="P297">
        <f t="shared" si="91"/>
        <v>1.0237662794357578</v>
      </c>
      <c r="Q297">
        <f>discount_curve!K289</f>
        <v>0.72581505500079468</v>
      </c>
      <c r="R297">
        <f t="shared" si="84"/>
        <v>77</v>
      </c>
      <c r="S297">
        <f t="shared" si="85"/>
        <v>5</v>
      </c>
      <c r="T297">
        <f t="shared" si="86"/>
        <v>23</v>
      </c>
    </row>
    <row r="298" spans="1:20">
      <c r="A298">
        <f t="shared" si="75"/>
        <v>283</v>
      </c>
      <c r="B298">
        <f t="shared" si="87"/>
        <v>-867.89059213620249</v>
      </c>
      <c r="C298">
        <f t="shared" si="76"/>
        <v>2063.01777339195</v>
      </c>
      <c r="D298">
        <f t="shared" si="77"/>
        <v>2928.5922695413492</v>
      </c>
      <c r="E298" s="6">
        <f t="shared" si="88"/>
        <v>2.3160959868032056</v>
      </c>
      <c r="F298">
        <f t="shared" si="89"/>
        <v>0</v>
      </c>
      <c r="G298">
        <f t="shared" si="78"/>
        <v>4559.88</v>
      </c>
      <c r="H298">
        <f t="shared" si="79"/>
        <v>7005846</v>
      </c>
      <c r="I298">
        <f t="shared" si="80"/>
        <v>0</v>
      </c>
      <c r="J298">
        <f t="shared" si="81"/>
        <v>0.45242808437764809</v>
      </c>
      <c r="K298">
        <f t="shared" si="82"/>
        <v>4.1802121678685905E-4</v>
      </c>
      <c r="L298">
        <f t="shared" si="90"/>
        <v>7.6034536150938715E-4</v>
      </c>
      <c r="M298">
        <f t="shared" si="83"/>
        <v>0.02</v>
      </c>
      <c r="N298" s="7">
        <f t="shared" si="92"/>
        <v>9.2395063706507408E-4</v>
      </c>
      <c r="O298">
        <f>VLOOKUP(R298,mortality!$B$4:$H$106,prot_model!S298+2,FALSE)</f>
        <v>1.103123761687707E-2</v>
      </c>
      <c r="P298">
        <f t="shared" si="91"/>
        <v>1.0238515542151569</v>
      </c>
      <c r="Q298">
        <f>discount_curve!K290</f>
        <v>0.7249907194882288</v>
      </c>
      <c r="R298">
        <f t="shared" si="84"/>
        <v>77</v>
      </c>
      <c r="S298">
        <f t="shared" si="85"/>
        <v>5</v>
      </c>
      <c r="T298">
        <f t="shared" si="86"/>
        <v>23</v>
      </c>
    </row>
    <row r="299" spans="1:20">
      <c r="A299">
        <f t="shared" si="75"/>
        <v>284</v>
      </c>
      <c r="B299">
        <f t="shared" si="87"/>
        <v>-865.63032968170546</v>
      </c>
      <c r="C299">
        <f t="shared" si="76"/>
        <v>2057.6445631989086</v>
      </c>
      <c r="D299">
        <f t="shared" si="77"/>
        <v>2920.9646368389472</v>
      </c>
      <c r="E299" s="6">
        <f t="shared" si="88"/>
        <v>2.310256041666864</v>
      </c>
      <c r="F299">
        <f t="shared" si="89"/>
        <v>0</v>
      </c>
      <c r="G299">
        <f t="shared" si="78"/>
        <v>4559.88</v>
      </c>
      <c r="H299">
        <f t="shared" si="79"/>
        <v>7005846</v>
      </c>
      <c r="I299">
        <f t="shared" si="80"/>
        <v>0</v>
      </c>
      <c r="J299">
        <f t="shared" si="81"/>
        <v>0.45124971779935186</v>
      </c>
      <c r="K299">
        <f t="shared" si="82"/>
        <v>4.1693246423614606E-4</v>
      </c>
      <c r="L299">
        <f t="shared" si="90"/>
        <v>7.5836501238230394E-4</v>
      </c>
      <c r="M299">
        <f t="shared" si="83"/>
        <v>0.02</v>
      </c>
      <c r="N299" s="7">
        <f t="shared" si="92"/>
        <v>9.2395063706507408E-4</v>
      </c>
      <c r="O299">
        <f>VLOOKUP(R299,mortality!$B$4:$H$106,prot_model!S299+2,FALSE)</f>
        <v>1.103123761687707E-2</v>
      </c>
      <c r="P299">
        <f t="shared" si="91"/>
        <v>1.0239368360975327</v>
      </c>
      <c r="Q299">
        <f>discount_curve!K291</f>
        <v>0.72416732020457208</v>
      </c>
      <c r="R299">
        <f t="shared" si="84"/>
        <v>77</v>
      </c>
      <c r="S299">
        <f t="shared" si="85"/>
        <v>5</v>
      </c>
      <c r="T299">
        <f t="shared" si="86"/>
        <v>23</v>
      </c>
    </row>
    <row r="300" spans="1:20">
      <c r="A300">
        <f t="shared" si="75"/>
        <v>285</v>
      </c>
      <c r="B300">
        <f t="shared" si="87"/>
        <v>-863.37595368368773</v>
      </c>
      <c r="C300">
        <f t="shared" si="76"/>
        <v>2052.2853477412259</v>
      </c>
      <c r="D300">
        <f t="shared" si="77"/>
        <v>2913.3568706031906</v>
      </c>
      <c r="E300" s="6">
        <f t="shared" si="88"/>
        <v>2.3044308217229972</v>
      </c>
      <c r="F300">
        <f t="shared" si="89"/>
        <v>0</v>
      </c>
      <c r="G300">
        <f t="shared" si="78"/>
        <v>4559.88</v>
      </c>
      <c r="H300">
        <f t="shared" si="79"/>
        <v>7005846</v>
      </c>
      <c r="I300">
        <f t="shared" si="80"/>
        <v>0</v>
      </c>
      <c r="J300">
        <f t="shared" si="81"/>
        <v>0.45007442032273343</v>
      </c>
      <c r="K300">
        <f t="shared" si="82"/>
        <v>4.1584654738388349E-4</v>
      </c>
      <c r="L300">
        <f t="shared" si="90"/>
        <v>7.5638982115170251E-4</v>
      </c>
      <c r="M300">
        <f t="shared" si="83"/>
        <v>0.02</v>
      </c>
      <c r="N300" s="7">
        <f t="shared" si="92"/>
        <v>9.2395063706507408E-4</v>
      </c>
      <c r="O300">
        <f>VLOOKUP(R300,mortality!$B$4:$H$106,prot_model!S300+2,FALSE)</f>
        <v>1.103123761687707E-2</v>
      </c>
      <c r="P300">
        <f t="shared" si="91"/>
        <v>1.0240221250834769</v>
      </c>
      <c r="Q300">
        <f>discount_curve!K292</f>
        <v>0.72334485608651433</v>
      </c>
      <c r="R300">
        <f t="shared" si="84"/>
        <v>77</v>
      </c>
      <c r="S300">
        <f t="shared" si="85"/>
        <v>5</v>
      </c>
      <c r="T300">
        <f t="shared" si="86"/>
        <v>23</v>
      </c>
    </row>
    <row r="301" spans="1:20">
      <c r="A301">
        <f t="shared" si="75"/>
        <v>286</v>
      </c>
      <c r="B301">
        <f t="shared" si="87"/>
        <v>-861.12744881186813</v>
      </c>
      <c r="C301">
        <f t="shared" si="76"/>
        <v>2046.9400905690677</v>
      </c>
      <c r="D301">
        <f t="shared" si="77"/>
        <v>2905.7689190910933</v>
      </c>
      <c r="E301" s="6">
        <f t="shared" si="88"/>
        <v>2.29862028984261</v>
      </c>
      <c r="F301">
        <f t="shared" si="89"/>
        <v>0</v>
      </c>
      <c r="G301">
        <f t="shared" si="78"/>
        <v>4559.88</v>
      </c>
      <c r="H301">
        <f t="shared" si="79"/>
        <v>7005846</v>
      </c>
      <c r="I301">
        <f t="shared" si="80"/>
        <v>0</v>
      </c>
      <c r="J301">
        <f t="shared" si="81"/>
        <v>0.44890218395419784</v>
      </c>
      <c r="K301">
        <f t="shared" si="82"/>
        <v>4.1476345884438416E-4</v>
      </c>
      <c r="L301">
        <f t="shared" si="90"/>
        <v>7.5441977438364053E-4</v>
      </c>
      <c r="M301">
        <f t="shared" si="83"/>
        <v>0.02</v>
      </c>
      <c r="N301" s="7">
        <f t="shared" si="92"/>
        <v>9.2395063706507408E-4</v>
      </c>
      <c r="O301">
        <f>VLOOKUP(R301,mortality!$B$4:$H$106,prot_model!S301+2,FALSE)</f>
        <v>1.103123761687707E-2</v>
      </c>
      <c r="P301">
        <f t="shared" si="91"/>
        <v>1.024107421173581</v>
      </c>
      <c r="Q301">
        <f>discount_curve!K293</f>
        <v>0.72252332607195269</v>
      </c>
      <c r="R301">
        <f t="shared" si="84"/>
        <v>77</v>
      </c>
      <c r="S301">
        <f t="shared" si="85"/>
        <v>5</v>
      </c>
      <c r="T301">
        <f t="shared" si="86"/>
        <v>23</v>
      </c>
    </row>
    <row r="302" spans="1:20">
      <c r="A302">
        <f t="shared" si="75"/>
        <v>287</v>
      </c>
      <c r="B302">
        <f t="shared" si="87"/>
        <v>-858.88479977589031</v>
      </c>
      <c r="C302">
        <f t="shared" si="76"/>
        <v>2041.6087553275361</v>
      </c>
      <c r="D302">
        <f t="shared" si="77"/>
        <v>2898.2007306944361</v>
      </c>
      <c r="E302" s="6">
        <f t="shared" si="88"/>
        <v>2.2928244089903269</v>
      </c>
      <c r="F302">
        <f t="shared" si="89"/>
        <v>0</v>
      </c>
      <c r="G302">
        <f t="shared" si="78"/>
        <v>4559.88</v>
      </c>
      <c r="H302">
        <f t="shared" si="79"/>
        <v>7005846</v>
      </c>
      <c r="I302">
        <f t="shared" si="80"/>
        <v>0</v>
      </c>
      <c r="J302">
        <f t="shared" si="81"/>
        <v>0.44773300072096983</v>
      </c>
      <c r="K302">
        <f t="shared" si="82"/>
        <v>4.1368319125119736E-4</v>
      </c>
      <c r="L302">
        <f t="shared" si="90"/>
        <v>7.5245485867916494E-4</v>
      </c>
      <c r="M302">
        <f t="shared" si="83"/>
        <v>0.02</v>
      </c>
      <c r="N302" s="7">
        <f t="shared" si="92"/>
        <v>9.2395063706507408E-4</v>
      </c>
      <c r="O302">
        <f>VLOOKUP(R302,mortality!$B$4:$H$106,prot_model!S302+2,FALSE)</f>
        <v>1.103123761687707E-2</v>
      </c>
      <c r="P302">
        <f t="shared" si="91"/>
        <v>1.0241927243684368</v>
      </c>
      <c r="Q302">
        <f>discount_curve!K294</f>
        <v>0.72170272909999011</v>
      </c>
      <c r="R302">
        <f t="shared" si="84"/>
        <v>77</v>
      </c>
      <c r="S302">
        <f t="shared" si="85"/>
        <v>5</v>
      </c>
      <c r="T302">
        <f t="shared" si="86"/>
        <v>23</v>
      </c>
    </row>
    <row r="303" spans="1:20">
      <c r="A303">
        <f t="shared" si="75"/>
        <v>288</v>
      </c>
      <c r="B303">
        <f t="shared" si="87"/>
        <v>-1167.999530752448</v>
      </c>
      <c r="C303">
        <f t="shared" si="76"/>
        <v>2036.2913057564197</v>
      </c>
      <c r="D303">
        <f t="shared" si="77"/>
        <v>3202.0037933666435</v>
      </c>
      <c r="E303" s="6">
        <f t="shared" si="88"/>
        <v>2.2870431422241548</v>
      </c>
      <c r="F303">
        <f t="shared" si="89"/>
        <v>0</v>
      </c>
      <c r="G303">
        <f t="shared" si="78"/>
        <v>4559.88</v>
      </c>
      <c r="H303">
        <f t="shared" si="79"/>
        <v>7005846</v>
      </c>
      <c r="I303">
        <f t="shared" si="80"/>
        <v>0</v>
      </c>
      <c r="J303">
        <f t="shared" si="81"/>
        <v>0.44656686267103951</v>
      </c>
      <c r="K303">
        <f t="shared" si="82"/>
        <v>4.5704741345536904E-4</v>
      </c>
      <c r="L303">
        <f t="shared" si="90"/>
        <v>7.5042030343957231E-4</v>
      </c>
      <c r="M303">
        <f t="shared" si="83"/>
        <v>0.02</v>
      </c>
      <c r="N303" s="7">
        <f t="shared" si="92"/>
        <v>1.0234691636581417E-3</v>
      </c>
      <c r="O303">
        <f>VLOOKUP(R303,mortality!$B$4:$H$106,prot_model!S303+2,FALSE)</f>
        <v>1.221273099516532E-2</v>
      </c>
      <c r="P303">
        <f t="shared" si="91"/>
        <v>1.0242780346686358</v>
      </c>
      <c r="Q303">
        <f>discount_curve!K295</f>
        <v>0.72156607555935115</v>
      </c>
      <c r="R303">
        <f t="shared" si="84"/>
        <v>78</v>
      </c>
      <c r="S303">
        <f t="shared" si="85"/>
        <v>5</v>
      </c>
      <c r="T303">
        <f t="shared" si="86"/>
        <v>24</v>
      </c>
    </row>
    <row r="304" spans="1:20">
      <c r="A304">
        <f t="shared" si="75"/>
        <v>289</v>
      </c>
      <c r="B304">
        <f t="shared" si="87"/>
        <v>-1164.8415783743956</v>
      </c>
      <c r="C304">
        <f t="shared" si="76"/>
        <v>2030.7853978635048</v>
      </c>
      <c r="D304">
        <f t="shared" si="77"/>
        <v>3193.3459270244343</v>
      </c>
      <c r="E304" s="6">
        <f t="shared" si="88"/>
        <v>2.2810492134660967</v>
      </c>
      <c r="F304">
        <f t="shared" si="89"/>
        <v>0</v>
      </c>
      <c r="G304">
        <f t="shared" si="78"/>
        <v>4559.88</v>
      </c>
      <c r="H304">
        <f t="shared" si="79"/>
        <v>7005846</v>
      </c>
      <c r="I304">
        <f t="shared" si="80"/>
        <v>0</v>
      </c>
      <c r="J304">
        <f t="shared" si="81"/>
        <v>0.44535939495414456</v>
      </c>
      <c r="K304">
        <f t="shared" si="82"/>
        <v>4.5581160748101431E-4</v>
      </c>
      <c r="L304">
        <f t="shared" si="90"/>
        <v>7.4839124941374036E-4</v>
      </c>
      <c r="M304">
        <f t="shared" si="83"/>
        <v>0.02</v>
      </c>
      <c r="N304" s="7">
        <f t="shared" si="92"/>
        <v>1.0234691636581417E-3</v>
      </c>
      <c r="O304">
        <f>VLOOKUP(R304,mortality!$B$4:$H$106,prot_model!S304+2,FALSE)</f>
        <v>1.221273099516532E-2</v>
      </c>
      <c r="P304">
        <f t="shared" si="91"/>
        <v>1.024363352074771</v>
      </c>
      <c r="Q304">
        <f>discount_curve!K296</f>
        <v>0.72074893577267851</v>
      </c>
      <c r="R304">
        <f t="shared" si="84"/>
        <v>78</v>
      </c>
      <c r="S304">
        <f t="shared" si="85"/>
        <v>5</v>
      </c>
      <c r="T304">
        <f t="shared" si="86"/>
        <v>24</v>
      </c>
    </row>
    <row r="305" spans="1:20">
      <c r="A305">
        <f t="shared" si="75"/>
        <v>290</v>
      </c>
      <c r="B305">
        <f t="shared" si="87"/>
        <v>-1161.6921642545851</v>
      </c>
      <c r="C305">
        <f t="shared" si="76"/>
        <v>2025.2943773404074</v>
      </c>
      <c r="D305">
        <f t="shared" si="77"/>
        <v>3184.7114706012753</v>
      </c>
      <c r="E305" s="6">
        <f t="shared" si="88"/>
        <v>2.275070993717323</v>
      </c>
      <c r="F305">
        <f t="shared" si="89"/>
        <v>0</v>
      </c>
      <c r="G305">
        <f t="shared" si="78"/>
        <v>4559.88</v>
      </c>
      <c r="H305">
        <f t="shared" si="79"/>
        <v>7005846</v>
      </c>
      <c r="I305">
        <f t="shared" si="80"/>
        <v>0</v>
      </c>
      <c r="J305">
        <f t="shared" si="81"/>
        <v>0.4441551920972498</v>
      </c>
      <c r="K305">
        <f t="shared" si="82"/>
        <v>4.5457914299019351E-4</v>
      </c>
      <c r="L305">
        <f t="shared" si="90"/>
        <v>7.4636768172699187E-4</v>
      </c>
      <c r="M305">
        <f t="shared" si="83"/>
        <v>0.02</v>
      </c>
      <c r="N305" s="7">
        <f t="shared" si="92"/>
        <v>1.0234691636581417E-3</v>
      </c>
      <c r="O305">
        <f>VLOOKUP(R305,mortality!$B$4:$H$106,prot_model!S305+2,FALSE)</f>
        <v>1.221273099516532E-2</v>
      </c>
      <c r="P305">
        <f t="shared" si="91"/>
        <v>1.024448676587433</v>
      </c>
      <c r="Q305">
        <f>discount_curve!K297</f>
        <v>0.71993272135854425</v>
      </c>
      <c r="R305">
        <f t="shared" si="84"/>
        <v>78</v>
      </c>
      <c r="S305">
        <f t="shared" si="85"/>
        <v>5</v>
      </c>
      <c r="T305">
        <f t="shared" si="86"/>
        <v>24</v>
      </c>
    </row>
    <row r="306" spans="1:20">
      <c r="A306">
        <f t="shared" si="75"/>
        <v>291</v>
      </c>
      <c r="B306">
        <f t="shared" si="87"/>
        <v>-1158.551265307809</v>
      </c>
      <c r="C306">
        <f t="shared" si="76"/>
        <v>2019.8182039333162</v>
      </c>
      <c r="D306">
        <f t="shared" si="77"/>
        <v>3176.100360799318</v>
      </c>
      <c r="E306" s="6">
        <f t="shared" si="88"/>
        <v>2.2691084418073468</v>
      </c>
      <c r="F306">
        <f t="shared" si="89"/>
        <v>0</v>
      </c>
      <c r="G306">
        <f t="shared" si="78"/>
        <v>4559.88</v>
      </c>
      <c r="H306">
        <f t="shared" si="79"/>
        <v>7005846</v>
      </c>
      <c r="I306">
        <f t="shared" si="80"/>
        <v>0</v>
      </c>
      <c r="J306">
        <f t="shared" si="81"/>
        <v>0.44295424527253263</v>
      </c>
      <c r="K306">
        <f t="shared" si="82"/>
        <v>4.5335001094790235E-4</v>
      </c>
      <c r="L306">
        <f t="shared" si="90"/>
        <v>7.4434958554486894E-4</v>
      </c>
      <c r="M306">
        <f t="shared" si="83"/>
        <v>0.02</v>
      </c>
      <c r="N306" s="7">
        <f t="shared" si="92"/>
        <v>1.0234691636581417E-3</v>
      </c>
      <c r="O306">
        <f>VLOOKUP(R306,mortality!$B$4:$H$106,prot_model!S306+2,FALSE)</f>
        <v>1.221273099516532E-2</v>
      </c>
      <c r="P306">
        <f t="shared" si="91"/>
        <v>1.0245340082072143</v>
      </c>
      <c r="Q306">
        <f>discount_curve!K298</f>
        <v>0.7191174312690074</v>
      </c>
      <c r="R306">
        <f t="shared" si="84"/>
        <v>78</v>
      </c>
      <c r="S306">
        <f t="shared" si="85"/>
        <v>5</v>
      </c>
      <c r="T306">
        <f t="shared" si="86"/>
        <v>24</v>
      </c>
    </row>
    <row r="307" spans="1:20">
      <c r="A307">
        <f t="shared" si="75"/>
        <v>292</v>
      </c>
      <c r="B307">
        <f t="shared" si="87"/>
        <v>-1155.4188585112763</v>
      </c>
      <c r="C307">
        <f t="shared" si="76"/>
        <v>2014.3568374972606</v>
      </c>
      <c r="D307">
        <f t="shared" si="77"/>
        <v>3167.5125344918633</v>
      </c>
      <c r="E307" s="6">
        <f t="shared" si="88"/>
        <v>2.2631615166735797</v>
      </c>
      <c r="F307">
        <f t="shared" si="89"/>
        <v>0</v>
      </c>
      <c r="G307">
        <f t="shared" si="78"/>
        <v>4559.88</v>
      </c>
      <c r="H307">
        <f t="shared" si="79"/>
        <v>7005846</v>
      </c>
      <c r="I307">
        <f t="shared" si="80"/>
        <v>0</v>
      </c>
      <c r="J307">
        <f t="shared" si="81"/>
        <v>0.44175654567603984</v>
      </c>
      <c r="K307">
        <f t="shared" si="82"/>
        <v>4.5212420234356615E-4</v>
      </c>
      <c r="L307">
        <f t="shared" si="90"/>
        <v>7.423369460730243E-4</v>
      </c>
      <c r="M307">
        <f t="shared" si="83"/>
        <v>0.02</v>
      </c>
      <c r="N307" s="7">
        <f t="shared" si="92"/>
        <v>1.0234691636581417E-3</v>
      </c>
      <c r="O307">
        <f>VLOOKUP(R307,mortality!$B$4:$H$106,prot_model!S307+2,FALSE)</f>
        <v>1.221273099516532E-2</v>
      </c>
      <c r="P307">
        <f t="shared" si="91"/>
        <v>1.0246193469347069</v>
      </c>
      <c r="Q307">
        <f>discount_curve!K299</f>
        <v>0.71830306445731318</v>
      </c>
      <c r="R307">
        <f t="shared" si="84"/>
        <v>78</v>
      </c>
      <c r="S307">
        <f t="shared" si="85"/>
        <v>5</v>
      </c>
      <c r="T307">
        <f t="shared" si="86"/>
        <v>24</v>
      </c>
    </row>
    <row r="308" spans="1:20">
      <c r="A308">
        <f t="shared" si="75"/>
        <v>293</v>
      </c>
      <c r="B308">
        <f t="shared" si="87"/>
        <v>-1152.2949209044455</v>
      </c>
      <c r="C308">
        <f t="shared" si="76"/>
        <v>2008.9102379958188</v>
      </c>
      <c r="D308">
        <f t="shared" si="77"/>
        <v>3158.9479287229033</v>
      </c>
      <c r="E308" s="6">
        <f t="shared" si="88"/>
        <v>2.2572301773610519</v>
      </c>
      <c r="F308">
        <f t="shared" si="89"/>
        <v>0</v>
      </c>
      <c r="G308">
        <f t="shared" si="78"/>
        <v>4559.88</v>
      </c>
      <c r="H308">
        <f t="shared" si="79"/>
        <v>7005846</v>
      </c>
      <c r="I308">
        <f t="shared" si="80"/>
        <v>0</v>
      </c>
      <c r="J308">
        <f t="shared" si="81"/>
        <v>0.44056208452762324</v>
      </c>
      <c r="K308">
        <f t="shared" si="82"/>
        <v>4.509017081909741E-4</v>
      </c>
      <c r="L308">
        <f t="shared" si="90"/>
        <v>7.4032974855711318E-4</v>
      </c>
      <c r="M308">
        <f t="shared" si="83"/>
        <v>0.02</v>
      </c>
      <c r="N308" s="7">
        <f t="shared" si="92"/>
        <v>1.0234691636581417E-3</v>
      </c>
      <c r="O308">
        <f>VLOOKUP(R308,mortality!$B$4:$H$106,prot_model!S308+2,FALSE)</f>
        <v>1.221273099516532E-2</v>
      </c>
      <c r="P308">
        <f t="shared" si="91"/>
        <v>1.0247046927705026</v>
      </c>
      <c r="Q308">
        <f>discount_curve!K300</f>
        <v>0.7174896198778935</v>
      </c>
      <c r="R308">
        <f t="shared" si="84"/>
        <v>78</v>
      </c>
      <c r="S308">
        <f t="shared" si="85"/>
        <v>5</v>
      </c>
      <c r="T308">
        <f t="shared" si="86"/>
        <v>24</v>
      </c>
    </row>
    <row r="309" spans="1:20">
      <c r="A309">
        <f t="shared" si="75"/>
        <v>294</v>
      </c>
      <c r="B309">
        <f t="shared" si="87"/>
        <v>-1149.1794295888517</v>
      </c>
      <c r="C309">
        <f t="shared" si="76"/>
        <v>2003.4783655008225</v>
      </c>
      <c r="D309">
        <f t="shared" si="77"/>
        <v>3150.406480706652</v>
      </c>
      <c r="E309" s="6">
        <f t="shared" si="88"/>
        <v>2.2513143830221285</v>
      </c>
      <c r="F309">
        <f t="shared" si="89"/>
        <v>0</v>
      </c>
      <c r="G309">
        <f t="shared" si="78"/>
        <v>4559.88</v>
      </c>
      <c r="H309">
        <f t="shared" si="79"/>
        <v>7005846</v>
      </c>
      <c r="I309">
        <f t="shared" si="80"/>
        <v>0</v>
      </c>
      <c r="J309">
        <f t="shared" si="81"/>
        <v>0.4393708530708752</v>
      </c>
      <c r="K309">
        <f t="shared" si="82"/>
        <v>4.496825195282129E-4</v>
      </c>
      <c r="L309">
        <f t="shared" si="90"/>
        <v>7.3832797828268478E-4</v>
      </c>
      <c r="M309">
        <f t="shared" si="83"/>
        <v>0.02</v>
      </c>
      <c r="N309" s="7">
        <f t="shared" si="92"/>
        <v>1.0234691636581417E-3</v>
      </c>
      <c r="O309">
        <f>VLOOKUP(R309,mortality!$B$4:$H$106,prot_model!S309+2,FALSE)</f>
        <v>1.221273099516532E-2</v>
      </c>
      <c r="P309">
        <f t="shared" si="91"/>
        <v>1.0247900457151935</v>
      </c>
      <c r="Q309">
        <f>discount_curve!K301</f>
        <v>0.7166770964863628</v>
      </c>
      <c r="R309">
        <f t="shared" si="84"/>
        <v>78</v>
      </c>
      <c r="S309">
        <f t="shared" si="85"/>
        <v>5</v>
      </c>
      <c r="T309">
        <f t="shared" si="86"/>
        <v>24</v>
      </c>
    </row>
    <row r="310" spans="1:20">
      <c r="A310">
        <f t="shared" si="75"/>
        <v>295</v>
      </c>
      <c r="B310">
        <f t="shared" si="87"/>
        <v>-1146.0723617279439</v>
      </c>
      <c r="C310">
        <f t="shared" si="76"/>
        <v>1998.0611801920647</v>
      </c>
      <c r="D310">
        <f t="shared" si="77"/>
        <v>3141.8881278270924</v>
      </c>
      <c r="E310" s="6">
        <f t="shared" si="88"/>
        <v>2.245414092916231</v>
      </c>
      <c r="F310">
        <f t="shared" si="89"/>
        <v>0</v>
      </c>
      <c r="G310">
        <f t="shared" si="78"/>
        <v>4559.88</v>
      </c>
      <c r="H310">
        <f t="shared" si="79"/>
        <v>7005846</v>
      </c>
      <c r="I310">
        <f t="shared" si="80"/>
        <v>0</v>
      </c>
      <c r="J310">
        <f t="shared" si="81"/>
        <v>0.43818284257306434</v>
      </c>
      <c r="K310">
        <f t="shared" si="82"/>
        <v>4.4846662741760128E-4</v>
      </c>
      <c r="L310">
        <f t="shared" si="90"/>
        <v>7.3633162057507452E-4</v>
      </c>
      <c r="M310">
        <f t="shared" si="83"/>
        <v>0.02</v>
      </c>
      <c r="N310" s="7">
        <f t="shared" si="92"/>
        <v>1.0234691636581417E-3</v>
      </c>
      <c r="O310">
        <f>VLOOKUP(R310,mortality!$B$4:$H$106,prot_model!S310+2,FALSE)</f>
        <v>1.221273099516532E-2</v>
      </c>
      <c r="P310">
        <f t="shared" si="91"/>
        <v>1.0248754057693721</v>
      </c>
      <c r="Q310">
        <f>discount_curve!K302</f>
        <v>0.71586549323951965</v>
      </c>
      <c r="R310">
        <f t="shared" si="84"/>
        <v>78</v>
      </c>
      <c r="S310">
        <f t="shared" si="85"/>
        <v>5</v>
      </c>
      <c r="T310">
        <f t="shared" si="86"/>
        <v>24</v>
      </c>
    </row>
    <row r="311" spans="1:20">
      <c r="A311">
        <f t="shared" si="75"/>
        <v>296</v>
      </c>
      <c r="B311">
        <f t="shared" si="87"/>
        <v>-1142.9736945469144</v>
      </c>
      <c r="C311">
        <f t="shared" si="76"/>
        <v>1992.6586423570079</v>
      </c>
      <c r="D311">
        <f t="shared" si="77"/>
        <v>3133.3928076375128</v>
      </c>
      <c r="E311" s="6">
        <f t="shared" si="88"/>
        <v>2.2395292664095514</v>
      </c>
      <c r="F311">
        <f t="shared" si="89"/>
        <v>0</v>
      </c>
      <c r="G311">
        <f t="shared" si="78"/>
        <v>4559.88</v>
      </c>
      <c r="H311">
        <f t="shared" si="79"/>
        <v>7005846</v>
      </c>
      <c r="I311">
        <f t="shared" si="80"/>
        <v>0</v>
      </c>
      <c r="J311">
        <f t="shared" si="81"/>
        <v>0.43699804432507167</v>
      </c>
      <c r="K311">
        <f t="shared" si="82"/>
        <v>4.4725402294562463E-4</v>
      </c>
      <c r="L311">
        <f t="shared" si="90"/>
        <v>7.3434066079929678E-4</v>
      </c>
      <c r="M311">
        <f t="shared" si="83"/>
        <v>0.02</v>
      </c>
      <c r="N311" s="7">
        <f t="shared" si="92"/>
        <v>1.0234691636581417E-3</v>
      </c>
      <c r="O311">
        <f>VLOOKUP(R311,mortality!$B$4:$H$106,prot_model!S311+2,FALSE)</f>
        <v>1.221273099516532E-2</v>
      </c>
      <c r="P311">
        <f t="shared" si="91"/>
        <v>1.0249607729336303</v>
      </c>
      <c r="Q311">
        <f>discount_curve!K303</f>
        <v>0.71505480909534236</v>
      </c>
      <c r="R311">
        <f t="shared" si="84"/>
        <v>78</v>
      </c>
      <c r="S311">
        <f t="shared" si="85"/>
        <v>5</v>
      </c>
      <c r="T311">
        <f t="shared" si="86"/>
        <v>24</v>
      </c>
    </row>
    <row r="312" spans="1:20">
      <c r="A312">
        <f t="shared" si="75"/>
        <v>297</v>
      </c>
      <c r="B312">
        <f t="shared" si="87"/>
        <v>-1139.8834053325318</v>
      </c>
      <c r="C312">
        <f t="shared" si="76"/>
        <v>1987.2707123904931</v>
      </c>
      <c r="D312">
        <f t="shared" si="77"/>
        <v>3124.9204578600502</v>
      </c>
      <c r="E312" s="6">
        <f t="shared" si="88"/>
        <v>2.2336598629747777</v>
      </c>
      <c r="F312">
        <f t="shared" si="89"/>
        <v>0</v>
      </c>
      <c r="G312">
        <f t="shared" si="78"/>
        <v>4559.88</v>
      </c>
      <c r="H312">
        <f t="shared" si="79"/>
        <v>7005846</v>
      </c>
      <c r="I312">
        <f t="shared" si="80"/>
        <v>0</v>
      </c>
      <c r="J312">
        <f t="shared" si="81"/>
        <v>0.43581644964132676</v>
      </c>
      <c r="K312">
        <f t="shared" si="82"/>
        <v>4.4604469722286932E-4</v>
      </c>
      <c r="L312">
        <f t="shared" si="90"/>
        <v>7.3235508435993697E-4</v>
      </c>
      <c r="M312">
        <f t="shared" si="83"/>
        <v>0.02</v>
      </c>
      <c r="N312" s="7">
        <f t="shared" si="92"/>
        <v>1.0234691636581417E-3</v>
      </c>
      <c r="O312">
        <f>VLOOKUP(R312,mortality!$B$4:$H$106,prot_model!S312+2,FALSE)</f>
        <v>1.221273099516532E-2</v>
      </c>
      <c r="P312">
        <f t="shared" si="91"/>
        <v>1.0250461472085604</v>
      </c>
      <c r="Q312">
        <f>discount_curve!K304</f>
        <v>0.71424504301299074</v>
      </c>
      <c r="R312">
        <f t="shared" si="84"/>
        <v>78</v>
      </c>
      <c r="S312">
        <f t="shared" si="85"/>
        <v>5</v>
      </c>
      <c r="T312">
        <f t="shared" si="86"/>
        <v>24</v>
      </c>
    </row>
    <row r="313" spans="1:20">
      <c r="A313">
        <f t="shared" si="75"/>
        <v>298</v>
      </c>
      <c r="B313">
        <f t="shared" si="87"/>
        <v>-1136.801471432977</v>
      </c>
      <c r="C313">
        <f t="shared" si="76"/>
        <v>1981.8973507944493</v>
      </c>
      <c r="D313">
        <f t="shared" si="77"/>
        <v>3116.4710163852355</v>
      </c>
      <c r="E313" s="6">
        <f t="shared" si="88"/>
        <v>2.2278058421908122</v>
      </c>
      <c r="F313">
        <f t="shared" si="89"/>
        <v>0</v>
      </c>
      <c r="G313">
        <f t="shared" si="78"/>
        <v>4559.88</v>
      </c>
      <c r="H313">
        <f t="shared" si="79"/>
        <v>7005846</v>
      </c>
      <c r="I313">
        <f t="shared" si="80"/>
        <v>0</v>
      </c>
      <c r="J313">
        <f t="shared" si="81"/>
        <v>0.43463804985974397</v>
      </c>
      <c r="K313">
        <f t="shared" si="82"/>
        <v>4.4483864138395785E-4</v>
      </c>
      <c r="L313">
        <f t="shared" si="90"/>
        <v>7.3037487670104509E-4</v>
      </c>
      <c r="M313">
        <f t="shared" si="83"/>
        <v>0.02</v>
      </c>
      <c r="N313" s="7">
        <f t="shared" si="92"/>
        <v>1.0234691636581417E-3</v>
      </c>
      <c r="O313">
        <f>VLOOKUP(R313,mortality!$B$4:$H$106,prot_model!S313+2,FALSE)</f>
        <v>1.221273099516532E-2</v>
      </c>
      <c r="P313">
        <f t="shared" si="91"/>
        <v>1.0251315285947544</v>
      </c>
      <c r="Q313">
        <f>discount_curve!K305</f>
        <v>0.71343619395280278</v>
      </c>
      <c r="R313">
        <f t="shared" si="84"/>
        <v>78</v>
      </c>
      <c r="S313">
        <f t="shared" si="85"/>
        <v>5</v>
      </c>
      <c r="T313">
        <f t="shared" si="86"/>
        <v>24</v>
      </c>
    </row>
    <row r="314" spans="1:20">
      <c r="A314">
        <f t="shared" si="75"/>
        <v>299</v>
      </c>
      <c r="B314">
        <f t="shared" si="87"/>
        <v>-1133.7278702576743</v>
      </c>
      <c r="C314">
        <f t="shared" si="76"/>
        <v>1976.5385181776041</v>
      </c>
      <c r="D314">
        <f t="shared" si="77"/>
        <v>3108.0444212715361</v>
      </c>
      <c r="E314" s="6">
        <f t="shared" si="88"/>
        <v>2.221967163742494</v>
      </c>
      <c r="F314">
        <f t="shared" si="89"/>
        <v>0</v>
      </c>
      <c r="G314">
        <f t="shared" si="78"/>
        <v>4559.88</v>
      </c>
      <c r="H314">
        <f t="shared" si="79"/>
        <v>7005846</v>
      </c>
      <c r="I314">
        <f t="shared" si="80"/>
        <v>0</v>
      </c>
      <c r="J314">
        <f t="shared" si="81"/>
        <v>0.433462836341659</v>
      </c>
      <c r="K314">
        <f t="shared" si="82"/>
        <v>4.4363584658748366E-4</v>
      </c>
      <c r="L314">
        <f t="shared" si="90"/>
        <v>7.2840002330602901E-4</v>
      </c>
      <c r="M314">
        <f t="shared" si="83"/>
        <v>0.02</v>
      </c>
      <c r="N314" s="7">
        <f t="shared" si="92"/>
        <v>1.0234691636581417E-3</v>
      </c>
      <c r="O314">
        <f>VLOOKUP(R314,mortality!$B$4:$H$106,prot_model!S314+2,FALSE)</f>
        <v>1.221273099516532E-2</v>
      </c>
      <c r="P314">
        <f t="shared" si="91"/>
        <v>1.0252169170928052</v>
      </c>
      <c r="Q314">
        <f>discount_curve!K306</f>
        <v>0.71262826087629383</v>
      </c>
      <c r="R314">
        <f t="shared" si="84"/>
        <v>78</v>
      </c>
      <c r="S314">
        <f t="shared" si="85"/>
        <v>5</v>
      </c>
      <c r="T314">
        <f t="shared" si="86"/>
        <v>24</v>
      </c>
    </row>
    <row r="315" spans="1:20">
      <c r="A315">
        <f t="shared" si="75"/>
        <v>300</v>
      </c>
      <c r="B315">
        <f t="shared" si="87"/>
        <v>-1470.1822938342139</v>
      </c>
      <c r="C315">
        <f t="shared" si="76"/>
        <v>1971.1941752551941</v>
      </c>
      <c r="D315">
        <f t="shared" si="77"/>
        <v>3439.1603253019875</v>
      </c>
      <c r="E315" s="6">
        <f t="shared" si="88"/>
        <v>2.2161437874203189</v>
      </c>
      <c r="F315">
        <f t="shared" si="89"/>
        <v>0</v>
      </c>
      <c r="G315">
        <f t="shared" si="78"/>
        <v>4559.88</v>
      </c>
      <c r="H315">
        <f t="shared" si="79"/>
        <v>7005846</v>
      </c>
      <c r="I315">
        <f t="shared" si="80"/>
        <v>0</v>
      </c>
      <c r="J315">
        <f t="shared" si="81"/>
        <v>0.43229080047176549</v>
      </c>
      <c r="K315">
        <f t="shared" si="82"/>
        <v>4.9089864740132561E-4</v>
      </c>
      <c r="L315">
        <f t="shared" si="90"/>
        <v>7.2634898912753338E-4</v>
      </c>
      <c r="M315">
        <f t="shared" si="83"/>
        <v>0.02</v>
      </c>
      <c r="N315" s="7">
        <f t="shared" si="92"/>
        <v>1.1355750500949835E-3</v>
      </c>
      <c r="O315">
        <f>VLOOKUP(R315,mortality!$B$4:$H$106,prot_model!S315+2,FALSE)</f>
        <v>1.3542112912627469E-2</v>
      </c>
      <c r="P315">
        <f t="shared" si="91"/>
        <v>1.0253023127033043</v>
      </c>
      <c r="Q315">
        <f>discount_curve!K307</f>
        <v>0.71252381110597163</v>
      </c>
      <c r="R315">
        <f t="shared" si="84"/>
        <v>79</v>
      </c>
      <c r="S315">
        <f t="shared" si="85"/>
        <v>5</v>
      </c>
      <c r="T315">
        <f t="shared" si="86"/>
        <v>25</v>
      </c>
    </row>
    <row r="316" spans="1:20">
      <c r="A316">
        <f t="shared" si="75"/>
        <v>301</v>
      </c>
      <c r="B316">
        <f t="shared" si="87"/>
        <v>-1466.0427277206929</v>
      </c>
      <c r="C316">
        <f t="shared" si="76"/>
        <v>1965.6436721023388</v>
      </c>
      <c r="D316">
        <f t="shared" si="77"/>
        <v>3429.4763121954184</v>
      </c>
      <c r="E316" s="6">
        <f t="shared" si="88"/>
        <v>2.2100876276132846</v>
      </c>
      <c r="F316">
        <f t="shared" si="89"/>
        <v>0</v>
      </c>
      <c r="G316">
        <f t="shared" si="78"/>
        <v>4559.88</v>
      </c>
      <c r="H316">
        <f t="shared" si="79"/>
        <v>7005846</v>
      </c>
      <c r="I316">
        <f t="shared" si="80"/>
        <v>0</v>
      </c>
      <c r="J316">
        <f t="shared" si="81"/>
        <v>0.43107355283523663</v>
      </c>
      <c r="K316">
        <f t="shared" si="82"/>
        <v>4.8951637135549633E-4</v>
      </c>
      <c r="L316">
        <f t="shared" si="90"/>
        <v>7.2430373026626286E-4</v>
      </c>
      <c r="M316">
        <f t="shared" si="83"/>
        <v>0.02</v>
      </c>
      <c r="N316" s="7">
        <f t="shared" si="92"/>
        <v>1.1355750500949835E-3</v>
      </c>
      <c r="O316">
        <f>VLOOKUP(R316,mortality!$B$4:$H$106,prot_model!S316+2,FALSE)</f>
        <v>1.3542112912627469E-2</v>
      </c>
      <c r="P316">
        <f t="shared" si="91"/>
        <v>1.0253877154268456</v>
      </c>
      <c r="Q316">
        <f>discount_curve!K308</f>
        <v>0.71171925166063876</v>
      </c>
      <c r="R316">
        <f t="shared" si="84"/>
        <v>79</v>
      </c>
      <c r="S316">
        <f t="shared" si="85"/>
        <v>5</v>
      </c>
      <c r="T316">
        <f t="shared" si="86"/>
        <v>25</v>
      </c>
    </row>
    <row r="317" spans="1:20">
      <c r="A317">
        <f t="shared" si="75"/>
        <v>302</v>
      </c>
      <c r="B317">
        <f t="shared" si="87"/>
        <v>-1461.9148173250549</v>
      </c>
      <c r="C317">
        <f t="shared" si="76"/>
        <v>1960.1087980973559</v>
      </c>
      <c r="D317">
        <f t="shared" si="77"/>
        <v>3419.8195674046533</v>
      </c>
      <c r="E317" s="6">
        <f t="shared" si="88"/>
        <v>2.2040480177574833</v>
      </c>
      <c r="F317">
        <f t="shared" si="89"/>
        <v>0</v>
      </c>
      <c r="G317">
        <f t="shared" si="78"/>
        <v>4559.88</v>
      </c>
      <c r="H317">
        <f t="shared" si="79"/>
        <v>7005846</v>
      </c>
      <c r="I317">
        <f t="shared" si="80"/>
        <v>0</v>
      </c>
      <c r="J317">
        <f t="shared" si="81"/>
        <v>0.42985973273361489</v>
      </c>
      <c r="K317">
        <f t="shared" si="82"/>
        <v>4.8813798753279093E-4</v>
      </c>
      <c r="L317">
        <f t="shared" si="90"/>
        <v>7.2226423046003638E-4</v>
      </c>
      <c r="M317">
        <f t="shared" si="83"/>
        <v>0.02</v>
      </c>
      <c r="N317" s="7">
        <f t="shared" si="92"/>
        <v>1.1355750500949835E-3</v>
      </c>
      <c r="O317">
        <f>VLOOKUP(R317,mortality!$B$4:$H$106,prot_model!S317+2,FALSE)</f>
        <v>1.3542112912627469E-2</v>
      </c>
      <c r="P317">
        <f t="shared" si="91"/>
        <v>1.0254731252640203</v>
      </c>
      <c r="Q317">
        <f>discount_curve!K309</f>
        <v>0.71091560069849069</v>
      </c>
      <c r="R317">
        <f t="shared" si="84"/>
        <v>79</v>
      </c>
      <c r="S317">
        <f t="shared" si="85"/>
        <v>5</v>
      </c>
      <c r="T317">
        <f t="shared" si="86"/>
        <v>25</v>
      </c>
    </row>
    <row r="318" spans="1:20">
      <c r="A318">
        <f t="shared" si="75"/>
        <v>303</v>
      </c>
      <c r="B318">
        <f t="shared" si="87"/>
        <v>-1457.7985298284168</v>
      </c>
      <c r="C318">
        <f t="shared" si="76"/>
        <v>1954.589509231575</v>
      </c>
      <c r="D318">
        <f t="shared" si="77"/>
        <v>3410.1900141473657</v>
      </c>
      <c r="E318" s="6">
        <f t="shared" si="88"/>
        <v>2.1980249126260891</v>
      </c>
      <c r="F318">
        <f t="shared" si="89"/>
        <v>0</v>
      </c>
      <c r="G318">
        <f t="shared" si="78"/>
        <v>4559.88</v>
      </c>
      <c r="H318">
        <f t="shared" si="79"/>
        <v>7005846</v>
      </c>
      <c r="I318">
        <f t="shared" si="80"/>
        <v>0</v>
      </c>
      <c r="J318">
        <f t="shared" si="81"/>
        <v>0.4286493305156221</v>
      </c>
      <c r="K318">
        <f t="shared" si="82"/>
        <v>4.8676348497345872E-4</v>
      </c>
      <c r="L318">
        <f t="shared" si="90"/>
        <v>7.2023047349246429E-4</v>
      </c>
      <c r="M318">
        <f t="shared" si="83"/>
        <v>0.02</v>
      </c>
      <c r="N318" s="7">
        <f t="shared" si="92"/>
        <v>1.1355750500949835E-3</v>
      </c>
      <c r="O318">
        <f>VLOOKUP(R318,mortality!$B$4:$H$106,prot_model!S318+2,FALSE)</f>
        <v>1.3542112912627469E-2</v>
      </c>
      <c r="P318">
        <f t="shared" si="91"/>
        <v>1.0255585422154214</v>
      </c>
      <c r="Q318">
        <f>discount_curve!K310</f>
        <v>0.71011285719369677</v>
      </c>
      <c r="R318">
        <f t="shared" si="84"/>
        <v>79</v>
      </c>
      <c r="S318">
        <f t="shared" si="85"/>
        <v>5</v>
      </c>
      <c r="T318">
        <f t="shared" si="86"/>
        <v>25</v>
      </c>
    </row>
    <row r="319" spans="1:20">
      <c r="A319">
        <f t="shared" si="75"/>
        <v>304</v>
      </c>
      <c r="B319">
        <f t="shared" si="87"/>
        <v>-1453.6938325043047</v>
      </c>
      <c r="C319">
        <f t="shared" si="76"/>
        <v>1949.0857616202454</v>
      </c>
      <c r="D319">
        <f t="shared" si="77"/>
        <v>3400.5875758574343</v>
      </c>
      <c r="E319" s="6">
        <f t="shared" si="88"/>
        <v>2.1920182671158699</v>
      </c>
      <c r="F319">
        <f t="shared" si="89"/>
        <v>0</v>
      </c>
      <c r="G319">
        <f t="shared" si="78"/>
        <v>4559.88</v>
      </c>
      <c r="H319">
        <f t="shared" si="79"/>
        <v>7005846</v>
      </c>
      <c r="I319">
        <f t="shared" si="80"/>
        <v>0</v>
      </c>
      <c r="J319">
        <f t="shared" si="81"/>
        <v>0.42744233655715619</v>
      </c>
      <c r="K319">
        <f t="shared" si="82"/>
        <v>4.8539285274860943E-4</v>
      </c>
      <c r="L319">
        <f t="shared" si="90"/>
        <v>7.1820244319281874E-4</v>
      </c>
      <c r="M319">
        <f t="shared" si="83"/>
        <v>0.02</v>
      </c>
      <c r="N319" s="7">
        <f t="shared" si="92"/>
        <v>1.1355750500949835E-3</v>
      </c>
      <c r="O319">
        <f>VLOOKUP(R319,mortality!$B$4:$H$106,prot_model!S319+2,FALSE)</f>
        <v>1.3542112912627469E-2</v>
      </c>
      <c r="P319">
        <f t="shared" si="91"/>
        <v>1.0256439662816415</v>
      </c>
      <c r="Q319">
        <f>discount_curve!K311</f>
        <v>0.70931102012158431</v>
      </c>
      <c r="R319">
        <f t="shared" si="84"/>
        <v>79</v>
      </c>
      <c r="S319">
        <f t="shared" si="85"/>
        <v>5</v>
      </c>
      <c r="T319">
        <f t="shared" si="86"/>
        <v>25</v>
      </c>
    </row>
    <row r="320" spans="1:20">
      <c r="A320">
        <f t="shared" ref="A320:A383" si="93">A319+1</f>
        <v>305</v>
      </c>
      <c r="B320">
        <f t="shared" si="87"/>
        <v>-1449.6006927183923</v>
      </c>
      <c r="C320">
        <f t="shared" si="76"/>
        <v>1943.5975115021879</v>
      </c>
      <c r="D320">
        <f t="shared" si="77"/>
        <v>3391.0121761843334</v>
      </c>
      <c r="E320" s="6">
        <f t="shared" si="88"/>
        <v>2.1860280362468485</v>
      </c>
      <c r="F320">
        <f t="shared" si="89"/>
        <v>0</v>
      </c>
      <c r="G320">
        <f t="shared" si="78"/>
        <v>4559.88</v>
      </c>
      <c r="H320">
        <f t="shared" si="79"/>
        <v>7005846</v>
      </c>
      <c r="I320">
        <f t="shared" si="80"/>
        <v>0</v>
      </c>
      <c r="J320">
        <f t="shared" si="81"/>
        <v>0.42623874126121475</v>
      </c>
      <c r="K320">
        <f t="shared" si="82"/>
        <v>4.8402607996012666E-4</v>
      </c>
      <c r="L320">
        <f t="shared" si="90"/>
        <v>7.1618012343590588E-4</v>
      </c>
      <c r="M320">
        <f t="shared" si="83"/>
        <v>0.02</v>
      </c>
      <c r="N320" s="7">
        <f t="shared" si="92"/>
        <v>1.1355750500949835E-3</v>
      </c>
      <c r="O320">
        <f>VLOOKUP(R320,mortality!$B$4:$H$106,prot_model!S320+2,FALSE)</f>
        <v>1.3542112912627469E-2</v>
      </c>
      <c r="P320">
        <f t="shared" si="91"/>
        <v>1.0257293974632729</v>
      </c>
      <c r="Q320">
        <f>discount_curve!K312</f>
        <v>0.7085100884586385</v>
      </c>
      <c r="R320">
        <f t="shared" si="84"/>
        <v>79</v>
      </c>
      <c r="S320">
        <f t="shared" si="85"/>
        <v>5</v>
      </c>
      <c r="T320">
        <f t="shared" si="86"/>
        <v>25</v>
      </c>
    </row>
    <row r="321" spans="1:20">
      <c r="A321">
        <f t="shared" si="93"/>
        <v>306</v>
      </c>
      <c r="B321">
        <f t="shared" si="87"/>
        <v>-1445.5190779282409</v>
      </c>
      <c r="C321">
        <f t="shared" si="76"/>
        <v>1938.1247152394467</v>
      </c>
      <c r="D321">
        <f t="shared" si="77"/>
        <v>3381.4637389925256</v>
      </c>
      <c r="E321" s="6">
        <f t="shared" si="88"/>
        <v>2.1800541751619678</v>
      </c>
      <c r="F321">
        <f t="shared" si="89"/>
        <v>0</v>
      </c>
      <c r="G321">
        <f t="shared" si="78"/>
        <v>4559.88</v>
      </c>
      <c r="H321">
        <f t="shared" si="79"/>
        <v>7005846</v>
      </c>
      <c r="I321">
        <f t="shared" si="80"/>
        <v>0</v>
      </c>
      <c r="J321">
        <f t="shared" si="81"/>
        <v>0.42503853505781874</v>
      </c>
      <c r="K321">
        <f t="shared" si="82"/>
        <v>4.826631557405809E-4</v>
      </c>
      <c r="L321">
        <f t="shared" si="90"/>
        <v>7.1416349814193729E-4</v>
      </c>
      <c r="M321">
        <f t="shared" si="83"/>
        <v>0.02</v>
      </c>
      <c r="N321" s="7">
        <f t="shared" si="92"/>
        <v>1.1355750500949835E-3</v>
      </c>
      <c r="O321">
        <f>VLOOKUP(R321,mortality!$B$4:$H$106,prot_model!S321+2,FALSE)</f>
        <v>1.3542112912627469E-2</v>
      </c>
      <c r="P321">
        <f t="shared" si="91"/>
        <v>1.0258148357609087</v>
      </c>
      <c r="Q321">
        <f>discount_curve!K313</f>
        <v>0.70771006118250002</v>
      </c>
      <c r="R321">
        <f t="shared" si="84"/>
        <v>79</v>
      </c>
      <c r="S321">
        <f t="shared" si="85"/>
        <v>5</v>
      </c>
      <c r="T321">
        <f t="shared" si="86"/>
        <v>25</v>
      </c>
    </row>
    <row r="322" spans="1:20">
      <c r="A322">
        <f t="shared" si="93"/>
        <v>307</v>
      </c>
      <c r="B322">
        <f t="shared" si="87"/>
        <v>-1441.4489556830426</v>
      </c>
      <c r="C322">
        <f t="shared" si="76"/>
        <v>1932.6673293169406</v>
      </c>
      <c r="D322">
        <f t="shared" si="77"/>
        <v>3371.9421883608566</v>
      </c>
      <c r="E322" s="6">
        <f t="shared" si="88"/>
        <v>2.1740966391267524</v>
      </c>
      <c r="F322">
        <f t="shared" si="89"/>
        <v>0</v>
      </c>
      <c r="G322">
        <f t="shared" si="78"/>
        <v>4559.88</v>
      </c>
      <c r="H322">
        <f t="shared" si="79"/>
        <v>7005846</v>
      </c>
      <c r="I322">
        <f t="shared" si="80"/>
        <v>0</v>
      </c>
      <c r="J322">
        <f t="shared" si="81"/>
        <v>0.4238417084039362</v>
      </c>
      <c r="K322">
        <f t="shared" si="82"/>
        <v>4.8130406925314326E-4</v>
      </c>
      <c r="L322">
        <f t="shared" si="90"/>
        <v>7.1215255127640199E-4</v>
      </c>
      <c r="M322">
        <f t="shared" si="83"/>
        <v>0.02</v>
      </c>
      <c r="N322" s="7">
        <f t="shared" si="92"/>
        <v>1.1355750500949835E-3</v>
      </c>
      <c r="O322">
        <f>VLOOKUP(R322,mortality!$B$4:$H$106,prot_model!S322+2,FALSE)</f>
        <v>1.3542112912627469E-2</v>
      </c>
      <c r="P322">
        <f t="shared" si="91"/>
        <v>1.0259002811751414</v>
      </c>
      <c r="Q322">
        <f>discount_curve!K314</f>
        <v>0.70691093727196352</v>
      </c>
      <c r="R322">
        <f t="shared" si="84"/>
        <v>79</v>
      </c>
      <c r="S322">
        <f t="shared" si="85"/>
        <v>5</v>
      </c>
      <c r="T322">
        <f t="shared" si="86"/>
        <v>25</v>
      </c>
    </row>
    <row r="323" spans="1:20">
      <c r="A323">
        <f t="shared" si="93"/>
        <v>308</v>
      </c>
      <c r="B323">
        <f t="shared" si="87"/>
        <v>-1437.3902936233594</v>
      </c>
      <c r="C323">
        <f t="shared" si="76"/>
        <v>1927.2253103421206</v>
      </c>
      <c r="D323">
        <f t="shared" si="77"/>
        <v>3362.447448581951</v>
      </c>
      <c r="E323" s="6">
        <f t="shared" si="88"/>
        <v>2.1681553835289749</v>
      </c>
      <c r="F323">
        <f t="shared" si="89"/>
        <v>0</v>
      </c>
      <c r="G323">
        <f t="shared" si="78"/>
        <v>4559.88</v>
      </c>
      <c r="H323">
        <f t="shared" si="79"/>
        <v>7005846</v>
      </c>
      <c r="I323">
        <f t="shared" si="80"/>
        <v>0</v>
      </c>
      <c r="J323">
        <f t="shared" si="81"/>
        <v>0.4226482517834067</v>
      </c>
      <c r="K323">
        <f t="shared" si="82"/>
        <v>4.7994880969149924E-4</v>
      </c>
      <c r="L323">
        <f t="shared" si="90"/>
        <v>7.1014726684993912E-4</v>
      </c>
      <c r="M323">
        <f t="shared" si="83"/>
        <v>0.02</v>
      </c>
      <c r="N323" s="7">
        <f t="shared" si="92"/>
        <v>1.1355750500949835E-3</v>
      </c>
      <c r="O323">
        <f>VLOOKUP(R323,mortality!$B$4:$H$106,prot_model!S323+2,FALSE)</f>
        <v>1.3542112912627469E-2</v>
      </c>
      <c r="P323">
        <f t="shared" si="91"/>
        <v>1.0259857337065637</v>
      </c>
      <c r="Q323">
        <f>discount_curve!K315</f>
        <v>0.70611271570697665</v>
      </c>
      <c r="R323">
        <f t="shared" si="84"/>
        <v>79</v>
      </c>
      <c r="S323">
        <f t="shared" si="85"/>
        <v>5</v>
      </c>
      <c r="T323">
        <f t="shared" si="86"/>
        <v>25</v>
      </c>
    </row>
    <row r="324" spans="1:20">
      <c r="A324">
        <f t="shared" si="93"/>
        <v>309</v>
      </c>
      <c r="B324">
        <f t="shared" si="87"/>
        <v>-1433.3430594808692</v>
      </c>
      <c r="C324">
        <f t="shared" si="76"/>
        <v>1921.7986150446209</v>
      </c>
      <c r="D324">
        <f t="shared" si="77"/>
        <v>3352.9794441616118</v>
      </c>
      <c r="E324" s="6">
        <f t="shared" si="88"/>
        <v>2.1622303638783231</v>
      </c>
      <c r="F324">
        <f t="shared" si="89"/>
        <v>0</v>
      </c>
      <c r="G324">
        <f t="shared" si="78"/>
        <v>4559.88</v>
      </c>
      <c r="H324">
        <f t="shared" si="79"/>
        <v>7005846</v>
      </c>
      <c r="I324">
        <f t="shared" si="80"/>
        <v>0</v>
      </c>
      <c r="J324">
        <f t="shared" si="81"/>
        <v>0.42145815570686529</v>
      </c>
      <c r="K324">
        <f t="shared" si="82"/>
        <v>4.7859736627976291E-4</v>
      </c>
      <c r="L324">
        <f t="shared" si="90"/>
        <v>7.0814762891821092E-4</v>
      </c>
      <c r="M324">
        <f t="shared" si="83"/>
        <v>0.02</v>
      </c>
      <c r="N324" s="7">
        <f t="shared" si="92"/>
        <v>1.1355750500949835E-3</v>
      </c>
      <c r="O324">
        <f>VLOOKUP(R324,mortality!$B$4:$H$106,prot_model!S324+2,FALSE)</f>
        <v>1.3542112912627469E-2</v>
      </c>
      <c r="P324">
        <f t="shared" si="91"/>
        <v>1.0260711933557687</v>
      </c>
      <c r="Q324">
        <f>discount_curve!K316</f>
        <v>0.70531539546863986</v>
      </c>
      <c r="R324">
        <f t="shared" si="84"/>
        <v>79</v>
      </c>
      <c r="S324">
        <f t="shared" si="85"/>
        <v>5</v>
      </c>
      <c r="T324">
        <f t="shared" si="86"/>
        <v>25</v>
      </c>
    </row>
    <row r="325" spans="1:20">
      <c r="A325">
        <f t="shared" si="93"/>
        <v>310</v>
      </c>
      <c r="B325">
        <f t="shared" si="87"/>
        <v>-1429.3072210781058</v>
      </c>
      <c r="C325">
        <f t="shared" si="76"/>
        <v>1916.3872002759178</v>
      </c>
      <c r="D325">
        <f t="shared" si="77"/>
        <v>3343.5380998182177</v>
      </c>
      <c r="E325" s="6">
        <f t="shared" si="88"/>
        <v>2.156321535806065</v>
      </c>
      <c r="F325">
        <f t="shared" si="89"/>
        <v>0</v>
      </c>
      <c r="G325">
        <f t="shared" si="78"/>
        <v>4559.88</v>
      </c>
      <c r="H325">
        <f t="shared" si="79"/>
        <v>7005846</v>
      </c>
      <c r="I325">
        <f t="shared" si="80"/>
        <v>0</v>
      </c>
      <c r="J325">
        <f t="shared" si="81"/>
        <v>0.42027141071166735</v>
      </c>
      <c r="K325">
        <f t="shared" si="82"/>
        <v>4.7724972827239103E-4</v>
      </c>
      <c r="L325">
        <f t="shared" si="90"/>
        <v>7.0615362158177558E-4</v>
      </c>
      <c r="M325">
        <f t="shared" si="83"/>
        <v>0.02</v>
      </c>
      <c r="N325" s="7">
        <f t="shared" si="92"/>
        <v>1.1355750500949835E-3</v>
      </c>
      <c r="O325">
        <f>VLOOKUP(R325,mortality!$B$4:$H$106,prot_model!S325+2,FALSE)</f>
        <v>1.3542112912627469E-2</v>
      </c>
      <c r="P325">
        <f t="shared" si="91"/>
        <v>1.0261566601233492</v>
      </c>
      <c r="Q325">
        <f>discount_curve!K317</f>
        <v>0.70451897553920328</v>
      </c>
      <c r="R325">
        <f t="shared" si="84"/>
        <v>79</v>
      </c>
      <c r="S325">
        <f t="shared" si="85"/>
        <v>5</v>
      </c>
      <c r="T325">
        <f t="shared" si="86"/>
        <v>25</v>
      </c>
    </row>
    <row r="326" spans="1:20">
      <c r="A326">
        <f t="shared" si="93"/>
        <v>311</v>
      </c>
      <c r="B326">
        <f t="shared" si="87"/>
        <v>-1425.282746328206</v>
      </c>
      <c r="C326">
        <f t="shared" si="76"/>
        <v>1910.9910230089847</v>
      </c>
      <c r="D326">
        <f t="shared" si="77"/>
        <v>3334.123340482126</v>
      </c>
      <c r="E326" s="6">
        <f t="shared" si="88"/>
        <v>2.1504288550647148</v>
      </c>
      <c r="F326">
        <f t="shared" si="89"/>
        <v>0</v>
      </c>
      <c r="G326">
        <f t="shared" si="78"/>
        <v>4559.88</v>
      </c>
      <c r="H326">
        <f t="shared" si="79"/>
        <v>7005846</v>
      </c>
      <c r="I326">
        <f t="shared" si="80"/>
        <v>0</v>
      </c>
      <c r="J326">
        <f t="shared" si="81"/>
        <v>0.41908800736181318</v>
      </c>
      <c r="K326">
        <f t="shared" si="82"/>
        <v>4.7590588495409779E-4</v>
      </c>
      <c r="L326">
        <f t="shared" si="90"/>
        <v>7.0416522898596125E-4</v>
      </c>
      <c r="M326">
        <f t="shared" si="83"/>
        <v>0.02</v>
      </c>
      <c r="N326" s="7">
        <f t="shared" si="92"/>
        <v>1.1355750500949835E-3</v>
      </c>
      <c r="O326">
        <f>VLOOKUP(R326,mortality!$B$4:$H$106,prot_model!S326+2,FALSE)</f>
        <v>1.3542112912627469E-2</v>
      </c>
      <c r="P326">
        <f t="shared" si="91"/>
        <v>1.0262421340098979</v>
      </c>
      <c r="Q326">
        <f>discount_curve!K318</f>
        <v>0.70372345490206645</v>
      </c>
      <c r="R326">
        <f t="shared" si="84"/>
        <v>79</v>
      </c>
      <c r="S326">
        <f t="shared" si="85"/>
        <v>5</v>
      </c>
      <c r="T326">
        <f t="shared" si="86"/>
        <v>25</v>
      </c>
    </row>
    <row r="327" spans="1:20">
      <c r="A327">
        <f t="shared" si="93"/>
        <v>312</v>
      </c>
      <c r="B327">
        <f t="shared" si="87"/>
        <v>-1791.5750654986437</v>
      </c>
      <c r="C327">
        <f t="shared" si="76"/>
        <v>1905.6100403379517</v>
      </c>
      <c r="D327">
        <f t="shared" si="77"/>
        <v>3695.0405535590676</v>
      </c>
      <c r="E327" s="6">
        <f t="shared" si="88"/>
        <v>2.1445522775277062</v>
      </c>
      <c r="F327">
        <f t="shared" si="89"/>
        <v>0</v>
      </c>
      <c r="G327">
        <f t="shared" si="78"/>
        <v>4559.88</v>
      </c>
      <c r="H327">
        <f t="shared" si="79"/>
        <v>7005846</v>
      </c>
      <c r="I327">
        <f t="shared" si="80"/>
        <v>0</v>
      </c>
      <c r="J327">
        <f t="shared" si="81"/>
        <v>0.41790793624787309</v>
      </c>
      <c r="K327">
        <f t="shared" si="82"/>
        <v>5.2742246311995259E-4</v>
      </c>
      <c r="L327">
        <f t="shared" si="90"/>
        <v>7.0209352292163957E-4</v>
      </c>
      <c r="M327">
        <f t="shared" si="83"/>
        <v>0.02</v>
      </c>
      <c r="N327" s="7">
        <f t="shared" si="92"/>
        <v>1.2620541927376161E-3</v>
      </c>
      <c r="O327">
        <f>VLOOKUP(R327,mortality!$B$4:$H$106,prot_model!S327+2,FALSE)</f>
        <v>1.5039967766402906E-2</v>
      </c>
      <c r="P327">
        <f t="shared" si="91"/>
        <v>1.0263276150160074</v>
      </c>
      <c r="Q327">
        <f>discount_curve!K319</f>
        <v>0.70365041847198206</v>
      </c>
      <c r="R327">
        <f t="shared" si="84"/>
        <v>80</v>
      </c>
      <c r="S327">
        <f t="shared" si="85"/>
        <v>5</v>
      </c>
      <c r="T327">
        <f t="shared" si="86"/>
        <v>26</v>
      </c>
    </row>
    <row r="328" spans="1:20">
      <c r="A328">
        <f t="shared" si="93"/>
        <v>313</v>
      </c>
      <c r="B328">
        <f t="shared" si="87"/>
        <v>-1786.304297560165</v>
      </c>
      <c r="C328">
        <f t="shared" si="76"/>
        <v>1900.0035949835203</v>
      </c>
      <c r="D328">
        <f t="shared" si="77"/>
        <v>3684.1694715919184</v>
      </c>
      <c r="E328" s="6">
        <f t="shared" si="88"/>
        <v>2.138420951766832</v>
      </c>
      <c r="F328">
        <f t="shared" si="89"/>
        <v>0</v>
      </c>
      <c r="G328">
        <f t="shared" si="78"/>
        <v>4559.88</v>
      </c>
      <c r="H328">
        <f t="shared" si="79"/>
        <v>7005846</v>
      </c>
      <c r="I328">
        <f t="shared" si="80"/>
        <v>0</v>
      </c>
      <c r="J328">
        <f t="shared" si="81"/>
        <v>0.41667842026183149</v>
      </c>
      <c r="K328">
        <f t="shared" si="82"/>
        <v>5.2587074731473094E-4</v>
      </c>
      <c r="L328">
        <f t="shared" si="90"/>
        <v>7.0002791196943116E-4</v>
      </c>
      <c r="M328">
        <f t="shared" si="83"/>
        <v>0.02</v>
      </c>
      <c r="N328" s="7">
        <f t="shared" si="92"/>
        <v>1.2620541927376161E-3</v>
      </c>
      <c r="O328">
        <f>VLOOKUP(R328,mortality!$B$4:$H$106,prot_model!S328+2,FALSE)</f>
        <v>1.5039967766402906E-2</v>
      </c>
      <c r="P328">
        <f t="shared" si="91"/>
        <v>1.0264131031422725</v>
      </c>
      <c r="Q328">
        <f>discount_curve!K320</f>
        <v>0.70285818993516813</v>
      </c>
      <c r="R328">
        <f t="shared" si="84"/>
        <v>80</v>
      </c>
      <c r="S328">
        <f t="shared" si="85"/>
        <v>5</v>
      </c>
      <c r="T328">
        <f t="shared" si="86"/>
        <v>26</v>
      </c>
    </row>
    <row r="329" spans="1:20">
      <c r="A329">
        <f t="shared" si="93"/>
        <v>314</v>
      </c>
      <c r="B329">
        <f t="shared" si="87"/>
        <v>-1781.0490361006853</v>
      </c>
      <c r="C329">
        <f t="shared" si="76"/>
        <v>1894.4136442050235</v>
      </c>
      <c r="D329">
        <f t="shared" si="77"/>
        <v>3673.3303731500973</v>
      </c>
      <c r="E329" s="6">
        <f t="shared" si="88"/>
        <v>2.1323071556115436</v>
      </c>
      <c r="F329">
        <f t="shared" si="89"/>
        <v>0</v>
      </c>
      <c r="G329">
        <f t="shared" si="78"/>
        <v>4559.88</v>
      </c>
      <c r="H329">
        <f t="shared" si="79"/>
        <v>7005846</v>
      </c>
      <c r="I329">
        <f t="shared" si="80"/>
        <v>0</v>
      </c>
      <c r="J329">
        <f t="shared" si="81"/>
        <v>0.41545252160254731</v>
      </c>
      <c r="K329">
        <f t="shared" si="82"/>
        <v>5.2432359677190982E-4</v>
      </c>
      <c r="L329">
        <f t="shared" si="90"/>
        <v>6.9796837819706642E-4</v>
      </c>
      <c r="M329">
        <f t="shared" si="83"/>
        <v>0.02</v>
      </c>
      <c r="N329" s="7">
        <f t="shared" si="92"/>
        <v>1.2620541927376161E-3</v>
      </c>
      <c r="O329">
        <f>VLOOKUP(R329,mortality!$B$4:$H$106,prot_model!S329+2,FALSE)</f>
        <v>1.5039967766402906E-2</v>
      </c>
      <c r="P329">
        <f t="shared" si="91"/>
        <v>1.0264985983892843</v>
      </c>
      <c r="Q329">
        <f>discount_curve!K321</f>
        <v>0.7020668533555503</v>
      </c>
      <c r="R329">
        <f t="shared" si="84"/>
        <v>80</v>
      </c>
      <c r="S329">
        <f t="shared" si="85"/>
        <v>5</v>
      </c>
      <c r="T329">
        <f t="shared" si="86"/>
        <v>26</v>
      </c>
    </row>
    <row r="330" spans="1:20">
      <c r="A330">
        <f t="shared" si="93"/>
        <v>315</v>
      </c>
      <c r="B330">
        <f t="shared" si="87"/>
        <v>-1775.8092355004569</v>
      </c>
      <c r="C330">
        <f t="shared" si="76"/>
        <v>1888.8401394742018</v>
      </c>
      <c r="D330">
        <f t="shared" si="77"/>
        <v>3662.5231641357145</v>
      </c>
      <c r="E330" s="6">
        <f t="shared" si="88"/>
        <v>2.1262108389442846</v>
      </c>
      <c r="F330">
        <f t="shared" si="89"/>
        <v>0</v>
      </c>
      <c r="G330">
        <f t="shared" si="78"/>
        <v>4559.88</v>
      </c>
      <c r="H330">
        <f t="shared" si="79"/>
        <v>7005846</v>
      </c>
      <c r="I330">
        <f t="shared" si="80"/>
        <v>0</v>
      </c>
      <c r="J330">
        <f t="shared" si="81"/>
        <v>0.41423022962757833</v>
      </c>
      <c r="K330">
        <f t="shared" si="82"/>
        <v>5.2278099806015073E-4</v>
      </c>
      <c r="L330">
        <f t="shared" si="90"/>
        <v>6.9591490372503389E-4</v>
      </c>
      <c r="M330">
        <f t="shared" si="83"/>
        <v>0.02</v>
      </c>
      <c r="N330" s="7">
        <f t="shared" si="92"/>
        <v>1.2620541927376161E-3</v>
      </c>
      <c r="O330">
        <f>VLOOKUP(R330,mortality!$B$4:$H$106,prot_model!S330+2,FALSE)</f>
        <v>1.5039967766402906E-2</v>
      </c>
      <c r="P330">
        <f t="shared" si="91"/>
        <v>1.0265841007576368</v>
      </c>
      <c r="Q330">
        <f>discount_curve!K322</f>
        <v>0.701276407728889</v>
      </c>
      <c r="R330">
        <f t="shared" si="84"/>
        <v>80</v>
      </c>
      <c r="S330">
        <f t="shared" si="85"/>
        <v>5</v>
      </c>
      <c r="T330">
        <f t="shared" si="86"/>
        <v>26</v>
      </c>
    </row>
    <row r="331" spans="1:20">
      <c r="A331">
        <f t="shared" si="93"/>
        <v>316</v>
      </c>
      <c r="B331">
        <f t="shared" si="87"/>
        <v>-1770.5848502739416</v>
      </c>
      <c r="C331">
        <f t="shared" si="76"/>
        <v>1883.2830324055697</v>
      </c>
      <c r="D331">
        <f t="shared" si="77"/>
        <v>3651.7477507277204</v>
      </c>
      <c r="E331" s="6">
        <f t="shared" si="88"/>
        <v>2.1201319517907842</v>
      </c>
      <c r="F331">
        <f t="shared" si="89"/>
        <v>0</v>
      </c>
      <c r="G331">
        <f t="shared" si="78"/>
        <v>4559.88</v>
      </c>
      <c r="H331">
        <f t="shared" si="79"/>
        <v>7005846</v>
      </c>
      <c r="I331">
        <f t="shared" si="80"/>
        <v>0</v>
      </c>
      <c r="J331">
        <f t="shared" si="81"/>
        <v>0.41301153372579313</v>
      </c>
      <c r="K331">
        <f t="shared" si="82"/>
        <v>5.2124293778763053E-4</v>
      </c>
      <c r="L331">
        <f t="shared" si="90"/>
        <v>6.9386747072642467E-4</v>
      </c>
      <c r="M331">
        <f t="shared" si="83"/>
        <v>0.02</v>
      </c>
      <c r="N331" s="7">
        <f t="shared" si="92"/>
        <v>1.2620541927376161E-3</v>
      </c>
      <c r="O331">
        <f>VLOOKUP(R331,mortality!$B$4:$H$106,prot_model!S331+2,FALSE)</f>
        <v>1.5039967766402906E-2</v>
      </c>
      <c r="P331">
        <f t="shared" si="91"/>
        <v>1.0266696102479229</v>
      </c>
      <c r="Q331">
        <f>discount_curve!K323</f>
        <v>0.70048685205207439</v>
      </c>
      <c r="R331">
        <f t="shared" si="84"/>
        <v>80</v>
      </c>
      <c r="S331">
        <f t="shared" si="85"/>
        <v>5</v>
      </c>
      <c r="T331">
        <f t="shared" si="86"/>
        <v>26</v>
      </c>
    </row>
    <row r="332" spans="1:20">
      <c r="A332">
        <f t="shared" si="93"/>
        <v>317</v>
      </c>
      <c r="B332">
        <f t="shared" si="87"/>
        <v>-1765.3758350694197</v>
      </c>
      <c r="C332">
        <f t="shared" si="76"/>
        <v>1877.7422747559945</v>
      </c>
      <c r="D332">
        <f t="shared" si="77"/>
        <v>3641.0040393810946</v>
      </c>
      <c r="E332" s="6">
        <f t="shared" si="88"/>
        <v>2.1140704443196512</v>
      </c>
      <c r="F332">
        <f t="shared" si="89"/>
        <v>0</v>
      </c>
      <c r="G332">
        <f t="shared" si="78"/>
        <v>4559.88</v>
      </c>
      <c r="H332">
        <f t="shared" si="79"/>
        <v>7005846</v>
      </c>
      <c r="I332">
        <f t="shared" si="80"/>
        <v>0</v>
      </c>
      <c r="J332">
        <f t="shared" si="81"/>
        <v>0.41179642331727906</v>
      </c>
      <c r="K332">
        <f t="shared" si="82"/>
        <v>5.1970940260192622E-4</v>
      </c>
      <c r="L332">
        <f t="shared" si="90"/>
        <v>6.9182606142677847E-4</v>
      </c>
      <c r="M332">
        <f t="shared" si="83"/>
        <v>0.02</v>
      </c>
      <c r="N332" s="7">
        <f t="shared" si="92"/>
        <v>1.2620541927376161E-3</v>
      </c>
      <c r="O332">
        <f>VLOOKUP(R332,mortality!$B$4:$H$106,prot_model!S332+2,FALSE)</f>
        <v>1.5039967766402906E-2</v>
      </c>
      <c r="P332">
        <f t="shared" si="91"/>
        <v>1.026755126860736</v>
      </c>
      <c r="Q332">
        <f>discount_curve!K324</f>
        <v>0.69969818532312711</v>
      </c>
      <c r="R332">
        <f t="shared" si="84"/>
        <v>80</v>
      </c>
      <c r="S332">
        <f t="shared" si="85"/>
        <v>5</v>
      </c>
      <c r="T332">
        <f t="shared" si="86"/>
        <v>26</v>
      </c>
    </row>
    <row r="333" spans="1:20">
      <c r="A333">
        <f t="shared" si="93"/>
        <v>318</v>
      </c>
      <c r="B333">
        <f t="shared" si="87"/>
        <v>-1760.1821446685967</v>
      </c>
      <c r="C333">
        <f t="shared" si="76"/>
        <v>1872.2178184242794</v>
      </c>
      <c r="D333">
        <f t="shared" si="77"/>
        <v>3630.2919368260341</v>
      </c>
      <c r="E333" s="6">
        <f t="shared" si="88"/>
        <v>2.1080262668419607</v>
      </c>
      <c r="F333">
        <f t="shared" si="89"/>
        <v>0</v>
      </c>
      <c r="G333">
        <f t="shared" si="78"/>
        <v>4559.88</v>
      </c>
      <c r="H333">
        <f t="shared" si="79"/>
        <v>7005846</v>
      </c>
      <c r="I333">
        <f t="shared" si="80"/>
        <v>0</v>
      </c>
      <c r="J333">
        <f t="shared" si="81"/>
        <v>0.41058488785325037</v>
      </c>
      <c r="K333">
        <f t="shared" si="82"/>
        <v>5.1818037918989859E-4</v>
      </c>
      <c r="L333">
        <f t="shared" si="90"/>
        <v>6.8979065810392825E-4</v>
      </c>
      <c r="M333">
        <f t="shared" si="83"/>
        <v>0.02</v>
      </c>
      <c r="N333" s="7">
        <f t="shared" si="92"/>
        <v>1.2620541927376161E-3</v>
      </c>
      <c r="O333">
        <f>VLOOKUP(R333,mortality!$B$4:$H$106,prot_model!S333+2,FALSE)</f>
        <v>1.5039967766402906E-2</v>
      </c>
      <c r="P333">
        <f t="shared" si="91"/>
        <v>1.0268406505966694</v>
      </c>
      <c r="Q333">
        <f>discount_curve!K325</f>
        <v>0.69891040654119463</v>
      </c>
      <c r="R333">
        <f t="shared" si="84"/>
        <v>80</v>
      </c>
      <c r="S333">
        <f t="shared" si="85"/>
        <v>5</v>
      </c>
      <c r="T333">
        <f t="shared" si="86"/>
        <v>26</v>
      </c>
    </row>
    <row r="334" spans="1:20">
      <c r="A334">
        <f t="shared" si="93"/>
        <v>319</v>
      </c>
      <c r="B334">
        <f t="shared" si="87"/>
        <v>-1755.0037339862076</v>
      </c>
      <c r="C334">
        <f t="shared" si="76"/>
        <v>1866.709615450744</v>
      </c>
      <c r="D334">
        <f t="shared" si="77"/>
        <v>3619.6113500671408</v>
      </c>
      <c r="E334" s="6">
        <f t="shared" si="88"/>
        <v>2.1019993698108519</v>
      </c>
      <c r="F334">
        <f t="shared" si="89"/>
        <v>0</v>
      </c>
      <c r="G334">
        <f t="shared" si="78"/>
        <v>4559.88</v>
      </c>
      <c r="H334">
        <f t="shared" si="79"/>
        <v>7005846</v>
      </c>
      <c r="I334">
        <f t="shared" si="80"/>
        <v>0</v>
      </c>
      <c r="J334">
        <f t="shared" si="81"/>
        <v>0.40937691681595656</v>
      </c>
      <c r="K334">
        <f t="shared" si="82"/>
        <v>5.1665585427757628E-4</v>
      </c>
      <c r="L334">
        <f t="shared" si="90"/>
        <v>6.87761243087847E-4</v>
      </c>
      <c r="M334">
        <f t="shared" si="83"/>
        <v>0.02</v>
      </c>
      <c r="N334" s="7">
        <f t="shared" si="92"/>
        <v>1.2620541927376161E-3</v>
      </c>
      <c r="O334">
        <f>VLOOKUP(R334,mortality!$B$4:$H$106,prot_model!S334+2,FALSE)</f>
        <v>1.5039967766402906E-2</v>
      </c>
      <c r="P334">
        <f t="shared" si="91"/>
        <v>1.0269261814563164</v>
      </c>
      <c r="Q334">
        <f>discount_curve!K326</f>
        <v>0.69812351470655243</v>
      </c>
      <c r="R334">
        <f t="shared" si="84"/>
        <v>80</v>
      </c>
      <c r="S334">
        <f t="shared" si="85"/>
        <v>5</v>
      </c>
      <c r="T334">
        <f t="shared" si="86"/>
        <v>26</v>
      </c>
    </row>
    <row r="335" spans="1:20">
      <c r="A335">
        <f t="shared" si="93"/>
        <v>320</v>
      </c>
      <c r="B335">
        <f t="shared" si="87"/>
        <v>-1749.8405580696285</v>
      </c>
      <c r="C335">
        <f t="shared" ref="C335:C398" si="94">G335*J335</f>
        <v>1861.2176180168094</v>
      </c>
      <c r="D335">
        <f t="shared" ref="D335:D398" si="95">H335*K335</f>
        <v>3608.9621863826169</v>
      </c>
      <c r="E335" s="6">
        <f t="shared" si="88"/>
        <v>2.0959897038211173</v>
      </c>
      <c r="F335">
        <f t="shared" si="89"/>
        <v>0</v>
      </c>
      <c r="G335">
        <f t="shared" ref="G335:G398" si="96">ROUND((1+$I$8)*$C$8,2)</f>
        <v>4559.88</v>
      </c>
      <c r="H335">
        <f t="shared" ref="H335:H398" si="97">$F$5</f>
        <v>7005846</v>
      </c>
      <c r="I335">
        <f t="shared" ref="I335:I398" si="98">IF(A335=$F$7*12,J334-K334-L334,0)</f>
        <v>0</v>
      </c>
      <c r="J335">
        <f t="shared" ref="J335:J398" si="99">IF(A335=0,$F$8, J334-K334-L334-I335)</f>
        <v>0.40817249971859115</v>
      </c>
      <c r="K335">
        <f t="shared" ref="K335:K398" si="100">IFERROR(J335*N335,0)</f>
        <v>5.1513581463004138E-4</v>
      </c>
      <c r="L335">
        <f t="shared" si="90"/>
        <v>6.8573779876049455E-4</v>
      </c>
      <c r="M335">
        <f t="shared" ref="M335:M398" si="101">MAX(0.1 - 0.02 * T335, 0.02)</f>
        <v>0.02</v>
      </c>
      <c r="N335" s="7">
        <f t="shared" si="92"/>
        <v>1.2620541927376161E-3</v>
      </c>
      <c r="O335">
        <f>VLOOKUP(R335,mortality!$B$4:$H$106,prot_model!S335+2,FALSE)</f>
        <v>1.5039967766402906E-2</v>
      </c>
      <c r="P335">
        <f t="shared" si="91"/>
        <v>1.0270117194402701</v>
      </c>
      <c r="Q335">
        <f>discount_curve!K327</f>
        <v>0.6973375088206003</v>
      </c>
      <c r="R335">
        <f t="shared" ref="R335:R398" si="102">$F$6+T335</f>
        <v>80</v>
      </c>
      <c r="S335">
        <f t="shared" ref="S335:S398" si="103">MIN(T335,5)</f>
        <v>5</v>
      </c>
      <c r="T335">
        <f t="shared" ref="T335:T398" si="104">FLOOR(A335/12,1)</f>
        <v>26</v>
      </c>
    </row>
    <row r="336" spans="1:20">
      <c r="A336">
        <f t="shared" si="93"/>
        <v>321</v>
      </c>
      <c r="B336">
        <f t="shared" ref="B336:B399" si="105">C336-D336-E336-F336</f>
        <v>-1744.6925720984857</v>
      </c>
      <c r="C336">
        <f t="shared" si="94"/>
        <v>1855.7417784445822</v>
      </c>
      <c r="D336">
        <f t="shared" si="95"/>
        <v>3598.344353323459</v>
      </c>
      <c r="E336" s="6">
        <f t="shared" ref="E336:E399" si="106">IF(A336=0,$I$7,0)+J336*$I$6/12*P336</f>
        <v>2.0899972196088021</v>
      </c>
      <c r="F336">
        <f t="shared" ref="F336:F399" si="107">+IF(T336=0, C336,0)</f>
        <v>0</v>
      </c>
      <c r="G336">
        <f t="shared" si="96"/>
        <v>4559.88</v>
      </c>
      <c r="H336">
        <f t="shared" si="97"/>
        <v>7005846</v>
      </c>
      <c r="I336">
        <f t="shared" si="98"/>
        <v>0</v>
      </c>
      <c r="J336">
        <f t="shared" si="99"/>
        <v>0.4069716261052006</v>
      </c>
      <c r="K336">
        <f t="shared" si="100"/>
        <v>5.1362024705131387E-4</v>
      </c>
      <c r="L336">
        <f t="shared" ref="L336:L399" si="108">(J336-K336)*(1-(1-M336)^(1/12))</f>
        <v>6.8372030755566395E-4</v>
      </c>
      <c r="M336">
        <f t="shared" si="101"/>
        <v>0.02</v>
      </c>
      <c r="N336" s="7">
        <f t="shared" si="92"/>
        <v>1.2620541927376161E-3</v>
      </c>
      <c r="O336">
        <f>VLOOKUP(R336,mortality!$B$4:$H$106,prot_model!S336+2,FALSE)</f>
        <v>1.5039967766402906E-2</v>
      </c>
      <c r="P336">
        <f t="shared" ref="P336:P399" si="109">(1+$I$5)^(A336/12)</f>
        <v>1.0270972645491243</v>
      </c>
      <c r="Q336">
        <f>discount_curve!K328</f>
        <v>0.69655238788586349</v>
      </c>
      <c r="R336">
        <f t="shared" si="102"/>
        <v>80</v>
      </c>
      <c r="S336">
        <f t="shared" si="103"/>
        <v>5</v>
      </c>
      <c r="T336">
        <f t="shared" si="104"/>
        <v>26</v>
      </c>
    </row>
    <row r="337" spans="1:20">
      <c r="A337">
        <f t="shared" si="93"/>
        <v>322</v>
      </c>
      <c r="B337">
        <f t="shared" si="105"/>
        <v>-1739.5597313842659</v>
      </c>
      <c r="C337">
        <f t="shared" si="94"/>
        <v>1850.282049196441</v>
      </c>
      <c r="D337">
        <f t="shared" si="95"/>
        <v>3587.7577587126561</v>
      </c>
      <c r="E337" s="6">
        <f t="shared" si="106"/>
        <v>2.0840218680507987</v>
      </c>
      <c r="F337">
        <f t="shared" si="107"/>
        <v>0</v>
      </c>
      <c r="G337">
        <f t="shared" si="96"/>
        <v>4559.88</v>
      </c>
      <c r="H337">
        <f t="shared" si="97"/>
        <v>7005846</v>
      </c>
      <c r="I337">
        <f t="shared" si="98"/>
        <v>0</v>
      </c>
      <c r="J337">
        <f t="shared" si="99"/>
        <v>0.40577428555059364</v>
      </c>
      <c r="K337">
        <f t="shared" si="100"/>
        <v>5.121091383842374E-4</v>
      </c>
      <c r="L337">
        <f t="shared" si="108"/>
        <v>6.8170875195882946E-4</v>
      </c>
      <c r="M337">
        <f t="shared" si="101"/>
        <v>0.02</v>
      </c>
      <c r="N337" s="7">
        <f t="shared" si="92"/>
        <v>1.2620541927376161E-3</v>
      </c>
      <c r="O337">
        <f>VLOOKUP(R337,mortality!$B$4:$H$106,prot_model!S337+2,FALSE)</f>
        <v>1.5039967766402906E-2</v>
      </c>
      <c r="P337">
        <f t="shared" si="109"/>
        <v>1.0271828167834722</v>
      </c>
      <c r="Q337">
        <f>discount_curve!K329</f>
        <v>0.69576815090598998</v>
      </c>
      <c r="R337">
        <f t="shared" si="102"/>
        <v>80</v>
      </c>
      <c r="S337">
        <f t="shared" si="103"/>
        <v>5</v>
      </c>
      <c r="T337">
        <f t="shared" si="104"/>
        <v>26</v>
      </c>
    </row>
    <row r="338" spans="1:20">
      <c r="A338">
        <f t="shared" si="93"/>
        <v>323</v>
      </c>
      <c r="B338">
        <f t="shared" si="105"/>
        <v>-1734.441991369928</v>
      </c>
      <c r="C338">
        <f t="shared" si="94"/>
        <v>1844.8383828746234</v>
      </c>
      <c r="D338">
        <f t="shared" si="95"/>
        <v>3577.2023106443871</v>
      </c>
      <c r="E338" s="6">
        <f t="shared" si="106"/>
        <v>2.0780636001644419</v>
      </c>
      <c r="F338">
        <f t="shared" si="107"/>
        <v>0</v>
      </c>
      <c r="G338">
        <f t="shared" si="96"/>
        <v>4559.88</v>
      </c>
      <c r="H338">
        <f t="shared" si="97"/>
        <v>7005846</v>
      </c>
      <c r="I338">
        <f t="shared" si="98"/>
        <v>0</v>
      </c>
      <c r="J338">
        <f t="shared" si="99"/>
        <v>0.40458046766025058</v>
      </c>
      <c r="K338">
        <f t="shared" si="100"/>
        <v>5.1060247551036478E-4</v>
      </c>
      <c r="L338">
        <f t="shared" si="108"/>
        <v>6.7970311450699431E-4</v>
      </c>
      <c r="M338">
        <f t="shared" si="101"/>
        <v>0.02</v>
      </c>
      <c r="N338" s="7">
        <f t="shared" ref="N338:N401" si="110">1-(1-O338)^(1/12)</f>
        <v>1.2620541927376161E-3</v>
      </c>
      <c r="O338">
        <f>VLOOKUP(R338,mortality!$B$4:$H$106,prot_model!S338+2,FALSE)</f>
        <v>1.5039967766402906E-2</v>
      </c>
      <c r="P338">
        <f t="shared" si="109"/>
        <v>1.0272683761439076</v>
      </c>
      <c r="Q338">
        <f>discount_curve!K330</f>
        <v>0.69498479688574921</v>
      </c>
      <c r="R338">
        <f t="shared" si="102"/>
        <v>80</v>
      </c>
      <c r="S338">
        <f t="shared" si="103"/>
        <v>5</v>
      </c>
      <c r="T338">
        <f t="shared" si="104"/>
        <v>26</v>
      </c>
    </row>
    <row r="339" spans="1:20">
      <c r="A339">
        <f t="shared" si="93"/>
        <v>324</v>
      </c>
      <c r="B339">
        <f t="shared" si="105"/>
        <v>-2133.2398201284641</v>
      </c>
      <c r="C339">
        <f t="shared" si="94"/>
        <v>1839.4107322208151</v>
      </c>
      <c r="D339">
        <f t="shared" si="95"/>
        <v>3970.5784299821721</v>
      </c>
      <c r="E339" s="6">
        <f t="shared" si="106"/>
        <v>2.0721223671071072</v>
      </c>
      <c r="F339">
        <f t="shared" si="107"/>
        <v>0</v>
      </c>
      <c r="G339">
        <f t="shared" si="96"/>
        <v>4559.88</v>
      </c>
      <c r="H339">
        <f t="shared" si="97"/>
        <v>7005846</v>
      </c>
      <c r="I339">
        <f t="shared" si="98"/>
        <v>0</v>
      </c>
      <c r="J339">
        <f t="shared" si="99"/>
        <v>0.4033901620702332</v>
      </c>
      <c r="K339">
        <f t="shared" si="100"/>
        <v>5.6675217097009725E-4</v>
      </c>
      <c r="L339">
        <f t="shared" si="108"/>
        <v>6.7760639903120627E-4</v>
      </c>
      <c r="M339">
        <f t="shared" si="101"/>
        <v>0.02</v>
      </c>
      <c r="N339" s="7">
        <f t="shared" si="110"/>
        <v>1.40497271440998E-3</v>
      </c>
      <c r="O339">
        <f>VLOOKUP(R339,mortality!$B$4:$H$106,prot_model!S339+2,FALSE)</f>
        <v>1.6730000194410167E-2</v>
      </c>
      <c r="P339">
        <f t="shared" si="109"/>
        <v>1.0273539426310232</v>
      </c>
      <c r="Q339">
        <f>discount_curve!K331</f>
        <v>0.69512755313374197</v>
      </c>
      <c r="R339">
        <f t="shared" si="102"/>
        <v>81</v>
      </c>
      <c r="S339">
        <f t="shared" si="103"/>
        <v>5</v>
      </c>
      <c r="T339">
        <f t="shared" si="104"/>
        <v>27</v>
      </c>
    </row>
    <row r="340" spans="1:20">
      <c r="A340">
        <f t="shared" si="93"/>
        <v>325</v>
      </c>
      <c r="B340">
        <f t="shared" si="105"/>
        <v>-2126.6594765996269</v>
      </c>
      <c r="C340">
        <f t="shared" si="94"/>
        <v>1833.7366064646376</v>
      </c>
      <c r="D340">
        <f t="shared" si="95"/>
        <v>3958.3301806152226</v>
      </c>
      <c r="E340" s="6">
        <f t="shared" si="106"/>
        <v>2.0659024490420093</v>
      </c>
      <c r="F340">
        <f t="shared" si="107"/>
        <v>0</v>
      </c>
      <c r="G340">
        <f t="shared" si="96"/>
        <v>4559.88</v>
      </c>
      <c r="H340">
        <f t="shared" si="97"/>
        <v>7005846</v>
      </c>
      <c r="I340">
        <f t="shared" si="98"/>
        <v>0</v>
      </c>
      <c r="J340">
        <f t="shared" si="99"/>
        <v>0.40214580350023194</v>
      </c>
      <c r="K340">
        <f t="shared" si="100"/>
        <v>5.6500388113230331E-4</v>
      </c>
      <c r="L340">
        <f t="shared" si="108"/>
        <v>6.7551615140247164E-4</v>
      </c>
      <c r="M340">
        <f t="shared" si="101"/>
        <v>0.02</v>
      </c>
      <c r="N340" s="7">
        <f t="shared" si="110"/>
        <v>1.40497271440998E-3</v>
      </c>
      <c r="O340">
        <f>VLOOKUP(R340,mortality!$B$4:$H$106,prot_model!S340+2,FALSE)</f>
        <v>1.6730000194410167E-2</v>
      </c>
      <c r="P340">
        <f t="shared" si="109"/>
        <v>1.0274395162454146</v>
      </c>
      <c r="Q340">
        <f>discount_curve!K332</f>
        <v>0.69434777468575049</v>
      </c>
      <c r="R340">
        <f t="shared" si="102"/>
        <v>81</v>
      </c>
      <c r="S340">
        <f t="shared" si="103"/>
        <v>5</v>
      </c>
      <c r="T340">
        <f t="shared" si="104"/>
        <v>27</v>
      </c>
    </row>
    <row r="341" spans="1:20">
      <c r="A341">
        <f t="shared" si="93"/>
        <v>326</v>
      </c>
      <c r="B341">
        <f t="shared" si="105"/>
        <v>-2120.0994312815196</v>
      </c>
      <c r="C341">
        <f t="shared" si="94"/>
        <v>1828.079983978683</v>
      </c>
      <c r="D341">
        <f t="shared" si="95"/>
        <v>3946.1197140588124</v>
      </c>
      <c r="E341" s="6">
        <f t="shared" si="106"/>
        <v>2.0597012013900811</v>
      </c>
      <c r="F341">
        <f t="shared" si="107"/>
        <v>0</v>
      </c>
      <c r="G341">
        <f t="shared" si="96"/>
        <v>4559.88</v>
      </c>
      <c r="H341">
        <f t="shared" si="97"/>
        <v>7005846</v>
      </c>
      <c r="I341">
        <f t="shared" si="98"/>
        <v>0</v>
      </c>
      <c r="J341">
        <f t="shared" si="99"/>
        <v>0.40090528346769716</v>
      </c>
      <c r="K341">
        <f t="shared" si="100"/>
        <v>5.6326098433491295E-4</v>
      </c>
      <c r="L341">
        <f t="shared" si="108"/>
        <v>6.7343235166908693E-4</v>
      </c>
      <c r="M341">
        <f t="shared" si="101"/>
        <v>0.02</v>
      </c>
      <c r="N341" s="7">
        <f t="shared" si="110"/>
        <v>1.40497271440998E-3</v>
      </c>
      <c r="O341">
        <f>VLOOKUP(R341,mortality!$B$4:$H$106,prot_model!S341+2,FALSE)</f>
        <v>1.6730000194410167E-2</v>
      </c>
      <c r="P341">
        <f t="shared" si="109"/>
        <v>1.0275250969876735</v>
      </c>
      <c r="Q341">
        <f>discount_curve!K333</f>
        <v>0.69356887097567621</v>
      </c>
      <c r="R341">
        <f t="shared" si="102"/>
        <v>81</v>
      </c>
      <c r="S341">
        <f t="shared" si="103"/>
        <v>5</v>
      </c>
      <c r="T341">
        <f t="shared" si="104"/>
        <v>27</v>
      </c>
    </row>
    <row r="342" spans="1:20">
      <c r="A342">
        <f t="shared" si="93"/>
        <v>327</v>
      </c>
      <c r="B342">
        <f t="shared" si="105"/>
        <v>-2113.5596215607488</v>
      </c>
      <c r="C342">
        <f t="shared" si="94"/>
        <v>1822.440810769705</v>
      </c>
      <c r="D342">
        <f t="shared" si="95"/>
        <v>3933.9469137623455</v>
      </c>
      <c r="E342" s="6">
        <f t="shared" si="106"/>
        <v>2.0535185681080907</v>
      </c>
      <c r="F342">
        <f t="shared" si="107"/>
        <v>0</v>
      </c>
      <c r="G342">
        <f t="shared" si="96"/>
        <v>4559.88</v>
      </c>
      <c r="H342">
        <f t="shared" si="97"/>
        <v>7005846</v>
      </c>
      <c r="I342">
        <f t="shared" si="98"/>
        <v>0</v>
      </c>
      <c r="J342">
        <f t="shared" si="99"/>
        <v>0.39966859013169315</v>
      </c>
      <c r="K342">
        <f t="shared" si="100"/>
        <v>5.6152346394173461E-4</v>
      </c>
      <c r="L342">
        <f t="shared" si="108"/>
        <v>6.7135497994089469E-4</v>
      </c>
      <c r="M342">
        <f t="shared" si="101"/>
        <v>0.02</v>
      </c>
      <c r="N342" s="7">
        <f t="shared" si="110"/>
        <v>1.40497271440998E-3</v>
      </c>
      <c r="O342">
        <f>VLOOKUP(R342,mortality!$B$4:$H$106,prot_model!S342+2,FALSE)</f>
        <v>1.6730000194410167E-2</v>
      </c>
      <c r="P342">
        <f t="shared" si="109"/>
        <v>1.0276106848583944</v>
      </c>
      <c r="Q342">
        <f>discount_curve!K334</f>
        <v>0.69279084102225763</v>
      </c>
      <c r="R342">
        <f t="shared" si="102"/>
        <v>81</v>
      </c>
      <c r="S342">
        <f t="shared" si="103"/>
        <v>5</v>
      </c>
      <c r="T342">
        <f t="shared" si="104"/>
        <v>27</v>
      </c>
    </row>
    <row r="343" spans="1:20">
      <c r="A343">
        <f t="shared" si="93"/>
        <v>328</v>
      </c>
      <c r="B343">
        <f t="shared" si="105"/>
        <v>-2107.0399850170634</v>
      </c>
      <c r="C343">
        <f t="shared" si="94"/>
        <v>1816.8190330110133</v>
      </c>
      <c r="D343">
        <f t="shared" si="95"/>
        <v>3921.8116635347556</v>
      </c>
      <c r="E343" s="6">
        <f t="shared" si="106"/>
        <v>2.0473544933210279</v>
      </c>
      <c r="F343">
        <f t="shared" si="107"/>
        <v>0</v>
      </c>
      <c r="G343">
        <f t="shared" si="96"/>
        <v>4559.88</v>
      </c>
      <c r="H343">
        <f t="shared" si="97"/>
        <v>7005846</v>
      </c>
      <c r="I343">
        <f t="shared" si="98"/>
        <v>0</v>
      </c>
      <c r="J343">
        <f t="shared" si="99"/>
        <v>0.3984357116878105</v>
      </c>
      <c r="K343">
        <f t="shared" si="100"/>
        <v>5.5979130336789528E-4</v>
      </c>
      <c r="L343">
        <f t="shared" si="108"/>
        <v>6.6928401638909367E-4</v>
      </c>
      <c r="M343">
        <f t="shared" si="101"/>
        <v>0.02</v>
      </c>
      <c r="N343" s="7">
        <f t="shared" si="110"/>
        <v>1.40497271440998E-3</v>
      </c>
      <c r="O343">
        <f>VLOOKUP(R343,mortality!$B$4:$H$106,prot_model!S343+2,FALSE)</f>
        <v>1.6730000194410167E-2</v>
      </c>
      <c r="P343">
        <f t="shared" si="109"/>
        <v>1.0276962798581708</v>
      </c>
      <c r="Q343">
        <f>discount_curve!K335</f>
        <v>0.69201368384533446</v>
      </c>
      <c r="R343">
        <f t="shared" si="102"/>
        <v>81</v>
      </c>
      <c r="S343">
        <f t="shared" si="103"/>
        <v>5</v>
      </c>
      <c r="T343">
        <f t="shared" si="104"/>
        <v>27</v>
      </c>
    </row>
    <row r="344" spans="1:20">
      <c r="A344">
        <f t="shared" si="93"/>
        <v>329</v>
      </c>
      <c r="B344">
        <f t="shared" si="105"/>
        <v>-2100.5404594227575</v>
      </c>
      <c r="C344">
        <f t="shared" si="94"/>
        <v>1811.2145970419597</v>
      </c>
      <c r="D344">
        <f t="shared" si="95"/>
        <v>3909.7138475433958</v>
      </c>
      <c r="E344" s="6">
        <f t="shared" si="106"/>
        <v>2.0412089213216049</v>
      </c>
      <c r="F344">
        <f t="shared" si="107"/>
        <v>0</v>
      </c>
      <c r="G344">
        <f t="shared" si="96"/>
        <v>4559.88</v>
      </c>
      <c r="H344">
        <f t="shared" si="97"/>
        <v>7005846</v>
      </c>
      <c r="I344">
        <f t="shared" si="98"/>
        <v>0</v>
      </c>
      <c r="J344">
        <f t="shared" si="99"/>
        <v>0.39720663636805348</v>
      </c>
      <c r="K344">
        <f t="shared" si="100"/>
        <v>5.5806448607968197E-4</v>
      </c>
      <c r="L344">
        <f t="shared" si="108"/>
        <v>6.6721944124604972E-4</v>
      </c>
      <c r="M344">
        <f t="shared" si="101"/>
        <v>0.02</v>
      </c>
      <c r="N344" s="7">
        <f t="shared" si="110"/>
        <v>1.40497271440998E-3</v>
      </c>
      <c r="O344">
        <f>VLOOKUP(R344,mortality!$B$4:$H$106,prot_model!S344+2,FALSE)</f>
        <v>1.6730000194410167E-2</v>
      </c>
      <c r="P344">
        <f t="shared" si="109"/>
        <v>1.0277818819875968</v>
      </c>
      <c r="Q344">
        <f>discount_curve!K336</f>
        <v>0.69123739846584531</v>
      </c>
      <c r="R344">
        <f t="shared" si="102"/>
        <v>81</v>
      </c>
      <c r="S344">
        <f t="shared" si="103"/>
        <v>5</v>
      </c>
      <c r="T344">
        <f t="shared" si="104"/>
        <v>27</v>
      </c>
    </row>
    <row r="345" spans="1:20">
      <c r="A345">
        <f t="shared" si="93"/>
        <v>330</v>
      </c>
      <c r="B345">
        <f t="shared" si="105"/>
        <v>-2094.0609827420781</v>
      </c>
      <c r="C345">
        <f t="shared" si="94"/>
        <v>1805.6274493674257</v>
      </c>
      <c r="D345">
        <f t="shared" si="95"/>
        <v>3897.653350312934</v>
      </c>
      <c r="E345" s="6">
        <f t="shared" si="106"/>
        <v>2.0350817965697514</v>
      </c>
      <c r="F345">
        <f t="shared" si="107"/>
        <v>0</v>
      </c>
      <c r="G345">
        <f t="shared" si="96"/>
        <v>4559.88</v>
      </c>
      <c r="H345">
        <f t="shared" si="97"/>
        <v>7005846</v>
      </c>
      <c r="I345">
        <f t="shared" si="98"/>
        <v>0</v>
      </c>
      <c r="J345">
        <f t="shared" si="99"/>
        <v>0.39598135244072774</v>
      </c>
      <c r="K345">
        <f t="shared" si="100"/>
        <v>5.563429955943842E-4</v>
      </c>
      <c r="L345">
        <f t="shared" si="108"/>
        <v>6.6516123480510672E-4</v>
      </c>
      <c r="M345">
        <f t="shared" si="101"/>
        <v>0.02</v>
      </c>
      <c r="N345" s="7">
        <f t="shared" si="110"/>
        <v>1.40497271440998E-3</v>
      </c>
      <c r="O345">
        <f>VLOOKUP(R345,mortality!$B$4:$H$106,prot_model!S345+2,FALSE)</f>
        <v>1.6730000194410167E-2</v>
      </c>
      <c r="P345">
        <f t="shared" si="109"/>
        <v>1.0278674912472661</v>
      </c>
      <c r="Q345">
        <f>discount_curve!K337</f>
        <v>0.69046198390582769</v>
      </c>
      <c r="R345">
        <f t="shared" si="102"/>
        <v>81</v>
      </c>
      <c r="S345">
        <f t="shared" si="103"/>
        <v>5</v>
      </c>
      <c r="T345">
        <f t="shared" si="104"/>
        <v>27</v>
      </c>
    </row>
    <row r="346" spans="1:20">
      <c r="A346">
        <f t="shared" si="93"/>
        <v>331</v>
      </c>
      <c r="B346">
        <f t="shared" si="105"/>
        <v>-2087.6014931306336</v>
      </c>
      <c r="C346">
        <f t="shared" si="94"/>
        <v>1800.0575366573119</v>
      </c>
      <c r="D346">
        <f t="shared" si="95"/>
        <v>3885.6300567242529</v>
      </c>
      <c r="E346" s="6">
        <f t="shared" si="106"/>
        <v>2.0289730636921117</v>
      </c>
      <c r="F346">
        <f t="shared" si="107"/>
        <v>0</v>
      </c>
      <c r="G346">
        <f t="shared" si="96"/>
        <v>4559.88</v>
      </c>
      <c r="H346">
        <f t="shared" si="97"/>
        <v>7005846</v>
      </c>
      <c r="I346">
        <f t="shared" si="98"/>
        <v>0</v>
      </c>
      <c r="J346">
        <f t="shared" si="99"/>
        <v>0.39475984821032828</v>
      </c>
      <c r="K346">
        <f t="shared" si="100"/>
        <v>5.5462681548013656E-4</v>
      </c>
      <c r="L346">
        <f t="shared" si="108"/>
        <v>6.631093774203988E-4</v>
      </c>
      <c r="M346">
        <f t="shared" si="101"/>
        <v>0.02</v>
      </c>
      <c r="N346" s="7">
        <f t="shared" si="110"/>
        <v>1.40497271440998E-3</v>
      </c>
      <c r="O346">
        <f>VLOOKUP(R346,mortality!$B$4:$H$106,prot_model!S346+2,FALSE)</f>
        <v>1.6730000194410167E-2</v>
      </c>
      <c r="P346">
        <f t="shared" si="109"/>
        <v>1.0279531076377726</v>
      </c>
      <c r="Q346">
        <f>discount_curve!K338</f>
        <v>0.68968743918841569</v>
      </c>
      <c r="R346">
        <f t="shared" si="102"/>
        <v>81</v>
      </c>
      <c r="S346">
        <f t="shared" si="103"/>
        <v>5</v>
      </c>
      <c r="T346">
        <f t="shared" si="104"/>
        <v>27</v>
      </c>
    </row>
    <row r="347" spans="1:20">
      <c r="A347">
        <f t="shared" si="93"/>
        <v>332</v>
      </c>
      <c r="B347">
        <f t="shared" si="105"/>
        <v>-2081.1619289347996</v>
      </c>
      <c r="C347">
        <f t="shared" si="94"/>
        <v>1794.5048057460283</v>
      </c>
      <c r="D347">
        <f t="shared" si="95"/>
        <v>3873.6438520133465</v>
      </c>
      <c r="E347" s="6">
        <f t="shared" si="106"/>
        <v>2.0228826674815452</v>
      </c>
      <c r="F347">
        <f t="shared" si="107"/>
        <v>0</v>
      </c>
      <c r="G347">
        <f t="shared" si="96"/>
        <v>4559.88</v>
      </c>
      <c r="H347">
        <f t="shared" si="97"/>
        <v>7005846</v>
      </c>
      <c r="I347">
        <f t="shared" si="98"/>
        <v>0</v>
      </c>
      <c r="J347">
        <f t="shared" si="99"/>
        <v>0.39354211201742773</v>
      </c>
      <c r="K347">
        <f t="shared" si="100"/>
        <v>5.529159293557618E-4</v>
      </c>
      <c r="L347">
        <f t="shared" si="108"/>
        <v>6.6106384950666243E-4</v>
      </c>
      <c r="M347">
        <f t="shared" si="101"/>
        <v>0.02</v>
      </c>
      <c r="N347" s="7">
        <f t="shared" si="110"/>
        <v>1.40497271440998E-3</v>
      </c>
      <c r="O347">
        <f>VLOOKUP(R347,mortality!$B$4:$H$106,prot_model!S347+2,FALSE)</f>
        <v>1.6730000194410167E-2</v>
      </c>
      <c r="P347">
        <f t="shared" si="109"/>
        <v>1.0280387311597103</v>
      </c>
      <c r="Q347">
        <f>discount_curve!K339</f>
        <v>0.68891376333783994</v>
      </c>
      <c r="R347">
        <f t="shared" si="102"/>
        <v>81</v>
      </c>
      <c r="S347">
        <f t="shared" si="103"/>
        <v>5</v>
      </c>
      <c r="T347">
        <f t="shared" si="104"/>
        <v>27</v>
      </c>
    </row>
    <row r="348" spans="1:20">
      <c r="A348">
        <f t="shared" si="93"/>
        <v>333</v>
      </c>
      <c r="B348">
        <f t="shared" si="105"/>
        <v>-2074.742228691136</v>
      </c>
      <c r="C348">
        <f t="shared" si="94"/>
        <v>1788.9692036319893</v>
      </c>
      <c r="D348">
        <f t="shared" si="95"/>
        <v>3861.6946217702289</v>
      </c>
      <c r="E348" s="6">
        <f t="shared" si="106"/>
        <v>2.0168105528966271</v>
      </c>
      <c r="F348">
        <f t="shared" si="107"/>
        <v>0</v>
      </c>
      <c r="G348">
        <f t="shared" si="96"/>
        <v>4559.88</v>
      </c>
      <c r="H348">
        <f t="shared" si="97"/>
        <v>7005846</v>
      </c>
      <c r="I348">
        <f t="shared" si="98"/>
        <v>0</v>
      </c>
      <c r="J348">
        <f t="shared" si="99"/>
        <v>0.39232813223856533</v>
      </c>
      <c r="K348">
        <f t="shared" si="100"/>
        <v>5.5121032089061465E-4</v>
      </c>
      <c r="L348">
        <f t="shared" si="108"/>
        <v>6.5902463153905003E-4</v>
      </c>
      <c r="M348">
        <f t="shared" si="101"/>
        <v>0.02</v>
      </c>
      <c r="N348" s="7">
        <f t="shared" si="110"/>
        <v>1.40497271440998E-3</v>
      </c>
      <c r="O348">
        <f>VLOOKUP(R348,mortality!$B$4:$H$106,prot_model!S348+2,FALSE)</f>
        <v>1.6730000194410167E-2</v>
      </c>
      <c r="P348">
        <f t="shared" si="109"/>
        <v>1.0281243618136733</v>
      </c>
      <c r="Q348">
        <f>discount_curve!K340</f>
        <v>0.68814095537942455</v>
      </c>
      <c r="R348">
        <f t="shared" si="102"/>
        <v>81</v>
      </c>
      <c r="S348">
        <f t="shared" si="103"/>
        <v>5</v>
      </c>
      <c r="T348">
        <f t="shared" si="104"/>
        <v>27</v>
      </c>
    </row>
    <row r="349" spans="1:20">
      <c r="A349">
        <f t="shared" si="93"/>
        <v>334</v>
      </c>
      <c r="B349">
        <f t="shared" si="105"/>
        <v>-2068.342331125798</v>
      </c>
      <c r="C349">
        <f t="shared" si="94"/>
        <v>1783.4506774771044</v>
      </c>
      <c r="D349">
        <f t="shared" si="95"/>
        <v>3849.782251937841</v>
      </c>
      <c r="E349" s="6">
        <f t="shared" si="106"/>
        <v>2.0107566650611521</v>
      </c>
      <c r="F349">
        <f t="shared" si="107"/>
        <v>0</v>
      </c>
      <c r="G349">
        <f t="shared" si="96"/>
        <v>4559.88</v>
      </c>
      <c r="H349">
        <f t="shared" si="97"/>
        <v>7005846</v>
      </c>
      <c r="I349">
        <f t="shared" si="98"/>
        <v>0</v>
      </c>
      <c r="J349">
        <f t="shared" si="99"/>
        <v>0.39111789728613566</v>
      </c>
      <c r="K349">
        <f t="shared" si="100"/>
        <v>5.4950997380442577E-4</v>
      </c>
      <c r="L349">
        <f t="shared" si="108"/>
        <v>6.5699170405294344E-4</v>
      </c>
      <c r="M349">
        <f t="shared" si="101"/>
        <v>0.02</v>
      </c>
      <c r="N349" s="7">
        <f t="shared" si="110"/>
        <v>1.40497271440998E-3</v>
      </c>
      <c r="O349">
        <f>VLOOKUP(R349,mortality!$B$4:$H$106,prot_model!S349+2,FALSE)</f>
        <v>1.6730000194410167E-2</v>
      </c>
      <c r="P349">
        <f t="shared" si="109"/>
        <v>1.0282099996002556</v>
      </c>
      <c r="Q349">
        <f>discount_curve!K341</f>
        <v>0.68736901433958808</v>
      </c>
      <c r="R349">
        <f t="shared" si="102"/>
        <v>81</v>
      </c>
      <c r="S349">
        <f t="shared" si="103"/>
        <v>5</v>
      </c>
      <c r="T349">
        <f t="shared" si="104"/>
        <v>27</v>
      </c>
    </row>
    <row r="350" spans="1:20">
      <c r="A350">
        <f t="shared" si="93"/>
        <v>335</v>
      </c>
      <c r="B350">
        <f t="shared" si="105"/>
        <v>-2061.9621751539466</v>
      </c>
      <c r="C350">
        <f t="shared" si="94"/>
        <v>1777.9491746062761</v>
      </c>
      <c r="D350">
        <f t="shared" si="95"/>
        <v>3837.9066288109593</v>
      </c>
      <c r="E350" s="6">
        <f t="shared" si="106"/>
        <v>2.0047209492636364</v>
      </c>
      <c r="F350">
        <f t="shared" si="107"/>
        <v>0</v>
      </c>
      <c r="G350">
        <f t="shared" si="96"/>
        <v>4559.88</v>
      </c>
      <c r="H350">
        <f t="shared" si="97"/>
        <v>7005846</v>
      </c>
      <c r="I350">
        <f t="shared" si="98"/>
        <v>0</v>
      </c>
      <c r="J350">
        <f t="shared" si="99"/>
        <v>0.38991139560827831</v>
      </c>
      <c r="K350">
        <f t="shared" si="100"/>
        <v>5.4781487186714628E-4</v>
      </c>
      <c r="L350">
        <f t="shared" si="108"/>
        <v>6.5496504764376781E-4</v>
      </c>
      <c r="M350">
        <f t="shared" si="101"/>
        <v>0.02</v>
      </c>
      <c r="N350" s="7">
        <f t="shared" si="110"/>
        <v>1.40497271440998E-3</v>
      </c>
      <c r="O350">
        <f>VLOOKUP(R350,mortality!$B$4:$H$106,prot_model!S350+2,FALSE)</f>
        <v>1.6730000194410167E-2</v>
      </c>
      <c r="P350">
        <f t="shared" si="109"/>
        <v>1.0282956445200515</v>
      </c>
      <c r="Q350">
        <f>discount_curve!K342</f>
        <v>0.68659793924584034</v>
      </c>
      <c r="R350">
        <f t="shared" si="102"/>
        <v>81</v>
      </c>
      <c r="S350">
        <f t="shared" si="103"/>
        <v>5</v>
      </c>
      <c r="T350">
        <f t="shared" si="104"/>
        <v>27</v>
      </c>
    </row>
    <row r="351" spans="1:20">
      <c r="A351">
        <f t="shared" si="93"/>
        <v>336</v>
      </c>
      <c r="B351">
        <f t="shared" si="105"/>
        <v>-2496.0920879929663</v>
      </c>
      <c r="C351">
        <f t="shared" si="94"/>
        <v>1772.4646425068966</v>
      </c>
      <c r="D351">
        <f t="shared" si="95"/>
        <v>4266.5580271489061</v>
      </c>
      <c r="E351" s="6">
        <f t="shared" si="106"/>
        <v>1.9987033509568242</v>
      </c>
      <c r="F351">
        <f t="shared" si="107"/>
        <v>0</v>
      </c>
      <c r="G351">
        <f t="shared" si="96"/>
        <v>4559.88</v>
      </c>
      <c r="H351">
        <f t="shared" si="97"/>
        <v>7005846</v>
      </c>
      <c r="I351">
        <f t="shared" si="98"/>
        <v>0</v>
      </c>
      <c r="J351">
        <f t="shared" si="99"/>
        <v>0.38870861568876736</v>
      </c>
      <c r="K351">
        <f t="shared" si="100"/>
        <v>6.089996878533879E-4</v>
      </c>
      <c r="L351">
        <f t="shared" si="108"/>
        <v>6.5283887877702585E-4</v>
      </c>
      <c r="M351">
        <f t="shared" si="101"/>
        <v>0.02</v>
      </c>
      <c r="N351" s="7">
        <f t="shared" si="110"/>
        <v>1.5667254680585829E-3</v>
      </c>
      <c r="O351">
        <f>VLOOKUP(R351,mortality!$B$4:$H$106,prot_model!S351+2,FALSE)</f>
        <v>1.8639543208444145E-2</v>
      </c>
      <c r="P351">
        <f t="shared" si="109"/>
        <v>1.0283812965736541</v>
      </c>
      <c r="Q351">
        <f>discount_curve!K343</f>
        <v>0.68677572032794099</v>
      </c>
      <c r="R351">
        <f t="shared" si="102"/>
        <v>82</v>
      </c>
      <c r="S351">
        <f t="shared" si="103"/>
        <v>5</v>
      </c>
      <c r="T351">
        <f t="shared" si="104"/>
        <v>28</v>
      </c>
    </row>
    <row r="352" spans="1:20">
      <c r="A352">
        <f t="shared" si="93"/>
        <v>337</v>
      </c>
      <c r="B352">
        <f t="shared" si="105"/>
        <v>-2487.989358513018</v>
      </c>
      <c r="C352">
        <f t="shared" si="94"/>
        <v>1766.7108100636899</v>
      </c>
      <c r="D352">
        <f t="shared" si="95"/>
        <v>4252.7077875397754</v>
      </c>
      <c r="E352" s="6">
        <f t="shared" si="106"/>
        <v>1.9923810369323525</v>
      </c>
      <c r="F352">
        <f t="shared" si="107"/>
        <v>0</v>
      </c>
      <c r="G352">
        <f t="shared" si="96"/>
        <v>4559.88</v>
      </c>
      <c r="H352">
        <f t="shared" si="97"/>
        <v>7005846</v>
      </c>
      <c r="I352">
        <f t="shared" si="98"/>
        <v>0</v>
      </c>
      <c r="J352">
        <f t="shared" si="99"/>
        <v>0.38744677712213693</v>
      </c>
      <c r="K352">
        <f t="shared" si="100"/>
        <v>6.0702273323446948E-4</v>
      </c>
      <c r="L352">
        <f t="shared" si="108"/>
        <v>6.5071961194889815E-4</v>
      </c>
      <c r="M352">
        <f t="shared" si="101"/>
        <v>0.02</v>
      </c>
      <c r="N352" s="7">
        <f t="shared" si="110"/>
        <v>1.5667254680585829E-3</v>
      </c>
      <c r="O352">
        <f>VLOOKUP(R352,mortality!$B$4:$H$106,prot_model!S352+2,FALSE)</f>
        <v>1.8639543208444145E-2</v>
      </c>
      <c r="P352">
        <f t="shared" si="109"/>
        <v>1.0284669557616599</v>
      </c>
      <c r="Q352">
        <f>discount_curve!K344</f>
        <v>0.68600813096813096</v>
      </c>
      <c r="R352">
        <f t="shared" si="102"/>
        <v>82</v>
      </c>
      <c r="S352">
        <f t="shared" si="103"/>
        <v>5</v>
      </c>
      <c r="T352">
        <f t="shared" si="104"/>
        <v>28</v>
      </c>
    </row>
    <row r="353" spans="1:20">
      <c r="A353">
        <f t="shared" si="93"/>
        <v>338</v>
      </c>
      <c r="B353">
        <f t="shared" si="105"/>
        <v>-2479.9129318524651</v>
      </c>
      <c r="C353">
        <f t="shared" si="94"/>
        <v>1760.9756558987349</v>
      </c>
      <c r="D353">
        <f t="shared" si="95"/>
        <v>4238.902509029499</v>
      </c>
      <c r="E353" s="6">
        <f t="shared" si="106"/>
        <v>1.9860787217008995</v>
      </c>
      <c r="F353">
        <f t="shared" si="107"/>
        <v>0</v>
      </c>
      <c r="G353">
        <f t="shared" si="96"/>
        <v>4559.88</v>
      </c>
      <c r="H353">
        <f t="shared" si="97"/>
        <v>7005846</v>
      </c>
      <c r="I353">
        <f t="shared" si="98"/>
        <v>0</v>
      </c>
      <c r="J353">
        <f t="shared" si="99"/>
        <v>0.38618903477695354</v>
      </c>
      <c r="K353">
        <f t="shared" si="100"/>
        <v>6.0505219627001491E-4</v>
      </c>
      <c r="L353">
        <f t="shared" si="108"/>
        <v>6.4860722475376241E-4</v>
      </c>
      <c r="M353">
        <f t="shared" si="101"/>
        <v>0.02</v>
      </c>
      <c r="N353" s="7">
        <f t="shared" si="110"/>
        <v>1.5667254680585829E-3</v>
      </c>
      <c r="O353">
        <f>VLOOKUP(R353,mortality!$B$4:$H$106,prot_model!S353+2,FALSE)</f>
        <v>1.8639543208444145E-2</v>
      </c>
      <c r="P353">
        <f t="shared" si="109"/>
        <v>1.028552622084661</v>
      </c>
      <c r="Q353">
        <f>discount_curve!K345</f>
        <v>0.68524139952074825</v>
      </c>
      <c r="R353">
        <f t="shared" si="102"/>
        <v>82</v>
      </c>
      <c r="S353">
        <f t="shared" si="103"/>
        <v>5</v>
      </c>
      <c r="T353">
        <f t="shared" si="104"/>
        <v>28</v>
      </c>
    </row>
    <row r="354" spans="1:20">
      <c r="A354">
        <f t="shared" si="93"/>
        <v>339</v>
      </c>
      <c r="B354">
        <f t="shared" si="105"/>
        <v>-2471.8627226279</v>
      </c>
      <c r="C354">
        <f t="shared" si="94"/>
        <v>1755.2591193779972</v>
      </c>
      <c r="D354">
        <f t="shared" si="95"/>
        <v>4225.1420456638953</v>
      </c>
      <c r="E354" s="6">
        <f t="shared" si="106"/>
        <v>1.9797963420021287</v>
      </c>
      <c r="F354">
        <f t="shared" si="107"/>
        <v>0</v>
      </c>
      <c r="G354">
        <f t="shared" si="96"/>
        <v>4559.88</v>
      </c>
      <c r="H354">
        <f t="shared" si="97"/>
        <v>7005846</v>
      </c>
      <c r="I354">
        <f t="shared" si="98"/>
        <v>0</v>
      </c>
      <c r="J354">
        <f t="shared" si="99"/>
        <v>0.38493537535592981</v>
      </c>
      <c r="K354">
        <f t="shared" si="100"/>
        <v>6.0308805612682541E-4</v>
      </c>
      <c r="L354">
        <f t="shared" si="108"/>
        <v>6.4650169485872997E-4</v>
      </c>
      <c r="M354">
        <f t="shared" si="101"/>
        <v>0.02</v>
      </c>
      <c r="N354" s="7">
        <f t="shared" si="110"/>
        <v>1.5667254680585829E-3</v>
      </c>
      <c r="O354">
        <f>VLOOKUP(R354,mortality!$B$4:$H$106,prot_model!S354+2,FALSE)</f>
        <v>1.8639543208444145E-2</v>
      </c>
      <c r="P354">
        <f t="shared" si="109"/>
        <v>1.0286382955432525</v>
      </c>
      <c r="Q354">
        <f>discount_curve!K346</f>
        <v>0.68447552502692921</v>
      </c>
      <c r="R354">
        <f t="shared" si="102"/>
        <v>82</v>
      </c>
      <c r="S354">
        <f t="shared" si="103"/>
        <v>5</v>
      </c>
      <c r="T354">
        <f t="shared" si="104"/>
        <v>28</v>
      </c>
    </row>
    <row r="355" spans="1:20">
      <c r="A355">
        <f t="shared" si="93"/>
        <v>340</v>
      </c>
      <c r="B355">
        <f t="shared" si="105"/>
        <v>-2463.8386457330844</v>
      </c>
      <c r="C355">
        <f t="shared" si="94"/>
        <v>1749.5611400642733</v>
      </c>
      <c r="D355">
        <f t="shared" si="95"/>
        <v>4211.4262519625818</v>
      </c>
      <c r="E355" s="6">
        <f t="shared" si="106"/>
        <v>1.9735338347758078</v>
      </c>
      <c r="F355">
        <f t="shared" si="107"/>
        <v>0</v>
      </c>
      <c r="G355">
        <f t="shared" si="96"/>
        <v>4559.88</v>
      </c>
      <c r="H355">
        <f t="shared" si="97"/>
        <v>7005846</v>
      </c>
      <c r="I355">
        <f t="shared" si="98"/>
        <v>0</v>
      </c>
      <c r="J355">
        <f t="shared" si="99"/>
        <v>0.38368578560494426</v>
      </c>
      <c r="K355">
        <f t="shared" si="100"/>
        <v>6.0113029203933137E-4</v>
      </c>
      <c r="L355">
        <f t="shared" si="108"/>
        <v>6.444030000034097E-4</v>
      </c>
      <c r="M355">
        <f t="shared" si="101"/>
        <v>0.02</v>
      </c>
      <c r="N355" s="7">
        <f t="shared" si="110"/>
        <v>1.5667254680585829E-3</v>
      </c>
      <c r="O355">
        <f>VLOOKUP(R355,mortality!$B$4:$H$106,prot_model!S355+2,FALSE)</f>
        <v>1.8639543208444145E-2</v>
      </c>
      <c r="P355">
        <f t="shared" si="109"/>
        <v>1.0287239761380289</v>
      </c>
      <c r="Q355">
        <f>discount_curve!K347</f>
        <v>0.68371050652888155</v>
      </c>
      <c r="R355">
        <f t="shared" si="102"/>
        <v>82</v>
      </c>
      <c r="S355">
        <f t="shared" si="103"/>
        <v>5</v>
      </c>
      <c r="T355">
        <f t="shared" si="104"/>
        <v>28</v>
      </c>
    </row>
    <row r="356" spans="1:20">
      <c r="A356">
        <f t="shared" si="93"/>
        <v>341</v>
      </c>
      <c r="B356">
        <f t="shared" si="105"/>
        <v>-2455.8406163380464</v>
      </c>
      <c r="C356">
        <f t="shared" si="94"/>
        <v>1743.8816577165535</v>
      </c>
      <c r="D356">
        <f t="shared" si="95"/>
        <v>4197.7549829174386</v>
      </c>
      <c r="E356" s="6">
        <f t="shared" si="106"/>
        <v>1.9672911371611761</v>
      </c>
      <c r="F356">
        <f t="shared" si="107"/>
        <v>0</v>
      </c>
      <c r="G356">
        <f t="shared" si="96"/>
        <v>4559.88</v>
      </c>
      <c r="H356">
        <f t="shared" si="97"/>
        <v>7005846</v>
      </c>
      <c r="I356">
        <f t="shared" si="98"/>
        <v>0</v>
      </c>
      <c r="J356">
        <f t="shared" si="99"/>
        <v>0.38244025231290152</v>
      </c>
      <c r="K356">
        <f t="shared" si="100"/>
        <v>5.9917888330937314E-4</v>
      </c>
      <c r="L356">
        <f t="shared" si="108"/>
        <v>6.423111179996733E-4</v>
      </c>
      <c r="M356">
        <f t="shared" si="101"/>
        <v>0.02</v>
      </c>
      <c r="N356" s="7">
        <f t="shared" si="110"/>
        <v>1.5667254680585829E-3</v>
      </c>
      <c r="O356">
        <f>VLOOKUP(R356,mortality!$B$4:$H$106,prot_model!S356+2,FALSE)</f>
        <v>1.8639543208444145E-2</v>
      </c>
      <c r="P356">
        <f t="shared" si="109"/>
        <v>1.0288096638695843</v>
      </c>
      <c r="Q356">
        <f>discount_curve!K348</f>
        <v>0.68294634306988311</v>
      </c>
      <c r="R356">
        <f t="shared" si="102"/>
        <v>82</v>
      </c>
      <c r="S356">
        <f t="shared" si="103"/>
        <v>5</v>
      </c>
      <c r="T356">
        <f t="shared" si="104"/>
        <v>28</v>
      </c>
    </row>
    <row r="357" spans="1:20">
      <c r="A357">
        <f t="shared" si="93"/>
        <v>342</v>
      </c>
      <c r="B357">
        <f t="shared" si="105"/>
        <v>-2447.8685498881905</v>
      </c>
      <c r="C357">
        <f t="shared" si="94"/>
        <v>1738.2206122893845</v>
      </c>
      <c r="D357">
        <f t="shared" si="95"/>
        <v>4184.1280939910785</v>
      </c>
      <c r="E357" s="6">
        <f t="shared" si="106"/>
        <v>1.961068186496316</v>
      </c>
      <c r="F357">
        <f t="shared" si="107"/>
        <v>0</v>
      </c>
      <c r="G357">
        <f t="shared" si="96"/>
        <v>4559.88</v>
      </c>
      <c r="H357">
        <f t="shared" si="97"/>
        <v>7005846</v>
      </c>
      <c r="I357">
        <f t="shared" si="98"/>
        <v>0</v>
      </c>
      <c r="J357">
        <f t="shared" si="99"/>
        <v>0.3811987623115925</v>
      </c>
      <c r="K357">
        <f t="shared" si="100"/>
        <v>5.9723380930598222E-4</v>
      </c>
      <c r="L357">
        <f t="shared" si="108"/>
        <v>6.4022602673141995E-4</v>
      </c>
      <c r="M357">
        <f t="shared" si="101"/>
        <v>0.02</v>
      </c>
      <c r="N357" s="7">
        <f t="shared" si="110"/>
        <v>1.5667254680585829E-3</v>
      </c>
      <c r="O357">
        <f>VLOOKUP(R357,mortality!$B$4:$H$106,prot_model!S357+2,FALSE)</f>
        <v>1.8639543208444145E-2</v>
      </c>
      <c r="P357">
        <f t="shared" si="109"/>
        <v>1.0288953587385132</v>
      </c>
      <c r="Q357">
        <f>discount_curve!K349</f>
        <v>0.68218303369428201</v>
      </c>
      <c r="R357">
        <f t="shared" si="102"/>
        <v>82</v>
      </c>
      <c r="S357">
        <f t="shared" si="103"/>
        <v>5</v>
      </c>
      <c r="T357">
        <f t="shared" si="104"/>
        <v>28</v>
      </c>
    </row>
    <row r="358" spans="1:20">
      <c r="A358">
        <f t="shared" si="93"/>
        <v>343</v>
      </c>
      <c r="B358">
        <f t="shared" si="105"/>
        <v>-2439.9223621033966</v>
      </c>
      <c r="C358">
        <f t="shared" si="94"/>
        <v>1732.5779439322341</v>
      </c>
      <c r="D358">
        <f t="shared" si="95"/>
        <v>4170.5454411153132</v>
      </c>
      <c r="E358" s="6">
        <f t="shared" si="106"/>
        <v>1.9548649203175217</v>
      </c>
      <c r="F358">
        <f t="shared" si="107"/>
        <v>0</v>
      </c>
      <c r="G358">
        <f t="shared" si="96"/>
        <v>4559.88</v>
      </c>
      <c r="H358">
        <f t="shared" si="97"/>
        <v>7005846</v>
      </c>
      <c r="I358">
        <f t="shared" si="98"/>
        <v>0</v>
      </c>
      <c r="J358">
        <f t="shared" si="99"/>
        <v>0.3799613024755551</v>
      </c>
      <c r="K358">
        <f t="shared" si="100"/>
        <v>5.9529504946516289E-4</v>
      </c>
      <c r="L358">
        <f t="shared" si="108"/>
        <v>6.3814770415434306E-4</v>
      </c>
      <c r="M358">
        <f t="shared" si="101"/>
        <v>0.02</v>
      </c>
      <c r="N358" s="7">
        <f t="shared" si="110"/>
        <v>1.5667254680585829E-3</v>
      </c>
      <c r="O358">
        <f>VLOOKUP(R358,mortality!$B$4:$H$106,prot_model!S358+2,FALSE)</f>
        <v>1.8639543208444145E-2</v>
      </c>
      <c r="P358">
        <f t="shared" si="109"/>
        <v>1.0289810607454102</v>
      </c>
      <c r="Q358">
        <f>discount_curve!K350</f>
        <v>0.68142057744749351</v>
      </c>
      <c r="R358">
        <f t="shared" si="102"/>
        <v>82</v>
      </c>
      <c r="S358">
        <f t="shared" si="103"/>
        <v>5</v>
      </c>
      <c r="T358">
        <f t="shared" si="104"/>
        <v>28</v>
      </c>
    </row>
    <row r="359" spans="1:20">
      <c r="A359">
        <f t="shared" si="93"/>
        <v>344</v>
      </c>
      <c r="B359">
        <f t="shared" si="105"/>
        <v>-2432.0019689771348</v>
      </c>
      <c r="C359">
        <f t="shared" si="94"/>
        <v>1726.9535929888598</v>
      </c>
      <c r="D359">
        <f t="shared" si="95"/>
        <v>4157.0068806896361</v>
      </c>
      <c r="E359" s="6">
        <f t="shared" si="106"/>
        <v>1.9486812763586738</v>
      </c>
      <c r="F359">
        <f t="shared" si="107"/>
        <v>0</v>
      </c>
      <c r="G359">
        <f t="shared" si="96"/>
        <v>4559.88</v>
      </c>
      <c r="H359">
        <f t="shared" si="97"/>
        <v>7005846</v>
      </c>
      <c r="I359">
        <f t="shared" si="98"/>
        <v>0</v>
      </c>
      <c r="J359">
        <f t="shared" si="99"/>
        <v>0.37872785972193562</v>
      </c>
      <c r="K359">
        <f t="shared" si="100"/>
        <v>5.9336258328967497E-4</v>
      </c>
      <c r="L359">
        <f t="shared" si="108"/>
        <v>6.3607612829569694E-4</v>
      </c>
      <c r="M359">
        <f t="shared" si="101"/>
        <v>0.02</v>
      </c>
      <c r="N359" s="7">
        <f t="shared" si="110"/>
        <v>1.5667254680585829E-3</v>
      </c>
      <c r="O359">
        <f>VLOOKUP(R359,mortality!$B$4:$H$106,prot_model!S359+2,FALSE)</f>
        <v>1.8639543208444145E-2</v>
      </c>
      <c r="P359">
        <f t="shared" si="109"/>
        <v>1.02906676989087</v>
      </c>
      <c r="Q359">
        <f>discount_curve!K351</f>
        <v>0.68065897337600068</v>
      </c>
      <c r="R359">
        <f t="shared" si="102"/>
        <v>82</v>
      </c>
      <c r="S359">
        <f t="shared" si="103"/>
        <v>5</v>
      </c>
      <c r="T359">
        <f t="shared" si="104"/>
        <v>28</v>
      </c>
    </row>
    <row r="360" spans="1:20">
      <c r="A360">
        <f t="shared" si="93"/>
        <v>345</v>
      </c>
      <c r="B360">
        <f t="shared" si="105"/>
        <v>-2424.1072867755729</v>
      </c>
      <c r="C360">
        <f t="shared" si="94"/>
        <v>1721.3474999966759</v>
      </c>
      <c r="D360">
        <f t="shared" si="95"/>
        <v>4143.5122695796981</v>
      </c>
      <c r="E360" s="6">
        <f t="shared" si="106"/>
        <v>1.9425171925506131</v>
      </c>
      <c r="F360">
        <f t="shared" si="107"/>
        <v>0</v>
      </c>
      <c r="G360">
        <f t="shared" si="96"/>
        <v>4559.88</v>
      </c>
      <c r="H360">
        <f t="shared" si="97"/>
        <v>7005846</v>
      </c>
      <c r="I360">
        <f t="shared" si="98"/>
        <v>0</v>
      </c>
      <c r="J360">
        <f t="shared" si="99"/>
        <v>0.37749842101035025</v>
      </c>
      <c r="K360">
        <f t="shared" si="100"/>
        <v>5.9143639034881694E-4</v>
      </c>
      <c r="L360">
        <f t="shared" si="108"/>
        <v>6.3401127725406451E-4</v>
      </c>
      <c r="M360">
        <f t="shared" si="101"/>
        <v>0.02</v>
      </c>
      <c r="N360" s="7">
        <f t="shared" si="110"/>
        <v>1.5667254680585829E-3</v>
      </c>
      <c r="O360">
        <f>VLOOKUP(R360,mortality!$B$4:$H$106,prot_model!S360+2,FALSE)</f>
        <v>1.8639543208444145E-2</v>
      </c>
      <c r="P360">
        <f t="shared" si="109"/>
        <v>1.0291524861754868</v>
      </c>
      <c r="Q360">
        <f>discount_curve!K352</f>
        <v>0.67989822052735138</v>
      </c>
      <c r="R360">
        <f t="shared" si="102"/>
        <v>82</v>
      </c>
      <c r="S360">
        <f t="shared" si="103"/>
        <v>5</v>
      </c>
      <c r="T360">
        <f t="shared" si="104"/>
        <v>28</v>
      </c>
    </row>
    <row r="361" spans="1:20">
      <c r="A361">
        <f t="shared" si="93"/>
        <v>346</v>
      </c>
      <c r="B361">
        <f t="shared" si="105"/>
        <v>-2416.2382320366946</v>
      </c>
      <c r="C361">
        <f t="shared" si="94"/>
        <v>1715.7596056861271</v>
      </c>
      <c r="D361">
        <f t="shared" si="95"/>
        <v>4130.0614651158012</v>
      </c>
      <c r="E361" s="6">
        <f t="shared" si="106"/>
        <v>1.9363726070205181</v>
      </c>
      <c r="F361">
        <f t="shared" si="107"/>
        <v>0</v>
      </c>
      <c r="G361">
        <f t="shared" si="96"/>
        <v>4559.88</v>
      </c>
      <c r="H361">
        <f t="shared" si="97"/>
        <v>7005846</v>
      </c>
      <c r="I361">
        <f t="shared" si="98"/>
        <v>0</v>
      </c>
      <c r="J361">
        <f t="shared" si="99"/>
        <v>0.3762729733427474</v>
      </c>
      <c r="K361">
        <f t="shared" si="100"/>
        <v>5.8951645027821066E-4</v>
      </c>
      <c r="L361">
        <f t="shared" si="108"/>
        <v>6.3195312919912578E-4</v>
      </c>
      <c r="M361">
        <f t="shared" si="101"/>
        <v>0.02</v>
      </c>
      <c r="N361" s="7">
        <f t="shared" si="110"/>
        <v>1.5667254680585829E-3</v>
      </c>
      <c r="O361">
        <f>VLOOKUP(R361,mortality!$B$4:$H$106,prot_model!S361+2,FALSE)</f>
        <v>1.8639543208444145E-2</v>
      </c>
      <c r="P361">
        <f t="shared" si="109"/>
        <v>1.0292382095998558</v>
      </c>
      <c r="Q361">
        <f>discount_curve!K353</f>
        <v>0.67913831795015889</v>
      </c>
      <c r="R361">
        <f t="shared" si="102"/>
        <v>82</v>
      </c>
      <c r="S361">
        <f t="shared" si="103"/>
        <v>5</v>
      </c>
      <c r="T361">
        <f t="shared" si="104"/>
        <v>28</v>
      </c>
    </row>
    <row r="362" spans="1:20">
      <c r="A362">
        <f t="shared" si="93"/>
        <v>347</v>
      </c>
      <c r="B362">
        <f t="shared" si="105"/>
        <v>-2408.3947215694134</v>
      </c>
      <c r="C362">
        <f t="shared" si="94"/>
        <v>1710.1898509800599</v>
      </c>
      <c r="D362">
        <f t="shared" si="95"/>
        <v>4116.6543250913819</v>
      </c>
      <c r="E362" s="6">
        <f t="shared" si="106"/>
        <v>1.9302474580912834</v>
      </c>
      <c r="F362">
        <f t="shared" si="107"/>
        <v>0</v>
      </c>
      <c r="G362">
        <f t="shared" si="96"/>
        <v>4559.88</v>
      </c>
      <c r="H362">
        <f t="shared" si="97"/>
        <v>7005846</v>
      </c>
      <c r="I362">
        <f t="shared" si="98"/>
        <v>0</v>
      </c>
      <c r="J362">
        <f t="shared" si="99"/>
        <v>0.37505150376327007</v>
      </c>
      <c r="K362">
        <f t="shared" si="100"/>
        <v>5.876027427795847E-4</v>
      </c>
      <c r="L362">
        <f t="shared" si="108"/>
        <v>6.2990166237142701E-4</v>
      </c>
      <c r="M362">
        <f t="shared" si="101"/>
        <v>0.02</v>
      </c>
      <c r="N362" s="7">
        <f t="shared" si="110"/>
        <v>1.5667254680585829E-3</v>
      </c>
      <c r="O362">
        <f>VLOOKUP(R362,mortality!$B$4:$H$106,prot_model!S362+2,FALSE)</f>
        <v>1.8639543208444145E-2</v>
      </c>
      <c r="P362">
        <f t="shared" si="109"/>
        <v>1.0293239401645713</v>
      </c>
      <c r="Q362">
        <f>discount_curve!K354</f>
        <v>0.67837926469409882</v>
      </c>
      <c r="R362">
        <f t="shared" si="102"/>
        <v>82</v>
      </c>
      <c r="S362">
        <f t="shared" si="103"/>
        <v>5</v>
      </c>
      <c r="T362">
        <f t="shared" si="104"/>
        <v>28</v>
      </c>
    </row>
    <row r="363" spans="1:20">
      <c r="A363">
        <f t="shared" si="93"/>
        <v>348</v>
      </c>
      <c r="B363">
        <f t="shared" si="105"/>
        <v>-2880.8228182781186</v>
      </c>
      <c r="C363">
        <f t="shared" si="94"/>
        <v>1704.6381769930999</v>
      </c>
      <c r="D363">
        <f t="shared" si="95"/>
        <v>4583.5368535869375</v>
      </c>
      <c r="E363" s="6">
        <f t="shared" si="106"/>
        <v>1.9241416842809014</v>
      </c>
      <c r="F363">
        <f t="shared" si="107"/>
        <v>0</v>
      </c>
      <c r="G363">
        <f t="shared" si="96"/>
        <v>4559.88</v>
      </c>
      <c r="H363">
        <f t="shared" si="97"/>
        <v>7005846</v>
      </c>
      <c r="I363">
        <f t="shared" si="98"/>
        <v>0</v>
      </c>
      <c r="J363">
        <f t="shared" si="99"/>
        <v>0.37383399935811906</v>
      </c>
      <c r="K363">
        <f t="shared" si="100"/>
        <v>6.5424459138652743E-4</v>
      </c>
      <c r="L363">
        <f t="shared" si="108"/>
        <v>6.277415453140396E-4</v>
      </c>
      <c r="M363">
        <f t="shared" si="101"/>
        <v>0.02</v>
      </c>
      <c r="N363" s="7">
        <f t="shared" si="110"/>
        <v>1.7500938719053893E-3</v>
      </c>
      <c r="O363">
        <f>VLOOKUP(R363,mortality!$B$4:$H$106,prot_model!S363+2,FALSE)</f>
        <v>2.0800154399542727E-2</v>
      </c>
      <c r="P363">
        <f t="shared" si="109"/>
        <v>1.0294096778702277</v>
      </c>
      <c r="Q363">
        <f>discount_curve!K355</f>
        <v>0.67859123079727213</v>
      </c>
      <c r="R363">
        <f t="shared" si="102"/>
        <v>83</v>
      </c>
      <c r="S363">
        <f t="shared" si="103"/>
        <v>5</v>
      </c>
      <c r="T363">
        <f t="shared" si="104"/>
        <v>29</v>
      </c>
    </row>
    <row r="364" spans="1:20">
      <c r="A364">
        <f t="shared" si="93"/>
        <v>349</v>
      </c>
      <c r="B364">
        <f t="shared" si="105"/>
        <v>-2870.9437938658889</v>
      </c>
      <c r="C364">
        <f t="shared" si="94"/>
        <v>1698.7924740480819</v>
      </c>
      <c r="D364">
        <f t="shared" si="95"/>
        <v>4567.8185649522929</v>
      </c>
      <c r="E364" s="6">
        <f t="shared" si="106"/>
        <v>1.917702961678053</v>
      </c>
      <c r="F364">
        <f t="shared" si="107"/>
        <v>0</v>
      </c>
      <c r="G364">
        <f t="shared" si="96"/>
        <v>4559.88</v>
      </c>
      <c r="H364">
        <f t="shared" si="97"/>
        <v>7005846</v>
      </c>
      <c r="I364">
        <f t="shared" si="98"/>
        <v>0</v>
      </c>
      <c r="J364">
        <f t="shared" si="99"/>
        <v>0.37255201322141851</v>
      </c>
      <c r="K364">
        <f t="shared" si="100"/>
        <v>6.5200099530482013E-4</v>
      </c>
      <c r="L364">
        <f t="shared" si="108"/>
        <v>6.2558883592991367E-4</v>
      </c>
      <c r="M364">
        <f t="shared" si="101"/>
        <v>0.02</v>
      </c>
      <c r="N364" s="7">
        <f t="shared" si="110"/>
        <v>1.7500938719053893E-3</v>
      </c>
      <c r="O364">
        <f>VLOOKUP(R364,mortality!$B$4:$H$106,prot_model!S364+2,FALSE)</f>
        <v>2.0800154399542727E-2</v>
      </c>
      <c r="P364">
        <f t="shared" si="109"/>
        <v>1.0294954227174213</v>
      </c>
      <c r="Q364">
        <f>discount_curve!K356</f>
        <v>0.67783557573473918</v>
      </c>
      <c r="R364">
        <f t="shared" si="102"/>
        <v>83</v>
      </c>
      <c r="S364">
        <f t="shared" si="103"/>
        <v>5</v>
      </c>
      <c r="T364">
        <f t="shared" si="104"/>
        <v>29</v>
      </c>
    </row>
    <row r="365" spans="1:20">
      <c r="A365">
        <f t="shared" si="93"/>
        <v>350</v>
      </c>
      <c r="B365">
        <f t="shared" si="105"/>
        <v>-2861.0986469836798</v>
      </c>
      <c r="C365">
        <f t="shared" si="94"/>
        <v>1692.9668177284314</v>
      </c>
      <c r="D365">
        <f t="shared" si="95"/>
        <v>4552.1541789272478</v>
      </c>
      <c r="E365" s="6">
        <f t="shared" si="106"/>
        <v>1.9112857848631752</v>
      </c>
      <c r="F365">
        <f t="shared" si="107"/>
        <v>0</v>
      </c>
      <c r="G365">
        <f t="shared" si="96"/>
        <v>4559.88</v>
      </c>
      <c r="H365">
        <f t="shared" si="97"/>
        <v>7005846</v>
      </c>
      <c r="I365">
        <f t="shared" si="98"/>
        <v>0</v>
      </c>
      <c r="J365">
        <f t="shared" si="99"/>
        <v>0.37127442339018379</v>
      </c>
      <c r="K365">
        <f t="shared" si="100"/>
        <v>6.4976509317036764E-4</v>
      </c>
      <c r="L365">
        <f t="shared" si="108"/>
        <v>6.2344350881597048E-4</v>
      </c>
      <c r="M365">
        <f t="shared" si="101"/>
        <v>0.02</v>
      </c>
      <c r="N365" s="7">
        <f t="shared" si="110"/>
        <v>1.7500938719053893E-3</v>
      </c>
      <c r="O365">
        <f>VLOOKUP(R365,mortality!$B$4:$H$106,prot_model!S365+2,FALSE)</f>
        <v>2.0800154399542727E-2</v>
      </c>
      <c r="P365">
        <f t="shared" si="109"/>
        <v>1.0295811747067456</v>
      </c>
      <c r="Q365">
        <f>discount_curve!K357</f>
        <v>0.67708076214281154</v>
      </c>
      <c r="R365">
        <f t="shared" si="102"/>
        <v>83</v>
      </c>
      <c r="S365">
        <f t="shared" si="103"/>
        <v>5</v>
      </c>
      <c r="T365">
        <f t="shared" si="104"/>
        <v>29</v>
      </c>
    </row>
    <row r="366" spans="1:20">
      <c r="A366">
        <f t="shared" si="93"/>
        <v>351</v>
      </c>
      <c r="B366">
        <f t="shared" si="105"/>
        <v>-2851.2872614573166</v>
      </c>
      <c r="C366">
        <f t="shared" si="94"/>
        <v>1687.1611392884056</v>
      </c>
      <c r="D366">
        <f t="shared" si="95"/>
        <v>4536.5435106639843</v>
      </c>
      <c r="E366" s="6">
        <f t="shared" si="106"/>
        <v>1.9048900817379644</v>
      </c>
      <c r="F366">
        <f t="shared" si="107"/>
        <v>0</v>
      </c>
      <c r="G366">
        <f t="shared" si="96"/>
        <v>4559.88</v>
      </c>
      <c r="H366">
        <f t="shared" si="97"/>
        <v>7005846</v>
      </c>
      <c r="I366">
        <f t="shared" si="98"/>
        <v>0</v>
      </c>
      <c r="J366">
        <f t="shared" si="99"/>
        <v>0.37000121478819742</v>
      </c>
      <c r="K366">
        <f t="shared" si="100"/>
        <v>6.4753685859837403E-4</v>
      </c>
      <c r="L366">
        <f t="shared" si="108"/>
        <v>6.2130553865624618E-4</v>
      </c>
      <c r="M366">
        <f t="shared" si="101"/>
        <v>0.02</v>
      </c>
      <c r="N366" s="7">
        <f t="shared" si="110"/>
        <v>1.7500938719053893E-3</v>
      </c>
      <c r="O366">
        <f>VLOOKUP(R366,mortality!$B$4:$H$106,prot_model!S366+2,FALSE)</f>
        <v>2.0800154399542727E-2</v>
      </c>
      <c r="P366">
        <f t="shared" si="109"/>
        <v>1.0296669338387956</v>
      </c>
      <c r="Q366">
        <f>discount_curve!K358</f>
        <v>0.67632678908445709</v>
      </c>
      <c r="R366">
        <f t="shared" si="102"/>
        <v>83</v>
      </c>
      <c r="S366">
        <f t="shared" si="103"/>
        <v>5</v>
      </c>
      <c r="T366">
        <f t="shared" si="104"/>
        <v>29</v>
      </c>
    </row>
    <row r="367" spans="1:20">
      <c r="A367">
        <f t="shared" si="93"/>
        <v>352</v>
      </c>
      <c r="B367">
        <f t="shared" si="105"/>
        <v>-2841.5095215110205</v>
      </c>
      <c r="C367">
        <f t="shared" si="94"/>
        <v>1681.3753702180122</v>
      </c>
      <c r="D367">
        <f t="shared" si="95"/>
        <v>4520.986375948587</v>
      </c>
      <c r="E367" s="6">
        <f t="shared" si="106"/>
        <v>1.8985157804453787</v>
      </c>
      <c r="F367">
        <f t="shared" si="107"/>
        <v>0</v>
      </c>
      <c r="G367">
        <f t="shared" si="96"/>
        <v>4559.88</v>
      </c>
      <c r="H367">
        <f t="shared" si="97"/>
        <v>7005846</v>
      </c>
      <c r="I367">
        <f t="shared" si="98"/>
        <v>0</v>
      </c>
      <c r="J367">
        <f t="shared" si="99"/>
        <v>0.36873237239094281</v>
      </c>
      <c r="K367">
        <f t="shared" si="100"/>
        <v>6.4531626529452501E-4</v>
      </c>
      <c r="L367">
        <f t="shared" si="108"/>
        <v>6.191749002215928E-4</v>
      </c>
      <c r="M367">
        <f t="shared" si="101"/>
        <v>0.02</v>
      </c>
      <c r="N367" s="7">
        <f t="shared" si="110"/>
        <v>1.7500938719053893E-3</v>
      </c>
      <c r="O367">
        <f>VLOOKUP(R367,mortality!$B$4:$H$106,prot_model!S367+2,FALSE)</f>
        <v>2.0800154399542727E-2</v>
      </c>
      <c r="P367">
        <f t="shared" si="109"/>
        <v>1.0297527001141666</v>
      </c>
      <c r="Q367">
        <f>discount_curve!K359</f>
        <v>0.67557365562368743</v>
      </c>
      <c r="R367">
        <f t="shared" si="102"/>
        <v>83</v>
      </c>
      <c r="S367">
        <f t="shared" si="103"/>
        <v>5</v>
      </c>
      <c r="T367">
        <f t="shared" si="104"/>
        <v>29</v>
      </c>
    </row>
    <row r="368" spans="1:20">
      <c r="A368">
        <f t="shared" si="93"/>
        <v>353</v>
      </c>
      <c r="B368">
        <f t="shared" si="105"/>
        <v>-2831.7653117660288</v>
      </c>
      <c r="C368">
        <f t="shared" si="94"/>
        <v>1675.6094422421986</v>
      </c>
      <c r="D368">
        <f t="shared" si="95"/>
        <v>4505.4825911988582</v>
      </c>
      <c r="E368" s="6">
        <f t="shared" si="106"/>
        <v>1.8921628093688294</v>
      </c>
      <c r="F368">
        <f t="shared" si="107"/>
        <v>0</v>
      </c>
      <c r="G368">
        <f t="shared" si="96"/>
        <v>4559.88</v>
      </c>
      <c r="H368">
        <f t="shared" si="97"/>
        <v>7005846</v>
      </c>
      <c r="I368">
        <f t="shared" si="98"/>
        <v>0</v>
      </c>
      <c r="J368">
        <f t="shared" si="99"/>
        <v>0.36746788122542667</v>
      </c>
      <c r="K368">
        <f t="shared" si="100"/>
        <v>6.431032870546767E-4</v>
      </c>
      <c r="L368">
        <f t="shared" si="108"/>
        <v>6.1705156836938039E-4</v>
      </c>
      <c r="M368">
        <f t="shared" si="101"/>
        <v>0.02</v>
      </c>
      <c r="N368" s="7">
        <f t="shared" si="110"/>
        <v>1.7500938719053893E-3</v>
      </c>
      <c r="O368">
        <f>VLOOKUP(R368,mortality!$B$4:$H$106,prot_model!S368+2,FALSE)</f>
        <v>2.0800154399542727E-2</v>
      </c>
      <c r="P368">
        <f t="shared" si="109"/>
        <v>1.0298384735334536</v>
      </c>
      <c r="Q368">
        <f>discount_curve!K360</f>
        <v>0.67482136082555688</v>
      </c>
      <c r="R368">
        <f t="shared" si="102"/>
        <v>83</v>
      </c>
      <c r="S368">
        <f t="shared" si="103"/>
        <v>5</v>
      </c>
      <c r="T368">
        <f t="shared" si="104"/>
        <v>29</v>
      </c>
    </row>
    <row r="369" spans="1:20">
      <c r="A369">
        <f t="shared" si="93"/>
        <v>354</v>
      </c>
      <c r="B369">
        <f t="shared" si="105"/>
        <v>-2822.0545172392463</v>
      </c>
      <c r="C369">
        <f t="shared" si="94"/>
        <v>1669.8632873200474</v>
      </c>
      <c r="D369">
        <f t="shared" si="95"/>
        <v>4490.0319734621626</v>
      </c>
      <c r="E369" s="6">
        <f t="shared" si="106"/>
        <v>1.8858310971313765</v>
      </c>
      <c r="F369">
        <f t="shared" si="107"/>
        <v>0</v>
      </c>
      <c r="G369">
        <f t="shared" si="96"/>
        <v>4559.88</v>
      </c>
      <c r="H369">
        <f t="shared" si="97"/>
        <v>7005846</v>
      </c>
      <c r="I369">
        <f t="shared" si="98"/>
        <v>0</v>
      </c>
      <c r="J369">
        <f t="shared" si="99"/>
        <v>0.3662077263700026</v>
      </c>
      <c r="K369">
        <f t="shared" si="100"/>
        <v>6.4089789776454725E-4</v>
      </c>
      <c r="L369">
        <f t="shared" si="108"/>
        <v>6.149355180432004E-4</v>
      </c>
      <c r="M369">
        <f t="shared" si="101"/>
        <v>0.02</v>
      </c>
      <c r="N369" s="7">
        <f t="shared" si="110"/>
        <v>1.7500938719053893E-3</v>
      </c>
      <c r="O369">
        <f>VLOOKUP(R369,mortality!$B$4:$H$106,prot_model!S369+2,FALSE)</f>
        <v>2.0800154399542727E-2</v>
      </c>
      <c r="P369">
        <f t="shared" si="109"/>
        <v>1.0299242540972515</v>
      </c>
      <c r="Q369">
        <f>discount_curve!K361</f>
        <v>0.67406990375616038</v>
      </c>
      <c r="R369">
        <f t="shared" si="102"/>
        <v>83</v>
      </c>
      <c r="S369">
        <f t="shared" si="103"/>
        <v>5</v>
      </c>
      <c r="T369">
        <f t="shared" si="104"/>
        <v>29</v>
      </c>
    </row>
    <row r="370" spans="1:20">
      <c r="A370">
        <f t="shared" si="93"/>
        <v>355</v>
      </c>
      <c r="B370">
        <f t="shared" si="105"/>
        <v>-2812.3770233418786</v>
      </c>
      <c r="C370">
        <f t="shared" si="94"/>
        <v>1664.1368376439739</v>
      </c>
      <c r="D370">
        <f t="shared" si="95"/>
        <v>4474.6343404132576</v>
      </c>
      <c r="E370" s="6">
        <f t="shared" si="106"/>
        <v>1.8795205725949291</v>
      </c>
      <c r="F370">
        <f t="shared" si="107"/>
        <v>0</v>
      </c>
      <c r="G370">
        <f t="shared" si="96"/>
        <v>4559.88</v>
      </c>
      <c r="H370">
        <f t="shared" si="97"/>
        <v>7005846</v>
      </c>
      <c r="I370">
        <f t="shared" si="98"/>
        <v>0</v>
      </c>
      <c r="J370">
        <f t="shared" si="99"/>
        <v>0.36495189295419483</v>
      </c>
      <c r="K370">
        <f t="shared" si="100"/>
        <v>6.3870007139940805E-4</v>
      </c>
      <c r="L370">
        <f t="shared" si="108"/>
        <v>6.1282672427257021E-4</v>
      </c>
      <c r="M370">
        <f t="shared" si="101"/>
        <v>0.02</v>
      </c>
      <c r="N370" s="7">
        <f t="shared" si="110"/>
        <v>1.7500938719053893E-3</v>
      </c>
      <c r="O370">
        <f>VLOOKUP(R370,mortality!$B$4:$H$106,prot_model!S370+2,FALSE)</f>
        <v>2.0800154399542727E-2</v>
      </c>
      <c r="P370">
        <f t="shared" si="109"/>
        <v>1.0300100418061555</v>
      </c>
      <c r="Q370">
        <f>discount_curve!K362</f>
        <v>0.67331928348263292</v>
      </c>
      <c r="R370">
        <f t="shared" si="102"/>
        <v>83</v>
      </c>
      <c r="S370">
        <f t="shared" si="103"/>
        <v>5</v>
      </c>
      <c r="T370">
        <f t="shared" si="104"/>
        <v>29</v>
      </c>
    </row>
    <row r="371" spans="1:20">
      <c r="A371">
        <f t="shared" si="93"/>
        <v>356</v>
      </c>
      <c r="B371">
        <f t="shared" si="105"/>
        <v>-2802.7327158780849</v>
      </c>
      <c r="C371">
        <f t="shared" si="94"/>
        <v>1658.4300256389249</v>
      </c>
      <c r="D371">
        <f t="shared" si="95"/>
        <v>4459.2895103521505</v>
      </c>
      <c r="E371" s="6">
        <f t="shared" si="106"/>
        <v>1.8732311648594426</v>
      </c>
      <c r="F371">
        <f t="shared" si="107"/>
        <v>0</v>
      </c>
      <c r="G371">
        <f t="shared" si="96"/>
        <v>4559.88</v>
      </c>
      <c r="H371">
        <f t="shared" si="97"/>
        <v>7005846</v>
      </c>
      <c r="I371">
        <f t="shared" si="98"/>
        <v>0</v>
      </c>
      <c r="J371">
        <f t="shared" si="99"/>
        <v>0.3637003661585228</v>
      </c>
      <c r="K371">
        <f t="shared" si="100"/>
        <v>6.3650978202377706E-4</v>
      </c>
      <c r="L371">
        <f t="shared" si="108"/>
        <v>6.1072516217263806E-4</v>
      </c>
      <c r="M371">
        <f t="shared" si="101"/>
        <v>0.02</v>
      </c>
      <c r="N371" s="7">
        <f t="shared" si="110"/>
        <v>1.7500938719053893E-3</v>
      </c>
      <c r="O371">
        <f>VLOOKUP(R371,mortality!$B$4:$H$106,prot_model!S371+2,FALSE)</f>
        <v>2.0800154399542727E-2</v>
      </c>
      <c r="P371">
        <f t="shared" si="109"/>
        <v>1.0300958366607607</v>
      </c>
      <c r="Q371">
        <f>discount_curve!K363</f>
        <v>0.67256949907314867</v>
      </c>
      <c r="R371">
        <f t="shared" si="102"/>
        <v>83</v>
      </c>
      <c r="S371">
        <f t="shared" si="103"/>
        <v>5</v>
      </c>
      <c r="T371">
        <f t="shared" si="104"/>
        <v>29</v>
      </c>
    </row>
    <row r="372" spans="1:20">
      <c r="A372">
        <f t="shared" si="93"/>
        <v>357</v>
      </c>
      <c r="B372">
        <f t="shared" si="105"/>
        <v>-2793.1214810436309</v>
      </c>
      <c r="C372">
        <f t="shared" si="94"/>
        <v>1652.7427839615825</v>
      </c>
      <c r="D372">
        <f t="shared" si="95"/>
        <v>4443.9973022019512</v>
      </c>
      <c r="E372" s="6">
        <f t="shared" si="106"/>
        <v>1.8669628032621262</v>
      </c>
      <c r="F372">
        <f t="shared" si="107"/>
        <v>0</v>
      </c>
      <c r="G372">
        <f t="shared" si="96"/>
        <v>4559.88</v>
      </c>
      <c r="H372">
        <f t="shared" si="97"/>
        <v>7005846</v>
      </c>
      <c r="I372">
        <f t="shared" si="98"/>
        <v>0</v>
      </c>
      <c r="J372">
        <f t="shared" si="99"/>
        <v>0.36245313121432637</v>
      </c>
      <c r="K372">
        <f t="shared" si="100"/>
        <v>6.3432700379111257E-4</v>
      </c>
      <c r="L372">
        <f t="shared" si="108"/>
        <v>6.0863080694388983E-4</v>
      </c>
      <c r="M372">
        <f t="shared" si="101"/>
        <v>0.02</v>
      </c>
      <c r="N372" s="7">
        <f t="shared" si="110"/>
        <v>1.7500938719053893E-3</v>
      </c>
      <c r="O372">
        <f>VLOOKUP(R372,mortality!$B$4:$H$106,prot_model!S372+2,FALSE)</f>
        <v>2.0800154399542727E-2</v>
      </c>
      <c r="P372">
        <f t="shared" si="109"/>
        <v>1.0301816386616622</v>
      </c>
      <c r="Q372">
        <f>discount_curve!K364</f>
        <v>0.67182054959691895</v>
      </c>
      <c r="R372">
        <f t="shared" si="102"/>
        <v>83</v>
      </c>
      <c r="S372">
        <f t="shared" si="103"/>
        <v>5</v>
      </c>
      <c r="T372">
        <f t="shared" si="104"/>
        <v>29</v>
      </c>
    </row>
    <row r="373" spans="1:20">
      <c r="A373">
        <f t="shared" si="93"/>
        <v>358</v>
      </c>
      <c r="B373">
        <f t="shared" si="105"/>
        <v>-2783.5432054245421</v>
      </c>
      <c r="C373">
        <f t="shared" si="94"/>
        <v>1647.0750454995682</v>
      </c>
      <c r="D373">
        <f t="shared" si="95"/>
        <v>4428.7575355067338</v>
      </c>
      <c r="E373" s="6">
        <f t="shared" si="106"/>
        <v>1.8607154173766447</v>
      </c>
      <c r="F373">
        <f t="shared" si="107"/>
        <v>0</v>
      </c>
      <c r="G373">
        <f t="shared" si="96"/>
        <v>4559.88</v>
      </c>
      <c r="H373">
        <f t="shared" si="97"/>
        <v>7005846</v>
      </c>
      <c r="I373">
        <f t="shared" si="98"/>
        <v>0</v>
      </c>
      <c r="J373">
        <f t="shared" si="99"/>
        <v>0.36121017340359135</v>
      </c>
      <c r="K373">
        <f t="shared" si="100"/>
        <v>6.3215171094350823E-4</v>
      </c>
      <c r="L373">
        <f t="shared" si="108"/>
        <v>6.0654363387185612E-4</v>
      </c>
      <c r="M373">
        <f t="shared" si="101"/>
        <v>0.02</v>
      </c>
      <c r="N373" s="7">
        <f t="shared" si="110"/>
        <v>1.7500938719053893E-3</v>
      </c>
      <c r="O373">
        <f>VLOOKUP(R373,mortality!$B$4:$H$106,prot_model!S373+2,FALSE)</f>
        <v>2.0800154399542727E-2</v>
      </c>
      <c r="P373">
        <f t="shared" si="109"/>
        <v>1.0302674478094556</v>
      </c>
      <c r="Q373">
        <f>discount_curve!K365</f>
        <v>0.67107243412419171</v>
      </c>
      <c r="R373">
        <f t="shared" si="102"/>
        <v>83</v>
      </c>
      <c r="S373">
        <f t="shared" si="103"/>
        <v>5</v>
      </c>
      <c r="T373">
        <f t="shared" si="104"/>
        <v>29</v>
      </c>
    </row>
    <row r="374" spans="1:20">
      <c r="A374">
        <f t="shared" si="93"/>
        <v>359</v>
      </c>
      <c r="B374">
        <f t="shared" si="105"/>
        <v>-2773.9977759957701</v>
      </c>
      <c r="C374">
        <f t="shared" si="94"/>
        <v>1641.4267433706516</v>
      </c>
      <c r="D374">
        <f t="shared" si="95"/>
        <v>4413.5700304294096</v>
      </c>
      <c r="E374" s="6">
        <f t="shared" si="106"/>
        <v>1.8544889370123308</v>
      </c>
      <c r="F374">
        <f t="shared" si="107"/>
        <v>0</v>
      </c>
      <c r="G374">
        <f t="shared" si="96"/>
        <v>4559.88</v>
      </c>
      <c r="H374">
        <f t="shared" si="97"/>
        <v>7005846</v>
      </c>
      <c r="I374">
        <f t="shared" si="98"/>
        <v>0</v>
      </c>
      <c r="J374">
        <f t="shared" si="99"/>
        <v>0.359971478058776</v>
      </c>
      <c r="K374">
        <f t="shared" si="100"/>
        <v>6.299838778113892E-4</v>
      </c>
      <c r="L374">
        <f t="shared" si="108"/>
        <v>6.0446361832682059E-4</v>
      </c>
      <c r="M374">
        <f t="shared" si="101"/>
        <v>0.02</v>
      </c>
      <c r="N374" s="7">
        <f t="shared" si="110"/>
        <v>1.7500938719053893E-3</v>
      </c>
      <c r="O374">
        <f>VLOOKUP(R374,mortality!$B$4:$H$106,prot_model!S374+2,FALSE)</f>
        <v>2.0800154399542727E-2</v>
      </c>
      <c r="P374">
        <f t="shared" si="109"/>
        <v>1.0303532641047359</v>
      </c>
      <c r="Q374">
        <f>discount_curve!K366</f>
        <v>0.6703251517262504</v>
      </c>
      <c r="R374">
        <f t="shared" si="102"/>
        <v>83</v>
      </c>
      <c r="S374">
        <f t="shared" si="103"/>
        <v>5</v>
      </c>
      <c r="T374">
        <f t="shared" si="104"/>
        <v>29</v>
      </c>
    </row>
    <row r="375" spans="1:20">
      <c r="A375">
        <f t="shared" si="93"/>
        <v>360</v>
      </c>
      <c r="B375">
        <f t="shared" si="105"/>
        <v>0</v>
      </c>
      <c r="C375">
        <f t="shared" si="94"/>
        <v>0</v>
      </c>
      <c r="D375">
        <f t="shared" si="95"/>
        <v>0</v>
      </c>
      <c r="E375" s="6">
        <f t="shared" si="106"/>
        <v>0</v>
      </c>
      <c r="F375">
        <f t="shared" si="107"/>
        <v>0</v>
      </c>
      <c r="G375">
        <f t="shared" si="96"/>
        <v>4559.88</v>
      </c>
      <c r="H375">
        <f t="shared" si="97"/>
        <v>7005846</v>
      </c>
      <c r="I375">
        <f t="shared" si="98"/>
        <v>0.35873703056263778</v>
      </c>
      <c r="J375">
        <f t="shared" si="99"/>
        <v>0</v>
      </c>
      <c r="K375">
        <f t="shared" si="100"/>
        <v>0</v>
      </c>
      <c r="L375">
        <f t="shared" si="108"/>
        <v>0</v>
      </c>
      <c r="M375">
        <f t="shared" si="101"/>
        <v>0.02</v>
      </c>
      <c r="N375" s="7">
        <f t="shared" si="110"/>
        <v>1.9583151040193369E-3</v>
      </c>
      <c r="O375">
        <f>VLOOKUP(R375,mortality!$B$4:$H$106,prot_model!S375+2,FALSE)</f>
        <v>2.3248316349456212E-2</v>
      </c>
      <c r="P375">
        <f t="shared" si="109"/>
        <v>1.0304390875480975</v>
      </c>
      <c r="Q375">
        <f>discount_curve!K367</f>
        <v>0.67076902802954907</v>
      </c>
      <c r="R375">
        <f t="shared" si="102"/>
        <v>84</v>
      </c>
      <c r="S375">
        <f t="shared" si="103"/>
        <v>5</v>
      </c>
      <c r="T375">
        <f t="shared" si="104"/>
        <v>30</v>
      </c>
    </row>
    <row r="376" spans="1:20">
      <c r="A376">
        <f t="shared" si="93"/>
        <v>361</v>
      </c>
      <c r="B376">
        <f t="shared" si="105"/>
        <v>0</v>
      </c>
      <c r="C376">
        <f t="shared" si="94"/>
        <v>0</v>
      </c>
      <c r="D376">
        <f t="shared" si="95"/>
        <v>0</v>
      </c>
      <c r="E376" s="6">
        <f t="shared" si="106"/>
        <v>0</v>
      </c>
      <c r="F376">
        <f t="shared" si="107"/>
        <v>0</v>
      </c>
      <c r="G376">
        <f t="shared" si="96"/>
        <v>4559.88</v>
      </c>
      <c r="H376">
        <f t="shared" si="97"/>
        <v>7005846</v>
      </c>
      <c r="I376">
        <f t="shared" si="98"/>
        <v>0</v>
      </c>
      <c r="J376">
        <f t="shared" si="99"/>
        <v>0</v>
      </c>
      <c r="K376">
        <f t="shared" si="100"/>
        <v>0</v>
      </c>
      <c r="L376">
        <f t="shared" si="108"/>
        <v>0</v>
      </c>
      <c r="M376">
        <f t="shared" si="101"/>
        <v>0.02</v>
      </c>
      <c r="N376" s="7">
        <f t="shared" si="110"/>
        <v>1.9583151040193369E-3</v>
      </c>
      <c r="O376">
        <f>VLOOKUP(R376,mortality!$B$4:$H$106,prot_model!S376+2,FALSE)</f>
        <v>2.3248316349456212E-2</v>
      </c>
      <c r="P376">
        <f t="shared" si="109"/>
        <v>1.0305249181401388</v>
      </c>
      <c r="Q376">
        <f>discount_curve!K368</f>
        <v>0.6700253892166701</v>
      </c>
      <c r="R376">
        <f t="shared" si="102"/>
        <v>84</v>
      </c>
      <c r="S376">
        <f t="shared" si="103"/>
        <v>5</v>
      </c>
      <c r="T376">
        <f t="shared" si="104"/>
        <v>30</v>
      </c>
    </row>
    <row r="377" spans="1:20">
      <c r="A377">
        <f t="shared" si="93"/>
        <v>362</v>
      </c>
      <c r="B377">
        <f t="shared" si="105"/>
        <v>0</v>
      </c>
      <c r="C377">
        <f t="shared" si="94"/>
        <v>0</v>
      </c>
      <c r="D377">
        <f t="shared" si="95"/>
        <v>0</v>
      </c>
      <c r="E377" s="6">
        <f t="shared" si="106"/>
        <v>0</v>
      </c>
      <c r="F377">
        <f t="shared" si="107"/>
        <v>0</v>
      </c>
      <c r="G377">
        <f t="shared" si="96"/>
        <v>4559.88</v>
      </c>
      <c r="H377">
        <f t="shared" si="97"/>
        <v>7005846</v>
      </c>
      <c r="I377">
        <f t="shared" si="98"/>
        <v>0</v>
      </c>
      <c r="J377">
        <f t="shared" si="99"/>
        <v>0</v>
      </c>
      <c r="K377">
        <f t="shared" si="100"/>
        <v>0</v>
      </c>
      <c r="L377">
        <f t="shared" si="108"/>
        <v>0</v>
      </c>
      <c r="M377">
        <f t="shared" si="101"/>
        <v>0.02</v>
      </c>
      <c r="N377" s="7">
        <f t="shared" si="110"/>
        <v>1.9583151040193369E-3</v>
      </c>
      <c r="O377">
        <f>VLOOKUP(R377,mortality!$B$4:$H$106,prot_model!S377+2,FALSE)</f>
        <v>2.3248316349456212E-2</v>
      </c>
      <c r="P377">
        <f t="shared" si="109"/>
        <v>1.0306107558814521</v>
      </c>
      <c r="Q377">
        <f>discount_curve!K369</f>
        <v>0.66928257482868403</v>
      </c>
      <c r="R377">
        <f t="shared" si="102"/>
        <v>84</v>
      </c>
      <c r="S377">
        <f t="shared" si="103"/>
        <v>5</v>
      </c>
      <c r="T377">
        <f t="shared" si="104"/>
        <v>30</v>
      </c>
    </row>
    <row r="378" spans="1:20">
      <c r="A378">
        <f t="shared" si="93"/>
        <v>363</v>
      </c>
      <c r="B378">
        <f t="shared" si="105"/>
        <v>0</v>
      </c>
      <c r="C378">
        <f t="shared" si="94"/>
        <v>0</v>
      </c>
      <c r="D378">
        <f t="shared" si="95"/>
        <v>0</v>
      </c>
      <c r="E378" s="6">
        <f t="shared" si="106"/>
        <v>0</v>
      </c>
      <c r="F378">
        <f t="shared" si="107"/>
        <v>0</v>
      </c>
      <c r="G378">
        <f t="shared" si="96"/>
        <v>4559.88</v>
      </c>
      <c r="H378">
        <f t="shared" si="97"/>
        <v>7005846</v>
      </c>
      <c r="I378">
        <f t="shared" si="98"/>
        <v>0</v>
      </c>
      <c r="J378">
        <f t="shared" si="99"/>
        <v>0</v>
      </c>
      <c r="K378">
        <f t="shared" si="100"/>
        <v>0</v>
      </c>
      <c r="L378">
        <f t="shared" si="108"/>
        <v>0</v>
      </c>
      <c r="M378">
        <f t="shared" si="101"/>
        <v>0.02</v>
      </c>
      <c r="N378" s="7">
        <f t="shared" si="110"/>
        <v>1.9583151040193369E-3</v>
      </c>
      <c r="O378">
        <f>VLOOKUP(R378,mortality!$B$4:$H$106,prot_model!S378+2,FALSE)</f>
        <v>2.3248316349456212E-2</v>
      </c>
      <c r="P378">
        <f t="shared" si="109"/>
        <v>1.0306966007726344</v>
      </c>
      <c r="Q378">
        <f>discount_curve!K370</f>
        <v>0.66854058395160365</v>
      </c>
      <c r="R378">
        <f t="shared" si="102"/>
        <v>84</v>
      </c>
      <c r="S378">
        <f t="shared" si="103"/>
        <v>5</v>
      </c>
      <c r="T378">
        <f t="shared" si="104"/>
        <v>30</v>
      </c>
    </row>
    <row r="379" spans="1:20">
      <c r="A379">
        <f t="shared" si="93"/>
        <v>364</v>
      </c>
      <c r="B379">
        <f t="shared" si="105"/>
        <v>0</v>
      </c>
      <c r="C379">
        <f t="shared" si="94"/>
        <v>0</v>
      </c>
      <c r="D379">
        <f t="shared" si="95"/>
        <v>0</v>
      </c>
      <c r="E379" s="6">
        <f t="shared" si="106"/>
        <v>0</v>
      </c>
      <c r="F379">
        <f t="shared" si="107"/>
        <v>0</v>
      </c>
      <c r="G379">
        <f t="shared" si="96"/>
        <v>4559.88</v>
      </c>
      <c r="H379">
        <f t="shared" si="97"/>
        <v>7005846</v>
      </c>
      <c r="I379">
        <f t="shared" si="98"/>
        <v>0</v>
      </c>
      <c r="J379">
        <f t="shared" si="99"/>
        <v>0</v>
      </c>
      <c r="K379">
        <f t="shared" si="100"/>
        <v>0</v>
      </c>
      <c r="L379">
        <f t="shared" si="108"/>
        <v>0</v>
      </c>
      <c r="M379">
        <f t="shared" si="101"/>
        <v>0.02</v>
      </c>
      <c r="N379" s="7">
        <f t="shared" si="110"/>
        <v>1.9583151040193369E-3</v>
      </c>
      <c r="O379">
        <f>VLOOKUP(R379,mortality!$B$4:$H$106,prot_model!S379+2,FALSE)</f>
        <v>2.3248316349456212E-2</v>
      </c>
      <c r="P379">
        <f t="shared" si="109"/>
        <v>1.0307824528142808</v>
      </c>
      <c r="Q379">
        <f>discount_curve!K371</f>
        <v>0.66779941567245438</v>
      </c>
      <c r="R379">
        <f t="shared" si="102"/>
        <v>84</v>
      </c>
      <c r="S379">
        <f t="shared" si="103"/>
        <v>5</v>
      </c>
      <c r="T379">
        <f t="shared" si="104"/>
        <v>30</v>
      </c>
    </row>
    <row r="380" spans="1:20">
      <c r="A380">
        <f t="shared" si="93"/>
        <v>365</v>
      </c>
      <c r="B380">
        <f t="shared" si="105"/>
        <v>0</v>
      </c>
      <c r="C380">
        <f t="shared" si="94"/>
        <v>0</v>
      </c>
      <c r="D380">
        <f t="shared" si="95"/>
        <v>0</v>
      </c>
      <c r="E380" s="6">
        <f t="shared" si="106"/>
        <v>0</v>
      </c>
      <c r="F380">
        <f t="shared" si="107"/>
        <v>0</v>
      </c>
      <c r="G380">
        <f t="shared" si="96"/>
        <v>4559.88</v>
      </c>
      <c r="H380">
        <f t="shared" si="97"/>
        <v>7005846</v>
      </c>
      <c r="I380">
        <f t="shared" si="98"/>
        <v>0</v>
      </c>
      <c r="J380">
        <f t="shared" si="99"/>
        <v>0</v>
      </c>
      <c r="K380">
        <f t="shared" si="100"/>
        <v>0</v>
      </c>
      <c r="L380">
        <f t="shared" si="108"/>
        <v>0</v>
      </c>
      <c r="M380">
        <f t="shared" si="101"/>
        <v>0.02</v>
      </c>
      <c r="N380" s="7">
        <f t="shared" si="110"/>
        <v>1.9583151040193369E-3</v>
      </c>
      <c r="O380">
        <f>VLOOKUP(R380,mortality!$B$4:$H$106,prot_model!S380+2,FALSE)</f>
        <v>2.3248316349456212E-2</v>
      </c>
      <c r="P380">
        <f t="shared" si="109"/>
        <v>1.030868312006987</v>
      </c>
      <c r="Q380">
        <f>discount_curve!K372</f>
        <v>0.66705906907927515</v>
      </c>
      <c r="R380">
        <f t="shared" si="102"/>
        <v>84</v>
      </c>
      <c r="S380">
        <f t="shared" si="103"/>
        <v>5</v>
      </c>
      <c r="T380">
        <f t="shared" si="104"/>
        <v>30</v>
      </c>
    </row>
    <row r="381" spans="1:20">
      <c r="A381">
        <f t="shared" si="93"/>
        <v>366</v>
      </c>
      <c r="B381">
        <f t="shared" si="105"/>
        <v>0</v>
      </c>
      <c r="C381">
        <f t="shared" si="94"/>
        <v>0</v>
      </c>
      <c r="D381">
        <f t="shared" si="95"/>
        <v>0</v>
      </c>
      <c r="E381" s="6">
        <f t="shared" si="106"/>
        <v>0</v>
      </c>
      <c r="F381">
        <f t="shared" si="107"/>
        <v>0</v>
      </c>
      <c r="G381">
        <f t="shared" si="96"/>
        <v>4559.88</v>
      </c>
      <c r="H381">
        <f t="shared" si="97"/>
        <v>7005846</v>
      </c>
      <c r="I381">
        <f t="shared" si="98"/>
        <v>0</v>
      </c>
      <c r="J381">
        <f t="shared" si="99"/>
        <v>0</v>
      </c>
      <c r="K381">
        <f t="shared" si="100"/>
        <v>0</v>
      </c>
      <c r="L381">
        <f t="shared" si="108"/>
        <v>0</v>
      </c>
      <c r="M381">
        <f t="shared" si="101"/>
        <v>0.02</v>
      </c>
      <c r="N381" s="7">
        <f t="shared" si="110"/>
        <v>1.9583151040193369E-3</v>
      </c>
      <c r="O381">
        <f>VLOOKUP(R381,mortality!$B$4:$H$106,prot_model!S381+2,FALSE)</f>
        <v>2.3248316349456212E-2</v>
      </c>
      <c r="P381">
        <f t="shared" si="109"/>
        <v>1.0309541783513487</v>
      </c>
      <c r="Q381">
        <f>discount_curve!K373</f>
        <v>0.66631954326111464</v>
      </c>
      <c r="R381">
        <f t="shared" si="102"/>
        <v>84</v>
      </c>
      <c r="S381">
        <f t="shared" si="103"/>
        <v>5</v>
      </c>
      <c r="T381">
        <f t="shared" si="104"/>
        <v>30</v>
      </c>
    </row>
    <row r="382" spans="1:20">
      <c r="A382">
        <f t="shared" si="93"/>
        <v>367</v>
      </c>
      <c r="B382">
        <f t="shared" si="105"/>
        <v>0</v>
      </c>
      <c r="C382">
        <f t="shared" si="94"/>
        <v>0</v>
      </c>
      <c r="D382">
        <f t="shared" si="95"/>
        <v>0</v>
      </c>
      <c r="E382" s="6">
        <f t="shared" si="106"/>
        <v>0</v>
      </c>
      <c r="F382">
        <f t="shared" si="107"/>
        <v>0</v>
      </c>
      <c r="G382">
        <f t="shared" si="96"/>
        <v>4559.88</v>
      </c>
      <c r="H382">
        <f t="shared" si="97"/>
        <v>7005846</v>
      </c>
      <c r="I382">
        <f t="shared" si="98"/>
        <v>0</v>
      </c>
      <c r="J382">
        <f t="shared" si="99"/>
        <v>0</v>
      </c>
      <c r="K382">
        <f t="shared" si="100"/>
        <v>0</v>
      </c>
      <c r="L382">
        <f t="shared" si="108"/>
        <v>0</v>
      </c>
      <c r="M382">
        <f t="shared" si="101"/>
        <v>0.02</v>
      </c>
      <c r="N382" s="7">
        <f t="shared" si="110"/>
        <v>1.9583151040193369E-3</v>
      </c>
      <c r="O382">
        <f>VLOOKUP(R382,mortality!$B$4:$H$106,prot_model!S382+2,FALSE)</f>
        <v>2.3248316349456212E-2</v>
      </c>
      <c r="P382">
        <f t="shared" si="109"/>
        <v>1.0310400518479617</v>
      </c>
      <c r="Q382">
        <f>discount_curve!K374</f>
        <v>0.6655808373080323</v>
      </c>
      <c r="R382">
        <f t="shared" si="102"/>
        <v>84</v>
      </c>
      <c r="S382">
        <f t="shared" si="103"/>
        <v>5</v>
      </c>
      <c r="T382">
        <f t="shared" si="104"/>
        <v>30</v>
      </c>
    </row>
    <row r="383" spans="1:20">
      <c r="A383">
        <f t="shared" si="93"/>
        <v>368</v>
      </c>
      <c r="B383">
        <f t="shared" si="105"/>
        <v>0</v>
      </c>
      <c r="C383">
        <f t="shared" si="94"/>
        <v>0</v>
      </c>
      <c r="D383">
        <f t="shared" si="95"/>
        <v>0</v>
      </c>
      <c r="E383" s="6">
        <f t="shared" si="106"/>
        <v>0</v>
      </c>
      <c r="F383">
        <f t="shared" si="107"/>
        <v>0</v>
      </c>
      <c r="G383">
        <f t="shared" si="96"/>
        <v>4559.88</v>
      </c>
      <c r="H383">
        <f t="shared" si="97"/>
        <v>7005846</v>
      </c>
      <c r="I383">
        <f t="shared" si="98"/>
        <v>0</v>
      </c>
      <c r="J383">
        <f t="shared" si="99"/>
        <v>0</v>
      </c>
      <c r="K383">
        <f t="shared" si="100"/>
        <v>0</v>
      </c>
      <c r="L383">
        <f t="shared" si="108"/>
        <v>0</v>
      </c>
      <c r="M383">
        <f t="shared" si="101"/>
        <v>0.02</v>
      </c>
      <c r="N383" s="7">
        <f t="shared" si="110"/>
        <v>1.9583151040193369E-3</v>
      </c>
      <c r="O383">
        <f>VLOOKUP(R383,mortality!$B$4:$H$106,prot_model!S383+2,FALSE)</f>
        <v>2.3248316349456212E-2</v>
      </c>
      <c r="P383">
        <f t="shared" si="109"/>
        <v>1.0311259324974213</v>
      </c>
      <c r="Q383">
        <f>discount_curve!K375</f>
        <v>0.66484295031109608</v>
      </c>
      <c r="R383">
        <f t="shared" si="102"/>
        <v>84</v>
      </c>
      <c r="S383">
        <f t="shared" si="103"/>
        <v>5</v>
      </c>
      <c r="T383">
        <f t="shared" si="104"/>
        <v>30</v>
      </c>
    </row>
    <row r="384" spans="1:20">
      <c r="A384">
        <f t="shared" ref="A384:A447" si="111">A383+1</f>
        <v>369</v>
      </c>
      <c r="B384">
        <f t="shared" si="105"/>
        <v>0</v>
      </c>
      <c r="C384">
        <f t="shared" si="94"/>
        <v>0</v>
      </c>
      <c r="D384">
        <f t="shared" si="95"/>
        <v>0</v>
      </c>
      <c r="E384" s="6">
        <f t="shared" si="106"/>
        <v>0</v>
      </c>
      <c r="F384">
        <f t="shared" si="107"/>
        <v>0</v>
      </c>
      <c r="G384">
        <f t="shared" si="96"/>
        <v>4559.88</v>
      </c>
      <c r="H384">
        <f t="shared" si="97"/>
        <v>7005846</v>
      </c>
      <c r="I384">
        <f t="shared" si="98"/>
        <v>0</v>
      </c>
      <c r="J384">
        <f t="shared" si="99"/>
        <v>0</v>
      </c>
      <c r="K384">
        <f t="shared" si="100"/>
        <v>0</v>
      </c>
      <c r="L384">
        <f t="shared" si="108"/>
        <v>0</v>
      </c>
      <c r="M384">
        <f t="shared" si="101"/>
        <v>0.02</v>
      </c>
      <c r="N384" s="7">
        <f t="shared" si="110"/>
        <v>1.9583151040193369E-3</v>
      </c>
      <c r="O384">
        <f>VLOOKUP(R384,mortality!$B$4:$H$106,prot_model!S384+2,FALSE)</f>
        <v>2.3248316349456212E-2</v>
      </c>
      <c r="P384">
        <f t="shared" si="109"/>
        <v>1.0312118203003238</v>
      </c>
      <c r="Q384">
        <f>discount_curve!K376</f>
        <v>0.66410588136238113</v>
      </c>
      <c r="R384">
        <f t="shared" si="102"/>
        <v>84</v>
      </c>
      <c r="S384">
        <f t="shared" si="103"/>
        <v>5</v>
      </c>
      <c r="T384">
        <f t="shared" si="104"/>
        <v>30</v>
      </c>
    </row>
    <row r="385" spans="1:20">
      <c r="A385">
        <f t="shared" si="111"/>
        <v>370</v>
      </c>
      <c r="B385">
        <f t="shared" si="105"/>
        <v>0</v>
      </c>
      <c r="C385">
        <f t="shared" si="94"/>
        <v>0</v>
      </c>
      <c r="D385">
        <f t="shared" si="95"/>
        <v>0</v>
      </c>
      <c r="E385" s="6">
        <f t="shared" si="106"/>
        <v>0</v>
      </c>
      <c r="F385">
        <f t="shared" si="107"/>
        <v>0</v>
      </c>
      <c r="G385">
        <f t="shared" si="96"/>
        <v>4559.88</v>
      </c>
      <c r="H385">
        <f t="shared" si="97"/>
        <v>7005846</v>
      </c>
      <c r="I385">
        <f t="shared" si="98"/>
        <v>0</v>
      </c>
      <c r="J385">
        <f t="shared" si="99"/>
        <v>0</v>
      </c>
      <c r="K385">
        <f t="shared" si="100"/>
        <v>0</v>
      </c>
      <c r="L385">
        <f t="shared" si="108"/>
        <v>0</v>
      </c>
      <c r="M385">
        <f t="shared" si="101"/>
        <v>0.02</v>
      </c>
      <c r="N385" s="7">
        <f t="shared" si="110"/>
        <v>1.9583151040193369E-3</v>
      </c>
      <c r="O385">
        <f>VLOOKUP(R385,mortality!$B$4:$H$106,prot_model!S385+2,FALSE)</f>
        <v>2.3248316349456212E-2</v>
      </c>
      <c r="P385">
        <f t="shared" si="109"/>
        <v>1.0312977152572649</v>
      </c>
      <c r="Q385">
        <f>discount_curve!K377</f>
        <v>0.66336962955496981</v>
      </c>
      <c r="R385">
        <f t="shared" si="102"/>
        <v>84</v>
      </c>
      <c r="S385">
        <f t="shared" si="103"/>
        <v>5</v>
      </c>
      <c r="T385">
        <f t="shared" si="104"/>
        <v>30</v>
      </c>
    </row>
    <row r="386" spans="1:20">
      <c r="A386">
        <f t="shared" si="111"/>
        <v>371</v>
      </c>
      <c r="B386">
        <f t="shared" si="105"/>
        <v>0</v>
      </c>
      <c r="C386">
        <f t="shared" si="94"/>
        <v>0</v>
      </c>
      <c r="D386">
        <f t="shared" si="95"/>
        <v>0</v>
      </c>
      <c r="E386" s="6">
        <f t="shared" si="106"/>
        <v>0</v>
      </c>
      <c r="F386">
        <f t="shared" si="107"/>
        <v>0</v>
      </c>
      <c r="G386">
        <f t="shared" si="96"/>
        <v>4559.88</v>
      </c>
      <c r="H386">
        <f t="shared" si="97"/>
        <v>7005846</v>
      </c>
      <c r="I386">
        <f t="shared" si="98"/>
        <v>0</v>
      </c>
      <c r="J386">
        <f t="shared" si="99"/>
        <v>0</v>
      </c>
      <c r="K386">
        <f t="shared" si="100"/>
        <v>0</v>
      </c>
      <c r="L386">
        <f t="shared" si="108"/>
        <v>0</v>
      </c>
      <c r="M386">
        <f t="shared" si="101"/>
        <v>0.02</v>
      </c>
      <c r="N386" s="7">
        <f t="shared" si="110"/>
        <v>1.9583151040193369E-3</v>
      </c>
      <c r="O386">
        <f>VLOOKUP(R386,mortality!$B$4:$H$106,prot_model!S386+2,FALSE)</f>
        <v>2.3248316349456212E-2</v>
      </c>
      <c r="P386">
        <f t="shared" si="109"/>
        <v>1.0313836173688404</v>
      </c>
      <c r="Q386">
        <f>discount_curve!K378</f>
        <v>0.66263419398294987</v>
      </c>
      <c r="R386">
        <f t="shared" si="102"/>
        <v>84</v>
      </c>
      <c r="S386">
        <f t="shared" si="103"/>
        <v>5</v>
      </c>
      <c r="T386">
        <f t="shared" si="104"/>
        <v>30</v>
      </c>
    </row>
    <row r="387" spans="1:20">
      <c r="A387">
        <f t="shared" si="111"/>
        <v>372</v>
      </c>
      <c r="B387">
        <f t="shared" si="105"/>
        <v>0</v>
      </c>
      <c r="C387">
        <f t="shared" si="94"/>
        <v>0</v>
      </c>
      <c r="D387">
        <f t="shared" si="95"/>
        <v>0</v>
      </c>
      <c r="E387" s="6">
        <f t="shared" si="106"/>
        <v>0</v>
      </c>
      <c r="F387">
        <f t="shared" si="107"/>
        <v>0</v>
      </c>
      <c r="G387">
        <f t="shared" si="96"/>
        <v>4559.88</v>
      </c>
      <c r="H387">
        <f t="shared" si="97"/>
        <v>7005846</v>
      </c>
      <c r="I387">
        <f t="shared" si="98"/>
        <v>0</v>
      </c>
      <c r="J387">
        <f t="shared" si="99"/>
        <v>0</v>
      </c>
      <c r="K387">
        <f t="shared" si="100"/>
        <v>0</v>
      </c>
      <c r="L387">
        <f t="shared" si="108"/>
        <v>0</v>
      </c>
      <c r="M387">
        <f t="shared" si="101"/>
        <v>0.02</v>
      </c>
      <c r="N387" s="7">
        <f t="shared" si="110"/>
        <v>2.1951651923085569E-3</v>
      </c>
      <c r="O387">
        <f>VLOOKUP(R387,mortality!$B$4:$H$106,prot_model!S387+2,FALSE)</f>
        <v>2.602626048888074E-2</v>
      </c>
      <c r="P387">
        <f t="shared" si="109"/>
        <v>1.0314695266356457</v>
      </c>
      <c r="Q387">
        <f>discount_curve!K379</f>
        <v>0.66331847120671017</v>
      </c>
      <c r="R387">
        <f t="shared" si="102"/>
        <v>85</v>
      </c>
      <c r="S387">
        <f t="shared" si="103"/>
        <v>5</v>
      </c>
      <c r="T387">
        <f t="shared" si="104"/>
        <v>31</v>
      </c>
    </row>
    <row r="388" spans="1:20">
      <c r="A388">
        <f t="shared" si="111"/>
        <v>373</v>
      </c>
      <c r="B388">
        <f t="shared" si="105"/>
        <v>0</v>
      </c>
      <c r="C388">
        <f t="shared" si="94"/>
        <v>0</v>
      </c>
      <c r="D388">
        <f t="shared" si="95"/>
        <v>0</v>
      </c>
      <c r="E388" s="6">
        <f t="shared" si="106"/>
        <v>0</v>
      </c>
      <c r="F388">
        <f t="shared" si="107"/>
        <v>0</v>
      </c>
      <c r="G388">
        <f t="shared" si="96"/>
        <v>4559.88</v>
      </c>
      <c r="H388">
        <f t="shared" si="97"/>
        <v>7005846</v>
      </c>
      <c r="I388">
        <f t="shared" si="98"/>
        <v>0</v>
      </c>
      <c r="J388">
        <f t="shared" si="99"/>
        <v>0</v>
      </c>
      <c r="K388">
        <f t="shared" si="100"/>
        <v>0</v>
      </c>
      <c r="L388">
        <f t="shared" si="108"/>
        <v>0</v>
      </c>
      <c r="M388">
        <f t="shared" si="101"/>
        <v>0.02</v>
      </c>
      <c r="N388" s="7">
        <f t="shared" si="110"/>
        <v>2.1951651923085569E-3</v>
      </c>
      <c r="O388">
        <f>VLOOKUP(R388,mortality!$B$4:$H$106,prot_model!S388+2,FALSE)</f>
        <v>2.602626048888074E-2</v>
      </c>
      <c r="P388">
        <f t="shared" si="109"/>
        <v>1.0315554430582787</v>
      </c>
      <c r="Q388">
        <f>discount_curve!K380</f>
        <v>0.66258690645435525</v>
      </c>
      <c r="R388">
        <f t="shared" si="102"/>
        <v>85</v>
      </c>
      <c r="S388">
        <f t="shared" si="103"/>
        <v>5</v>
      </c>
      <c r="T388">
        <f t="shared" si="104"/>
        <v>31</v>
      </c>
    </row>
    <row r="389" spans="1:20">
      <c r="A389">
        <f t="shared" si="111"/>
        <v>374</v>
      </c>
      <c r="B389">
        <f t="shared" si="105"/>
        <v>0</v>
      </c>
      <c r="C389">
        <f t="shared" si="94"/>
        <v>0</v>
      </c>
      <c r="D389">
        <f t="shared" si="95"/>
        <v>0</v>
      </c>
      <c r="E389" s="6">
        <f t="shared" si="106"/>
        <v>0</v>
      </c>
      <c r="F389">
        <f t="shared" si="107"/>
        <v>0</v>
      </c>
      <c r="G389">
        <f t="shared" si="96"/>
        <v>4559.88</v>
      </c>
      <c r="H389">
        <f t="shared" si="97"/>
        <v>7005846</v>
      </c>
      <c r="I389">
        <f t="shared" si="98"/>
        <v>0</v>
      </c>
      <c r="J389">
        <f t="shared" si="99"/>
        <v>0</v>
      </c>
      <c r="K389">
        <f t="shared" si="100"/>
        <v>0</v>
      </c>
      <c r="L389">
        <f t="shared" si="108"/>
        <v>0</v>
      </c>
      <c r="M389">
        <f t="shared" si="101"/>
        <v>0.02</v>
      </c>
      <c r="N389" s="7">
        <f t="shared" si="110"/>
        <v>2.1951651923085569E-3</v>
      </c>
      <c r="O389">
        <f>VLOOKUP(R389,mortality!$B$4:$H$106,prot_model!S389+2,FALSE)</f>
        <v>2.602626048888074E-2</v>
      </c>
      <c r="P389">
        <f t="shared" si="109"/>
        <v>1.0316413666373336</v>
      </c>
      <c r="Q389">
        <f>discount_curve!K381</f>
        <v>0.66185614853463071</v>
      </c>
      <c r="R389">
        <f t="shared" si="102"/>
        <v>85</v>
      </c>
      <c r="S389">
        <f t="shared" si="103"/>
        <v>5</v>
      </c>
      <c r="T389">
        <f t="shared" si="104"/>
        <v>31</v>
      </c>
    </row>
    <row r="390" spans="1:20">
      <c r="A390">
        <f t="shared" si="111"/>
        <v>375</v>
      </c>
      <c r="B390">
        <f t="shared" si="105"/>
        <v>0</v>
      </c>
      <c r="C390">
        <f t="shared" si="94"/>
        <v>0</v>
      </c>
      <c r="D390">
        <f t="shared" si="95"/>
        <v>0</v>
      </c>
      <c r="E390" s="6">
        <f t="shared" si="106"/>
        <v>0</v>
      </c>
      <c r="F390">
        <f t="shared" si="107"/>
        <v>0</v>
      </c>
      <c r="G390">
        <f t="shared" si="96"/>
        <v>4559.88</v>
      </c>
      <c r="H390">
        <f t="shared" si="97"/>
        <v>7005846</v>
      </c>
      <c r="I390">
        <f t="shared" si="98"/>
        <v>0</v>
      </c>
      <c r="J390">
        <f t="shared" si="99"/>
        <v>0</v>
      </c>
      <c r="K390">
        <f t="shared" si="100"/>
        <v>0</v>
      </c>
      <c r="L390">
        <f t="shared" si="108"/>
        <v>0</v>
      </c>
      <c r="M390">
        <f t="shared" si="101"/>
        <v>0.02</v>
      </c>
      <c r="N390" s="7">
        <f t="shared" si="110"/>
        <v>2.1951651923085569E-3</v>
      </c>
      <c r="O390">
        <f>VLOOKUP(R390,mortality!$B$4:$H$106,prot_model!S390+2,FALSE)</f>
        <v>2.602626048888074E-2</v>
      </c>
      <c r="P390">
        <f t="shared" si="109"/>
        <v>1.0317272973734068</v>
      </c>
      <c r="Q390">
        <f>discount_curve!K382</f>
        <v>0.661126196557692</v>
      </c>
      <c r="R390">
        <f t="shared" si="102"/>
        <v>85</v>
      </c>
      <c r="S390">
        <f t="shared" si="103"/>
        <v>5</v>
      </c>
      <c r="T390">
        <f t="shared" si="104"/>
        <v>31</v>
      </c>
    </row>
    <row r="391" spans="1:20">
      <c r="A391">
        <f t="shared" si="111"/>
        <v>376</v>
      </c>
      <c r="B391">
        <f t="shared" si="105"/>
        <v>0</v>
      </c>
      <c r="C391">
        <f t="shared" si="94"/>
        <v>0</v>
      </c>
      <c r="D391">
        <f t="shared" si="95"/>
        <v>0</v>
      </c>
      <c r="E391" s="6">
        <f t="shared" si="106"/>
        <v>0</v>
      </c>
      <c r="F391">
        <f t="shared" si="107"/>
        <v>0</v>
      </c>
      <c r="G391">
        <f t="shared" si="96"/>
        <v>4559.88</v>
      </c>
      <c r="H391">
        <f t="shared" si="97"/>
        <v>7005846</v>
      </c>
      <c r="I391">
        <f t="shared" si="98"/>
        <v>0</v>
      </c>
      <c r="J391">
        <f t="shared" si="99"/>
        <v>0</v>
      </c>
      <c r="K391">
        <f t="shared" si="100"/>
        <v>0</v>
      </c>
      <c r="L391">
        <f t="shared" si="108"/>
        <v>0</v>
      </c>
      <c r="M391">
        <f t="shared" si="101"/>
        <v>0.02</v>
      </c>
      <c r="N391" s="7">
        <f t="shared" si="110"/>
        <v>2.1951651923085569E-3</v>
      </c>
      <c r="O391">
        <f>VLOOKUP(R391,mortality!$B$4:$H$106,prot_model!S391+2,FALSE)</f>
        <v>2.602626048888074E-2</v>
      </c>
      <c r="P391">
        <f t="shared" si="109"/>
        <v>1.031813235267095</v>
      </c>
      <c r="Q391">
        <f>discount_curve!K383</f>
        <v>0.66039704963467594</v>
      </c>
      <c r="R391">
        <f t="shared" si="102"/>
        <v>85</v>
      </c>
      <c r="S391">
        <f t="shared" si="103"/>
        <v>5</v>
      </c>
      <c r="T391">
        <f t="shared" si="104"/>
        <v>31</v>
      </c>
    </row>
    <row r="392" spans="1:20">
      <c r="A392">
        <f t="shared" si="111"/>
        <v>377</v>
      </c>
      <c r="B392">
        <f t="shared" si="105"/>
        <v>0</v>
      </c>
      <c r="C392">
        <f t="shared" si="94"/>
        <v>0</v>
      </c>
      <c r="D392">
        <f t="shared" si="95"/>
        <v>0</v>
      </c>
      <c r="E392" s="6">
        <f t="shared" si="106"/>
        <v>0</v>
      </c>
      <c r="F392">
        <f t="shared" si="107"/>
        <v>0</v>
      </c>
      <c r="G392">
        <f t="shared" si="96"/>
        <v>4559.88</v>
      </c>
      <c r="H392">
        <f t="shared" si="97"/>
        <v>7005846</v>
      </c>
      <c r="I392">
        <f t="shared" si="98"/>
        <v>0</v>
      </c>
      <c r="J392">
        <f t="shared" si="99"/>
        <v>0</v>
      </c>
      <c r="K392">
        <f t="shared" si="100"/>
        <v>0</v>
      </c>
      <c r="L392">
        <f t="shared" si="108"/>
        <v>0</v>
      </c>
      <c r="M392">
        <f t="shared" si="101"/>
        <v>0.02</v>
      </c>
      <c r="N392" s="7">
        <f t="shared" si="110"/>
        <v>2.1951651923085569E-3</v>
      </c>
      <c r="O392">
        <f>VLOOKUP(R392,mortality!$B$4:$H$106,prot_model!S392+2,FALSE)</f>
        <v>2.602626048888074E-2</v>
      </c>
      <c r="P392">
        <f t="shared" si="109"/>
        <v>1.0318991803189939</v>
      </c>
      <c r="Q392">
        <f>discount_curve!K384</f>
        <v>0.65966870687769974</v>
      </c>
      <c r="R392">
        <f t="shared" si="102"/>
        <v>85</v>
      </c>
      <c r="S392">
        <f t="shared" si="103"/>
        <v>5</v>
      </c>
      <c r="T392">
        <f t="shared" si="104"/>
        <v>31</v>
      </c>
    </row>
    <row r="393" spans="1:20">
      <c r="A393">
        <f t="shared" si="111"/>
        <v>378</v>
      </c>
      <c r="B393">
        <f t="shared" si="105"/>
        <v>0</v>
      </c>
      <c r="C393">
        <f t="shared" si="94"/>
        <v>0</v>
      </c>
      <c r="D393">
        <f t="shared" si="95"/>
        <v>0</v>
      </c>
      <c r="E393" s="6">
        <f t="shared" si="106"/>
        <v>0</v>
      </c>
      <c r="F393">
        <f t="shared" si="107"/>
        <v>0</v>
      </c>
      <c r="G393">
        <f t="shared" si="96"/>
        <v>4559.88</v>
      </c>
      <c r="H393">
        <f t="shared" si="97"/>
        <v>7005846</v>
      </c>
      <c r="I393">
        <f t="shared" si="98"/>
        <v>0</v>
      </c>
      <c r="J393">
        <f t="shared" si="99"/>
        <v>0</v>
      </c>
      <c r="K393">
        <f t="shared" si="100"/>
        <v>0</v>
      </c>
      <c r="L393">
        <f t="shared" si="108"/>
        <v>0</v>
      </c>
      <c r="M393">
        <f t="shared" si="101"/>
        <v>0.02</v>
      </c>
      <c r="N393" s="7">
        <f t="shared" si="110"/>
        <v>2.1951651923085569E-3</v>
      </c>
      <c r="O393">
        <f>VLOOKUP(R393,mortality!$B$4:$H$106,prot_model!S393+2,FALSE)</f>
        <v>2.602626048888074E-2</v>
      </c>
      <c r="P393">
        <f t="shared" si="109"/>
        <v>1.0319851325296998</v>
      </c>
      <c r="Q393">
        <f>discount_curve!K385</f>
        <v>0.65894116739985986</v>
      </c>
      <c r="R393">
        <f t="shared" si="102"/>
        <v>85</v>
      </c>
      <c r="S393">
        <f t="shared" si="103"/>
        <v>5</v>
      </c>
      <c r="T393">
        <f t="shared" si="104"/>
        <v>31</v>
      </c>
    </row>
    <row r="394" spans="1:20">
      <c r="A394">
        <f t="shared" si="111"/>
        <v>379</v>
      </c>
      <c r="B394">
        <f t="shared" si="105"/>
        <v>0</v>
      </c>
      <c r="C394">
        <f t="shared" si="94"/>
        <v>0</v>
      </c>
      <c r="D394">
        <f t="shared" si="95"/>
        <v>0</v>
      </c>
      <c r="E394" s="6">
        <f t="shared" si="106"/>
        <v>0</v>
      </c>
      <c r="F394">
        <f t="shared" si="107"/>
        <v>0</v>
      </c>
      <c r="G394">
        <f t="shared" si="96"/>
        <v>4559.88</v>
      </c>
      <c r="H394">
        <f t="shared" si="97"/>
        <v>7005846</v>
      </c>
      <c r="I394">
        <f t="shared" si="98"/>
        <v>0</v>
      </c>
      <c r="J394">
        <f t="shared" si="99"/>
        <v>0</v>
      </c>
      <c r="K394">
        <f t="shared" si="100"/>
        <v>0</v>
      </c>
      <c r="L394">
        <f t="shared" si="108"/>
        <v>0</v>
      </c>
      <c r="M394">
        <f t="shared" si="101"/>
        <v>0.02</v>
      </c>
      <c r="N394" s="7">
        <f t="shared" si="110"/>
        <v>2.1951651923085569E-3</v>
      </c>
      <c r="O394">
        <f>VLOOKUP(R394,mortality!$B$4:$H$106,prot_model!S394+2,FALSE)</f>
        <v>2.602626048888074E-2</v>
      </c>
      <c r="P394">
        <f t="shared" si="109"/>
        <v>1.0320710918998095</v>
      </c>
      <c r="Q394">
        <f>discount_curve!K386</f>
        <v>0.65821443031523086</v>
      </c>
      <c r="R394">
        <f t="shared" si="102"/>
        <v>85</v>
      </c>
      <c r="S394">
        <f t="shared" si="103"/>
        <v>5</v>
      </c>
      <c r="T394">
        <f t="shared" si="104"/>
        <v>31</v>
      </c>
    </row>
    <row r="395" spans="1:20">
      <c r="A395">
        <f t="shared" si="111"/>
        <v>380</v>
      </c>
      <c r="B395">
        <f t="shared" si="105"/>
        <v>0</v>
      </c>
      <c r="C395">
        <f t="shared" si="94"/>
        <v>0</v>
      </c>
      <c r="D395">
        <f t="shared" si="95"/>
        <v>0</v>
      </c>
      <c r="E395" s="6">
        <f t="shared" si="106"/>
        <v>0</v>
      </c>
      <c r="F395">
        <f t="shared" si="107"/>
        <v>0</v>
      </c>
      <c r="G395">
        <f t="shared" si="96"/>
        <v>4559.88</v>
      </c>
      <c r="H395">
        <f t="shared" si="97"/>
        <v>7005846</v>
      </c>
      <c r="I395">
        <f t="shared" si="98"/>
        <v>0</v>
      </c>
      <c r="J395">
        <f t="shared" si="99"/>
        <v>0</v>
      </c>
      <c r="K395">
        <f t="shared" si="100"/>
        <v>0</v>
      </c>
      <c r="L395">
        <f t="shared" si="108"/>
        <v>0</v>
      </c>
      <c r="M395">
        <f t="shared" si="101"/>
        <v>0.02</v>
      </c>
      <c r="N395" s="7">
        <f t="shared" si="110"/>
        <v>2.1951651923085569E-3</v>
      </c>
      <c r="O395">
        <f>VLOOKUP(R395,mortality!$B$4:$H$106,prot_model!S395+2,FALSE)</f>
        <v>2.602626048888074E-2</v>
      </c>
      <c r="P395">
        <f t="shared" si="109"/>
        <v>1.0321570584299187</v>
      </c>
      <c r="Q395">
        <f>discount_curve!K387</f>
        <v>0.65748849473886439</v>
      </c>
      <c r="R395">
        <f t="shared" si="102"/>
        <v>85</v>
      </c>
      <c r="S395">
        <f t="shared" si="103"/>
        <v>5</v>
      </c>
      <c r="T395">
        <f t="shared" si="104"/>
        <v>31</v>
      </c>
    </row>
    <row r="396" spans="1:20">
      <c r="A396">
        <f t="shared" si="111"/>
        <v>381</v>
      </c>
      <c r="B396">
        <f t="shared" si="105"/>
        <v>0</v>
      </c>
      <c r="C396">
        <f t="shared" si="94"/>
        <v>0</v>
      </c>
      <c r="D396">
        <f t="shared" si="95"/>
        <v>0</v>
      </c>
      <c r="E396" s="6">
        <f t="shared" si="106"/>
        <v>0</v>
      </c>
      <c r="F396">
        <f t="shared" si="107"/>
        <v>0</v>
      </c>
      <c r="G396">
        <f t="shared" si="96"/>
        <v>4559.88</v>
      </c>
      <c r="H396">
        <f t="shared" si="97"/>
        <v>7005846</v>
      </c>
      <c r="I396">
        <f t="shared" si="98"/>
        <v>0</v>
      </c>
      <c r="J396">
        <f t="shared" si="99"/>
        <v>0</v>
      </c>
      <c r="K396">
        <f t="shared" si="100"/>
        <v>0</v>
      </c>
      <c r="L396">
        <f t="shared" si="108"/>
        <v>0</v>
      </c>
      <c r="M396">
        <f t="shared" si="101"/>
        <v>0.02</v>
      </c>
      <c r="N396" s="7">
        <f t="shared" si="110"/>
        <v>2.1951651923085569E-3</v>
      </c>
      <c r="O396">
        <f>VLOOKUP(R396,mortality!$B$4:$H$106,prot_model!S396+2,FALSE)</f>
        <v>2.602626048888074E-2</v>
      </c>
      <c r="P396">
        <f t="shared" si="109"/>
        <v>1.032243032120624</v>
      </c>
      <c r="Q396">
        <f>discount_curve!K388</f>
        <v>0.65676335978678779</v>
      </c>
      <c r="R396">
        <f t="shared" si="102"/>
        <v>85</v>
      </c>
      <c r="S396">
        <f t="shared" si="103"/>
        <v>5</v>
      </c>
      <c r="T396">
        <f t="shared" si="104"/>
        <v>31</v>
      </c>
    </row>
    <row r="397" spans="1:20">
      <c r="A397">
        <f t="shared" si="111"/>
        <v>382</v>
      </c>
      <c r="B397">
        <f t="shared" si="105"/>
        <v>0</v>
      </c>
      <c r="C397">
        <f t="shared" si="94"/>
        <v>0</v>
      </c>
      <c r="D397">
        <f t="shared" si="95"/>
        <v>0</v>
      </c>
      <c r="E397" s="6">
        <f t="shared" si="106"/>
        <v>0</v>
      </c>
      <c r="F397">
        <f t="shared" si="107"/>
        <v>0</v>
      </c>
      <c r="G397">
        <f t="shared" si="96"/>
        <v>4559.88</v>
      </c>
      <c r="H397">
        <f t="shared" si="97"/>
        <v>7005846</v>
      </c>
      <c r="I397">
        <f t="shared" si="98"/>
        <v>0</v>
      </c>
      <c r="J397">
        <f t="shared" si="99"/>
        <v>0</v>
      </c>
      <c r="K397">
        <f t="shared" si="100"/>
        <v>0</v>
      </c>
      <c r="L397">
        <f t="shared" si="108"/>
        <v>0</v>
      </c>
      <c r="M397">
        <f t="shared" si="101"/>
        <v>0.02</v>
      </c>
      <c r="N397" s="7">
        <f t="shared" si="110"/>
        <v>2.1951651923085569E-3</v>
      </c>
      <c r="O397">
        <f>VLOOKUP(R397,mortality!$B$4:$H$106,prot_model!S397+2,FALSE)</f>
        <v>2.602626048888074E-2</v>
      </c>
      <c r="P397">
        <f t="shared" si="109"/>
        <v>1.032329012972522</v>
      </c>
      <c r="Q397">
        <f>discount_curve!K389</f>
        <v>0.65603902457600438</v>
      </c>
      <c r="R397">
        <f t="shared" si="102"/>
        <v>85</v>
      </c>
      <c r="S397">
        <f t="shared" si="103"/>
        <v>5</v>
      </c>
      <c r="T397">
        <f t="shared" si="104"/>
        <v>31</v>
      </c>
    </row>
    <row r="398" spans="1:20">
      <c r="A398">
        <f t="shared" si="111"/>
        <v>383</v>
      </c>
      <c r="B398">
        <f t="shared" si="105"/>
        <v>0</v>
      </c>
      <c r="C398">
        <f t="shared" si="94"/>
        <v>0</v>
      </c>
      <c r="D398">
        <f t="shared" si="95"/>
        <v>0</v>
      </c>
      <c r="E398" s="6">
        <f t="shared" si="106"/>
        <v>0</v>
      </c>
      <c r="F398">
        <f t="shared" si="107"/>
        <v>0</v>
      </c>
      <c r="G398">
        <f t="shared" si="96"/>
        <v>4559.88</v>
      </c>
      <c r="H398">
        <f t="shared" si="97"/>
        <v>7005846</v>
      </c>
      <c r="I398">
        <f t="shared" si="98"/>
        <v>0</v>
      </c>
      <c r="J398">
        <f t="shared" si="99"/>
        <v>0</v>
      </c>
      <c r="K398">
        <f t="shared" si="100"/>
        <v>0</v>
      </c>
      <c r="L398">
        <f t="shared" si="108"/>
        <v>0</v>
      </c>
      <c r="M398">
        <f t="shared" si="101"/>
        <v>0.02</v>
      </c>
      <c r="N398" s="7">
        <f t="shared" si="110"/>
        <v>2.1951651923085569E-3</v>
      </c>
      <c r="O398">
        <f>VLOOKUP(R398,mortality!$B$4:$H$106,prot_model!S398+2,FALSE)</f>
        <v>2.602626048888074E-2</v>
      </c>
      <c r="P398">
        <f t="shared" si="109"/>
        <v>1.0324150009862092</v>
      </c>
      <c r="Q398">
        <f>discount_curve!K390</f>
        <v>0.65531548822448982</v>
      </c>
      <c r="R398">
        <f t="shared" si="102"/>
        <v>85</v>
      </c>
      <c r="S398">
        <f t="shared" si="103"/>
        <v>5</v>
      </c>
      <c r="T398">
        <f t="shared" si="104"/>
        <v>31</v>
      </c>
    </row>
    <row r="399" spans="1:20">
      <c r="A399">
        <f t="shared" si="111"/>
        <v>384</v>
      </c>
      <c r="B399">
        <f t="shared" si="105"/>
        <v>0</v>
      </c>
      <c r="C399">
        <f t="shared" ref="C399:C462" si="112">G399*J399</f>
        <v>0</v>
      </c>
      <c r="D399">
        <f t="shared" ref="D399:D462" si="113">H399*K399</f>
        <v>0</v>
      </c>
      <c r="E399" s="6">
        <f t="shared" si="106"/>
        <v>0</v>
      </c>
      <c r="F399">
        <f t="shared" si="107"/>
        <v>0</v>
      </c>
      <c r="G399">
        <f t="shared" ref="G399:G462" si="114">ROUND((1+$I$8)*$C$8,2)</f>
        <v>4559.88</v>
      </c>
      <c r="H399">
        <f t="shared" ref="H399:H462" si="115">$F$5</f>
        <v>7005846</v>
      </c>
      <c r="I399">
        <f t="shared" ref="I399:I462" si="116">IF(A399=$F$7*12,J398-K398-L398,0)</f>
        <v>0</v>
      </c>
      <c r="J399">
        <f t="shared" ref="J399:J462" si="117">IF(A399=0,$F$8, J398-K398-L398-I399)</f>
        <v>0</v>
      </c>
      <c r="K399">
        <f t="shared" ref="K399:K462" si="118">IFERROR(J399*N399,0)</f>
        <v>0</v>
      </c>
      <c r="L399">
        <f t="shared" si="108"/>
        <v>0</v>
      </c>
      <c r="M399">
        <f t="shared" ref="M399:M462" si="119">MAX(0.1 - 0.02 * T399, 0.02)</f>
        <v>0.02</v>
      </c>
      <c r="N399" s="7">
        <f t="shared" si="110"/>
        <v>2.4650591931589805E-3</v>
      </c>
      <c r="O399">
        <f>VLOOKUP(R399,mortality!$B$4:$H$106,prot_model!S399+2,FALSE)</f>
        <v>2.9182937376085846E-2</v>
      </c>
      <c r="P399">
        <f t="shared" si="109"/>
        <v>1.0325009961622811</v>
      </c>
      <c r="Q399">
        <f>discount_curve!K391</f>
        <v>0.6562486194058621</v>
      </c>
      <c r="R399">
        <f t="shared" ref="R399:R462" si="120">$F$6+T399</f>
        <v>86</v>
      </c>
      <c r="S399">
        <f t="shared" ref="S399:S462" si="121">MIN(T399,5)</f>
        <v>5</v>
      </c>
      <c r="T399">
        <f t="shared" ref="T399:T462" si="122">FLOOR(A399/12,1)</f>
        <v>32</v>
      </c>
    </row>
    <row r="400" spans="1:20">
      <c r="A400">
        <f t="shared" si="111"/>
        <v>385</v>
      </c>
      <c r="B400">
        <f t="shared" ref="B400:B463" si="123">C400-D400-E400-F400</f>
        <v>0</v>
      </c>
      <c r="C400">
        <f t="shared" si="112"/>
        <v>0</v>
      </c>
      <c r="D400">
        <f t="shared" si="113"/>
        <v>0</v>
      </c>
      <c r="E400" s="6">
        <f t="shared" ref="E400:E463" si="124">IF(A400=0,$I$7,0)+J400*$I$6/12*P400</f>
        <v>0</v>
      </c>
      <c r="F400">
        <f t="shared" ref="F400:F463" si="125">+IF(T400=0, C400,0)</f>
        <v>0</v>
      </c>
      <c r="G400">
        <f t="shared" si="114"/>
        <v>4559.88</v>
      </c>
      <c r="H400">
        <f t="shared" si="115"/>
        <v>7005846</v>
      </c>
      <c r="I400">
        <f t="shared" si="116"/>
        <v>0</v>
      </c>
      <c r="J400">
        <f t="shared" si="117"/>
        <v>0</v>
      </c>
      <c r="K400">
        <f t="shared" si="118"/>
        <v>0</v>
      </c>
      <c r="L400">
        <f t="shared" ref="L400:L463" si="126">(J400-K400)*(1-(1-M400)^(1/12))</f>
        <v>0</v>
      </c>
      <c r="M400">
        <f t="shared" si="119"/>
        <v>0.02</v>
      </c>
      <c r="N400" s="7">
        <f t="shared" si="110"/>
        <v>2.4650591931589805E-3</v>
      </c>
      <c r="O400">
        <f>VLOOKUP(R400,mortality!$B$4:$H$106,prot_model!S400+2,FALSE)</f>
        <v>2.9182937376085846E-2</v>
      </c>
      <c r="P400">
        <f t="shared" ref="P400:P463" si="127">(1+$I$5)^(A400/12)</f>
        <v>1.032586998501337</v>
      </c>
      <c r="Q400">
        <f>discount_curve!K392</f>
        <v>0.65552916475723355</v>
      </c>
      <c r="R400">
        <f t="shared" si="120"/>
        <v>86</v>
      </c>
      <c r="S400">
        <f t="shared" si="121"/>
        <v>5</v>
      </c>
      <c r="T400">
        <f t="shared" si="122"/>
        <v>32</v>
      </c>
    </row>
    <row r="401" spans="1:20">
      <c r="A401">
        <f t="shared" si="111"/>
        <v>386</v>
      </c>
      <c r="B401">
        <f t="shared" si="123"/>
        <v>0</v>
      </c>
      <c r="C401">
        <f t="shared" si="112"/>
        <v>0</v>
      </c>
      <c r="D401">
        <f t="shared" si="113"/>
        <v>0</v>
      </c>
      <c r="E401" s="6">
        <f t="shared" si="124"/>
        <v>0</v>
      </c>
      <c r="F401">
        <f t="shared" si="125"/>
        <v>0</v>
      </c>
      <c r="G401">
        <f t="shared" si="114"/>
        <v>4559.88</v>
      </c>
      <c r="H401">
        <f t="shared" si="115"/>
        <v>7005846</v>
      </c>
      <c r="I401">
        <f t="shared" si="116"/>
        <v>0</v>
      </c>
      <c r="J401">
        <f t="shared" si="117"/>
        <v>0</v>
      </c>
      <c r="K401">
        <f t="shared" si="118"/>
        <v>0</v>
      </c>
      <c r="L401">
        <f t="shared" si="126"/>
        <v>0</v>
      </c>
      <c r="M401">
        <f t="shared" si="119"/>
        <v>0.02</v>
      </c>
      <c r="N401" s="7">
        <f t="shared" si="110"/>
        <v>2.4650591931589805E-3</v>
      </c>
      <c r="O401">
        <f>VLOOKUP(R401,mortality!$B$4:$H$106,prot_model!S401+2,FALSE)</f>
        <v>2.9182937376085846E-2</v>
      </c>
      <c r="P401">
        <f t="shared" si="127"/>
        <v>1.0326730080039708</v>
      </c>
      <c r="Q401">
        <f>discount_curve!K393</f>
        <v>0.654810498856918</v>
      </c>
      <c r="R401">
        <f t="shared" si="120"/>
        <v>86</v>
      </c>
      <c r="S401">
        <f t="shared" si="121"/>
        <v>5</v>
      </c>
      <c r="T401">
        <f t="shared" si="122"/>
        <v>32</v>
      </c>
    </row>
    <row r="402" spans="1:20">
      <c r="A402">
        <f t="shared" si="111"/>
        <v>387</v>
      </c>
      <c r="B402">
        <f t="shared" si="123"/>
        <v>0</v>
      </c>
      <c r="C402">
        <f t="shared" si="112"/>
        <v>0</v>
      </c>
      <c r="D402">
        <f t="shared" si="113"/>
        <v>0</v>
      </c>
      <c r="E402" s="6">
        <f t="shared" si="124"/>
        <v>0</v>
      </c>
      <c r="F402">
        <f t="shared" si="125"/>
        <v>0</v>
      </c>
      <c r="G402">
        <f t="shared" si="114"/>
        <v>4559.88</v>
      </c>
      <c r="H402">
        <f t="shared" si="115"/>
        <v>7005846</v>
      </c>
      <c r="I402">
        <f t="shared" si="116"/>
        <v>0</v>
      </c>
      <c r="J402">
        <f t="shared" si="117"/>
        <v>0</v>
      </c>
      <c r="K402">
        <f t="shared" si="118"/>
        <v>0</v>
      </c>
      <c r="L402">
        <f t="shared" si="126"/>
        <v>0</v>
      </c>
      <c r="M402">
        <f t="shared" si="119"/>
        <v>0.02</v>
      </c>
      <c r="N402" s="7">
        <f t="shared" ref="N402:N465" si="128">1-(1-O402)^(1/12)</f>
        <v>2.4650591931589805E-3</v>
      </c>
      <c r="O402">
        <f>VLOOKUP(R402,mortality!$B$4:$H$106,prot_model!S402+2,FALSE)</f>
        <v>2.9182937376085846E-2</v>
      </c>
      <c r="P402">
        <f t="shared" si="127"/>
        <v>1.0327590246707803</v>
      </c>
      <c r="Q402">
        <f>discount_curve!K394</f>
        <v>0.65409262084019937</v>
      </c>
      <c r="R402">
        <f t="shared" si="120"/>
        <v>86</v>
      </c>
      <c r="S402">
        <f t="shared" si="121"/>
        <v>5</v>
      </c>
      <c r="T402">
        <f t="shared" si="122"/>
        <v>32</v>
      </c>
    </row>
    <row r="403" spans="1:20">
      <c r="A403">
        <f t="shared" si="111"/>
        <v>388</v>
      </c>
      <c r="B403">
        <f t="shared" si="123"/>
        <v>0</v>
      </c>
      <c r="C403">
        <f t="shared" si="112"/>
        <v>0</v>
      </c>
      <c r="D403">
        <f t="shared" si="113"/>
        <v>0</v>
      </c>
      <c r="E403" s="6">
        <f t="shared" si="124"/>
        <v>0</v>
      </c>
      <c r="F403">
        <f t="shared" si="125"/>
        <v>0</v>
      </c>
      <c r="G403">
        <f t="shared" si="114"/>
        <v>4559.88</v>
      </c>
      <c r="H403">
        <f t="shared" si="115"/>
        <v>7005846</v>
      </c>
      <c r="I403">
        <f t="shared" si="116"/>
        <v>0</v>
      </c>
      <c r="J403">
        <f t="shared" si="117"/>
        <v>0</v>
      </c>
      <c r="K403">
        <f t="shared" si="118"/>
        <v>0</v>
      </c>
      <c r="L403">
        <f t="shared" si="126"/>
        <v>0</v>
      </c>
      <c r="M403">
        <f t="shared" si="119"/>
        <v>0.02</v>
      </c>
      <c r="N403" s="7">
        <f t="shared" si="128"/>
        <v>2.4650591931589805E-3</v>
      </c>
      <c r="O403">
        <f>VLOOKUP(R403,mortality!$B$4:$H$106,prot_model!S403+2,FALSE)</f>
        <v>2.9182937376085846E-2</v>
      </c>
      <c r="P403">
        <f t="shared" si="127"/>
        <v>1.0328450485023619</v>
      </c>
      <c r="Q403">
        <f>discount_curve!K395</f>
        <v>0.65337552984330993</v>
      </c>
      <c r="R403">
        <f t="shared" si="120"/>
        <v>86</v>
      </c>
      <c r="S403">
        <f t="shared" si="121"/>
        <v>5</v>
      </c>
      <c r="T403">
        <f t="shared" si="122"/>
        <v>32</v>
      </c>
    </row>
    <row r="404" spans="1:20">
      <c r="A404">
        <f t="shared" si="111"/>
        <v>389</v>
      </c>
      <c r="B404">
        <f t="shared" si="123"/>
        <v>0</v>
      </c>
      <c r="C404">
        <f t="shared" si="112"/>
        <v>0</v>
      </c>
      <c r="D404">
        <f t="shared" si="113"/>
        <v>0</v>
      </c>
      <c r="E404" s="6">
        <f t="shared" si="124"/>
        <v>0</v>
      </c>
      <c r="F404">
        <f t="shared" si="125"/>
        <v>0</v>
      </c>
      <c r="G404">
        <f t="shared" si="114"/>
        <v>4559.88</v>
      </c>
      <c r="H404">
        <f t="shared" si="115"/>
        <v>7005846</v>
      </c>
      <c r="I404">
        <f t="shared" si="116"/>
        <v>0</v>
      </c>
      <c r="J404">
        <f t="shared" si="117"/>
        <v>0</v>
      </c>
      <c r="K404">
        <f t="shared" si="118"/>
        <v>0</v>
      </c>
      <c r="L404">
        <f t="shared" si="126"/>
        <v>0</v>
      </c>
      <c r="M404">
        <f t="shared" si="119"/>
        <v>0.02</v>
      </c>
      <c r="N404" s="7">
        <f t="shared" si="128"/>
        <v>2.4650591931589805E-3</v>
      </c>
      <c r="O404">
        <f>VLOOKUP(R404,mortality!$B$4:$H$106,prot_model!S404+2,FALSE)</f>
        <v>2.9182937376085846E-2</v>
      </c>
      <c r="P404">
        <f t="shared" si="127"/>
        <v>1.0329310794993127</v>
      </c>
      <c r="Q404">
        <f>discount_curve!K396</f>
        <v>0.65265922500342843</v>
      </c>
      <c r="R404">
        <f t="shared" si="120"/>
        <v>86</v>
      </c>
      <c r="S404">
        <f t="shared" si="121"/>
        <v>5</v>
      </c>
      <c r="T404">
        <f t="shared" si="122"/>
        <v>32</v>
      </c>
    </row>
    <row r="405" spans="1:20">
      <c r="A405">
        <f t="shared" si="111"/>
        <v>390</v>
      </c>
      <c r="B405">
        <f t="shared" si="123"/>
        <v>0</v>
      </c>
      <c r="C405">
        <f t="shared" si="112"/>
        <v>0</v>
      </c>
      <c r="D405">
        <f t="shared" si="113"/>
        <v>0</v>
      </c>
      <c r="E405" s="6">
        <f t="shared" si="124"/>
        <v>0</v>
      </c>
      <c r="F405">
        <f t="shared" si="125"/>
        <v>0</v>
      </c>
      <c r="G405">
        <f t="shared" si="114"/>
        <v>4559.88</v>
      </c>
      <c r="H405">
        <f t="shared" si="115"/>
        <v>7005846</v>
      </c>
      <c r="I405">
        <f t="shared" si="116"/>
        <v>0</v>
      </c>
      <c r="J405">
        <f t="shared" si="117"/>
        <v>0</v>
      </c>
      <c r="K405">
        <f t="shared" si="118"/>
        <v>0</v>
      </c>
      <c r="L405">
        <f t="shared" si="126"/>
        <v>0</v>
      </c>
      <c r="M405">
        <f t="shared" si="119"/>
        <v>0.02</v>
      </c>
      <c r="N405" s="7">
        <f t="shared" si="128"/>
        <v>2.4650591931589805E-3</v>
      </c>
      <c r="O405">
        <f>VLOOKUP(R405,mortality!$B$4:$H$106,prot_model!S405+2,FALSE)</f>
        <v>2.9182937376085846E-2</v>
      </c>
      <c r="P405">
        <f t="shared" si="127"/>
        <v>1.0330171176622296</v>
      </c>
      <c r="Q405">
        <f>discount_curve!K397</f>
        <v>0.65194370545868019</v>
      </c>
      <c r="R405">
        <f t="shared" si="120"/>
        <v>86</v>
      </c>
      <c r="S405">
        <f t="shared" si="121"/>
        <v>5</v>
      </c>
      <c r="T405">
        <f t="shared" si="122"/>
        <v>32</v>
      </c>
    </row>
    <row r="406" spans="1:20">
      <c r="A406">
        <f t="shared" si="111"/>
        <v>391</v>
      </c>
      <c r="B406">
        <f t="shared" si="123"/>
        <v>0</v>
      </c>
      <c r="C406">
        <f t="shared" si="112"/>
        <v>0</v>
      </c>
      <c r="D406">
        <f t="shared" si="113"/>
        <v>0</v>
      </c>
      <c r="E406" s="6">
        <f t="shared" si="124"/>
        <v>0</v>
      </c>
      <c r="F406">
        <f t="shared" si="125"/>
        <v>0</v>
      </c>
      <c r="G406">
        <f t="shared" si="114"/>
        <v>4559.88</v>
      </c>
      <c r="H406">
        <f t="shared" si="115"/>
        <v>7005846</v>
      </c>
      <c r="I406">
        <f t="shared" si="116"/>
        <v>0</v>
      </c>
      <c r="J406">
        <f t="shared" si="117"/>
        <v>0</v>
      </c>
      <c r="K406">
        <f t="shared" si="118"/>
        <v>0</v>
      </c>
      <c r="L406">
        <f t="shared" si="126"/>
        <v>0</v>
      </c>
      <c r="M406">
        <f t="shared" si="119"/>
        <v>0.02</v>
      </c>
      <c r="N406" s="7">
        <f t="shared" si="128"/>
        <v>2.4650591931589805E-3</v>
      </c>
      <c r="O406">
        <f>VLOOKUP(R406,mortality!$B$4:$H$106,prot_model!S406+2,FALSE)</f>
        <v>2.9182937376085846E-2</v>
      </c>
      <c r="P406">
        <f t="shared" si="127"/>
        <v>1.0331031629917091</v>
      </c>
      <c r="Q406">
        <f>discount_curve!K398</f>
        <v>0.65122897034813465</v>
      </c>
      <c r="R406">
        <f t="shared" si="120"/>
        <v>86</v>
      </c>
      <c r="S406">
        <f t="shared" si="121"/>
        <v>5</v>
      </c>
      <c r="T406">
        <f t="shared" si="122"/>
        <v>32</v>
      </c>
    </row>
    <row r="407" spans="1:20">
      <c r="A407">
        <f t="shared" si="111"/>
        <v>392</v>
      </c>
      <c r="B407">
        <f t="shared" si="123"/>
        <v>0</v>
      </c>
      <c r="C407">
        <f t="shared" si="112"/>
        <v>0</v>
      </c>
      <c r="D407">
        <f t="shared" si="113"/>
        <v>0</v>
      </c>
      <c r="E407" s="6">
        <f t="shared" si="124"/>
        <v>0</v>
      </c>
      <c r="F407">
        <f t="shared" si="125"/>
        <v>0</v>
      </c>
      <c r="G407">
        <f t="shared" si="114"/>
        <v>4559.88</v>
      </c>
      <c r="H407">
        <f t="shared" si="115"/>
        <v>7005846</v>
      </c>
      <c r="I407">
        <f t="shared" si="116"/>
        <v>0</v>
      </c>
      <c r="J407">
        <f t="shared" si="117"/>
        <v>0</v>
      </c>
      <c r="K407">
        <f t="shared" si="118"/>
        <v>0</v>
      </c>
      <c r="L407">
        <f t="shared" si="126"/>
        <v>0</v>
      </c>
      <c r="M407">
        <f t="shared" si="119"/>
        <v>0.02</v>
      </c>
      <c r="N407" s="7">
        <f t="shared" si="128"/>
        <v>2.4650591931589805E-3</v>
      </c>
      <c r="O407">
        <f>VLOOKUP(R407,mortality!$B$4:$H$106,prot_model!S407+2,FALSE)</f>
        <v>2.9182937376085846E-2</v>
      </c>
      <c r="P407">
        <f t="shared" si="127"/>
        <v>1.0331892154883484</v>
      </c>
      <c r="Q407">
        <f>discount_curve!K399</f>
        <v>0.65051501881180585</v>
      </c>
      <c r="R407">
        <f t="shared" si="120"/>
        <v>86</v>
      </c>
      <c r="S407">
        <f t="shared" si="121"/>
        <v>5</v>
      </c>
      <c r="T407">
        <f t="shared" si="122"/>
        <v>32</v>
      </c>
    </row>
    <row r="408" spans="1:20">
      <c r="A408">
        <f t="shared" si="111"/>
        <v>393</v>
      </c>
      <c r="B408">
        <f t="shared" si="123"/>
        <v>0</v>
      </c>
      <c r="C408">
        <f t="shared" si="112"/>
        <v>0</v>
      </c>
      <c r="D408">
        <f t="shared" si="113"/>
        <v>0</v>
      </c>
      <c r="E408" s="6">
        <f t="shared" si="124"/>
        <v>0</v>
      </c>
      <c r="F408">
        <f t="shared" si="125"/>
        <v>0</v>
      </c>
      <c r="G408">
        <f t="shared" si="114"/>
        <v>4559.88</v>
      </c>
      <c r="H408">
        <f t="shared" si="115"/>
        <v>7005846</v>
      </c>
      <c r="I408">
        <f t="shared" si="116"/>
        <v>0</v>
      </c>
      <c r="J408">
        <f t="shared" si="117"/>
        <v>0</v>
      </c>
      <c r="K408">
        <f t="shared" si="118"/>
        <v>0</v>
      </c>
      <c r="L408">
        <f t="shared" si="126"/>
        <v>0</v>
      </c>
      <c r="M408">
        <f t="shared" si="119"/>
        <v>0.02</v>
      </c>
      <c r="N408" s="7">
        <f t="shared" si="128"/>
        <v>2.4650591931589805E-3</v>
      </c>
      <c r="O408">
        <f>VLOOKUP(R408,mortality!$B$4:$H$106,prot_model!S408+2,FALSE)</f>
        <v>2.9182937376085846E-2</v>
      </c>
      <c r="P408">
        <f t="shared" si="127"/>
        <v>1.0332752751527445</v>
      </c>
      <c r="Q408">
        <f>discount_curve!K400</f>
        <v>0.64980184999065005</v>
      </c>
      <c r="R408">
        <f t="shared" si="120"/>
        <v>86</v>
      </c>
      <c r="S408">
        <f t="shared" si="121"/>
        <v>5</v>
      </c>
      <c r="T408">
        <f t="shared" si="122"/>
        <v>32</v>
      </c>
    </row>
    <row r="409" spans="1:20">
      <c r="A409">
        <f t="shared" si="111"/>
        <v>394</v>
      </c>
      <c r="B409">
        <f t="shared" si="123"/>
        <v>0</v>
      </c>
      <c r="C409">
        <f t="shared" si="112"/>
        <v>0</v>
      </c>
      <c r="D409">
        <f t="shared" si="113"/>
        <v>0</v>
      </c>
      <c r="E409" s="6">
        <f t="shared" si="124"/>
        <v>0</v>
      </c>
      <c r="F409">
        <f t="shared" si="125"/>
        <v>0</v>
      </c>
      <c r="G409">
        <f t="shared" si="114"/>
        <v>4559.88</v>
      </c>
      <c r="H409">
        <f t="shared" si="115"/>
        <v>7005846</v>
      </c>
      <c r="I409">
        <f t="shared" si="116"/>
        <v>0</v>
      </c>
      <c r="J409">
        <f t="shared" si="117"/>
        <v>0</v>
      </c>
      <c r="K409">
        <f t="shared" si="118"/>
        <v>0</v>
      </c>
      <c r="L409">
        <f t="shared" si="126"/>
        <v>0</v>
      </c>
      <c r="M409">
        <f t="shared" si="119"/>
        <v>0.02</v>
      </c>
      <c r="N409" s="7">
        <f t="shared" si="128"/>
        <v>2.4650591931589805E-3</v>
      </c>
      <c r="O409">
        <f>VLOOKUP(R409,mortality!$B$4:$H$106,prot_model!S409+2,FALSE)</f>
        <v>2.9182937376085846E-2</v>
      </c>
      <c r="P409">
        <f t="shared" si="127"/>
        <v>1.0333613419854946</v>
      </c>
      <c r="Q409">
        <f>discount_curve!K401</f>
        <v>0.64908946302656556</v>
      </c>
      <c r="R409">
        <f t="shared" si="120"/>
        <v>86</v>
      </c>
      <c r="S409">
        <f t="shared" si="121"/>
        <v>5</v>
      </c>
      <c r="T409">
        <f t="shared" si="122"/>
        <v>32</v>
      </c>
    </row>
    <row r="410" spans="1:20">
      <c r="A410">
        <f t="shared" si="111"/>
        <v>395</v>
      </c>
      <c r="B410">
        <f t="shared" si="123"/>
        <v>0</v>
      </c>
      <c r="C410">
        <f t="shared" si="112"/>
        <v>0</v>
      </c>
      <c r="D410">
        <f t="shared" si="113"/>
        <v>0</v>
      </c>
      <c r="E410" s="6">
        <f t="shared" si="124"/>
        <v>0</v>
      </c>
      <c r="F410">
        <f t="shared" si="125"/>
        <v>0</v>
      </c>
      <c r="G410">
        <f t="shared" si="114"/>
        <v>4559.88</v>
      </c>
      <c r="H410">
        <f t="shared" si="115"/>
        <v>7005846</v>
      </c>
      <c r="I410">
        <f t="shared" si="116"/>
        <v>0</v>
      </c>
      <c r="J410">
        <f t="shared" si="117"/>
        <v>0</v>
      </c>
      <c r="K410">
        <f t="shared" si="118"/>
        <v>0</v>
      </c>
      <c r="L410">
        <f t="shared" si="126"/>
        <v>0</v>
      </c>
      <c r="M410">
        <f t="shared" si="119"/>
        <v>0.02</v>
      </c>
      <c r="N410" s="7">
        <f t="shared" si="128"/>
        <v>2.4650591931589805E-3</v>
      </c>
      <c r="O410">
        <f>VLOOKUP(R410,mortality!$B$4:$H$106,prot_model!S410+2,FALSE)</f>
        <v>2.9182937376085846E-2</v>
      </c>
      <c r="P410">
        <f t="shared" si="127"/>
        <v>1.0334474159871954</v>
      </c>
      <c r="Q410">
        <f>discount_curve!K402</f>
        <v>0.64837785706239137</v>
      </c>
      <c r="R410">
        <f t="shared" si="120"/>
        <v>86</v>
      </c>
      <c r="S410">
        <f t="shared" si="121"/>
        <v>5</v>
      </c>
      <c r="T410">
        <f t="shared" si="122"/>
        <v>32</v>
      </c>
    </row>
    <row r="411" spans="1:20">
      <c r="A411">
        <f t="shared" si="111"/>
        <v>396</v>
      </c>
      <c r="B411">
        <f t="shared" si="123"/>
        <v>0</v>
      </c>
      <c r="C411">
        <f t="shared" si="112"/>
        <v>0</v>
      </c>
      <c r="D411">
        <f t="shared" si="113"/>
        <v>0</v>
      </c>
      <c r="E411" s="6">
        <f t="shared" si="124"/>
        <v>0</v>
      </c>
      <c r="F411">
        <f t="shared" si="125"/>
        <v>0</v>
      </c>
      <c r="G411">
        <f t="shared" si="114"/>
        <v>4559.88</v>
      </c>
      <c r="H411">
        <f t="shared" si="115"/>
        <v>7005846</v>
      </c>
      <c r="I411">
        <f t="shared" si="116"/>
        <v>0</v>
      </c>
      <c r="J411">
        <f t="shared" si="117"/>
        <v>0</v>
      </c>
      <c r="K411">
        <f t="shared" si="118"/>
        <v>0</v>
      </c>
      <c r="L411">
        <f t="shared" si="126"/>
        <v>0</v>
      </c>
      <c r="M411">
        <f t="shared" si="119"/>
        <v>0.02</v>
      </c>
      <c r="N411" s="7">
        <f t="shared" si="128"/>
        <v>2.7731725098385507E-3</v>
      </c>
      <c r="O411">
        <f>VLOOKUP(R411,mortality!$B$4:$H$106,prot_model!S411+2,FALSE)</f>
        <v>3.2775160860319244E-2</v>
      </c>
      <c r="P411">
        <f t="shared" si="127"/>
        <v>1.0335334971584433</v>
      </c>
      <c r="Q411">
        <f>discount_curve!K403</f>
        <v>0.64956831786733604</v>
      </c>
      <c r="R411">
        <f t="shared" si="120"/>
        <v>87</v>
      </c>
      <c r="S411">
        <f t="shared" si="121"/>
        <v>5</v>
      </c>
      <c r="T411">
        <f t="shared" si="122"/>
        <v>33</v>
      </c>
    </row>
    <row r="412" spans="1:20">
      <c r="A412">
        <f t="shared" si="111"/>
        <v>397</v>
      </c>
      <c r="B412">
        <f t="shared" si="123"/>
        <v>0</v>
      </c>
      <c r="C412">
        <f t="shared" si="112"/>
        <v>0</v>
      </c>
      <c r="D412">
        <f t="shared" si="113"/>
        <v>0</v>
      </c>
      <c r="E412" s="6">
        <f t="shared" si="124"/>
        <v>0</v>
      </c>
      <c r="F412">
        <f t="shared" si="125"/>
        <v>0</v>
      </c>
      <c r="G412">
        <f t="shared" si="114"/>
        <v>4559.88</v>
      </c>
      <c r="H412">
        <f t="shared" si="115"/>
        <v>7005846</v>
      </c>
      <c r="I412">
        <f t="shared" si="116"/>
        <v>0</v>
      </c>
      <c r="J412">
        <f t="shared" si="117"/>
        <v>0</v>
      </c>
      <c r="K412">
        <f t="shared" si="118"/>
        <v>0</v>
      </c>
      <c r="L412">
        <f t="shared" si="126"/>
        <v>0</v>
      </c>
      <c r="M412">
        <f t="shared" si="119"/>
        <v>0.02</v>
      </c>
      <c r="N412" s="7">
        <f t="shared" si="128"/>
        <v>2.7731725098385507E-3</v>
      </c>
      <c r="O412">
        <f>VLOOKUP(R412,mortality!$B$4:$H$106,prot_model!S412+2,FALSE)</f>
        <v>3.2775160860319244E-2</v>
      </c>
      <c r="P412">
        <f t="shared" si="127"/>
        <v>1.0336195854998382</v>
      </c>
      <c r="Q412">
        <f>discount_curve!K404</f>
        <v>0.64886098994341879</v>
      </c>
      <c r="R412">
        <f t="shared" si="120"/>
        <v>87</v>
      </c>
      <c r="S412">
        <f t="shared" si="121"/>
        <v>5</v>
      </c>
      <c r="T412">
        <f t="shared" si="122"/>
        <v>33</v>
      </c>
    </row>
    <row r="413" spans="1:20">
      <c r="A413">
        <f t="shared" si="111"/>
        <v>398</v>
      </c>
      <c r="B413">
        <f t="shared" si="123"/>
        <v>0</v>
      </c>
      <c r="C413">
        <f t="shared" si="112"/>
        <v>0</v>
      </c>
      <c r="D413">
        <f t="shared" si="113"/>
        <v>0</v>
      </c>
      <c r="E413" s="6">
        <f t="shared" si="124"/>
        <v>0</v>
      </c>
      <c r="F413">
        <f t="shared" si="125"/>
        <v>0</v>
      </c>
      <c r="G413">
        <f t="shared" si="114"/>
        <v>4559.88</v>
      </c>
      <c r="H413">
        <f t="shared" si="115"/>
        <v>7005846</v>
      </c>
      <c r="I413">
        <f t="shared" si="116"/>
        <v>0</v>
      </c>
      <c r="J413">
        <f t="shared" si="117"/>
        <v>0</v>
      </c>
      <c r="K413">
        <f t="shared" si="118"/>
        <v>0</v>
      </c>
      <c r="L413">
        <f t="shared" si="126"/>
        <v>0</v>
      </c>
      <c r="M413">
        <f t="shared" si="119"/>
        <v>0.02</v>
      </c>
      <c r="N413" s="7">
        <f t="shared" si="128"/>
        <v>2.7731725098385507E-3</v>
      </c>
      <c r="O413">
        <f>VLOOKUP(R413,mortality!$B$4:$H$106,prot_model!S413+2,FALSE)</f>
        <v>3.2775160860319244E-2</v>
      </c>
      <c r="P413">
        <f t="shared" si="127"/>
        <v>1.0337056810119747</v>
      </c>
      <c r="Q413">
        <f>discount_curve!K405</f>
        <v>0.64815443224301483</v>
      </c>
      <c r="R413">
        <f t="shared" si="120"/>
        <v>87</v>
      </c>
      <c r="S413">
        <f t="shared" si="121"/>
        <v>5</v>
      </c>
      <c r="T413">
        <f t="shared" si="122"/>
        <v>33</v>
      </c>
    </row>
    <row r="414" spans="1:20">
      <c r="A414">
        <f t="shared" si="111"/>
        <v>399</v>
      </c>
      <c r="B414">
        <f t="shared" si="123"/>
        <v>0</v>
      </c>
      <c r="C414">
        <f t="shared" si="112"/>
        <v>0</v>
      </c>
      <c r="D414">
        <f t="shared" si="113"/>
        <v>0</v>
      </c>
      <c r="E414" s="6">
        <f t="shared" si="124"/>
        <v>0</v>
      </c>
      <c r="F414">
        <f t="shared" si="125"/>
        <v>0</v>
      </c>
      <c r="G414">
        <f t="shared" si="114"/>
        <v>4559.88</v>
      </c>
      <c r="H414">
        <f t="shared" si="115"/>
        <v>7005846</v>
      </c>
      <c r="I414">
        <f t="shared" si="116"/>
        <v>0</v>
      </c>
      <c r="J414">
        <f t="shared" si="117"/>
        <v>0</v>
      </c>
      <c r="K414">
        <f t="shared" si="118"/>
        <v>0</v>
      </c>
      <c r="L414">
        <f t="shared" si="126"/>
        <v>0</v>
      </c>
      <c r="M414">
        <f t="shared" si="119"/>
        <v>0.02</v>
      </c>
      <c r="N414" s="7">
        <f t="shared" si="128"/>
        <v>2.7731725098385507E-3</v>
      </c>
      <c r="O414">
        <f>VLOOKUP(R414,mortality!$B$4:$H$106,prot_model!S414+2,FALSE)</f>
        <v>3.2775160860319244E-2</v>
      </c>
      <c r="P414">
        <f t="shared" si="127"/>
        <v>1.0337917836954509</v>
      </c>
      <c r="Q414">
        <f>discount_curve!K406</f>
        <v>0.64744864392741253</v>
      </c>
      <c r="R414">
        <f t="shared" si="120"/>
        <v>87</v>
      </c>
      <c r="S414">
        <f t="shared" si="121"/>
        <v>5</v>
      </c>
      <c r="T414">
        <f t="shared" si="122"/>
        <v>33</v>
      </c>
    </row>
    <row r="415" spans="1:20">
      <c r="A415">
        <f t="shared" si="111"/>
        <v>400</v>
      </c>
      <c r="B415">
        <f t="shared" si="123"/>
        <v>0</v>
      </c>
      <c r="C415">
        <f t="shared" si="112"/>
        <v>0</v>
      </c>
      <c r="D415">
        <f t="shared" si="113"/>
        <v>0</v>
      </c>
      <c r="E415" s="6">
        <f t="shared" si="124"/>
        <v>0</v>
      </c>
      <c r="F415">
        <f t="shared" si="125"/>
        <v>0</v>
      </c>
      <c r="G415">
        <f t="shared" si="114"/>
        <v>4559.88</v>
      </c>
      <c r="H415">
        <f t="shared" si="115"/>
        <v>7005846</v>
      </c>
      <c r="I415">
        <f t="shared" si="116"/>
        <v>0</v>
      </c>
      <c r="J415">
        <f t="shared" si="117"/>
        <v>0</v>
      </c>
      <c r="K415">
        <f t="shared" si="118"/>
        <v>0</v>
      </c>
      <c r="L415">
        <f t="shared" si="126"/>
        <v>0</v>
      </c>
      <c r="M415">
        <f t="shared" si="119"/>
        <v>0.02</v>
      </c>
      <c r="N415" s="7">
        <f t="shared" si="128"/>
        <v>2.7731725098385507E-3</v>
      </c>
      <c r="O415">
        <f>VLOOKUP(R415,mortality!$B$4:$H$106,prot_model!S415+2,FALSE)</f>
        <v>3.2775160860319244E-2</v>
      </c>
      <c r="P415">
        <f t="shared" si="127"/>
        <v>1.0338778935508641</v>
      </c>
      <c r="Q415">
        <f>discount_curve!K407</f>
        <v>0.64674362415881315</v>
      </c>
      <c r="R415">
        <f t="shared" si="120"/>
        <v>87</v>
      </c>
      <c r="S415">
        <f t="shared" si="121"/>
        <v>5</v>
      </c>
      <c r="T415">
        <f t="shared" si="122"/>
        <v>33</v>
      </c>
    </row>
    <row r="416" spans="1:20">
      <c r="A416">
        <f t="shared" si="111"/>
        <v>401</v>
      </c>
      <c r="B416">
        <f t="shared" si="123"/>
        <v>0</v>
      </c>
      <c r="C416">
        <f t="shared" si="112"/>
        <v>0</v>
      </c>
      <c r="D416">
        <f t="shared" si="113"/>
        <v>0</v>
      </c>
      <c r="E416" s="6">
        <f t="shared" si="124"/>
        <v>0</v>
      </c>
      <c r="F416">
        <f t="shared" si="125"/>
        <v>0</v>
      </c>
      <c r="G416">
        <f t="shared" si="114"/>
        <v>4559.88</v>
      </c>
      <c r="H416">
        <f t="shared" si="115"/>
        <v>7005846</v>
      </c>
      <c r="I416">
        <f t="shared" si="116"/>
        <v>0</v>
      </c>
      <c r="J416">
        <f t="shared" si="117"/>
        <v>0</v>
      </c>
      <c r="K416">
        <f t="shared" si="118"/>
        <v>0</v>
      </c>
      <c r="L416">
        <f t="shared" si="126"/>
        <v>0</v>
      </c>
      <c r="M416">
        <f t="shared" si="119"/>
        <v>0.02</v>
      </c>
      <c r="N416" s="7">
        <f t="shared" si="128"/>
        <v>2.7731725098385507E-3</v>
      </c>
      <c r="O416">
        <f>VLOOKUP(R416,mortality!$B$4:$H$106,prot_model!S416+2,FALSE)</f>
        <v>3.2775160860319244E-2</v>
      </c>
      <c r="P416">
        <f t="shared" si="127"/>
        <v>1.0339640105788119</v>
      </c>
      <c r="Q416">
        <f>discount_curve!K408</f>
        <v>0.6460393721003308</v>
      </c>
      <c r="R416">
        <f t="shared" si="120"/>
        <v>87</v>
      </c>
      <c r="S416">
        <f t="shared" si="121"/>
        <v>5</v>
      </c>
      <c r="T416">
        <f t="shared" si="122"/>
        <v>33</v>
      </c>
    </row>
    <row r="417" spans="1:20">
      <c r="A417">
        <f t="shared" si="111"/>
        <v>402</v>
      </c>
      <c r="B417">
        <f t="shared" si="123"/>
        <v>0</v>
      </c>
      <c r="C417">
        <f t="shared" si="112"/>
        <v>0</v>
      </c>
      <c r="D417">
        <f t="shared" si="113"/>
        <v>0</v>
      </c>
      <c r="E417" s="6">
        <f t="shared" si="124"/>
        <v>0</v>
      </c>
      <c r="F417">
        <f t="shared" si="125"/>
        <v>0</v>
      </c>
      <c r="G417">
        <f t="shared" si="114"/>
        <v>4559.88</v>
      </c>
      <c r="H417">
        <f t="shared" si="115"/>
        <v>7005846</v>
      </c>
      <c r="I417">
        <f t="shared" si="116"/>
        <v>0</v>
      </c>
      <c r="J417">
        <f t="shared" si="117"/>
        <v>0</v>
      </c>
      <c r="K417">
        <f t="shared" si="118"/>
        <v>0</v>
      </c>
      <c r="L417">
        <f t="shared" si="126"/>
        <v>0</v>
      </c>
      <c r="M417">
        <f t="shared" si="119"/>
        <v>0.02</v>
      </c>
      <c r="N417" s="7">
        <f t="shared" si="128"/>
        <v>2.7731725098385507E-3</v>
      </c>
      <c r="O417">
        <f>VLOOKUP(R417,mortality!$B$4:$H$106,prot_model!S417+2,FALSE)</f>
        <v>3.2775160860319244E-2</v>
      </c>
      <c r="P417">
        <f t="shared" si="127"/>
        <v>1.0340501347798916</v>
      </c>
      <c r="Q417">
        <f>discount_curve!K409</f>
        <v>0.64533588691599042</v>
      </c>
      <c r="R417">
        <f t="shared" si="120"/>
        <v>87</v>
      </c>
      <c r="S417">
        <f t="shared" si="121"/>
        <v>5</v>
      </c>
      <c r="T417">
        <f t="shared" si="122"/>
        <v>33</v>
      </c>
    </row>
    <row r="418" spans="1:20">
      <c r="A418">
        <f t="shared" si="111"/>
        <v>403</v>
      </c>
      <c r="B418">
        <f t="shared" si="123"/>
        <v>0</v>
      </c>
      <c r="C418">
        <f t="shared" si="112"/>
        <v>0</v>
      </c>
      <c r="D418">
        <f t="shared" si="113"/>
        <v>0</v>
      </c>
      <c r="E418" s="6">
        <f t="shared" si="124"/>
        <v>0</v>
      </c>
      <c r="F418">
        <f t="shared" si="125"/>
        <v>0</v>
      </c>
      <c r="G418">
        <f t="shared" si="114"/>
        <v>4559.88</v>
      </c>
      <c r="H418">
        <f t="shared" si="115"/>
        <v>7005846</v>
      </c>
      <c r="I418">
        <f t="shared" si="116"/>
        <v>0</v>
      </c>
      <c r="J418">
        <f t="shared" si="117"/>
        <v>0</v>
      </c>
      <c r="K418">
        <f t="shared" si="118"/>
        <v>0</v>
      </c>
      <c r="L418">
        <f t="shared" si="126"/>
        <v>0</v>
      </c>
      <c r="M418">
        <f t="shared" si="119"/>
        <v>0.02</v>
      </c>
      <c r="N418" s="7">
        <f t="shared" si="128"/>
        <v>2.7731725098385507E-3</v>
      </c>
      <c r="O418">
        <f>VLOOKUP(R418,mortality!$B$4:$H$106,prot_model!S418+2,FALSE)</f>
        <v>3.2775160860319244E-2</v>
      </c>
      <c r="P418">
        <f t="shared" si="127"/>
        <v>1.0341362661547007</v>
      </c>
      <c r="Q418">
        <f>discount_curve!K410</f>
        <v>0.64463316777072754</v>
      </c>
      <c r="R418">
        <f t="shared" si="120"/>
        <v>87</v>
      </c>
      <c r="S418">
        <f t="shared" si="121"/>
        <v>5</v>
      </c>
      <c r="T418">
        <f t="shared" si="122"/>
        <v>33</v>
      </c>
    </row>
    <row r="419" spans="1:20">
      <c r="A419">
        <f t="shared" si="111"/>
        <v>404</v>
      </c>
      <c r="B419">
        <f t="shared" si="123"/>
        <v>0</v>
      </c>
      <c r="C419">
        <f t="shared" si="112"/>
        <v>0</v>
      </c>
      <c r="D419">
        <f t="shared" si="113"/>
        <v>0</v>
      </c>
      <c r="E419" s="6">
        <f t="shared" si="124"/>
        <v>0</v>
      </c>
      <c r="F419">
        <f t="shared" si="125"/>
        <v>0</v>
      </c>
      <c r="G419">
        <f t="shared" si="114"/>
        <v>4559.88</v>
      </c>
      <c r="H419">
        <f t="shared" si="115"/>
        <v>7005846</v>
      </c>
      <c r="I419">
        <f t="shared" si="116"/>
        <v>0</v>
      </c>
      <c r="J419">
        <f t="shared" si="117"/>
        <v>0</v>
      </c>
      <c r="K419">
        <f t="shared" si="118"/>
        <v>0</v>
      </c>
      <c r="L419">
        <f t="shared" si="126"/>
        <v>0</v>
      </c>
      <c r="M419">
        <f t="shared" si="119"/>
        <v>0.02</v>
      </c>
      <c r="N419" s="7">
        <f t="shared" si="128"/>
        <v>2.7731725098385507E-3</v>
      </c>
      <c r="O419">
        <f>VLOOKUP(R419,mortality!$B$4:$H$106,prot_model!S419+2,FALSE)</f>
        <v>3.2775160860319244E-2</v>
      </c>
      <c r="P419">
        <f t="shared" si="127"/>
        <v>1.0342224047038366</v>
      </c>
      <c r="Q419">
        <f>discount_curve!K411</f>
        <v>0.64393121383038665</v>
      </c>
      <c r="R419">
        <f t="shared" si="120"/>
        <v>87</v>
      </c>
      <c r="S419">
        <f t="shared" si="121"/>
        <v>5</v>
      </c>
      <c r="T419">
        <f t="shared" si="122"/>
        <v>33</v>
      </c>
    </row>
    <row r="420" spans="1:20">
      <c r="A420">
        <f t="shared" si="111"/>
        <v>405</v>
      </c>
      <c r="B420">
        <f t="shared" si="123"/>
        <v>0</v>
      </c>
      <c r="C420">
        <f t="shared" si="112"/>
        <v>0</v>
      </c>
      <c r="D420">
        <f t="shared" si="113"/>
        <v>0</v>
      </c>
      <c r="E420" s="6">
        <f t="shared" si="124"/>
        <v>0</v>
      </c>
      <c r="F420">
        <f t="shared" si="125"/>
        <v>0</v>
      </c>
      <c r="G420">
        <f t="shared" si="114"/>
        <v>4559.88</v>
      </c>
      <c r="H420">
        <f t="shared" si="115"/>
        <v>7005846</v>
      </c>
      <c r="I420">
        <f t="shared" si="116"/>
        <v>0</v>
      </c>
      <c r="J420">
        <f t="shared" si="117"/>
        <v>0</v>
      </c>
      <c r="K420">
        <f t="shared" si="118"/>
        <v>0</v>
      </c>
      <c r="L420">
        <f t="shared" si="126"/>
        <v>0</v>
      </c>
      <c r="M420">
        <f t="shared" si="119"/>
        <v>0.02</v>
      </c>
      <c r="N420" s="7">
        <f t="shared" si="128"/>
        <v>2.7731725098385507E-3</v>
      </c>
      <c r="O420">
        <f>VLOOKUP(R420,mortality!$B$4:$H$106,prot_model!S420+2,FALSE)</f>
        <v>3.2775160860319244E-2</v>
      </c>
      <c r="P420">
        <f t="shared" si="127"/>
        <v>1.0343085504278973</v>
      </c>
      <c r="Q420">
        <f>discount_curve!K412</f>
        <v>0.64323002426172127</v>
      </c>
      <c r="R420">
        <f t="shared" si="120"/>
        <v>87</v>
      </c>
      <c r="S420">
        <f t="shared" si="121"/>
        <v>5</v>
      </c>
      <c r="T420">
        <f t="shared" si="122"/>
        <v>33</v>
      </c>
    </row>
    <row r="421" spans="1:20">
      <c r="A421">
        <f t="shared" si="111"/>
        <v>406</v>
      </c>
      <c r="B421">
        <f t="shared" si="123"/>
        <v>0</v>
      </c>
      <c r="C421">
        <f t="shared" si="112"/>
        <v>0</v>
      </c>
      <c r="D421">
        <f t="shared" si="113"/>
        <v>0</v>
      </c>
      <c r="E421" s="6">
        <f t="shared" si="124"/>
        <v>0</v>
      </c>
      <c r="F421">
        <f t="shared" si="125"/>
        <v>0</v>
      </c>
      <c r="G421">
        <f t="shared" si="114"/>
        <v>4559.88</v>
      </c>
      <c r="H421">
        <f t="shared" si="115"/>
        <v>7005846</v>
      </c>
      <c r="I421">
        <f t="shared" si="116"/>
        <v>0</v>
      </c>
      <c r="J421">
        <f t="shared" si="117"/>
        <v>0</v>
      </c>
      <c r="K421">
        <f t="shared" si="118"/>
        <v>0</v>
      </c>
      <c r="L421">
        <f t="shared" si="126"/>
        <v>0</v>
      </c>
      <c r="M421">
        <f t="shared" si="119"/>
        <v>0.02</v>
      </c>
      <c r="N421" s="7">
        <f t="shared" si="128"/>
        <v>2.7731725098385507E-3</v>
      </c>
      <c r="O421">
        <f>VLOOKUP(R421,mortality!$B$4:$H$106,prot_model!S421+2,FALSE)</f>
        <v>3.2775160860319244E-2</v>
      </c>
      <c r="P421">
        <f t="shared" si="127"/>
        <v>1.0343947033274798</v>
      </c>
      <c r="Q421">
        <f>discount_curve!K413</f>
        <v>0.64252959823239142</v>
      </c>
      <c r="R421">
        <f t="shared" si="120"/>
        <v>87</v>
      </c>
      <c r="S421">
        <f t="shared" si="121"/>
        <v>5</v>
      </c>
      <c r="T421">
        <f t="shared" si="122"/>
        <v>33</v>
      </c>
    </row>
    <row r="422" spans="1:20">
      <c r="A422">
        <f t="shared" si="111"/>
        <v>407</v>
      </c>
      <c r="B422">
        <f t="shared" si="123"/>
        <v>0</v>
      </c>
      <c r="C422">
        <f t="shared" si="112"/>
        <v>0</v>
      </c>
      <c r="D422">
        <f t="shared" si="113"/>
        <v>0</v>
      </c>
      <c r="E422" s="6">
        <f t="shared" si="124"/>
        <v>0</v>
      </c>
      <c r="F422">
        <f t="shared" si="125"/>
        <v>0</v>
      </c>
      <c r="G422">
        <f t="shared" si="114"/>
        <v>4559.88</v>
      </c>
      <c r="H422">
        <f t="shared" si="115"/>
        <v>7005846</v>
      </c>
      <c r="I422">
        <f t="shared" si="116"/>
        <v>0</v>
      </c>
      <c r="J422">
        <f t="shared" si="117"/>
        <v>0</v>
      </c>
      <c r="K422">
        <f t="shared" si="118"/>
        <v>0</v>
      </c>
      <c r="L422">
        <f t="shared" si="126"/>
        <v>0</v>
      </c>
      <c r="M422">
        <f t="shared" si="119"/>
        <v>0.02</v>
      </c>
      <c r="N422" s="7">
        <f t="shared" si="128"/>
        <v>2.7731725098385507E-3</v>
      </c>
      <c r="O422">
        <f>VLOOKUP(R422,mortality!$B$4:$H$106,prot_model!S422+2,FALSE)</f>
        <v>3.2775160860319244E-2</v>
      </c>
      <c r="P422">
        <f t="shared" si="127"/>
        <v>1.0344808634031823</v>
      </c>
      <c r="Q422">
        <f>discount_curve!K414</f>
        <v>0.64182993491096396</v>
      </c>
      <c r="R422">
        <f t="shared" si="120"/>
        <v>87</v>
      </c>
      <c r="S422">
        <f t="shared" si="121"/>
        <v>5</v>
      </c>
      <c r="T422">
        <f t="shared" si="122"/>
        <v>33</v>
      </c>
    </row>
    <row r="423" spans="1:20">
      <c r="A423">
        <f t="shared" si="111"/>
        <v>408</v>
      </c>
      <c r="B423">
        <f t="shared" si="123"/>
        <v>0</v>
      </c>
      <c r="C423">
        <f t="shared" si="112"/>
        <v>0</v>
      </c>
      <c r="D423">
        <f t="shared" si="113"/>
        <v>0</v>
      </c>
      <c r="E423" s="6">
        <f t="shared" si="124"/>
        <v>0</v>
      </c>
      <c r="F423">
        <f t="shared" si="125"/>
        <v>0</v>
      </c>
      <c r="G423">
        <f t="shared" si="114"/>
        <v>4559.88</v>
      </c>
      <c r="H423">
        <f t="shared" si="115"/>
        <v>7005846</v>
      </c>
      <c r="I423">
        <f t="shared" si="116"/>
        <v>0</v>
      </c>
      <c r="J423">
        <f t="shared" si="117"/>
        <v>0</v>
      </c>
      <c r="K423">
        <f t="shared" si="118"/>
        <v>0</v>
      </c>
      <c r="L423">
        <f t="shared" si="126"/>
        <v>0</v>
      </c>
      <c r="M423">
        <f t="shared" si="119"/>
        <v>0.02</v>
      </c>
      <c r="N423" s="7">
        <f t="shared" si="128"/>
        <v>3.125588532639223E-3</v>
      </c>
      <c r="O423">
        <f>VLOOKUP(R423,mortality!$B$4:$H$106,prot_model!S423+2,FALSE)</f>
        <v>3.6868959003222609E-2</v>
      </c>
      <c r="P423">
        <f t="shared" si="127"/>
        <v>1.0345670306556014</v>
      </c>
      <c r="Q423">
        <f>discount_curve!K415</f>
        <v>0.64328628550736322</v>
      </c>
      <c r="R423">
        <f t="shared" si="120"/>
        <v>88</v>
      </c>
      <c r="S423">
        <f t="shared" si="121"/>
        <v>5</v>
      </c>
      <c r="T423">
        <f t="shared" si="122"/>
        <v>34</v>
      </c>
    </row>
    <row r="424" spans="1:20">
      <c r="A424">
        <f t="shared" si="111"/>
        <v>409</v>
      </c>
      <c r="B424">
        <f t="shared" si="123"/>
        <v>0</v>
      </c>
      <c r="C424">
        <f t="shared" si="112"/>
        <v>0</v>
      </c>
      <c r="D424">
        <f t="shared" si="113"/>
        <v>0</v>
      </c>
      <c r="E424" s="6">
        <f t="shared" si="124"/>
        <v>0</v>
      </c>
      <c r="F424">
        <f t="shared" si="125"/>
        <v>0</v>
      </c>
      <c r="G424">
        <f t="shared" si="114"/>
        <v>4559.88</v>
      </c>
      <c r="H424">
        <f t="shared" si="115"/>
        <v>7005846</v>
      </c>
      <c r="I424">
        <f t="shared" si="116"/>
        <v>0</v>
      </c>
      <c r="J424">
        <f t="shared" si="117"/>
        <v>0</v>
      </c>
      <c r="K424">
        <f t="shared" si="118"/>
        <v>0</v>
      </c>
      <c r="L424">
        <f t="shared" si="126"/>
        <v>0</v>
      </c>
      <c r="M424">
        <f t="shared" si="119"/>
        <v>0.02</v>
      </c>
      <c r="N424" s="7">
        <f t="shared" si="128"/>
        <v>3.125588532639223E-3</v>
      </c>
      <c r="O424">
        <f>VLOOKUP(R424,mortality!$B$4:$H$106,prot_model!S424+2,FALSE)</f>
        <v>3.6868959003222609E-2</v>
      </c>
      <c r="P424">
        <f t="shared" si="127"/>
        <v>1.0346532050853379</v>
      </c>
      <c r="Q424">
        <f>discount_curve!K416</f>
        <v>0.64259108382337948</v>
      </c>
      <c r="R424">
        <f t="shared" si="120"/>
        <v>88</v>
      </c>
      <c r="S424">
        <f t="shared" si="121"/>
        <v>5</v>
      </c>
      <c r="T424">
        <f t="shared" si="122"/>
        <v>34</v>
      </c>
    </row>
    <row r="425" spans="1:20">
      <c r="A425">
        <f t="shared" si="111"/>
        <v>410</v>
      </c>
      <c r="B425">
        <f t="shared" si="123"/>
        <v>0</v>
      </c>
      <c r="C425">
        <f t="shared" si="112"/>
        <v>0</v>
      </c>
      <c r="D425">
        <f t="shared" si="113"/>
        <v>0</v>
      </c>
      <c r="E425" s="6">
        <f t="shared" si="124"/>
        <v>0</v>
      </c>
      <c r="F425">
        <f t="shared" si="125"/>
        <v>0</v>
      </c>
      <c r="G425">
        <f t="shared" si="114"/>
        <v>4559.88</v>
      </c>
      <c r="H425">
        <f t="shared" si="115"/>
        <v>7005846</v>
      </c>
      <c r="I425">
        <f t="shared" si="116"/>
        <v>0</v>
      </c>
      <c r="J425">
        <f t="shared" si="117"/>
        <v>0</v>
      </c>
      <c r="K425">
        <f t="shared" si="118"/>
        <v>0</v>
      </c>
      <c r="L425">
        <f t="shared" si="126"/>
        <v>0</v>
      </c>
      <c r="M425">
        <f t="shared" si="119"/>
        <v>0.02</v>
      </c>
      <c r="N425" s="7">
        <f t="shared" si="128"/>
        <v>3.125588532639223E-3</v>
      </c>
      <c r="O425">
        <f>VLOOKUP(R425,mortality!$B$4:$H$106,prot_model!S425+2,FALSE)</f>
        <v>3.6868959003222609E-2</v>
      </c>
      <c r="P425">
        <f t="shared" si="127"/>
        <v>1.0347393866929866</v>
      </c>
      <c r="Q425">
        <f>discount_curve!K417</f>
        <v>0.64189663344622838</v>
      </c>
      <c r="R425">
        <f t="shared" si="120"/>
        <v>88</v>
      </c>
      <c r="S425">
        <f t="shared" si="121"/>
        <v>5</v>
      </c>
      <c r="T425">
        <f t="shared" si="122"/>
        <v>34</v>
      </c>
    </row>
    <row r="426" spans="1:20">
      <c r="A426">
        <f t="shared" si="111"/>
        <v>411</v>
      </c>
      <c r="B426">
        <f t="shared" si="123"/>
        <v>0</v>
      </c>
      <c r="C426">
        <f t="shared" si="112"/>
        <v>0</v>
      </c>
      <c r="D426">
        <f t="shared" si="113"/>
        <v>0</v>
      </c>
      <c r="E426" s="6">
        <f t="shared" si="124"/>
        <v>0</v>
      </c>
      <c r="F426">
        <f t="shared" si="125"/>
        <v>0</v>
      </c>
      <c r="G426">
        <f t="shared" si="114"/>
        <v>4559.88</v>
      </c>
      <c r="H426">
        <f t="shared" si="115"/>
        <v>7005846</v>
      </c>
      <c r="I426">
        <f t="shared" si="116"/>
        <v>0</v>
      </c>
      <c r="J426">
        <f t="shared" si="117"/>
        <v>0</v>
      </c>
      <c r="K426">
        <f t="shared" si="118"/>
        <v>0</v>
      </c>
      <c r="L426">
        <f t="shared" si="126"/>
        <v>0</v>
      </c>
      <c r="M426">
        <f t="shared" si="119"/>
        <v>0.02</v>
      </c>
      <c r="N426" s="7">
        <f t="shared" si="128"/>
        <v>3.125588532639223E-3</v>
      </c>
      <c r="O426">
        <f>VLOOKUP(R426,mortality!$B$4:$H$106,prot_model!S426+2,FALSE)</f>
        <v>3.6868959003222609E-2</v>
      </c>
      <c r="P426">
        <f t="shared" si="127"/>
        <v>1.0348255754791462</v>
      </c>
      <c r="Q426">
        <f>discount_curve!K418</f>
        <v>0.64120293356396929</v>
      </c>
      <c r="R426">
        <f t="shared" si="120"/>
        <v>88</v>
      </c>
      <c r="S426">
        <f t="shared" si="121"/>
        <v>5</v>
      </c>
      <c r="T426">
        <f t="shared" si="122"/>
        <v>34</v>
      </c>
    </row>
    <row r="427" spans="1:20">
      <c r="A427">
        <f t="shared" si="111"/>
        <v>412</v>
      </c>
      <c r="B427">
        <f t="shared" si="123"/>
        <v>0</v>
      </c>
      <c r="C427">
        <f t="shared" si="112"/>
        <v>0</v>
      </c>
      <c r="D427">
        <f t="shared" si="113"/>
        <v>0</v>
      </c>
      <c r="E427" s="6">
        <f t="shared" si="124"/>
        <v>0</v>
      </c>
      <c r="F427">
        <f t="shared" si="125"/>
        <v>0</v>
      </c>
      <c r="G427">
        <f t="shared" si="114"/>
        <v>4559.88</v>
      </c>
      <c r="H427">
        <f t="shared" si="115"/>
        <v>7005846</v>
      </c>
      <c r="I427">
        <f t="shared" si="116"/>
        <v>0</v>
      </c>
      <c r="J427">
        <f t="shared" si="117"/>
        <v>0</v>
      </c>
      <c r="K427">
        <f t="shared" si="118"/>
        <v>0</v>
      </c>
      <c r="L427">
        <f t="shared" si="126"/>
        <v>0</v>
      </c>
      <c r="M427">
        <f t="shared" si="119"/>
        <v>0.02</v>
      </c>
      <c r="N427" s="7">
        <f t="shared" si="128"/>
        <v>3.125588532639223E-3</v>
      </c>
      <c r="O427">
        <f>VLOOKUP(R427,mortality!$B$4:$H$106,prot_model!S427+2,FALSE)</f>
        <v>3.6868959003222609E-2</v>
      </c>
      <c r="P427">
        <f t="shared" si="127"/>
        <v>1.0349117714444149</v>
      </c>
      <c r="Q427">
        <f>discount_curve!K419</f>
        <v>0.6405099833655401</v>
      </c>
      <c r="R427">
        <f t="shared" si="120"/>
        <v>88</v>
      </c>
      <c r="S427">
        <f t="shared" si="121"/>
        <v>5</v>
      </c>
      <c r="T427">
        <f t="shared" si="122"/>
        <v>34</v>
      </c>
    </row>
    <row r="428" spans="1:20">
      <c r="A428">
        <f t="shared" si="111"/>
        <v>413</v>
      </c>
      <c r="B428">
        <f t="shared" si="123"/>
        <v>0</v>
      </c>
      <c r="C428">
        <f t="shared" si="112"/>
        <v>0</v>
      </c>
      <c r="D428">
        <f t="shared" si="113"/>
        <v>0</v>
      </c>
      <c r="E428" s="6">
        <f t="shared" si="124"/>
        <v>0</v>
      </c>
      <c r="F428">
        <f t="shared" si="125"/>
        <v>0</v>
      </c>
      <c r="G428">
        <f t="shared" si="114"/>
        <v>4559.88</v>
      </c>
      <c r="H428">
        <f t="shared" si="115"/>
        <v>7005846</v>
      </c>
      <c r="I428">
        <f t="shared" si="116"/>
        <v>0</v>
      </c>
      <c r="J428">
        <f t="shared" si="117"/>
        <v>0</v>
      </c>
      <c r="K428">
        <f t="shared" si="118"/>
        <v>0</v>
      </c>
      <c r="L428">
        <f t="shared" si="126"/>
        <v>0</v>
      </c>
      <c r="M428">
        <f t="shared" si="119"/>
        <v>0.02</v>
      </c>
      <c r="N428" s="7">
        <f t="shared" si="128"/>
        <v>3.125588532639223E-3</v>
      </c>
      <c r="O428">
        <f>VLOOKUP(R428,mortality!$B$4:$H$106,prot_model!S428+2,FALSE)</f>
        <v>3.6868959003222609E-2</v>
      </c>
      <c r="P428">
        <f t="shared" si="127"/>
        <v>1.0349979745893907</v>
      </c>
      <c r="Q428">
        <f>discount_curve!K420</f>
        <v>0.63981778204075546</v>
      </c>
      <c r="R428">
        <f t="shared" si="120"/>
        <v>88</v>
      </c>
      <c r="S428">
        <f t="shared" si="121"/>
        <v>5</v>
      </c>
      <c r="T428">
        <f t="shared" si="122"/>
        <v>34</v>
      </c>
    </row>
    <row r="429" spans="1:20">
      <c r="A429">
        <f t="shared" si="111"/>
        <v>414</v>
      </c>
      <c r="B429">
        <f t="shared" si="123"/>
        <v>0</v>
      </c>
      <c r="C429">
        <f t="shared" si="112"/>
        <v>0</v>
      </c>
      <c r="D429">
        <f t="shared" si="113"/>
        <v>0</v>
      </c>
      <c r="E429" s="6">
        <f t="shared" si="124"/>
        <v>0</v>
      </c>
      <c r="F429">
        <f t="shared" si="125"/>
        <v>0</v>
      </c>
      <c r="G429">
        <f t="shared" si="114"/>
        <v>4559.88</v>
      </c>
      <c r="H429">
        <f t="shared" si="115"/>
        <v>7005846</v>
      </c>
      <c r="I429">
        <f t="shared" si="116"/>
        <v>0</v>
      </c>
      <c r="J429">
        <f t="shared" si="117"/>
        <v>0</v>
      </c>
      <c r="K429">
        <f t="shared" si="118"/>
        <v>0</v>
      </c>
      <c r="L429">
        <f t="shared" si="126"/>
        <v>0</v>
      </c>
      <c r="M429">
        <f t="shared" si="119"/>
        <v>0.02</v>
      </c>
      <c r="N429" s="7">
        <f t="shared" si="128"/>
        <v>3.125588532639223E-3</v>
      </c>
      <c r="O429">
        <f>VLOOKUP(R429,mortality!$B$4:$H$106,prot_model!S429+2,FALSE)</f>
        <v>3.6868959003222609E-2</v>
      </c>
      <c r="P429">
        <f t="shared" si="127"/>
        <v>1.0350841849146715</v>
      </c>
      <c r="Q429">
        <f>discount_curve!K421</f>
        <v>0.63912632878030484</v>
      </c>
      <c r="R429">
        <f t="shared" si="120"/>
        <v>88</v>
      </c>
      <c r="S429">
        <f t="shared" si="121"/>
        <v>5</v>
      </c>
      <c r="T429">
        <f t="shared" si="122"/>
        <v>34</v>
      </c>
    </row>
    <row r="430" spans="1:20">
      <c r="A430">
        <f t="shared" si="111"/>
        <v>415</v>
      </c>
      <c r="B430">
        <f t="shared" si="123"/>
        <v>0</v>
      </c>
      <c r="C430">
        <f t="shared" si="112"/>
        <v>0</v>
      </c>
      <c r="D430">
        <f t="shared" si="113"/>
        <v>0</v>
      </c>
      <c r="E430" s="6">
        <f t="shared" si="124"/>
        <v>0</v>
      </c>
      <c r="F430">
        <f t="shared" si="125"/>
        <v>0</v>
      </c>
      <c r="G430">
        <f t="shared" si="114"/>
        <v>4559.88</v>
      </c>
      <c r="H430">
        <f t="shared" si="115"/>
        <v>7005846</v>
      </c>
      <c r="I430">
        <f t="shared" si="116"/>
        <v>0</v>
      </c>
      <c r="J430">
        <f t="shared" si="117"/>
        <v>0</v>
      </c>
      <c r="K430">
        <f t="shared" si="118"/>
        <v>0</v>
      </c>
      <c r="L430">
        <f t="shared" si="126"/>
        <v>0</v>
      </c>
      <c r="M430">
        <f t="shared" si="119"/>
        <v>0.02</v>
      </c>
      <c r="N430" s="7">
        <f t="shared" si="128"/>
        <v>3.125588532639223E-3</v>
      </c>
      <c r="O430">
        <f>VLOOKUP(R430,mortality!$B$4:$H$106,prot_model!S430+2,FALSE)</f>
        <v>3.6868959003222609E-2</v>
      </c>
      <c r="P430">
        <f t="shared" si="127"/>
        <v>1.0351704024208552</v>
      </c>
      <c r="Q430">
        <f>discount_curve!K422</f>
        <v>0.63843562277575194</v>
      </c>
      <c r="R430">
        <f t="shared" si="120"/>
        <v>88</v>
      </c>
      <c r="S430">
        <f t="shared" si="121"/>
        <v>5</v>
      </c>
      <c r="T430">
        <f t="shared" si="122"/>
        <v>34</v>
      </c>
    </row>
    <row r="431" spans="1:20">
      <c r="A431">
        <f t="shared" si="111"/>
        <v>416</v>
      </c>
      <c r="B431">
        <f t="shared" si="123"/>
        <v>0</v>
      </c>
      <c r="C431">
        <f t="shared" si="112"/>
        <v>0</v>
      </c>
      <c r="D431">
        <f t="shared" si="113"/>
        <v>0</v>
      </c>
      <c r="E431" s="6">
        <f t="shared" si="124"/>
        <v>0</v>
      </c>
      <c r="F431">
        <f t="shared" si="125"/>
        <v>0</v>
      </c>
      <c r="G431">
        <f t="shared" si="114"/>
        <v>4559.88</v>
      </c>
      <c r="H431">
        <f t="shared" si="115"/>
        <v>7005846</v>
      </c>
      <c r="I431">
        <f t="shared" si="116"/>
        <v>0</v>
      </c>
      <c r="J431">
        <f t="shared" si="117"/>
        <v>0</v>
      </c>
      <c r="K431">
        <f t="shared" si="118"/>
        <v>0</v>
      </c>
      <c r="L431">
        <f t="shared" si="126"/>
        <v>0</v>
      </c>
      <c r="M431">
        <f t="shared" si="119"/>
        <v>0.02</v>
      </c>
      <c r="N431" s="7">
        <f t="shared" si="128"/>
        <v>3.125588532639223E-3</v>
      </c>
      <c r="O431">
        <f>VLOOKUP(R431,mortality!$B$4:$H$106,prot_model!S431+2,FALSE)</f>
        <v>3.6868959003222609E-2</v>
      </c>
      <c r="P431">
        <f t="shared" si="127"/>
        <v>1.0352566271085404</v>
      </c>
      <c r="Q431">
        <f>discount_curve!K423</f>
        <v>0.63774566321953552</v>
      </c>
      <c r="R431">
        <f t="shared" si="120"/>
        <v>88</v>
      </c>
      <c r="S431">
        <f t="shared" si="121"/>
        <v>5</v>
      </c>
      <c r="T431">
        <f t="shared" si="122"/>
        <v>34</v>
      </c>
    </row>
    <row r="432" spans="1:20">
      <c r="A432">
        <f t="shared" si="111"/>
        <v>417</v>
      </c>
      <c r="B432">
        <f t="shared" si="123"/>
        <v>0</v>
      </c>
      <c r="C432">
        <f t="shared" si="112"/>
        <v>0</v>
      </c>
      <c r="D432">
        <f t="shared" si="113"/>
        <v>0</v>
      </c>
      <c r="E432" s="6">
        <f t="shared" si="124"/>
        <v>0</v>
      </c>
      <c r="F432">
        <f t="shared" si="125"/>
        <v>0</v>
      </c>
      <c r="G432">
        <f t="shared" si="114"/>
        <v>4559.88</v>
      </c>
      <c r="H432">
        <f t="shared" si="115"/>
        <v>7005846</v>
      </c>
      <c r="I432">
        <f t="shared" si="116"/>
        <v>0</v>
      </c>
      <c r="J432">
        <f t="shared" si="117"/>
        <v>0</v>
      </c>
      <c r="K432">
        <f t="shared" si="118"/>
        <v>0</v>
      </c>
      <c r="L432">
        <f t="shared" si="126"/>
        <v>0</v>
      </c>
      <c r="M432">
        <f t="shared" si="119"/>
        <v>0.02</v>
      </c>
      <c r="N432" s="7">
        <f t="shared" si="128"/>
        <v>3.125588532639223E-3</v>
      </c>
      <c r="O432">
        <f>VLOOKUP(R432,mortality!$B$4:$H$106,prot_model!S432+2,FALSE)</f>
        <v>3.6868959003222609E-2</v>
      </c>
      <c r="P432">
        <f t="shared" si="127"/>
        <v>1.0353428589783249</v>
      </c>
      <c r="Q432">
        <f>discount_curve!K424</f>
        <v>0.63705644930496597</v>
      </c>
      <c r="R432">
        <f t="shared" si="120"/>
        <v>88</v>
      </c>
      <c r="S432">
        <f t="shared" si="121"/>
        <v>5</v>
      </c>
      <c r="T432">
        <f t="shared" si="122"/>
        <v>34</v>
      </c>
    </row>
    <row r="433" spans="1:20">
      <c r="A433">
        <f t="shared" si="111"/>
        <v>418</v>
      </c>
      <c r="B433">
        <f t="shared" si="123"/>
        <v>0</v>
      </c>
      <c r="C433">
        <f t="shared" si="112"/>
        <v>0</v>
      </c>
      <c r="D433">
        <f t="shared" si="113"/>
        <v>0</v>
      </c>
      <c r="E433" s="6">
        <f t="shared" si="124"/>
        <v>0</v>
      </c>
      <c r="F433">
        <f t="shared" si="125"/>
        <v>0</v>
      </c>
      <c r="G433">
        <f t="shared" si="114"/>
        <v>4559.88</v>
      </c>
      <c r="H433">
        <f t="shared" si="115"/>
        <v>7005846</v>
      </c>
      <c r="I433">
        <f t="shared" si="116"/>
        <v>0</v>
      </c>
      <c r="J433">
        <f t="shared" si="117"/>
        <v>0</v>
      </c>
      <c r="K433">
        <f t="shared" si="118"/>
        <v>0</v>
      </c>
      <c r="L433">
        <f t="shared" si="126"/>
        <v>0</v>
      </c>
      <c r="M433">
        <f t="shared" si="119"/>
        <v>0.02</v>
      </c>
      <c r="N433" s="7">
        <f t="shared" si="128"/>
        <v>3.125588532639223E-3</v>
      </c>
      <c r="O433">
        <f>VLOOKUP(R433,mortality!$B$4:$H$106,prot_model!S433+2,FALSE)</f>
        <v>3.6868959003222609E-2</v>
      </c>
      <c r="P433">
        <f t="shared" si="127"/>
        <v>1.0354290980308072</v>
      </c>
      <c r="Q433">
        <f>discount_curve!K425</f>
        <v>0.63636798022622576</v>
      </c>
      <c r="R433">
        <f t="shared" si="120"/>
        <v>88</v>
      </c>
      <c r="S433">
        <f t="shared" si="121"/>
        <v>5</v>
      </c>
      <c r="T433">
        <f t="shared" si="122"/>
        <v>34</v>
      </c>
    </row>
    <row r="434" spans="1:20">
      <c r="A434">
        <f t="shared" si="111"/>
        <v>419</v>
      </c>
      <c r="B434">
        <f t="shared" si="123"/>
        <v>0</v>
      </c>
      <c r="C434">
        <f t="shared" si="112"/>
        <v>0</v>
      </c>
      <c r="D434">
        <f t="shared" si="113"/>
        <v>0</v>
      </c>
      <c r="E434" s="6">
        <f t="shared" si="124"/>
        <v>0</v>
      </c>
      <c r="F434">
        <f t="shared" si="125"/>
        <v>0</v>
      </c>
      <c r="G434">
        <f t="shared" si="114"/>
        <v>4559.88</v>
      </c>
      <c r="H434">
        <f t="shared" si="115"/>
        <v>7005846</v>
      </c>
      <c r="I434">
        <f t="shared" si="116"/>
        <v>0</v>
      </c>
      <c r="J434">
        <f t="shared" si="117"/>
        <v>0</v>
      </c>
      <c r="K434">
        <f t="shared" si="118"/>
        <v>0</v>
      </c>
      <c r="L434">
        <f t="shared" si="126"/>
        <v>0</v>
      </c>
      <c r="M434">
        <f t="shared" si="119"/>
        <v>0.02</v>
      </c>
      <c r="N434" s="7">
        <f t="shared" si="128"/>
        <v>3.125588532639223E-3</v>
      </c>
      <c r="O434">
        <f>VLOOKUP(R434,mortality!$B$4:$H$106,prot_model!S434+2,FALSE)</f>
        <v>3.6868959003222609E-2</v>
      </c>
      <c r="P434">
        <f t="shared" si="127"/>
        <v>1.0355153442665854</v>
      </c>
      <c r="Q434">
        <f>discount_curve!K426</f>
        <v>0.63568025517836835</v>
      </c>
      <c r="R434">
        <f t="shared" si="120"/>
        <v>88</v>
      </c>
      <c r="S434">
        <f t="shared" si="121"/>
        <v>5</v>
      </c>
      <c r="T434">
        <f t="shared" si="122"/>
        <v>34</v>
      </c>
    </row>
    <row r="435" spans="1:20">
      <c r="A435">
        <f t="shared" si="111"/>
        <v>420</v>
      </c>
      <c r="B435">
        <f t="shared" si="123"/>
        <v>0</v>
      </c>
      <c r="C435">
        <f t="shared" si="112"/>
        <v>0</v>
      </c>
      <c r="D435">
        <f t="shared" si="113"/>
        <v>0</v>
      </c>
      <c r="E435" s="6">
        <f t="shared" si="124"/>
        <v>0</v>
      </c>
      <c r="F435">
        <f t="shared" si="125"/>
        <v>0</v>
      </c>
      <c r="G435">
        <f t="shared" si="114"/>
        <v>4559.88</v>
      </c>
      <c r="H435">
        <f t="shared" si="115"/>
        <v>7005846</v>
      </c>
      <c r="I435">
        <f t="shared" si="116"/>
        <v>0</v>
      </c>
      <c r="J435">
        <f t="shared" si="117"/>
        <v>0</v>
      </c>
      <c r="K435">
        <f t="shared" si="118"/>
        <v>0</v>
      </c>
      <c r="L435">
        <f t="shared" si="126"/>
        <v>0</v>
      </c>
      <c r="M435">
        <f t="shared" si="119"/>
        <v>0.02</v>
      </c>
      <c r="N435" s="7">
        <f t="shared" si="128"/>
        <v>3.5294792893217908E-3</v>
      </c>
      <c r="O435">
        <f>VLOOKUP(R435,mortality!$B$4:$H$106,prot_model!S435+2,FALSE)</f>
        <v>4.1541171154164135E-2</v>
      </c>
      <c r="P435">
        <f t="shared" si="127"/>
        <v>1.0356015976862569</v>
      </c>
      <c r="Q435">
        <f>discount_curve!K427</f>
        <v>0.63741120384406302</v>
      </c>
      <c r="R435">
        <f t="shared" si="120"/>
        <v>89</v>
      </c>
      <c r="S435">
        <f t="shared" si="121"/>
        <v>5</v>
      </c>
      <c r="T435">
        <f t="shared" si="122"/>
        <v>35</v>
      </c>
    </row>
    <row r="436" spans="1:20">
      <c r="A436">
        <f t="shared" si="111"/>
        <v>421</v>
      </c>
      <c r="B436">
        <f t="shared" si="123"/>
        <v>0</v>
      </c>
      <c r="C436">
        <f t="shared" si="112"/>
        <v>0</v>
      </c>
      <c r="D436">
        <f t="shared" si="113"/>
        <v>0</v>
      </c>
      <c r="E436" s="6">
        <f t="shared" si="124"/>
        <v>0</v>
      </c>
      <c r="F436">
        <f t="shared" si="125"/>
        <v>0</v>
      </c>
      <c r="G436">
        <f t="shared" si="114"/>
        <v>4559.88</v>
      </c>
      <c r="H436">
        <f t="shared" si="115"/>
        <v>7005846</v>
      </c>
      <c r="I436">
        <f t="shared" si="116"/>
        <v>0</v>
      </c>
      <c r="J436">
        <f t="shared" si="117"/>
        <v>0</v>
      </c>
      <c r="K436">
        <f t="shared" si="118"/>
        <v>0</v>
      </c>
      <c r="L436">
        <f t="shared" si="126"/>
        <v>0</v>
      </c>
      <c r="M436">
        <f t="shared" si="119"/>
        <v>0.02</v>
      </c>
      <c r="N436" s="7">
        <f t="shared" si="128"/>
        <v>3.5294792893217908E-3</v>
      </c>
      <c r="O436">
        <f>VLOOKUP(R436,mortality!$B$4:$H$106,prot_model!S436+2,FALSE)</f>
        <v>4.1541171154164135E-2</v>
      </c>
      <c r="P436">
        <f t="shared" si="127"/>
        <v>1.035687858290423</v>
      </c>
      <c r="Q436">
        <f>discount_curve!K428</f>
        <v>0.63672811309772226</v>
      </c>
      <c r="R436">
        <f t="shared" si="120"/>
        <v>89</v>
      </c>
      <c r="S436">
        <f t="shared" si="121"/>
        <v>5</v>
      </c>
      <c r="T436">
        <f t="shared" si="122"/>
        <v>35</v>
      </c>
    </row>
    <row r="437" spans="1:20">
      <c r="A437">
        <f t="shared" si="111"/>
        <v>422</v>
      </c>
      <c r="B437">
        <f t="shared" si="123"/>
        <v>0</v>
      </c>
      <c r="C437">
        <f t="shared" si="112"/>
        <v>0</v>
      </c>
      <c r="D437">
        <f t="shared" si="113"/>
        <v>0</v>
      </c>
      <c r="E437" s="6">
        <f t="shared" si="124"/>
        <v>0</v>
      </c>
      <c r="F437">
        <f t="shared" si="125"/>
        <v>0</v>
      </c>
      <c r="G437">
        <f t="shared" si="114"/>
        <v>4559.88</v>
      </c>
      <c r="H437">
        <f t="shared" si="115"/>
        <v>7005846</v>
      </c>
      <c r="I437">
        <f t="shared" si="116"/>
        <v>0</v>
      </c>
      <c r="J437">
        <f t="shared" si="117"/>
        <v>0</v>
      </c>
      <c r="K437">
        <f t="shared" si="118"/>
        <v>0</v>
      </c>
      <c r="L437">
        <f t="shared" si="126"/>
        <v>0</v>
      </c>
      <c r="M437">
        <f t="shared" si="119"/>
        <v>0.02</v>
      </c>
      <c r="N437" s="7">
        <f t="shared" si="128"/>
        <v>3.5294792893217908E-3</v>
      </c>
      <c r="O437">
        <f>VLOOKUP(R437,mortality!$B$4:$H$106,prot_model!S437+2,FALSE)</f>
        <v>4.1541171154164135E-2</v>
      </c>
      <c r="P437">
        <f t="shared" si="127"/>
        <v>1.0357741260796793</v>
      </c>
      <c r="Q437">
        <f>discount_curve!K429</f>
        <v>0.63604575439525679</v>
      </c>
      <c r="R437">
        <f t="shared" si="120"/>
        <v>89</v>
      </c>
      <c r="S437">
        <f t="shared" si="121"/>
        <v>5</v>
      </c>
      <c r="T437">
        <f t="shared" si="122"/>
        <v>35</v>
      </c>
    </row>
    <row r="438" spans="1:20">
      <c r="A438">
        <f t="shared" si="111"/>
        <v>423</v>
      </c>
      <c r="B438">
        <f t="shared" si="123"/>
        <v>0</v>
      </c>
      <c r="C438">
        <f t="shared" si="112"/>
        <v>0</v>
      </c>
      <c r="D438">
        <f t="shared" si="113"/>
        <v>0</v>
      </c>
      <c r="E438" s="6">
        <f t="shared" si="124"/>
        <v>0</v>
      </c>
      <c r="F438">
        <f t="shared" si="125"/>
        <v>0</v>
      </c>
      <c r="G438">
        <f t="shared" si="114"/>
        <v>4559.88</v>
      </c>
      <c r="H438">
        <f t="shared" si="115"/>
        <v>7005846</v>
      </c>
      <c r="I438">
        <f t="shared" si="116"/>
        <v>0</v>
      </c>
      <c r="J438">
        <f t="shared" si="117"/>
        <v>0</v>
      </c>
      <c r="K438">
        <f t="shared" si="118"/>
        <v>0</v>
      </c>
      <c r="L438">
        <f t="shared" si="126"/>
        <v>0</v>
      </c>
      <c r="M438">
        <f t="shared" si="119"/>
        <v>0.02</v>
      </c>
      <c r="N438" s="7">
        <f t="shared" si="128"/>
        <v>3.5294792893217908E-3</v>
      </c>
      <c r="O438">
        <f>VLOOKUP(R438,mortality!$B$4:$H$106,prot_model!S438+2,FALSE)</f>
        <v>4.1541171154164135E-2</v>
      </c>
      <c r="P438">
        <f t="shared" si="127"/>
        <v>1.0358604010546253</v>
      </c>
      <c r="Q438">
        <f>discount_curve!K430</f>
        <v>0.63536412695216105</v>
      </c>
      <c r="R438">
        <f t="shared" si="120"/>
        <v>89</v>
      </c>
      <c r="S438">
        <f t="shared" si="121"/>
        <v>5</v>
      </c>
      <c r="T438">
        <f t="shared" si="122"/>
        <v>35</v>
      </c>
    </row>
    <row r="439" spans="1:20">
      <c r="A439">
        <f t="shared" si="111"/>
        <v>424</v>
      </c>
      <c r="B439">
        <f t="shared" si="123"/>
        <v>0</v>
      </c>
      <c r="C439">
        <f t="shared" si="112"/>
        <v>0</v>
      </c>
      <c r="D439">
        <f t="shared" si="113"/>
        <v>0</v>
      </c>
      <c r="E439" s="6">
        <f t="shared" si="124"/>
        <v>0</v>
      </c>
      <c r="F439">
        <f t="shared" si="125"/>
        <v>0</v>
      </c>
      <c r="G439">
        <f t="shared" si="114"/>
        <v>4559.88</v>
      </c>
      <c r="H439">
        <f t="shared" si="115"/>
        <v>7005846</v>
      </c>
      <c r="I439">
        <f t="shared" si="116"/>
        <v>0</v>
      </c>
      <c r="J439">
        <f t="shared" si="117"/>
        <v>0</v>
      </c>
      <c r="K439">
        <f t="shared" si="118"/>
        <v>0</v>
      </c>
      <c r="L439">
        <f t="shared" si="126"/>
        <v>0</v>
      </c>
      <c r="M439">
        <f t="shared" si="119"/>
        <v>0.02</v>
      </c>
      <c r="N439" s="7">
        <f t="shared" si="128"/>
        <v>3.5294792893217908E-3</v>
      </c>
      <c r="O439">
        <f>VLOOKUP(R439,mortality!$B$4:$H$106,prot_model!S439+2,FALSE)</f>
        <v>4.1541171154164135E-2</v>
      </c>
      <c r="P439">
        <f t="shared" si="127"/>
        <v>1.0359466832158593</v>
      </c>
      <c r="Q439">
        <f>discount_curve!K431</f>
        <v>0.63468322998477078</v>
      </c>
      <c r="R439">
        <f t="shared" si="120"/>
        <v>89</v>
      </c>
      <c r="S439">
        <f t="shared" si="121"/>
        <v>5</v>
      </c>
      <c r="T439">
        <f t="shared" si="122"/>
        <v>35</v>
      </c>
    </row>
    <row r="440" spans="1:20">
      <c r="A440">
        <f t="shared" si="111"/>
        <v>425</v>
      </c>
      <c r="B440">
        <f t="shared" si="123"/>
        <v>0</v>
      </c>
      <c r="C440">
        <f t="shared" si="112"/>
        <v>0</v>
      </c>
      <c r="D440">
        <f t="shared" si="113"/>
        <v>0</v>
      </c>
      <c r="E440" s="6">
        <f t="shared" si="124"/>
        <v>0</v>
      </c>
      <c r="F440">
        <f t="shared" si="125"/>
        <v>0</v>
      </c>
      <c r="G440">
        <f t="shared" si="114"/>
        <v>4559.88</v>
      </c>
      <c r="H440">
        <f t="shared" si="115"/>
        <v>7005846</v>
      </c>
      <c r="I440">
        <f t="shared" si="116"/>
        <v>0</v>
      </c>
      <c r="J440">
        <f t="shared" si="117"/>
        <v>0</v>
      </c>
      <c r="K440">
        <f t="shared" si="118"/>
        <v>0</v>
      </c>
      <c r="L440">
        <f t="shared" si="126"/>
        <v>0</v>
      </c>
      <c r="M440">
        <f t="shared" si="119"/>
        <v>0.02</v>
      </c>
      <c r="N440" s="7">
        <f t="shared" si="128"/>
        <v>3.5294792893217908E-3</v>
      </c>
      <c r="O440">
        <f>VLOOKUP(R440,mortality!$B$4:$H$106,prot_model!S440+2,FALSE)</f>
        <v>4.1541171154164135E-2</v>
      </c>
      <c r="P440">
        <f t="shared" si="127"/>
        <v>1.0360329725639799</v>
      </c>
      <c r="Q440">
        <f>discount_curve!K432</f>
        <v>0.63400306271026152</v>
      </c>
      <c r="R440">
        <f t="shared" si="120"/>
        <v>89</v>
      </c>
      <c r="S440">
        <f t="shared" si="121"/>
        <v>5</v>
      </c>
      <c r="T440">
        <f t="shared" si="122"/>
        <v>35</v>
      </c>
    </row>
    <row r="441" spans="1:20">
      <c r="A441">
        <f t="shared" si="111"/>
        <v>426</v>
      </c>
      <c r="B441">
        <f t="shared" si="123"/>
        <v>0</v>
      </c>
      <c r="C441">
        <f t="shared" si="112"/>
        <v>0</v>
      </c>
      <c r="D441">
        <f t="shared" si="113"/>
        <v>0</v>
      </c>
      <c r="E441" s="6">
        <f t="shared" si="124"/>
        <v>0</v>
      </c>
      <c r="F441">
        <f t="shared" si="125"/>
        <v>0</v>
      </c>
      <c r="G441">
        <f t="shared" si="114"/>
        <v>4559.88</v>
      </c>
      <c r="H441">
        <f t="shared" si="115"/>
        <v>7005846</v>
      </c>
      <c r="I441">
        <f t="shared" si="116"/>
        <v>0</v>
      </c>
      <c r="J441">
        <f t="shared" si="117"/>
        <v>0</v>
      </c>
      <c r="K441">
        <f t="shared" si="118"/>
        <v>0</v>
      </c>
      <c r="L441">
        <f t="shared" si="126"/>
        <v>0</v>
      </c>
      <c r="M441">
        <f t="shared" si="119"/>
        <v>0.02</v>
      </c>
      <c r="N441" s="7">
        <f t="shared" si="128"/>
        <v>3.5294792893217908E-3</v>
      </c>
      <c r="O441">
        <f>VLOOKUP(R441,mortality!$B$4:$H$106,prot_model!S441+2,FALSE)</f>
        <v>4.1541171154164135E-2</v>
      </c>
      <c r="P441">
        <f t="shared" si="127"/>
        <v>1.036119269099586</v>
      </c>
      <c r="Q441">
        <f>discount_curve!K433</f>
        <v>0.63332362434664746</v>
      </c>
      <c r="R441">
        <f t="shared" si="120"/>
        <v>89</v>
      </c>
      <c r="S441">
        <f t="shared" si="121"/>
        <v>5</v>
      </c>
      <c r="T441">
        <f t="shared" si="122"/>
        <v>35</v>
      </c>
    </row>
    <row r="442" spans="1:20">
      <c r="A442">
        <f t="shared" si="111"/>
        <v>427</v>
      </c>
      <c r="B442">
        <f t="shared" si="123"/>
        <v>0</v>
      </c>
      <c r="C442">
        <f t="shared" si="112"/>
        <v>0</v>
      </c>
      <c r="D442">
        <f t="shared" si="113"/>
        <v>0</v>
      </c>
      <c r="E442" s="6">
        <f t="shared" si="124"/>
        <v>0</v>
      </c>
      <c r="F442">
        <f t="shared" si="125"/>
        <v>0</v>
      </c>
      <c r="G442">
        <f t="shared" si="114"/>
        <v>4559.88</v>
      </c>
      <c r="H442">
        <f t="shared" si="115"/>
        <v>7005846</v>
      </c>
      <c r="I442">
        <f t="shared" si="116"/>
        <v>0</v>
      </c>
      <c r="J442">
        <f t="shared" si="117"/>
        <v>0</v>
      </c>
      <c r="K442">
        <f t="shared" si="118"/>
        <v>0</v>
      </c>
      <c r="L442">
        <f t="shared" si="126"/>
        <v>0</v>
      </c>
      <c r="M442">
        <f t="shared" si="119"/>
        <v>0.02</v>
      </c>
      <c r="N442" s="7">
        <f t="shared" si="128"/>
        <v>3.5294792893217908E-3</v>
      </c>
      <c r="O442">
        <f>VLOOKUP(R442,mortality!$B$4:$H$106,prot_model!S442+2,FALSE)</f>
        <v>4.1541171154164135E-2</v>
      </c>
      <c r="P442">
        <f t="shared" si="127"/>
        <v>1.036205572823276</v>
      </c>
      <c r="Q442">
        <f>discount_curve!K434</f>
        <v>0.6326449141127809</v>
      </c>
      <c r="R442">
        <f t="shared" si="120"/>
        <v>89</v>
      </c>
      <c r="S442">
        <f t="shared" si="121"/>
        <v>5</v>
      </c>
      <c r="T442">
        <f t="shared" si="122"/>
        <v>35</v>
      </c>
    </row>
    <row r="443" spans="1:20">
      <c r="A443">
        <f t="shared" si="111"/>
        <v>428</v>
      </c>
      <c r="B443">
        <f t="shared" si="123"/>
        <v>0</v>
      </c>
      <c r="C443">
        <f t="shared" si="112"/>
        <v>0</v>
      </c>
      <c r="D443">
        <f t="shared" si="113"/>
        <v>0</v>
      </c>
      <c r="E443" s="6">
        <f t="shared" si="124"/>
        <v>0</v>
      </c>
      <c r="F443">
        <f t="shared" si="125"/>
        <v>0</v>
      </c>
      <c r="G443">
        <f t="shared" si="114"/>
        <v>4559.88</v>
      </c>
      <c r="H443">
        <f t="shared" si="115"/>
        <v>7005846</v>
      </c>
      <c r="I443">
        <f t="shared" si="116"/>
        <v>0</v>
      </c>
      <c r="J443">
        <f t="shared" si="117"/>
        <v>0</v>
      </c>
      <c r="K443">
        <f t="shared" si="118"/>
        <v>0</v>
      </c>
      <c r="L443">
        <f t="shared" si="126"/>
        <v>0</v>
      </c>
      <c r="M443">
        <f t="shared" si="119"/>
        <v>0.02</v>
      </c>
      <c r="N443" s="7">
        <f t="shared" si="128"/>
        <v>3.5294792893217908E-3</v>
      </c>
      <c r="O443">
        <f>VLOOKUP(R443,mortality!$B$4:$H$106,prot_model!S443+2,FALSE)</f>
        <v>4.1541171154164135E-2</v>
      </c>
      <c r="P443">
        <f t="shared" si="127"/>
        <v>1.0362918837356487</v>
      </c>
      <c r="Q443">
        <f>discount_curve!K435</f>
        <v>0.63196693122835101</v>
      </c>
      <c r="R443">
        <f t="shared" si="120"/>
        <v>89</v>
      </c>
      <c r="S443">
        <f t="shared" si="121"/>
        <v>5</v>
      </c>
      <c r="T443">
        <f t="shared" si="122"/>
        <v>35</v>
      </c>
    </row>
    <row r="444" spans="1:20">
      <c r="A444">
        <f t="shared" si="111"/>
        <v>429</v>
      </c>
      <c r="B444">
        <f t="shared" si="123"/>
        <v>0</v>
      </c>
      <c r="C444">
        <f t="shared" si="112"/>
        <v>0</v>
      </c>
      <c r="D444">
        <f t="shared" si="113"/>
        <v>0</v>
      </c>
      <c r="E444" s="6">
        <f t="shared" si="124"/>
        <v>0</v>
      </c>
      <c r="F444">
        <f t="shared" si="125"/>
        <v>0</v>
      </c>
      <c r="G444">
        <f t="shared" si="114"/>
        <v>4559.88</v>
      </c>
      <c r="H444">
        <f t="shared" si="115"/>
        <v>7005846</v>
      </c>
      <c r="I444">
        <f t="shared" si="116"/>
        <v>0</v>
      </c>
      <c r="J444">
        <f t="shared" si="117"/>
        <v>0</v>
      </c>
      <c r="K444">
        <f t="shared" si="118"/>
        <v>0</v>
      </c>
      <c r="L444">
        <f t="shared" si="126"/>
        <v>0</v>
      </c>
      <c r="M444">
        <f t="shared" si="119"/>
        <v>0.02</v>
      </c>
      <c r="N444" s="7">
        <f t="shared" si="128"/>
        <v>3.5294792893217908E-3</v>
      </c>
      <c r="O444">
        <f>VLOOKUP(R444,mortality!$B$4:$H$106,prot_model!S444+2,FALSE)</f>
        <v>4.1541171154164135E-2</v>
      </c>
      <c r="P444">
        <f t="shared" si="127"/>
        <v>1.0363782018373031</v>
      </c>
      <c r="Q444">
        <f>discount_curve!K436</f>
        <v>0.63128967491388399</v>
      </c>
      <c r="R444">
        <f t="shared" si="120"/>
        <v>89</v>
      </c>
      <c r="S444">
        <f t="shared" si="121"/>
        <v>5</v>
      </c>
      <c r="T444">
        <f t="shared" si="122"/>
        <v>35</v>
      </c>
    </row>
    <row r="445" spans="1:20">
      <c r="A445">
        <f t="shared" si="111"/>
        <v>430</v>
      </c>
      <c r="B445">
        <f t="shared" si="123"/>
        <v>0</v>
      </c>
      <c r="C445">
        <f t="shared" si="112"/>
        <v>0</v>
      </c>
      <c r="D445">
        <f t="shared" si="113"/>
        <v>0</v>
      </c>
      <c r="E445" s="6">
        <f t="shared" si="124"/>
        <v>0</v>
      </c>
      <c r="F445">
        <f t="shared" si="125"/>
        <v>0</v>
      </c>
      <c r="G445">
        <f t="shared" si="114"/>
        <v>4559.88</v>
      </c>
      <c r="H445">
        <f t="shared" si="115"/>
        <v>7005846</v>
      </c>
      <c r="I445">
        <f t="shared" si="116"/>
        <v>0</v>
      </c>
      <c r="J445">
        <f t="shared" si="117"/>
        <v>0</v>
      </c>
      <c r="K445">
        <f t="shared" si="118"/>
        <v>0</v>
      </c>
      <c r="L445">
        <f t="shared" si="126"/>
        <v>0</v>
      </c>
      <c r="M445">
        <f t="shared" si="119"/>
        <v>0.02</v>
      </c>
      <c r="N445" s="7">
        <f t="shared" si="128"/>
        <v>3.5294792893217908E-3</v>
      </c>
      <c r="O445">
        <f>VLOOKUP(R445,mortality!$B$4:$H$106,prot_model!S445+2,FALSE)</f>
        <v>4.1541171154164135E-2</v>
      </c>
      <c r="P445">
        <f t="shared" si="127"/>
        <v>1.036464527128838</v>
      </c>
      <c r="Q445">
        <f>discount_curve!K437</f>
        <v>0.63061314439074068</v>
      </c>
      <c r="R445">
        <f t="shared" si="120"/>
        <v>89</v>
      </c>
      <c r="S445">
        <f t="shared" si="121"/>
        <v>5</v>
      </c>
      <c r="T445">
        <f t="shared" si="122"/>
        <v>35</v>
      </c>
    </row>
    <row r="446" spans="1:20">
      <c r="A446">
        <f t="shared" si="111"/>
        <v>431</v>
      </c>
      <c r="B446">
        <f t="shared" si="123"/>
        <v>0</v>
      </c>
      <c r="C446">
        <f t="shared" si="112"/>
        <v>0</v>
      </c>
      <c r="D446">
        <f t="shared" si="113"/>
        <v>0</v>
      </c>
      <c r="E446" s="6">
        <f t="shared" si="124"/>
        <v>0</v>
      </c>
      <c r="F446">
        <f t="shared" si="125"/>
        <v>0</v>
      </c>
      <c r="G446">
        <f t="shared" si="114"/>
        <v>4559.88</v>
      </c>
      <c r="H446">
        <f t="shared" si="115"/>
        <v>7005846</v>
      </c>
      <c r="I446">
        <f t="shared" si="116"/>
        <v>0</v>
      </c>
      <c r="J446">
        <f t="shared" si="117"/>
        <v>0</v>
      </c>
      <c r="K446">
        <f t="shared" si="118"/>
        <v>0</v>
      </c>
      <c r="L446">
        <f t="shared" si="126"/>
        <v>0</v>
      </c>
      <c r="M446">
        <f t="shared" si="119"/>
        <v>0.02</v>
      </c>
      <c r="N446" s="7">
        <f t="shared" si="128"/>
        <v>3.5294792893217908E-3</v>
      </c>
      <c r="O446">
        <f>VLOOKUP(R446,mortality!$B$4:$H$106,prot_model!S446+2,FALSE)</f>
        <v>4.1541171154164135E-2</v>
      </c>
      <c r="P446">
        <f t="shared" si="127"/>
        <v>1.0365508596108519</v>
      </c>
      <c r="Q446">
        <f>discount_curve!K438</f>
        <v>0.62993733888111592</v>
      </c>
      <c r="R446">
        <f t="shared" si="120"/>
        <v>89</v>
      </c>
      <c r="S446">
        <f t="shared" si="121"/>
        <v>5</v>
      </c>
      <c r="T446">
        <f t="shared" si="122"/>
        <v>35</v>
      </c>
    </row>
    <row r="447" spans="1:20">
      <c r="A447">
        <f t="shared" si="111"/>
        <v>432</v>
      </c>
      <c r="B447">
        <f t="shared" si="123"/>
        <v>0</v>
      </c>
      <c r="C447">
        <f t="shared" si="112"/>
        <v>0</v>
      </c>
      <c r="D447">
        <f t="shared" si="113"/>
        <v>0</v>
      </c>
      <c r="E447" s="6">
        <f t="shared" si="124"/>
        <v>0</v>
      </c>
      <c r="F447">
        <f t="shared" si="125"/>
        <v>0</v>
      </c>
      <c r="G447">
        <f t="shared" si="114"/>
        <v>4559.88</v>
      </c>
      <c r="H447">
        <f t="shared" si="115"/>
        <v>7005846</v>
      </c>
      <c r="I447">
        <f t="shared" si="116"/>
        <v>0</v>
      </c>
      <c r="J447">
        <f t="shared" si="117"/>
        <v>0</v>
      </c>
      <c r="K447">
        <f t="shared" si="118"/>
        <v>0</v>
      </c>
      <c r="L447">
        <f t="shared" si="126"/>
        <v>0</v>
      </c>
      <c r="M447">
        <f t="shared" si="119"/>
        <v>0.02</v>
      </c>
      <c r="N447" s="7">
        <f t="shared" si="128"/>
        <v>3.9933278247695769E-3</v>
      </c>
      <c r="O447">
        <f>VLOOKUP(R447,mortality!$B$4:$H$106,prot_model!S447+2,FALSE)</f>
        <v>4.688133845078217E-2</v>
      </c>
      <c r="P447">
        <f t="shared" si="127"/>
        <v>1.0366371992839432</v>
      </c>
      <c r="Q447">
        <f>discount_curve!K439</f>
        <v>0.63195180756350433</v>
      </c>
      <c r="R447">
        <f t="shared" si="120"/>
        <v>90</v>
      </c>
      <c r="S447">
        <f t="shared" si="121"/>
        <v>5</v>
      </c>
      <c r="T447">
        <f t="shared" si="122"/>
        <v>36</v>
      </c>
    </row>
    <row r="448" spans="1:20">
      <c r="A448">
        <f t="shared" ref="A448:A511" si="129">A447+1</f>
        <v>433</v>
      </c>
      <c r="B448">
        <f t="shared" si="123"/>
        <v>0</v>
      </c>
      <c r="C448">
        <f t="shared" si="112"/>
        <v>0</v>
      </c>
      <c r="D448">
        <f t="shared" si="113"/>
        <v>0</v>
      </c>
      <c r="E448" s="6">
        <f t="shared" si="124"/>
        <v>0</v>
      </c>
      <c r="F448">
        <f t="shared" si="125"/>
        <v>0</v>
      </c>
      <c r="G448">
        <f t="shared" si="114"/>
        <v>4559.88</v>
      </c>
      <c r="H448">
        <f t="shared" si="115"/>
        <v>7005846</v>
      </c>
      <c r="I448">
        <f t="shared" si="116"/>
        <v>0</v>
      </c>
      <c r="J448">
        <f t="shared" si="117"/>
        <v>0</v>
      </c>
      <c r="K448">
        <f t="shared" si="118"/>
        <v>0</v>
      </c>
      <c r="L448">
        <f t="shared" si="126"/>
        <v>0</v>
      </c>
      <c r="M448">
        <f t="shared" si="119"/>
        <v>0.02</v>
      </c>
      <c r="N448" s="7">
        <f t="shared" si="128"/>
        <v>3.9933278247695769E-3</v>
      </c>
      <c r="O448">
        <f>VLOOKUP(R448,mortality!$B$4:$H$106,prot_model!S448+2,FALSE)</f>
        <v>4.688133845078217E-2</v>
      </c>
      <c r="P448">
        <f t="shared" si="127"/>
        <v>1.0367235461487134</v>
      </c>
      <c r="Q448">
        <f>discount_curve!K440</f>
        <v>0.63128079989721064</v>
      </c>
      <c r="R448">
        <f t="shared" si="120"/>
        <v>90</v>
      </c>
      <c r="S448">
        <f t="shared" si="121"/>
        <v>5</v>
      </c>
      <c r="T448">
        <f t="shared" si="122"/>
        <v>36</v>
      </c>
    </row>
    <row r="449" spans="1:20">
      <c r="A449">
        <f t="shared" si="129"/>
        <v>434</v>
      </c>
      <c r="B449">
        <f t="shared" si="123"/>
        <v>0</v>
      </c>
      <c r="C449">
        <f t="shared" si="112"/>
        <v>0</v>
      </c>
      <c r="D449">
        <f t="shared" si="113"/>
        <v>0</v>
      </c>
      <c r="E449" s="6">
        <f t="shared" si="124"/>
        <v>0</v>
      </c>
      <c r="F449">
        <f t="shared" si="125"/>
        <v>0</v>
      </c>
      <c r="G449">
        <f t="shared" si="114"/>
        <v>4559.88</v>
      </c>
      <c r="H449">
        <f t="shared" si="115"/>
        <v>7005846</v>
      </c>
      <c r="I449">
        <f t="shared" si="116"/>
        <v>0</v>
      </c>
      <c r="J449">
        <f t="shared" si="117"/>
        <v>0</v>
      </c>
      <c r="K449">
        <f t="shared" si="118"/>
        <v>0</v>
      </c>
      <c r="L449">
        <f t="shared" si="126"/>
        <v>0</v>
      </c>
      <c r="M449">
        <f t="shared" si="119"/>
        <v>0.02</v>
      </c>
      <c r="N449" s="7">
        <f t="shared" si="128"/>
        <v>3.9933278247695769E-3</v>
      </c>
      <c r="O449">
        <f>VLOOKUP(R449,mortality!$B$4:$H$106,prot_model!S449+2,FALSE)</f>
        <v>4.688133845078217E-2</v>
      </c>
      <c r="P449">
        <f t="shared" si="127"/>
        <v>1.0368099002057589</v>
      </c>
      <c r="Q449">
        <f>discount_curve!K441</f>
        <v>0.63061050470817026</v>
      </c>
      <c r="R449">
        <f t="shared" si="120"/>
        <v>90</v>
      </c>
      <c r="S449">
        <f t="shared" si="121"/>
        <v>5</v>
      </c>
      <c r="T449">
        <f t="shared" si="122"/>
        <v>36</v>
      </c>
    </row>
    <row r="450" spans="1:20">
      <c r="A450">
        <f t="shared" si="129"/>
        <v>435</v>
      </c>
      <c r="B450">
        <f t="shared" si="123"/>
        <v>0</v>
      </c>
      <c r="C450">
        <f t="shared" si="112"/>
        <v>0</v>
      </c>
      <c r="D450">
        <f t="shared" si="113"/>
        <v>0</v>
      </c>
      <c r="E450" s="6">
        <f t="shared" si="124"/>
        <v>0</v>
      </c>
      <c r="F450">
        <f t="shared" si="125"/>
        <v>0</v>
      </c>
      <c r="G450">
        <f t="shared" si="114"/>
        <v>4559.88</v>
      </c>
      <c r="H450">
        <f t="shared" si="115"/>
        <v>7005846</v>
      </c>
      <c r="I450">
        <f t="shared" si="116"/>
        <v>0</v>
      </c>
      <c r="J450">
        <f t="shared" si="117"/>
        <v>0</v>
      </c>
      <c r="K450">
        <f t="shared" si="118"/>
        <v>0</v>
      </c>
      <c r="L450">
        <f t="shared" si="126"/>
        <v>0</v>
      </c>
      <c r="M450">
        <f t="shared" si="119"/>
        <v>0.02</v>
      </c>
      <c r="N450" s="7">
        <f t="shared" si="128"/>
        <v>3.9933278247695769E-3</v>
      </c>
      <c r="O450">
        <f>VLOOKUP(R450,mortality!$B$4:$H$106,prot_model!S450+2,FALSE)</f>
        <v>4.688133845078217E-2</v>
      </c>
      <c r="P450">
        <f t="shared" si="127"/>
        <v>1.0368962614556798</v>
      </c>
      <c r="Q450">
        <f>discount_curve!K442</f>
        <v>0.629940921239874</v>
      </c>
      <c r="R450">
        <f t="shared" si="120"/>
        <v>90</v>
      </c>
      <c r="S450">
        <f t="shared" si="121"/>
        <v>5</v>
      </c>
      <c r="T450">
        <f t="shared" si="122"/>
        <v>36</v>
      </c>
    </row>
    <row r="451" spans="1:20">
      <c r="A451">
        <f t="shared" si="129"/>
        <v>436</v>
      </c>
      <c r="B451">
        <f t="shared" si="123"/>
        <v>0</v>
      </c>
      <c r="C451">
        <f t="shared" si="112"/>
        <v>0</v>
      </c>
      <c r="D451">
        <f t="shared" si="113"/>
        <v>0</v>
      </c>
      <c r="E451" s="6">
        <f t="shared" si="124"/>
        <v>0</v>
      </c>
      <c r="F451">
        <f t="shared" si="125"/>
        <v>0</v>
      </c>
      <c r="G451">
        <f t="shared" si="114"/>
        <v>4559.88</v>
      </c>
      <c r="H451">
        <f t="shared" si="115"/>
        <v>7005846</v>
      </c>
      <c r="I451">
        <f t="shared" si="116"/>
        <v>0</v>
      </c>
      <c r="J451">
        <f t="shared" si="117"/>
        <v>0</v>
      </c>
      <c r="K451">
        <f t="shared" si="118"/>
        <v>0</v>
      </c>
      <c r="L451">
        <f t="shared" si="126"/>
        <v>0</v>
      </c>
      <c r="M451">
        <f t="shared" si="119"/>
        <v>0.02</v>
      </c>
      <c r="N451" s="7">
        <f t="shared" si="128"/>
        <v>3.9933278247695769E-3</v>
      </c>
      <c r="O451">
        <f>VLOOKUP(R451,mortality!$B$4:$H$106,prot_model!S451+2,FALSE)</f>
        <v>4.688133845078217E-2</v>
      </c>
      <c r="P451">
        <f t="shared" si="127"/>
        <v>1.036982629899075</v>
      </c>
      <c r="Q451">
        <f>discount_curve!K443</f>
        <v>0.6292720487366148</v>
      </c>
      <c r="R451">
        <f t="shared" si="120"/>
        <v>90</v>
      </c>
      <c r="S451">
        <f t="shared" si="121"/>
        <v>5</v>
      </c>
      <c r="T451">
        <f t="shared" si="122"/>
        <v>36</v>
      </c>
    </row>
    <row r="452" spans="1:20">
      <c r="A452">
        <f t="shared" si="129"/>
        <v>437</v>
      </c>
      <c r="B452">
        <f t="shared" si="123"/>
        <v>0</v>
      </c>
      <c r="C452">
        <f t="shared" si="112"/>
        <v>0</v>
      </c>
      <c r="D452">
        <f t="shared" si="113"/>
        <v>0</v>
      </c>
      <c r="E452" s="6">
        <f t="shared" si="124"/>
        <v>0</v>
      </c>
      <c r="F452">
        <f t="shared" si="125"/>
        <v>0</v>
      </c>
      <c r="G452">
        <f t="shared" si="114"/>
        <v>4559.88</v>
      </c>
      <c r="H452">
        <f t="shared" si="115"/>
        <v>7005846</v>
      </c>
      <c r="I452">
        <f t="shared" si="116"/>
        <v>0</v>
      </c>
      <c r="J452">
        <f t="shared" si="117"/>
        <v>0</v>
      </c>
      <c r="K452">
        <f t="shared" si="118"/>
        <v>0</v>
      </c>
      <c r="L452">
        <f t="shared" si="126"/>
        <v>0</v>
      </c>
      <c r="M452">
        <f t="shared" si="119"/>
        <v>0.02</v>
      </c>
      <c r="N452" s="7">
        <f t="shared" si="128"/>
        <v>3.9933278247695769E-3</v>
      </c>
      <c r="O452">
        <f>VLOOKUP(R452,mortality!$B$4:$H$106,prot_model!S452+2,FALSE)</f>
        <v>4.688133845078217E-2</v>
      </c>
      <c r="P452">
        <f t="shared" si="127"/>
        <v>1.0370690055365437</v>
      </c>
      <c r="Q452">
        <f>discount_curve!K444</f>
        <v>0.62860388644348897</v>
      </c>
      <c r="R452">
        <f t="shared" si="120"/>
        <v>90</v>
      </c>
      <c r="S452">
        <f t="shared" si="121"/>
        <v>5</v>
      </c>
      <c r="T452">
        <f t="shared" si="122"/>
        <v>36</v>
      </c>
    </row>
    <row r="453" spans="1:20">
      <c r="A453">
        <f t="shared" si="129"/>
        <v>438</v>
      </c>
      <c r="B453">
        <f t="shared" si="123"/>
        <v>0</v>
      </c>
      <c r="C453">
        <f t="shared" si="112"/>
        <v>0</v>
      </c>
      <c r="D453">
        <f t="shared" si="113"/>
        <v>0</v>
      </c>
      <c r="E453" s="6">
        <f t="shared" si="124"/>
        <v>0</v>
      </c>
      <c r="F453">
        <f t="shared" si="125"/>
        <v>0</v>
      </c>
      <c r="G453">
        <f t="shared" si="114"/>
        <v>4559.88</v>
      </c>
      <c r="H453">
        <f t="shared" si="115"/>
        <v>7005846</v>
      </c>
      <c r="I453">
        <f t="shared" si="116"/>
        <v>0</v>
      </c>
      <c r="J453">
        <f t="shared" si="117"/>
        <v>0</v>
      </c>
      <c r="K453">
        <f t="shared" si="118"/>
        <v>0</v>
      </c>
      <c r="L453">
        <f t="shared" si="126"/>
        <v>0</v>
      </c>
      <c r="M453">
        <f t="shared" si="119"/>
        <v>0.02</v>
      </c>
      <c r="N453" s="7">
        <f t="shared" si="128"/>
        <v>3.9933278247695769E-3</v>
      </c>
      <c r="O453">
        <f>VLOOKUP(R453,mortality!$B$4:$H$106,prot_model!S453+2,FALSE)</f>
        <v>4.688133845078217E-2</v>
      </c>
      <c r="P453">
        <f t="shared" si="127"/>
        <v>1.0371553883686855</v>
      </c>
      <c r="Q453">
        <f>discount_curve!K445</f>
        <v>0.62793643360639395</v>
      </c>
      <c r="R453">
        <f t="shared" si="120"/>
        <v>90</v>
      </c>
      <c r="S453">
        <f t="shared" si="121"/>
        <v>5</v>
      </c>
      <c r="T453">
        <f t="shared" si="122"/>
        <v>36</v>
      </c>
    </row>
    <row r="454" spans="1:20">
      <c r="A454">
        <f t="shared" si="129"/>
        <v>439</v>
      </c>
      <c r="B454">
        <f t="shared" si="123"/>
        <v>0</v>
      </c>
      <c r="C454">
        <f t="shared" si="112"/>
        <v>0</v>
      </c>
      <c r="D454">
        <f t="shared" si="113"/>
        <v>0</v>
      </c>
      <c r="E454" s="6">
        <f t="shared" si="124"/>
        <v>0</v>
      </c>
      <c r="F454">
        <f t="shared" si="125"/>
        <v>0</v>
      </c>
      <c r="G454">
        <f t="shared" si="114"/>
        <v>4559.88</v>
      </c>
      <c r="H454">
        <f t="shared" si="115"/>
        <v>7005846</v>
      </c>
      <c r="I454">
        <f t="shared" si="116"/>
        <v>0</v>
      </c>
      <c r="J454">
        <f t="shared" si="117"/>
        <v>0</v>
      </c>
      <c r="K454">
        <f t="shared" si="118"/>
        <v>0</v>
      </c>
      <c r="L454">
        <f t="shared" si="126"/>
        <v>0</v>
      </c>
      <c r="M454">
        <f t="shared" si="119"/>
        <v>0.02</v>
      </c>
      <c r="N454" s="7">
        <f t="shared" si="128"/>
        <v>3.9933278247695769E-3</v>
      </c>
      <c r="O454">
        <f>VLOOKUP(R454,mortality!$B$4:$H$106,prot_model!S454+2,FALSE)</f>
        <v>4.688133845078217E-2</v>
      </c>
      <c r="P454">
        <f t="shared" si="127"/>
        <v>1.0372417783960992</v>
      </c>
      <c r="Q454">
        <f>discount_curve!K446</f>
        <v>0.62726968947202788</v>
      </c>
      <c r="R454">
        <f t="shared" si="120"/>
        <v>90</v>
      </c>
      <c r="S454">
        <f t="shared" si="121"/>
        <v>5</v>
      </c>
      <c r="T454">
        <f t="shared" si="122"/>
        <v>36</v>
      </c>
    </row>
    <row r="455" spans="1:20">
      <c r="A455">
        <f t="shared" si="129"/>
        <v>440</v>
      </c>
      <c r="B455">
        <f t="shared" si="123"/>
        <v>0</v>
      </c>
      <c r="C455">
        <f t="shared" si="112"/>
        <v>0</v>
      </c>
      <c r="D455">
        <f t="shared" si="113"/>
        <v>0</v>
      </c>
      <c r="E455" s="6">
        <f t="shared" si="124"/>
        <v>0</v>
      </c>
      <c r="F455">
        <f t="shared" si="125"/>
        <v>0</v>
      </c>
      <c r="G455">
        <f t="shared" si="114"/>
        <v>4559.88</v>
      </c>
      <c r="H455">
        <f t="shared" si="115"/>
        <v>7005846</v>
      </c>
      <c r="I455">
        <f t="shared" si="116"/>
        <v>0</v>
      </c>
      <c r="J455">
        <f t="shared" si="117"/>
        <v>0</v>
      </c>
      <c r="K455">
        <f t="shared" si="118"/>
        <v>0</v>
      </c>
      <c r="L455">
        <f t="shared" si="126"/>
        <v>0</v>
      </c>
      <c r="M455">
        <f t="shared" si="119"/>
        <v>0.02</v>
      </c>
      <c r="N455" s="7">
        <f t="shared" si="128"/>
        <v>3.9933278247695769E-3</v>
      </c>
      <c r="O455">
        <f>VLOOKUP(R455,mortality!$B$4:$H$106,prot_model!S455+2,FALSE)</f>
        <v>4.688133845078217E-2</v>
      </c>
      <c r="P455">
        <f t="shared" si="127"/>
        <v>1.0373281756193844</v>
      </c>
      <c r="Q455">
        <f>discount_curve!K447</f>
        <v>0.62660365328788847</v>
      </c>
      <c r="R455">
        <f t="shared" si="120"/>
        <v>90</v>
      </c>
      <c r="S455">
        <f t="shared" si="121"/>
        <v>5</v>
      </c>
      <c r="T455">
        <f t="shared" si="122"/>
        <v>36</v>
      </c>
    </row>
    <row r="456" spans="1:20">
      <c r="A456">
        <f t="shared" si="129"/>
        <v>441</v>
      </c>
      <c r="B456">
        <f t="shared" si="123"/>
        <v>0</v>
      </c>
      <c r="C456">
        <f t="shared" si="112"/>
        <v>0</v>
      </c>
      <c r="D456">
        <f t="shared" si="113"/>
        <v>0</v>
      </c>
      <c r="E456" s="6">
        <f t="shared" si="124"/>
        <v>0</v>
      </c>
      <c r="F456">
        <f t="shared" si="125"/>
        <v>0</v>
      </c>
      <c r="G456">
        <f t="shared" si="114"/>
        <v>4559.88</v>
      </c>
      <c r="H456">
        <f t="shared" si="115"/>
        <v>7005846</v>
      </c>
      <c r="I456">
        <f t="shared" si="116"/>
        <v>0</v>
      </c>
      <c r="J456">
        <f t="shared" si="117"/>
        <v>0</v>
      </c>
      <c r="K456">
        <f t="shared" si="118"/>
        <v>0</v>
      </c>
      <c r="L456">
        <f t="shared" si="126"/>
        <v>0</v>
      </c>
      <c r="M456">
        <f t="shared" si="119"/>
        <v>0.02</v>
      </c>
      <c r="N456" s="7">
        <f t="shared" si="128"/>
        <v>3.9933278247695769E-3</v>
      </c>
      <c r="O456">
        <f>VLOOKUP(R456,mortality!$B$4:$H$106,prot_model!S456+2,FALSE)</f>
        <v>4.688133845078217E-2</v>
      </c>
      <c r="P456">
        <f t="shared" si="127"/>
        <v>1.0374145800391403</v>
      </c>
      <c r="Q456">
        <f>discount_curve!K448</f>
        <v>0.62593832430227325</v>
      </c>
      <c r="R456">
        <f t="shared" si="120"/>
        <v>90</v>
      </c>
      <c r="S456">
        <f t="shared" si="121"/>
        <v>5</v>
      </c>
      <c r="T456">
        <f t="shared" si="122"/>
        <v>36</v>
      </c>
    </row>
    <row r="457" spans="1:20">
      <c r="A457">
        <f t="shared" si="129"/>
        <v>442</v>
      </c>
      <c r="B457">
        <f t="shared" si="123"/>
        <v>0</v>
      </c>
      <c r="C457">
        <f t="shared" si="112"/>
        <v>0</v>
      </c>
      <c r="D457">
        <f t="shared" si="113"/>
        <v>0</v>
      </c>
      <c r="E457" s="6">
        <f t="shared" si="124"/>
        <v>0</v>
      </c>
      <c r="F457">
        <f t="shared" si="125"/>
        <v>0</v>
      </c>
      <c r="G457">
        <f t="shared" si="114"/>
        <v>4559.88</v>
      </c>
      <c r="H457">
        <f t="shared" si="115"/>
        <v>7005846</v>
      </c>
      <c r="I457">
        <f t="shared" si="116"/>
        <v>0</v>
      </c>
      <c r="J457">
        <f t="shared" si="117"/>
        <v>0</v>
      </c>
      <c r="K457">
        <f t="shared" si="118"/>
        <v>0</v>
      </c>
      <c r="L457">
        <f t="shared" si="126"/>
        <v>0</v>
      </c>
      <c r="M457">
        <f t="shared" si="119"/>
        <v>0.02</v>
      </c>
      <c r="N457" s="7">
        <f t="shared" si="128"/>
        <v>3.9933278247695769E-3</v>
      </c>
      <c r="O457">
        <f>VLOOKUP(R457,mortality!$B$4:$H$106,prot_model!S457+2,FALSE)</f>
        <v>4.688133845078217E-2</v>
      </c>
      <c r="P457">
        <f t="shared" si="127"/>
        <v>1.0375009916559665</v>
      </c>
      <c r="Q457">
        <f>discount_curve!K449</f>
        <v>0.62527370176427777</v>
      </c>
      <c r="R457">
        <f t="shared" si="120"/>
        <v>90</v>
      </c>
      <c r="S457">
        <f t="shared" si="121"/>
        <v>5</v>
      </c>
      <c r="T457">
        <f t="shared" si="122"/>
        <v>36</v>
      </c>
    </row>
    <row r="458" spans="1:20">
      <c r="A458">
        <f t="shared" si="129"/>
        <v>443</v>
      </c>
      <c r="B458">
        <f t="shared" si="123"/>
        <v>0</v>
      </c>
      <c r="C458">
        <f t="shared" si="112"/>
        <v>0</v>
      </c>
      <c r="D458">
        <f t="shared" si="113"/>
        <v>0</v>
      </c>
      <c r="E458" s="6">
        <f t="shared" si="124"/>
        <v>0</v>
      </c>
      <c r="F458">
        <f t="shared" si="125"/>
        <v>0</v>
      </c>
      <c r="G458">
        <f t="shared" si="114"/>
        <v>4559.88</v>
      </c>
      <c r="H458">
        <f t="shared" si="115"/>
        <v>7005846</v>
      </c>
      <c r="I458">
        <f t="shared" si="116"/>
        <v>0</v>
      </c>
      <c r="J458">
        <f t="shared" si="117"/>
        <v>0</v>
      </c>
      <c r="K458">
        <f t="shared" si="118"/>
        <v>0</v>
      </c>
      <c r="L458">
        <f t="shared" si="126"/>
        <v>0</v>
      </c>
      <c r="M458">
        <f t="shared" si="119"/>
        <v>0.02</v>
      </c>
      <c r="N458" s="7">
        <f t="shared" si="128"/>
        <v>3.9933278247695769E-3</v>
      </c>
      <c r="O458">
        <f>VLOOKUP(R458,mortality!$B$4:$H$106,prot_model!S458+2,FALSE)</f>
        <v>4.688133845078217E-2</v>
      </c>
      <c r="P458">
        <f t="shared" si="127"/>
        <v>1.0375874104704625</v>
      </c>
      <c r="Q458">
        <f>discount_curve!K450</f>
        <v>0.6246097849237936</v>
      </c>
      <c r="R458">
        <f t="shared" si="120"/>
        <v>90</v>
      </c>
      <c r="S458">
        <f t="shared" si="121"/>
        <v>5</v>
      </c>
      <c r="T458">
        <f t="shared" si="122"/>
        <v>36</v>
      </c>
    </row>
    <row r="459" spans="1:20">
      <c r="A459">
        <f t="shared" si="129"/>
        <v>444</v>
      </c>
      <c r="B459">
        <f t="shared" si="123"/>
        <v>0</v>
      </c>
      <c r="C459">
        <f t="shared" si="112"/>
        <v>0</v>
      </c>
      <c r="D459">
        <f t="shared" si="113"/>
        <v>0</v>
      </c>
      <c r="E459" s="6">
        <f t="shared" si="124"/>
        <v>0</v>
      </c>
      <c r="F459">
        <f t="shared" si="125"/>
        <v>0</v>
      </c>
      <c r="G459">
        <f t="shared" si="114"/>
        <v>4559.88</v>
      </c>
      <c r="H459">
        <f t="shared" si="115"/>
        <v>7005846</v>
      </c>
      <c r="I459">
        <f t="shared" si="116"/>
        <v>0</v>
      </c>
      <c r="J459">
        <f t="shared" si="117"/>
        <v>0</v>
      </c>
      <c r="K459">
        <f t="shared" si="118"/>
        <v>0</v>
      </c>
      <c r="L459">
        <f t="shared" si="126"/>
        <v>0</v>
      </c>
      <c r="M459">
        <f t="shared" si="119"/>
        <v>0.02</v>
      </c>
      <c r="N459" s="7">
        <f t="shared" si="128"/>
        <v>4.5272037992336589E-3</v>
      </c>
      <c r="O459">
        <f>VLOOKUP(R459,mortality!$B$4:$H$106,prot_model!S459+2,FALSE)</f>
        <v>5.2993944536433461E-2</v>
      </c>
      <c r="P459">
        <f t="shared" si="127"/>
        <v>1.037673836483227</v>
      </c>
      <c r="Q459">
        <f>discount_curve!K451</f>
        <v>0.62668796963798923</v>
      </c>
      <c r="R459">
        <f t="shared" si="120"/>
        <v>91</v>
      </c>
      <c r="S459">
        <f t="shared" si="121"/>
        <v>5</v>
      </c>
      <c r="T459">
        <f t="shared" si="122"/>
        <v>37</v>
      </c>
    </row>
    <row r="460" spans="1:20">
      <c r="A460">
        <f t="shared" si="129"/>
        <v>445</v>
      </c>
      <c r="B460">
        <f t="shared" si="123"/>
        <v>0</v>
      </c>
      <c r="C460">
        <f t="shared" si="112"/>
        <v>0</v>
      </c>
      <c r="D460">
        <f t="shared" si="113"/>
        <v>0</v>
      </c>
      <c r="E460" s="6">
        <f t="shared" si="124"/>
        <v>0</v>
      </c>
      <c r="F460">
        <f t="shared" si="125"/>
        <v>0</v>
      </c>
      <c r="G460">
        <f t="shared" si="114"/>
        <v>4559.88</v>
      </c>
      <c r="H460">
        <f t="shared" si="115"/>
        <v>7005846</v>
      </c>
      <c r="I460">
        <f t="shared" si="116"/>
        <v>0</v>
      </c>
      <c r="J460">
        <f t="shared" si="117"/>
        <v>0</v>
      </c>
      <c r="K460">
        <f t="shared" si="118"/>
        <v>0</v>
      </c>
      <c r="L460">
        <f t="shared" si="126"/>
        <v>0</v>
      </c>
      <c r="M460">
        <f t="shared" si="119"/>
        <v>0.02</v>
      </c>
      <c r="N460" s="7">
        <f t="shared" si="128"/>
        <v>4.5272037992336589E-3</v>
      </c>
      <c r="O460">
        <f>VLOOKUP(R460,mortality!$B$4:$H$106,prot_model!S460+2,FALSE)</f>
        <v>5.2993944536433461E-2</v>
      </c>
      <c r="P460">
        <f t="shared" si="127"/>
        <v>1.037760269694862</v>
      </c>
      <c r="Q460">
        <f>discount_curve!K452</f>
        <v>0.62602873244606483</v>
      </c>
      <c r="R460">
        <f t="shared" si="120"/>
        <v>91</v>
      </c>
      <c r="S460">
        <f t="shared" si="121"/>
        <v>5</v>
      </c>
      <c r="T460">
        <f t="shared" si="122"/>
        <v>37</v>
      </c>
    </row>
    <row r="461" spans="1:20">
      <c r="A461">
        <f t="shared" si="129"/>
        <v>446</v>
      </c>
      <c r="B461">
        <f t="shared" si="123"/>
        <v>0</v>
      </c>
      <c r="C461">
        <f t="shared" si="112"/>
        <v>0</v>
      </c>
      <c r="D461">
        <f t="shared" si="113"/>
        <v>0</v>
      </c>
      <c r="E461" s="6">
        <f t="shared" si="124"/>
        <v>0</v>
      </c>
      <c r="F461">
        <f t="shared" si="125"/>
        <v>0</v>
      </c>
      <c r="G461">
        <f t="shared" si="114"/>
        <v>4559.88</v>
      </c>
      <c r="H461">
        <f t="shared" si="115"/>
        <v>7005846</v>
      </c>
      <c r="I461">
        <f t="shared" si="116"/>
        <v>0</v>
      </c>
      <c r="J461">
        <f t="shared" si="117"/>
        <v>0</v>
      </c>
      <c r="K461">
        <f t="shared" si="118"/>
        <v>0</v>
      </c>
      <c r="L461">
        <f t="shared" si="126"/>
        <v>0</v>
      </c>
      <c r="M461">
        <f t="shared" si="119"/>
        <v>0.02</v>
      </c>
      <c r="N461" s="7">
        <f t="shared" si="128"/>
        <v>4.5272037992336589E-3</v>
      </c>
      <c r="O461">
        <f>VLOOKUP(R461,mortality!$B$4:$H$106,prot_model!S461+2,FALSE)</f>
        <v>5.2993944536433461E-2</v>
      </c>
      <c r="P461">
        <f t="shared" si="127"/>
        <v>1.0378467101059645</v>
      </c>
      <c r="Q461">
        <f>discount_curve!K453</f>
        <v>0.62537018873111205</v>
      </c>
      <c r="R461">
        <f t="shared" si="120"/>
        <v>91</v>
      </c>
      <c r="S461">
        <f t="shared" si="121"/>
        <v>5</v>
      </c>
      <c r="T461">
        <f t="shared" si="122"/>
        <v>37</v>
      </c>
    </row>
    <row r="462" spans="1:20">
      <c r="A462">
        <f t="shared" si="129"/>
        <v>447</v>
      </c>
      <c r="B462">
        <f t="shared" si="123"/>
        <v>0</v>
      </c>
      <c r="C462">
        <f t="shared" si="112"/>
        <v>0</v>
      </c>
      <c r="D462">
        <f t="shared" si="113"/>
        <v>0</v>
      </c>
      <c r="E462" s="6">
        <f t="shared" si="124"/>
        <v>0</v>
      </c>
      <c r="F462">
        <f t="shared" si="125"/>
        <v>0</v>
      </c>
      <c r="G462">
        <f t="shared" si="114"/>
        <v>4559.88</v>
      </c>
      <c r="H462">
        <f t="shared" si="115"/>
        <v>7005846</v>
      </c>
      <c r="I462">
        <f t="shared" si="116"/>
        <v>0</v>
      </c>
      <c r="J462">
        <f t="shared" si="117"/>
        <v>0</v>
      </c>
      <c r="K462">
        <f t="shared" si="118"/>
        <v>0</v>
      </c>
      <c r="L462">
        <f t="shared" si="126"/>
        <v>0</v>
      </c>
      <c r="M462">
        <f t="shared" si="119"/>
        <v>0.02</v>
      </c>
      <c r="N462" s="7">
        <f t="shared" si="128"/>
        <v>4.5272037992336589E-3</v>
      </c>
      <c r="O462">
        <f>VLOOKUP(R462,mortality!$B$4:$H$106,prot_model!S462+2,FALSE)</f>
        <v>5.2993944536433461E-2</v>
      </c>
      <c r="P462">
        <f t="shared" si="127"/>
        <v>1.0379331577171353</v>
      </c>
      <c r="Q462">
        <f>discount_curve!K454</f>
        <v>0.62471233776363555</v>
      </c>
      <c r="R462">
        <f t="shared" si="120"/>
        <v>91</v>
      </c>
      <c r="S462">
        <f t="shared" si="121"/>
        <v>5</v>
      </c>
      <c r="T462">
        <f t="shared" si="122"/>
        <v>37</v>
      </c>
    </row>
    <row r="463" spans="1:20">
      <c r="A463">
        <f t="shared" si="129"/>
        <v>448</v>
      </c>
      <c r="B463">
        <f t="shared" si="123"/>
        <v>0</v>
      </c>
      <c r="C463">
        <f t="shared" ref="C463:C526" si="130">G463*J463</f>
        <v>0</v>
      </c>
      <c r="D463">
        <f t="shared" ref="D463:D526" si="131">H463*K463</f>
        <v>0</v>
      </c>
      <c r="E463" s="6">
        <f t="shared" si="124"/>
        <v>0</v>
      </c>
      <c r="F463">
        <f t="shared" si="125"/>
        <v>0</v>
      </c>
      <c r="G463">
        <f t="shared" ref="G463:G526" si="132">ROUND((1+$I$8)*$C$8,2)</f>
        <v>4559.88</v>
      </c>
      <c r="H463">
        <f t="shared" ref="H463:H526" si="133">$F$5</f>
        <v>7005846</v>
      </c>
      <c r="I463">
        <f t="shared" ref="I463:I526" si="134">IF(A463=$F$7*12,J462-K462-L462,0)</f>
        <v>0</v>
      </c>
      <c r="J463">
        <f t="shared" ref="J463:J526" si="135">IF(A463=0,$F$8, J462-K462-L462-I463)</f>
        <v>0</v>
      </c>
      <c r="K463">
        <f t="shared" ref="K463:K526" si="136">IFERROR(J463*N463,0)</f>
        <v>0</v>
      </c>
      <c r="L463">
        <f t="shared" si="126"/>
        <v>0</v>
      </c>
      <c r="M463">
        <f t="shared" ref="M463:M526" si="137">MAX(0.1 - 0.02 * T463, 0.02)</f>
        <v>0.02</v>
      </c>
      <c r="N463" s="7">
        <f t="shared" si="128"/>
        <v>4.5272037992336589E-3</v>
      </c>
      <c r="O463">
        <f>VLOOKUP(R463,mortality!$B$4:$H$106,prot_model!S463+2,FALSE)</f>
        <v>5.2993944536433461E-2</v>
      </c>
      <c r="P463">
        <f t="shared" si="127"/>
        <v>1.038019612528974</v>
      </c>
      <c r="Q463">
        <f>discount_curve!K455</f>
        <v>0.62405517881490757</v>
      </c>
      <c r="R463">
        <f t="shared" ref="R463:R526" si="138">$F$6+T463</f>
        <v>91</v>
      </c>
      <c r="S463">
        <f t="shared" ref="S463:S526" si="139">MIN(T463,5)</f>
        <v>5</v>
      </c>
      <c r="T463">
        <f t="shared" ref="T463:T526" si="140">FLOOR(A463/12,1)</f>
        <v>37</v>
      </c>
    </row>
    <row r="464" spans="1:20">
      <c r="A464">
        <f t="shared" si="129"/>
        <v>449</v>
      </c>
      <c r="B464">
        <f t="shared" ref="B464:B527" si="141">C464-D464-E464-F464</f>
        <v>0</v>
      </c>
      <c r="C464">
        <f t="shared" si="130"/>
        <v>0</v>
      </c>
      <c r="D464">
        <f t="shared" si="131"/>
        <v>0</v>
      </c>
      <c r="E464" s="6">
        <f t="shared" ref="E464:E527" si="142">IF(A464=0,$I$7,0)+J464*$I$6/12*P464</f>
        <v>0</v>
      </c>
      <c r="F464">
        <f t="shared" ref="F464:F527" si="143">+IF(T464=0, C464,0)</f>
        <v>0</v>
      </c>
      <c r="G464">
        <f t="shared" si="132"/>
        <v>4559.88</v>
      </c>
      <c r="H464">
        <f t="shared" si="133"/>
        <v>7005846</v>
      </c>
      <c r="I464">
        <f t="shared" si="134"/>
        <v>0</v>
      </c>
      <c r="J464">
        <f t="shared" si="135"/>
        <v>0</v>
      </c>
      <c r="K464">
        <f t="shared" si="136"/>
        <v>0</v>
      </c>
      <c r="L464">
        <f t="shared" ref="L464:L527" si="144">(J464-K464)*(1-(1-M464)^(1/12))</f>
        <v>0</v>
      </c>
      <c r="M464">
        <f t="shared" si="137"/>
        <v>0.02</v>
      </c>
      <c r="N464" s="7">
        <f t="shared" si="128"/>
        <v>4.5272037992336589E-3</v>
      </c>
      <c r="O464">
        <f>VLOOKUP(R464,mortality!$B$4:$H$106,prot_model!S464+2,FALSE)</f>
        <v>5.2993944536433461E-2</v>
      </c>
      <c r="P464">
        <f t="shared" ref="P464:P527" si="145">(1+$I$5)^(A464/12)</f>
        <v>1.0381060745420803</v>
      </c>
      <c r="Q464">
        <f>discount_curve!K456</f>
        <v>0.6233987111569671</v>
      </c>
      <c r="R464">
        <f t="shared" si="138"/>
        <v>91</v>
      </c>
      <c r="S464">
        <f t="shared" si="139"/>
        <v>5</v>
      </c>
      <c r="T464">
        <f t="shared" si="140"/>
        <v>37</v>
      </c>
    </row>
    <row r="465" spans="1:20">
      <c r="A465">
        <f t="shared" si="129"/>
        <v>450</v>
      </c>
      <c r="B465">
        <f t="shared" si="141"/>
        <v>0</v>
      </c>
      <c r="C465">
        <f t="shared" si="130"/>
        <v>0</v>
      </c>
      <c r="D465">
        <f t="shared" si="131"/>
        <v>0</v>
      </c>
      <c r="E465" s="6">
        <f t="shared" si="142"/>
        <v>0</v>
      </c>
      <c r="F465">
        <f t="shared" si="143"/>
        <v>0</v>
      </c>
      <c r="G465">
        <f t="shared" si="132"/>
        <v>4559.88</v>
      </c>
      <c r="H465">
        <f t="shared" si="133"/>
        <v>7005846</v>
      </c>
      <c r="I465">
        <f t="shared" si="134"/>
        <v>0</v>
      </c>
      <c r="J465">
        <f t="shared" si="135"/>
        <v>0</v>
      </c>
      <c r="K465">
        <f t="shared" si="136"/>
        <v>0</v>
      </c>
      <c r="L465">
        <f t="shared" si="144"/>
        <v>0</v>
      </c>
      <c r="M465">
        <f t="shared" si="137"/>
        <v>0.02</v>
      </c>
      <c r="N465" s="7">
        <f t="shared" si="128"/>
        <v>4.5272037992336589E-3</v>
      </c>
      <c r="O465">
        <f>VLOOKUP(R465,mortality!$B$4:$H$106,prot_model!S465+2,FALSE)</f>
        <v>5.2993944536433461E-2</v>
      </c>
      <c r="P465">
        <f t="shared" si="145"/>
        <v>1.0381925437570541</v>
      </c>
      <c r="Q465">
        <f>discount_curve!K457</f>
        <v>0.6227429340626186</v>
      </c>
      <c r="R465">
        <f t="shared" si="138"/>
        <v>91</v>
      </c>
      <c r="S465">
        <f t="shared" si="139"/>
        <v>5</v>
      </c>
      <c r="T465">
        <f t="shared" si="140"/>
        <v>37</v>
      </c>
    </row>
    <row r="466" spans="1:20">
      <c r="A466">
        <f t="shared" si="129"/>
        <v>451</v>
      </c>
      <c r="B466">
        <f t="shared" si="141"/>
        <v>0</v>
      </c>
      <c r="C466">
        <f t="shared" si="130"/>
        <v>0</v>
      </c>
      <c r="D466">
        <f t="shared" si="131"/>
        <v>0</v>
      </c>
      <c r="E466" s="6">
        <f t="shared" si="142"/>
        <v>0</v>
      </c>
      <c r="F466">
        <f t="shared" si="143"/>
        <v>0</v>
      </c>
      <c r="G466">
        <f t="shared" si="132"/>
        <v>4559.88</v>
      </c>
      <c r="H466">
        <f t="shared" si="133"/>
        <v>7005846</v>
      </c>
      <c r="I466">
        <f t="shared" si="134"/>
        <v>0</v>
      </c>
      <c r="J466">
        <f t="shared" si="135"/>
        <v>0</v>
      </c>
      <c r="K466">
        <f t="shared" si="136"/>
        <v>0</v>
      </c>
      <c r="L466">
        <f t="shared" si="144"/>
        <v>0</v>
      </c>
      <c r="M466">
        <f t="shared" si="137"/>
        <v>0.02</v>
      </c>
      <c r="N466" s="7">
        <f t="shared" ref="N466:N529" si="146">1-(1-O466)^(1/12)</f>
        <v>4.5272037992336589E-3</v>
      </c>
      <c r="O466">
        <f>VLOOKUP(R466,mortality!$B$4:$H$106,prot_model!S466+2,FALSE)</f>
        <v>5.2993944536433461E-2</v>
      </c>
      <c r="P466">
        <f t="shared" si="145"/>
        <v>1.0382790201744951</v>
      </c>
      <c r="Q466">
        <f>discount_curve!K458</f>
        <v>0.62208784680543172</v>
      </c>
      <c r="R466">
        <f t="shared" si="138"/>
        <v>91</v>
      </c>
      <c r="S466">
        <f t="shared" si="139"/>
        <v>5</v>
      </c>
      <c r="T466">
        <f t="shared" si="140"/>
        <v>37</v>
      </c>
    </row>
    <row r="467" spans="1:20">
      <c r="A467">
        <f t="shared" si="129"/>
        <v>452</v>
      </c>
      <c r="B467">
        <f t="shared" si="141"/>
        <v>0</v>
      </c>
      <c r="C467">
        <f t="shared" si="130"/>
        <v>0</v>
      </c>
      <c r="D467">
        <f t="shared" si="131"/>
        <v>0</v>
      </c>
      <c r="E467" s="6">
        <f t="shared" si="142"/>
        <v>0</v>
      </c>
      <c r="F467">
        <f t="shared" si="143"/>
        <v>0</v>
      </c>
      <c r="G467">
        <f t="shared" si="132"/>
        <v>4559.88</v>
      </c>
      <c r="H467">
        <f t="shared" si="133"/>
        <v>7005846</v>
      </c>
      <c r="I467">
        <f t="shared" si="134"/>
        <v>0</v>
      </c>
      <c r="J467">
        <f t="shared" si="135"/>
        <v>0</v>
      </c>
      <c r="K467">
        <f t="shared" si="136"/>
        <v>0</v>
      </c>
      <c r="L467">
        <f t="shared" si="144"/>
        <v>0</v>
      </c>
      <c r="M467">
        <f t="shared" si="137"/>
        <v>0.02</v>
      </c>
      <c r="N467" s="7">
        <f t="shared" si="146"/>
        <v>4.5272037992336589E-3</v>
      </c>
      <c r="O467">
        <f>VLOOKUP(R467,mortality!$B$4:$H$106,prot_model!S467+2,FALSE)</f>
        <v>5.2993944536433461E-2</v>
      </c>
      <c r="P467">
        <f t="shared" si="145"/>
        <v>1.0383655037950037</v>
      </c>
      <c r="Q467">
        <f>discount_curve!K459</f>
        <v>0.62143344865974026</v>
      </c>
      <c r="R467">
        <f t="shared" si="138"/>
        <v>91</v>
      </c>
      <c r="S467">
        <f t="shared" si="139"/>
        <v>5</v>
      </c>
      <c r="T467">
        <f t="shared" si="140"/>
        <v>37</v>
      </c>
    </row>
    <row r="468" spans="1:20">
      <c r="A468">
        <f t="shared" si="129"/>
        <v>453</v>
      </c>
      <c r="B468">
        <f t="shared" si="141"/>
        <v>0</v>
      </c>
      <c r="C468">
        <f t="shared" si="130"/>
        <v>0</v>
      </c>
      <c r="D468">
        <f t="shared" si="131"/>
        <v>0</v>
      </c>
      <c r="E468" s="6">
        <f t="shared" si="142"/>
        <v>0</v>
      </c>
      <c r="F468">
        <f t="shared" si="143"/>
        <v>0</v>
      </c>
      <c r="G468">
        <f t="shared" si="132"/>
        <v>4559.88</v>
      </c>
      <c r="H468">
        <f t="shared" si="133"/>
        <v>7005846</v>
      </c>
      <c r="I468">
        <f t="shared" si="134"/>
        <v>0</v>
      </c>
      <c r="J468">
        <f t="shared" si="135"/>
        <v>0</v>
      </c>
      <c r="K468">
        <f t="shared" si="136"/>
        <v>0</v>
      </c>
      <c r="L468">
        <f t="shared" si="144"/>
        <v>0</v>
      </c>
      <c r="M468">
        <f t="shared" si="137"/>
        <v>0.02</v>
      </c>
      <c r="N468" s="7">
        <f t="shared" si="146"/>
        <v>4.5272037992336589E-3</v>
      </c>
      <c r="O468">
        <f>VLOOKUP(R468,mortality!$B$4:$H$106,prot_model!S468+2,FALSE)</f>
        <v>5.2993944536433461E-2</v>
      </c>
      <c r="P468">
        <f t="shared" si="145"/>
        <v>1.0384519946191795</v>
      </c>
      <c r="Q468">
        <f>discount_curve!K460</f>
        <v>0.62077973890064131</v>
      </c>
      <c r="R468">
        <f t="shared" si="138"/>
        <v>91</v>
      </c>
      <c r="S468">
        <f t="shared" si="139"/>
        <v>5</v>
      </c>
      <c r="T468">
        <f t="shared" si="140"/>
        <v>37</v>
      </c>
    </row>
    <row r="469" spans="1:20">
      <c r="A469">
        <f t="shared" si="129"/>
        <v>454</v>
      </c>
      <c r="B469">
        <f t="shared" si="141"/>
        <v>0</v>
      </c>
      <c r="C469">
        <f t="shared" si="130"/>
        <v>0</v>
      </c>
      <c r="D469">
        <f t="shared" si="131"/>
        <v>0</v>
      </c>
      <c r="E469" s="6">
        <f t="shared" si="142"/>
        <v>0</v>
      </c>
      <c r="F469">
        <f t="shared" si="143"/>
        <v>0</v>
      </c>
      <c r="G469">
        <f t="shared" si="132"/>
        <v>4559.88</v>
      </c>
      <c r="H469">
        <f t="shared" si="133"/>
        <v>7005846</v>
      </c>
      <c r="I469">
        <f t="shared" si="134"/>
        <v>0</v>
      </c>
      <c r="J469">
        <f t="shared" si="135"/>
        <v>0</v>
      </c>
      <c r="K469">
        <f t="shared" si="136"/>
        <v>0</v>
      </c>
      <c r="L469">
        <f t="shared" si="144"/>
        <v>0</v>
      </c>
      <c r="M469">
        <f t="shared" si="137"/>
        <v>0.02</v>
      </c>
      <c r="N469" s="7">
        <f t="shared" si="146"/>
        <v>4.5272037992336589E-3</v>
      </c>
      <c r="O469">
        <f>VLOOKUP(R469,mortality!$B$4:$H$106,prot_model!S469+2,FALSE)</f>
        <v>5.2993944536433461E-2</v>
      </c>
      <c r="P469">
        <f t="shared" si="145"/>
        <v>1.0385384926476224</v>
      </c>
      <c r="Q469">
        <f>discount_curve!K461</f>
        <v>0.62012671680399456</v>
      </c>
      <c r="R469">
        <f t="shared" si="138"/>
        <v>91</v>
      </c>
      <c r="S469">
        <f t="shared" si="139"/>
        <v>5</v>
      </c>
      <c r="T469">
        <f t="shared" si="140"/>
        <v>37</v>
      </c>
    </row>
    <row r="470" spans="1:20">
      <c r="A470">
        <f t="shared" si="129"/>
        <v>455</v>
      </c>
      <c r="B470">
        <f t="shared" si="141"/>
        <v>0</v>
      </c>
      <c r="C470">
        <f t="shared" si="130"/>
        <v>0</v>
      </c>
      <c r="D470">
        <f t="shared" si="131"/>
        <v>0</v>
      </c>
      <c r="E470" s="6">
        <f t="shared" si="142"/>
        <v>0</v>
      </c>
      <c r="F470">
        <f t="shared" si="143"/>
        <v>0</v>
      </c>
      <c r="G470">
        <f t="shared" si="132"/>
        <v>4559.88</v>
      </c>
      <c r="H470">
        <f t="shared" si="133"/>
        <v>7005846</v>
      </c>
      <c r="I470">
        <f t="shared" si="134"/>
        <v>0</v>
      </c>
      <c r="J470">
        <f t="shared" si="135"/>
        <v>0</v>
      </c>
      <c r="K470">
        <f t="shared" si="136"/>
        <v>0</v>
      </c>
      <c r="L470">
        <f t="shared" si="144"/>
        <v>0</v>
      </c>
      <c r="M470">
        <f t="shared" si="137"/>
        <v>0.02</v>
      </c>
      <c r="N470" s="7">
        <f t="shared" si="146"/>
        <v>4.5272037992336589E-3</v>
      </c>
      <c r="O470">
        <f>VLOOKUP(R470,mortality!$B$4:$H$106,prot_model!S470+2,FALSE)</f>
        <v>5.2993944536433461E-2</v>
      </c>
      <c r="P470">
        <f t="shared" si="145"/>
        <v>1.038624997880933</v>
      </c>
      <c r="Q470">
        <f>discount_curve!K462</f>
        <v>0.61947438164642121</v>
      </c>
      <c r="R470">
        <f t="shared" si="138"/>
        <v>91</v>
      </c>
      <c r="S470">
        <f t="shared" si="139"/>
        <v>5</v>
      </c>
      <c r="T470">
        <f t="shared" si="140"/>
        <v>37</v>
      </c>
    </row>
    <row r="471" spans="1:20">
      <c r="A471">
        <f t="shared" si="129"/>
        <v>456</v>
      </c>
      <c r="B471">
        <f t="shared" si="141"/>
        <v>0</v>
      </c>
      <c r="C471">
        <f t="shared" si="130"/>
        <v>0</v>
      </c>
      <c r="D471">
        <f t="shared" si="131"/>
        <v>0</v>
      </c>
      <c r="E471" s="6">
        <f t="shared" si="142"/>
        <v>0</v>
      </c>
      <c r="F471">
        <f t="shared" si="143"/>
        <v>0</v>
      </c>
      <c r="G471">
        <f t="shared" si="132"/>
        <v>4559.88</v>
      </c>
      <c r="H471">
        <f t="shared" si="133"/>
        <v>7005846</v>
      </c>
      <c r="I471">
        <f t="shared" si="134"/>
        <v>0</v>
      </c>
      <c r="J471">
        <f t="shared" si="135"/>
        <v>0</v>
      </c>
      <c r="K471">
        <f t="shared" si="136"/>
        <v>0</v>
      </c>
      <c r="L471">
        <f t="shared" si="144"/>
        <v>0</v>
      </c>
      <c r="M471">
        <f t="shared" si="137"/>
        <v>0.02</v>
      </c>
      <c r="N471" s="7">
        <f t="shared" si="146"/>
        <v>5.1431076263521724E-3</v>
      </c>
      <c r="O471">
        <f>VLOOKUP(R471,mortality!$B$4:$H$106,prot_model!S471+2,FALSE)</f>
        <v>6.0001074809487832E-2</v>
      </c>
      <c r="P471">
        <f t="shared" si="145"/>
        <v>1.03871151031971</v>
      </c>
      <c r="Q471">
        <f>discount_curve!K463</f>
        <v>0.62138236552948378</v>
      </c>
      <c r="R471">
        <f t="shared" si="138"/>
        <v>92</v>
      </c>
      <c r="S471">
        <f t="shared" si="139"/>
        <v>5</v>
      </c>
      <c r="T471">
        <f t="shared" si="140"/>
        <v>38</v>
      </c>
    </row>
    <row r="472" spans="1:20">
      <c r="A472">
        <f t="shared" si="129"/>
        <v>457</v>
      </c>
      <c r="B472">
        <f t="shared" si="141"/>
        <v>0</v>
      </c>
      <c r="C472">
        <f t="shared" si="130"/>
        <v>0</v>
      </c>
      <c r="D472">
        <f t="shared" si="131"/>
        <v>0</v>
      </c>
      <c r="E472" s="6">
        <f t="shared" si="142"/>
        <v>0</v>
      </c>
      <c r="F472">
        <f t="shared" si="143"/>
        <v>0</v>
      </c>
      <c r="G472">
        <f t="shared" si="132"/>
        <v>4559.88</v>
      </c>
      <c r="H472">
        <f t="shared" si="133"/>
        <v>7005846</v>
      </c>
      <c r="I472">
        <f t="shared" si="134"/>
        <v>0</v>
      </c>
      <c r="J472">
        <f t="shared" si="135"/>
        <v>0</v>
      </c>
      <c r="K472">
        <f t="shared" si="136"/>
        <v>0</v>
      </c>
      <c r="L472">
        <f t="shared" si="144"/>
        <v>0</v>
      </c>
      <c r="M472">
        <f t="shared" si="137"/>
        <v>0.02</v>
      </c>
      <c r="N472" s="7">
        <f t="shared" si="146"/>
        <v>5.1431076263521724E-3</v>
      </c>
      <c r="O472">
        <f>VLOOKUP(R472,mortality!$B$4:$H$106,prot_model!S472+2,FALSE)</f>
        <v>6.0001074809487832E-2</v>
      </c>
      <c r="P472">
        <f t="shared" si="145"/>
        <v>1.0387980299645567</v>
      </c>
      <c r="Q472">
        <f>discount_curve!K464</f>
        <v>0.62073432843804877</v>
      </c>
      <c r="R472">
        <f t="shared" si="138"/>
        <v>92</v>
      </c>
      <c r="S472">
        <f t="shared" si="139"/>
        <v>5</v>
      </c>
      <c r="T472">
        <f t="shared" si="140"/>
        <v>38</v>
      </c>
    </row>
    <row r="473" spans="1:20">
      <c r="A473">
        <f t="shared" si="129"/>
        <v>458</v>
      </c>
      <c r="B473">
        <f t="shared" si="141"/>
        <v>0</v>
      </c>
      <c r="C473">
        <f t="shared" si="130"/>
        <v>0</v>
      </c>
      <c r="D473">
        <f t="shared" si="131"/>
        <v>0</v>
      </c>
      <c r="E473" s="6">
        <f t="shared" si="142"/>
        <v>0</v>
      </c>
      <c r="F473">
        <f t="shared" si="143"/>
        <v>0</v>
      </c>
      <c r="G473">
        <f t="shared" si="132"/>
        <v>4559.88</v>
      </c>
      <c r="H473">
        <f t="shared" si="133"/>
        <v>7005846</v>
      </c>
      <c r="I473">
        <f t="shared" si="134"/>
        <v>0</v>
      </c>
      <c r="J473">
        <f t="shared" si="135"/>
        <v>0</v>
      </c>
      <c r="K473">
        <f t="shared" si="136"/>
        <v>0</v>
      </c>
      <c r="L473">
        <f t="shared" si="144"/>
        <v>0</v>
      </c>
      <c r="M473">
        <f t="shared" si="137"/>
        <v>0.02</v>
      </c>
      <c r="N473" s="7">
        <f t="shared" si="146"/>
        <v>5.1431076263521724E-3</v>
      </c>
      <c r="O473">
        <f>VLOOKUP(R473,mortality!$B$4:$H$106,prot_model!S473+2,FALSE)</f>
        <v>6.0001074809487832E-2</v>
      </c>
      <c r="P473">
        <f t="shared" si="145"/>
        <v>1.0388845568160705</v>
      </c>
      <c r="Q473">
        <f>discount_curve!K465</f>
        <v>0.62008696718180811</v>
      </c>
      <c r="R473">
        <f t="shared" si="138"/>
        <v>92</v>
      </c>
      <c r="S473">
        <f t="shared" si="139"/>
        <v>5</v>
      </c>
      <c r="T473">
        <f t="shared" si="140"/>
        <v>38</v>
      </c>
    </row>
    <row r="474" spans="1:20">
      <c r="A474">
        <f t="shared" si="129"/>
        <v>459</v>
      </c>
      <c r="B474">
        <f t="shared" si="141"/>
        <v>0</v>
      </c>
      <c r="C474">
        <f t="shared" si="130"/>
        <v>0</v>
      </c>
      <c r="D474">
        <f t="shared" si="131"/>
        <v>0</v>
      </c>
      <c r="E474" s="6">
        <f t="shared" si="142"/>
        <v>0</v>
      </c>
      <c r="F474">
        <f t="shared" si="143"/>
        <v>0</v>
      </c>
      <c r="G474">
        <f t="shared" si="132"/>
        <v>4559.88</v>
      </c>
      <c r="H474">
        <f t="shared" si="133"/>
        <v>7005846</v>
      </c>
      <c r="I474">
        <f t="shared" si="134"/>
        <v>0</v>
      </c>
      <c r="J474">
        <f t="shared" si="135"/>
        <v>0</v>
      </c>
      <c r="K474">
        <f t="shared" si="136"/>
        <v>0</v>
      </c>
      <c r="L474">
        <f t="shared" si="144"/>
        <v>0</v>
      </c>
      <c r="M474">
        <f t="shared" si="137"/>
        <v>0.02</v>
      </c>
      <c r="N474" s="7">
        <f t="shared" si="146"/>
        <v>5.1431076263521724E-3</v>
      </c>
      <c r="O474">
        <f>VLOOKUP(R474,mortality!$B$4:$H$106,prot_model!S474+2,FALSE)</f>
        <v>6.0001074809487832E-2</v>
      </c>
      <c r="P474">
        <f t="shared" si="145"/>
        <v>1.0389710908748524</v>
      </c>
      <c r="Q474">
        <f>discount_curve!K466</f>
        <v>0.61944028105593629</v>
      </c>
      <c r="R474">
        <f t="shared" si="138"/>
        <v>92</v>
      </c>
      <c r="S474">
        <f t="shared" si="139"/>
        <v>5</v>
      </c>
      <c r="T474">
        <f t="shared" si="140"/>
        <v>38</v>
      </c>
    </row>
    <row r="475" spans="1:20">
      <c r="A475">
        <f t="shared" si="129"/>
        <v>460</v>
      </c>
      <c r="B475">
        <f t="shared" si="141"/>
        <v>0</v>
      </c>
      <c r="C475">
        <f t="shared" si="130"/>
        <v>0</v>
      </c>
      <c r="D475">
        <f t="shared" si="131"/>
        <v>0</v>
      </c>
      <c r="E475" s="6">
        <f t="shared" si="142"/>
        <v>0</v>
      </c>
      <c r="F475">
        <f t="shared" si="143"/>
        <v>0</v>
      </c>
      <c r="G475">
        <f t="shared" si="132"/>
        <v>4559.88</v>
      </c>
      <c r="H475">
        <f t="shared" si="133"/>
        <v>7005846</v>
      </c>
      <c r="I475">
        <f t="shared" si="134"/>
        <v>0</v>
      </c>
      <c r="J475">
        <f t="shared" si="135"/>
        <v>0</v>
      </c>
      <c r="K475">
        <f t="shared" si="136"/>
        <v>0</v>
      </c>
      <c r="L475">
        <f t="shared" si="144"/>
        <v>0</v>
      </c>
      <c r="M475">
        <f t="shared" si="137"/>
        <v>0.02</v>
      </c>
      <c r="N475" s="7">
        <f t="shared" si="146"/>
        <v>5.1431076263521724E-3</v>
      </c>
      <c r="O475">
        <f>VLOOKUP(R475,mortality!$B$4:$H$106,prot_model!S475+2,FALSE)</f>
        <v>6.0001074809487832E-2</v>
      </c>
      <c r="P475">
        <f t="shared" si="145"/>
        <v>1.0390576321415028</v>
      </c>
      <c r="Q475">
        <f>discount_curve!K467</f>
        <v>0.61879426935634263</v>
      </c>
      <c r="R475">
        <f t="shared" si="138"/>
        <v>92</v>
      </c>
      <c r="S475">
        <f t="shared" si="139"/>
        <v>5</v>
      </c>
      <c r="T475">
        <f t="shared" si="140"/>
        <v>38</v>
      </c>
    </row>
    <row r="476" spans="1:20">
      <c r="A476">
        <f t="shared" si="129"/>
        <v>461</v>
      </c>
      <c r="B476">
        <f t="shared" si="141"/>
        <v>0</v>
      </c>
      <c r="C476">
        <f t="shared" si="130"/>
        <v>0</v>
      </c>
      <c r="D476">
        <f t="shared" si="131"/>
        <v>0</v>
      </c>
      <c r="E476" s="6">
        <f t="shared" si="142"/>
        <v>0</v>
      </c>
      <c r="F476">
        <f t="shared" si="143"/>
        <v>0</v>
      </c>
      <c r="G476">
        <f t="shared" si="132"/>
        <v>4559.88</v>
      </c>
      <c r="H476">
        <f t="shared" si="133"/>
        <v>7005846</v>
      </c>
      <c r="I476">
        <f t="shared" si="134"/>
        <v>0</v>
      </c>
      <c r="J476">
        <f t="shared" si="135"/>
        <v>0</v>
      </c>
      <c r="K476">
        <f t="shared" si="136"/>
        <v>0</v>
      </c>
      <c r="L476">
        <f t="shared" si="144"/>
        <v>0</v>
      </c>
      <c r="M476">
        <f t="shared" si="137"/>
        <v>0.02</v>
      </c>
      <c r="N476" s="7">
        <f t="shared" si="146"/>
        <v>5.1431076263521724E-3</v>
      </c>
      <c r="O476">
        <f>VLOOKUP(R476,mortality!$B$4:$H$106,prot_model!S476+2,FALSE)</f>
        <v>6.0001074809487832E-2</v>
      </c>
      <c r="P476">
        <f t="shared" si="145"/>
        <v>1.0391441806166222</v>
      </c>
      <c r="Q476">
        <f>discount_curve!K468</f>
        <v>0.61814893137967053</v>
      </c>
      <c r="R476">
        <f t="shared" si="138"/>
        <v>92</v>
      </c>
      <c r="S476">
        <f t="shared" si="139"/>
        <v>5</v>
      </c>
      <c r="T476">
        <f t="shared" si="140"/>
        <v>38</v>
      </c>
    </row>
    <row r="477" spans="1:20">
      <c r="A477">
        <f t="shared" si="129"/>
        <v>462</v>
      </c>
      <c r="B477">
        <f t="shared" si="141"/>
        <v>0</v>
      </c>
      <c r="C477">
        <f t="shared" si="130"/>
        <v>0</v>
      </c>
      <c r="D477">
        <f t="shared" si="131"/>
        <v>0</v>
      </c>
      <c r="E477" s="6">
        <f t="shared" si="142"/>
        <v>0</v>
      </c>
      <c r="F477">
        <f t="shared" si="143"/>
        <v>0</v>
      </c>
      <c r="G477">
        <f t="shared" si="132"/>
        <v>4559.88</v>
      </c>
      <c r="H477">
        <f t="shared" si="133"/>
        <v>7005846</v>
      </c>
      <c r="I477">
        <f t="shared" si="134"/>
        <v>0</v>
      </c>
      <c r="J477">
        <f t="shared" si="135"/>
        <v>0</v>
      </c>
      <c r="K477">
        <f t="shared" si="136"/>
        <v>0</v>
      </c>
      <c r="L477">
        <f t="shared" si="144"/>
        <v>0</v>
      </c>
      <c r="M477">
        <f t="shared" si="137"/>
        <v>0.02</v>
      </c>
      <c r="N477" s="7">
        <f t="shared" si="146"/>
        <v>5.1431076263521724E-3</v>
      </c>
      <c r="O477">
        <f>VLOOKUP(R477,mortality!$B$4:$H$106,prot_model!S477+2,FALSE)</f>
        <v>6.0001074809487832E-2</v>
      </c>
      <c r="P477">
        <f t="shared" si="145"/>
        <v>1.0392307363008109</v>
      </c>
      <c r="Q477">
        <f>discount_curve!K469</f>
        <v>0.61750426642329781</v>
      </c>
      <c r="R477">
        <f t="shared" si="138"/>
        <v>92</v>
      </c>
      <c r="S477">
        <f t="shared" si="139"/>
        <v>5</v>
      </c>
      <c r="T477">
        <f t="shared" si="140"/>
        <v>38</v>
      </c>
    </row>
    <row r="478" spans="1:20">
      <c r="A478">
        <f t="shared" si="129"/>
        <v>463</v>
      </c>
      <c r="B478">
        <f t="shared" si="141"/>
        <v>0</v>
      </c>
      <c r="C478">
        <f t="shared" si="130"/>
        <v>0</v>
      </c>
      <c r="D478">
        <f t="shared" si="131"/>
        <v>0</v>
      </c>
      <c r="E478" s="6">
        <f t="shared" si="142"/>
        <v>0</v>
      </c>
      <c r="F478">
        <f t="shared" si="143"/>
        <v>0</v>
      </c>
      <c r="G478">
        <f t="shared" si="132"/>
        <v>4559.88</v>
      </c>
      <c r="H478">
        <f t="shared" si="133"/>
        <v>7005846</v>
      </c>
      <c r="I478">
        <f t="shared" si="134"/>
        <v>0</v>
      </c>
      <c r="J478">
        <f t="shared" si="135"/>
        <v>0</v>
      </c>
      <c r="K478">
        <f t="shared" si="136"/>
        <v>0</v>
      </c>
      <c r="L478">
        <f t="shared" si="144"/>
        <v>0</v>
      </c>
      <c r="M478">
        <f t="shared" si="137"/>
        <v>0.02</v>
      </c>
      <c r="N478" s="7">
        <f t="shared" si="146"/>
        <v>5.1431076263521724E-3</v>
      </c>
      <c r="O478">
        <f>VLOOKUP(R478,mortality!$B$4:$H$106,prot_model!S478+2,FALSE)</f>
        <v>6.0001074809487832E-2</v>
      </c>
      <c r="P478">
        <f t="shared" si="145"/>
        <v>1.0393172991946695</v>
      </c>
      <c r="Q478">
        <f>discount_curve!K470</f>
        <v>0.61686027378533359</v>
      </c>
      <c r="R478">
        <f t="shared" si="138"/>
        <v>92</v>
      </c>
      <c r="S478">
        <f t="shared" si="139"/>
        <v>5</v>
      </c>
      <c r="T478">
        <f t="shared" si="140"/>
        <v>38</v>
      </c>
    </row>
    <row r="479" spans="1:20">
      <c r="A479">
        <f t="shared" si="129"/>
        <v>464</v>
      </c>
      <c r="B479">
        <f t="shared" si="141"/>
        <v>0</v>
      </c>
      <c r="C479">
        <f t="shared" si="130"/>
        <v>0</v>
      </c>
      <c r="D479">
        <f t="shared" si="131"/>
        <v>0</v>
      </c>
      <c r="E479" s="6">
        <f t="shared" si="142"/>
        <v>0</v>
      </c>
      <c r="F479">
        <f t="shared" si="143"/>
        <v>0</v>
      </c>
      <c r="G479">
        <f t="shared" si="132"/>
        <v>4559.88</v>
      </c>
      <c r="H479">
        <f t="shared" si="133"/>
        <v>7005846</v>
      </c>
      <c r="I479">
        <f t="shared" si="134"/>
        <v>0</v>
      </c>
      <c r="J479">
        <f t="shared" si="135"/>
        <v>0</v>
      </c>
      <c r="K479">
        <f t="shared" si="136"/>
        <v>0</v>
      </c>
      <c r="L479">
        <f t="shared" si="144"/>
        <v>0</v>
      </c>
      <c r="M479">
        <f t="shared" si="137"/>
        <v>0.02</v>
      </c>
      <c r="N479" s="7">
        <f t="shared" si="146"/>
        <v>5.1431076263521724E-3</v>
      </c>
      <c r="O479">
        <f>VLOOKUP(R479,mortality!$B$4:$H$106,prot_model!S479+2,FALSE)</f>
        <v>6.0001074809487832E-2</v>
      </c>
      <c r="P479">
        <f t="shared" si="145"/>
        <v>1.0394038692987986</v>
      </c>
      <c r="Q479">
        <f>discount_curve!K471</f>
        <v>0.61621695276462018</v>
      </c>
      <c r="R479">
        <f t="shared" si="138"/>
        <v>92</v>
      </c>
      <c r="S479">
        <f t="shared" si="139"/>
        <v>5</v>
      </c>
      <c r="T479">
        <f t="shared" si="140"/>
        <v>38</v>
      </c>
    </row>
    <row r="480" spans="1:20">
      <c r="A480">
        <f t="shared" si="129"/>
        <v>465</v>
      </c>
      <c r="B480">
        <f t="shared" si="141"/>
        <v>0</v>
      </c>
      <c r="C480">
        <f t="shared" si="130"/>
        <v>0</v>
      </c>
      <c r="D480">
        <f t="shared" si="131"/>
        <v>0</v>
      </c>
      <c r="E480" s="6">
        <f t="shared" si="142"/>
        <v>0</v>
      </c>
      <c r="F480">
        <f t="shared" si="143"/>
        <v>0</v>
      </c>
      <c r="G480">
        <f t="shared" si="132"/>
        <v>4559.88</v>
      </c>
      <c r="H480">
        <f t="shared" si="133"/>
        <v>7005846</v>
      </c>
      <c r="I480">
        <f t="shared" si="134"/>
        <v>0</v>
      </c>
      <c r="J480">
        <f t="shared" si="135"/>
        <v>0</v>
      </c>
      <c r="K480">
        <f t="shared" si="136"/>
        <v>0</v>
      </c>
      <c r="L480">
        <f t="shared" si="144"/>
        <v>0</v>
      </c>
      <c r="M480">
        <f t="shared" si="137"/>
        <v>0.02</v>
      </c>
      <c r="N480" s="7">
        <f t="shared" si="146"/>
        <v>5.1431076263521724E-3</v>
      </c>
      <c r="O480">
        <f>VLOOKUP(R480,mortality!$B$4:$H$106,prot_model!S480+2,FALSE)</f>
        <v>6.0001074809487832E-2</v>
      </c>
      <c r="P480">
        <f t="shared" si="145"/>
        <v>1.0394904466137984</v>
      </c>
      <c r="Q480">
        <f>discount_curve!K472</f>
        <v>0.61557430266073088</v>
      </c>
      <c r="R480">
        <f t="shared" si="138"/>
        <v>92</v>
      </c>
      <c r="S480">
        <f t="shared" si="139"/>
        <v>5</v>
      </c>
      <c r="T480">
        <f t="shared" si="140"/>
        <v>38</v>
      </c>
    </row>
    <row r="481" spans="1:20">
      <c r="A481">
        <f t="shared" si="129"/>
        <v>466</v>
      </c>
      <c r="B481">
        <f t="shared" si="141"/>
        <v>0</v>
      </c>
      <c r="C481">
        <f t="shared" si="130"/>
        <v>0</v>
      </c>
      <c r="D481">
        <f t="shared" si="131"/>
        <v>0</v>
      </c>
      <c r="E481" s="6">
        <f t="shared" si="142"/>
        <v>0</v>
      </c>
      <c r="F481">
        <f t="shared" si="143"/>
        <v>0</v>
      </c>
      <c r="G481">
        <f t="shared" si="132"/>
        <v>4559.88</v>
      </c>
      <c r="H481">
        <f t="shared" si="133"/>
        <v>7005846</v>
      </c>
      <c r="I481">
        <f t="shared" si="134"/>
        <v>0</v>
      </c>
      <c r="J481">
        <f t="shared" si="135"/>
        <v>0</v>
      </c>
      <c r="K481">
        <f t="shared" si="136"/>
        <v>0</v>
      </c>
      <c r="L481">
        <f t="shared" si="144"/>
        <v>0</v>
      </c>
      <c r="M481">
        <f t="shared" si="137"/>
        <v>0.02</v>
      </c>
      <c r="N481" s="7">
        <f t="shared" si="146"/>
        <v>5.1431076263521724E-3</v>
      </c>
      <c r="O481">
        <f>VLOOKUP(R481,mortality!$B$4:$H$106,prot_model!S481+2,FALSE)</f>
        <v>6.0001074809487832E-2</v>
      </c>
      <c r="P481">
        <f t="shared" si="145"/>
        <v>1.0395770311402701</v>
      </c>
      <c r="Q481">
        <f>discount_curve!K473</f>
        <v>0.61493232277396881</v>
      </c>
      <c r="R481">
        <f t="shared" si="138"/>
        <v>92</v>
      </c>
      <c r="S481">
        <f t="shared" si="139"/>
        <v>5</v>
      </c>
      <c r="T481">
        <f t="shared" si="140"/>
        <v>38</v>
      </c>
    </row>
    <row r="482" spans="1:20">
      <c r="A482">
        <f t="shared" si="129"/>
        <v>467</v>
      </c>
      <c r="B482">
        <f t="shared" si="141"/>
        <v>0</v>
      </c>
      <c r="C482">
        <f t="shared" si="130"/>
        <v>0</v>
      </c>
      <c r="D482">
        <f t="shared" si="131"/>
        <v>0</v>
      </c>
      <c r="E482" s="6">
        <f t="shared" si="142"/>
        <v>0</v>
      </c>
      <c r="F482">
        <f t="shared" si="143"/>
        <v>0</v>
      </c>
      <c r="G482">
        <f t="shared" si="132"/>
        <v>4559.88</v>
      </c>
      <c r="H482">
        <f t="shared" si="133"/>
        <v>7005846</v>
      </c>
      <c r="I482">
        <f t="shared" si="134"/>
        <v>0</v>
      </c>
      <c r="J482">
        <f t="shared" si="135"/>
        <v>0</v>
      </c>
      <c r="K482">
        <f t="shared" si="136"/>
        <v>0</v>
      </c>
      <c r="L482">
        <f t="shared" si="144"/>
        <v>0</v>
      </c>
      <c r="M482">
        <f t="shared" si="137"/>
        <v>0.02</v>
      </c>
      <c r="N482" s="7">
        <f t="shared" si="146"/>
        <v>5.1431076263521724E-3</v>
      </c>
      <c r="O482">
        <f>VLOOKUP(R482,mortality!$B$4:$H$106,prot_model!S482+2,FALSE)</f>
        <v>6.0001074809487832E-2</v>
      </c>
      <c r="P482">
        <f t="shared" si="145"/>
        <v>1.0396636228788139</v>
      </c>
      <c r="Q482">
        <f>discount_curve!K474</f>
        <v>0.61429101240536776</v>
      </c>
      <c r="R482">
        <f t="shared" si="138"/>
        <v>92</v>
      </c>
      <c r="S482">
        <f t="shared" si="139"/>
        <v>5</v>
      </c>
      <c r="T482">
        <f t="shared" si="140"/>
        <v>38</v>
      </c>
    </row>
    <row r="483" spans="1:20">
      <c r="A483">
        <f t="shared" si="129"/>
        <v>468</v>
      </c>
      <c r="B483">
        <f t="shared" si="141"/>
        <v>0</v>
      </c>
      <c r="C483">
        <f t="shared" si="130"/>
        <v>0</v>
      </c>
      <c r="D483">
        <f t="shared" si="131"/>
        <v>0</v>
      </c>
      <c r="E483" s="6">
        <f t="shared" si="142"/>
        <v>0</v>
      </c>
      <c r="F483">
        <f t="shared" si="143"/>
        <v>0</v>
      </c>
      <c r="G483">
        <f t="shared" si="132"/>
        <v>4559.88</v>
      </c>
      <c r="H483">
        <f t="shared" si="133"/>
        <v>7005846</v>
      </c>
      <c r="I483">
        <f t="shared" si="134"/>
        <v>0</v>
      </c>
      <c r="J483">
        <f t="shared" si="135"/>
        <v>0</v>
      </c>
      <c r="K483">
        <f t="shared" si="136"/>
        <v>0</v>
      </c>
      <c r="L483">
        <f t="shared" si="144"/>
        <v>0</v>
      </c>
      <c r="M483">
        <f t="shared" si="137"/>
        <v>0.02</v>
      </c>
      <c r="N483" s="7">
        <f t="shared" si="146"/>
        <v>5.8554038502380834E-3</v>
      </c>
      <c r="O483">
        <f>VLOOKUP(R483,mortality!$B$4:$H$106,prot_model!S483+2,FALSE)</f>
        <v>6.8045576484090153E-2</v>
      </c>
      <c r="P483">
        <f t="shared" si="145"/>
        <v>1.0397502218300294</v>
      </c>
      <c r="Q483">
        <f>discount_curve!K475</f>
        <v>0.61601850214886256</v>
      </c>
      <c r="R483">
        <f t="shared" si="138"/>
        <v>93</v>
      </c>
      <c r="S483">
        <f t="shared" si="139"/>
        <v>5</v>
      </c>
      <c r="T483">
        <f t="shared" si="140"/>
        <v>39</v>
      </c>
    </row>
    <row r="484" spans="1:20">
      <c r="A484">
        <f t="shared" si="129"/>
        <v>469</v>
      </c>
      <c r="B484">
        <f t="shared" si="141"/>
        <v>0</v>
      </c>
      <c r="C484">
        <f t="shared" si="130"/>
        <v>0</v>
      </c>
      <c r="D484">
        <f t="shared" si="131"/>
        <v>0</v>
      </c>
      <c r="E484" s="6">
        <f t="shared" si="142"/>
        <v>0</v>
      </c>
      <c r="F484">
        <f t="shared" si="143"/>
        <v>0</v>
      </c>
      <c r="G484">
        <f t="shared" si="132"/>
        <v>4559.88</v>
      </c>
      <c r="H484">
        <f t="shared" si="133"/>
        <v>7005846</v>
      </c>
      <c r="I484">
        <f t="shared" si="134"/>
        <v>0</v>
      </c>
      <c r="J484">
        <f t="shared" si="135"/>
        <v>0</v>
      </c>
      <c r="K484">
        <f t="shared" si="136"/>
        <v>0</v>
      </c>
      <c r="L484">
        <f t="shared" si="144"/>
        <v>0</v>
      </c>
      <c r="M484">
        <f t="shared" si="137"/>
        <v>0.02</v>
      </c>
      <c r="N484" s="7">
        <f t="shared" si="146"/>
        <v>5.8554038502380834E-3</v>
      </c>
      <c r="O484">
        <f>VLOOKUP(R484,mortality!$B$4:$H$106,prot_model!S484+2,FALSE)</f>
        <v>6.8045576484090153E-2</v>
      </c>
      <c r="P484">
        <f t="shared" si="145"/>
        <v>1.0398368279945212</v>
      </c>
      <c r="Q484">
        <f>discount_curve!K476</f>
        <v>0.61538112360257069</v>
      </c>
      <c r="R484">
        <f t="shared" si="138"/>
        <v>93</v>
      </c>
      <c r="S484">
        <f t="shared" si="139"/>
        <v>5</v>
      </c>
      <c r="T484">
        <f t="shared" si="140"/>
        <v>39</v>
      </c>
    </row>
    <row r="485" spans="1:20">
      <c r="A485">
        <f t="shared" si="129"/>
        <v>470</v>
      </c>
      <c r="B485">
        <f t="shared" si="141"/>
        <v>0</v>
      </c>
      <c r="C485">
        <f t="shared" si="130"/>
        <v>0</v>
      </c>
      <c r="D485">
        <f t="shared" si="131"/>
        <v>0</v>
      </c>
      <c r="E485" s="6">
        <f t="shared" si="142"/>
        <v>0</v>
      </c>
      <c r="F485">
        <f t="shared" si="143"/>
        <v>0</v>
      </c>
      <c r="G485">
        <f t="shared" si="132"/>
        <v>4559.88</v>
      </c>
      <c r="H485">
        <f t="shared" si="133"/>
        <v>7005846</v>
      </c>
      <c r="I485">
        <f t="shared" si="134"/>
        <v>0</v>
      </c>
      <c r="J485">
        <f t="shared" si="135"/>
        <v>0</v>
      </c>
      <c r="K485">
        <f t="shared" si="136"/>
        <v>0</v>
      </c>
      <c r="L485">
        <f t="shared" si="144"/>
        <v>0</v>
      </c>
      <c r="M485">
        <f t="shared" si="137"/>
        <v>0.02</v>
      </c>
      <c r="N485" s="7">
        <f t="shared" si="146"/>
        <v>5.8554038502380834E-3</v>
      </c>
      <c r="O485">
        <f>VLOOKUP(R485,mortality!$B$4:$H$106,prot_model!S485+2,FALSE)</f>
        <v>6.8045576484090153E-2</v>
      </c>
      <c r="P485">
        <f t="shared" si="145"/>
        <v>1.0399234413728864</v>
      </c>
      <c r="Q485">
        <f>discount_curve!K477</f>
        <v>0.61474440453551504</v>
      </c>
      <c r="R485">
        <f t="shared" si="138"/>
        <v>93</v>
      </c>
      <c r="S485">
        <f t="shared" si="139"/>
        <v>5</v>
      </c>
      <c r="T485">
        <f t="shared" si="140"/>
        <v>39</v>
      </c>
    </row>
    <row r="486" spans="1:20">
      <c r="A486">
        <f t="shared" si="129"/>
        <v>471</v>
      </c>
      <c r="B486">
        <f t="shared" si="141"/>
        <v>0</v>
      </c>
      <c r="C486">
        <f t="shared" si="130"/>
        <v>0</v>
      </c>
      <c r="D486">
        <f t="shared" si="131"/>
        <v>0</v>
      </c>
      <c r="E486" s="6">
        <f t="shared" si="142"/>
        <v>0</v>
      </c>
      <c r="F486">
        <f t="shared" si="143"/>
        <v>0</v>
      </c>
      <c r="G486">
        <f t="shared" si="132"/>
        <v>4559.88</v>
      </c>
      <c r="H486">
        <f t="shared" si="133"/>
        <v>7005846</v>
      </c>
      <c r="I486">
        <f t="shared" si="134"/>
        <v>0</v>
      </c>
      <c r="J486">
        <f t="shared" si="135"/>
        <v>0</v>
      </c>
      <c r="K486">
        <f t="shared" si="136"/>
        <v>0</v>
      </c>
      <c r="L486">
        <f t="shared" si="144"/>
        <v>0</v>
      </c>
      <c r="M486">
        <f t="shared" si="137"/>
        <v>0.02</v>
      </c>
      <c r="N486" s="7">
        <f t="shared" si="146"/>
        <v>5.8554038502380834E-3</v>
      </c>
      <c r="O486">
        <f>VLOOKUP(R486,mortality!$B$4:$H$106,prot_model!S486+2,FALSE)</f>
        <v>6.8045576484090153E-2</v>
      </c>
      <c r="P486">
        <f t="shared" si="145"/>
        <v>1.0400100619657271</v>
      </c>
      <c r="Q486">
        <f>discount_curve!K478</f>
        <v>0.61410834426534922</v>
      </c>
      <c r="R486">
        <f t="shared" si="138"/>
        <v>93</v>
      </c>
      <c r="S486">
        <f t="shared" si="139"/>
        <v>5</v>
      </c>
      <c r="T486">
        <f t="shared" si="140"/>
        <v>39</v>
      </c>
    </row>
    <row r="487" spans="1:20">
      <c r="A487">
        <f t="shared" si="129"/>
        <v>472</v>
      </c>
      <c r="B487">
        <f t="shared" si="141"/>
        <v>0</v>
      </c>
      <c r="C487">
        <f t="shared" si="130"/>
        <v>0</v>
      </c>
      <c r="D487">
        <f t="shared" si="131"/>
        <v>0</v>
      </c>
      <c r="E487" s="6">
        <f t="shared" si="142"/>
        <v>0</v>
      </c>
      <c r="F487">
        <f t="shared" si="143"/>
        <v>0</v>
      </c>
      <c r="G487">
        <f t="shared" si="132"/>
        <v>4559.88</v>
      </c>
      <c r="H487">
        <f t="shared" si="133"/>
        <v>7005846</v>
      </c>
      <c r="I487">
        <f t="shared" si="134"/>
        <v>0</v>
      </c>
      <c r="J487">
        <f t="shared" si="135"/>
        <v>0</v>
      </c>
      <c r="K487">
        <f t="shared" si="136"/>
        <v>0</v>
      </c>
      <c r="L487">
        <f t="shared" si="144"/>
        <v>0</v>
      </c>
      <c r="M487">
        <f t="shared" si="137"/>
        <v>0.02</v>
      </c>
      <c r="N487" s="7">
        <f t="shared" si="146"/>
        <v>5.8554038502380834E-3</v>
      </c>
      <c r="O487">
        <f>VLOOKUP(R487,mortality!$B$4:$H$106,prot_model!S487+2,FALSE)</f>
        <v>6.8045576484090153E-2</v>
      </c>
      <c r="P487">
        <f t="shared" si="145"/>
        <v>1.0400966897736441</v>
      </c>
      <c r="Q487">
        <f>discount_curve!K479</f>
        <v>0.61347294211043291</v>
      </c>
      <c r="R487">
        <f t="shared" si="138"/>
        <v>93</v>
      </c>
      <c r="S487">
        <f t="shared" si="139"/>
        <v>5</v>
      </c>
      <c r="T487">
        <f t="shared" si="140"/>
        <v>39</v>
      </c>
    </row>
    <row r="488" spans="1:20">
      <c r="A488">
        <f t="shared" si="129"/>
        <v>473</v>
      </c>
      <c r="B488">
        <f t="shared" si="141"/>
        <v>0</v>
      </c>
      <c r="C488">
        <f t="shared" si="130"/>
        <v>0</v>
      </c>
      <c r="D488">
        <f t="shared" si="131"/>
        <v>0</v>
      </c>
      <c r="E488" s="6">
        <f t="shared" si="142"/>
        <v>0</v>
      </c>
      <c r="F488">
        <f t="shared" si="143"/>
        <v>0</v>
      </c>
      <c r="G488">
        <f t="shared" si="132"/>
        <v>4559.88</v>
      </c>
      <c r="H488">
        <f t="shared" si="133"/>
        <v>7005846</v>
      </c>
      <c r="I488">
        <f t="shared" si="134"/>
        <v>0</v>
      </c>
      <c r="J488">
        <f t="shared" si="135"/>
        <v>0</v>
      </c>
      <c r="K488">
        <f t="shared" si="136"/>
        <v>0</v>
      </c>
      <c r="L488">
        <f t="shared" si="144"/>
        <v>0</v>
      </c>
      <c r="M488">
        <f t="shared" si="137"/>
        <v>0.02</v>
      </c>
      <c r="N488" s="7">
        <f t="shared" si="146"/>
        <v>5.8554038502380834E-3</v>
      </c>
      <c r="O488">
        <f>VLOOKUP(R488,mortality!$B$4:$H$106,prot_model!S488+2,FALSE)</f>
        <v>6.8045576484090153E-2</v>
      </c>
      <c r="P488">
        <f t="shared" si="145"/>
        <v>1.0401833247972387</v>
      </c>
      <c r="Q488">
        <f>discount_curve!K480</f>
        <v>0.61283819738983158</v>
      </c>
      <c r="R488">
        <f t="shared" si="138"/>
        <v>93</v>
      </c>
      <c r="S488">
        <f t="shared" si="139"/>
        <v>5</v>
      </c>
      <c r="T488">
        <f t="shared" si="140"/>
        <v>39</v>
      </c>
    </row>
    <row r="489" spans="1:20">
      <c r="A489">
        <f t="shared" si="129"/>
        <v>474</v>
      </c>
      <c r="B489">
        <f t="shared" si="141"/>
        <v>0</v>
      </c>
      <c r="C489">
        <f t="shared" si="130"/>
        <v>0</v>
      </c>
      <c r="D489">
        <f t="shared" si="131"/>
        <v>0</v>
      </c>
      <c r="E489" s="6">
        <f t="shared" si="142"/>
        <v>0</v>
      </c>
      <c r="F489">
        <f t="shared" si="143"/>
        <v>0</v>
      </c>
      <c r="G489">
        <f t="shared" si="132"/>
        <v>4559.88</v>
      </c>
      <c r="H489">
        <f t="shared" si="133"/>
        <v>7005846</v>
      </c>
      <c r="I489">
        <f t="shared" si="134"/>
        <v>0</v>
      </c>
      <c r="J489">
        <f t="shared" si="135"/>
        <v>0</v>
      </c>
      <c r="K489">
        <f t="shared" si="136"/>
        <v>0</v>
      </c>
      <c r="L489">
        <f t="shared" si="144"/>
        <v>0</v>
      </c>
      <c r="M489">
        <f t="shared" si="137"/>
        <v>0.02</v>
      </c>
      <c r="N489" s="7">
        <f t="shared" si="146"/>
        <v>5.8554038502380834E-3</v>
      </c>
      <c r="O489">
        <f>VLOOKUP(R489,mortality!$B$4:$H$106,prot_model!S489+2,FALSE)</f>
        <v>6.8045576484090153E-2</v>
      </c>
      <c r="P489">
        <f t="shared" si="145"/>
        <v>1.0402699670371116</v>
      </c>
      <c r="Q489">
        <f>discount_curve!K481</f>
        <v>0.61220410942331438</v>
      </c>
      <c r="R489">
        <f t="shared" si="138"/>
        <v>93</v>
      </c>
      <c r="S489">
        <f t="shared" si="139"/>
        <v>5</v>
      </c>
      <c r="T489">
        <f t="shared" si="140"/>
        <v>39</v>
      </c>
    </row>
    <row r="490" spans="1:20">
      <c r="A490">
        <f t="shared" si="129"/>
        <v>475</v>
      </c>
      <c r="B490">
        <f t="shared" si="141"/>
        <v>0</v>
      </c>
      <c r="C490">
        <f t="shared" si="130"/>
        <v>0</v>
      </c>
      <c r="D490">
        <f t="shared" si="131"/>
        <v>0</v>
      </c>
      <c r="E490" s="6">
        <f t="shared" si="142"/>
        <v>0</v>
      </c>
      <c r="F490">
        <f t="shared" si="143"/>
        <v>0</v>
      </c>
      <c r="G490">
        <f t="shared" si="132"/>
        <v>4559.88</v>
      </c>
      <c r="H490">
        <f t="shared" si="133"/>
        <v>7005846</v>
      </c>
      <c r="I490">
        <f t="shared" si="134"/>
        <v>0</v>
      </c>
      <c r="J490">
        <f t="shared" si="135"/>
        <v>0</v>
      </c>
      <c r="K490">
        <f t="shared" si="136"/>
        <v>0</v>
      </c>
      <c r="L490">
        <f t="shared" si="144"/>
        <v>0</v>
      </c>
      <c r="M490">
        <f t="shared" si="137"/>
        <v>0.02</v>
      </c>
      <c r="N490" s="7">
        <f t="shared" si="146"/>
        <v>5.8554038502380834E-3</v>
      </c>
      <c r="O490">
        <f>VLOOKUP(R490,mortality!$B$4:$H$106,prot_model!S490+2,FALSE)</f>
        <v>6.8045576484090153E-2</v>
      </c>
      <c r="P490">
        <f t="shared" si="145"/>
        <v>1.040356616493864</v>
      </c>
      <c r="Q490">
        <f>discount_curve!K482</f>
        <v>0.61157067753135497</v>
      </c>
      <c r="R490">
        <f t="shared" si="138"/>
        <v>93</v>
      </c>
      <c r="S490">
        <f t="shared" si="139"/>
        <v>5</v>
      </c>
      <c r="T490">
        <f t="shared" si="140"/>
        <v>39</v>
      </c>
    </row>
    <row r="491" spans="1:20">
      <c r="A491">
        <f t="shared" si="129"/>
        <v>476</v>
      </c>
      <c r="B491">
        <f t="shared" si="141"/>
        <v>0</v>
      </c>
      <c r="C491">
        <f t="shared" si="130"/>
        <v>0</v>
      </c>
      <c r="D491">
        <f t="shared" si="131"/>
        <v>0</v>
      </c>
      <c r="E491" s="6">
        <f t="shared" si="142"/>
        <v>0</v>
      </c>
      <c r="F491">
        <f t="shared" si="143"/>
        <v>0</v>
      </c>
      <c r="G491">
        <f t="shared" si="132"/>
        <v>4559.88</v>
      </c>
      <c r="H491">
        <f t="shared" si="133"/>
        <v>7005846</v>
      </c>
      <c r="I491">
        <f t="shared" si="134"/>
        <v>0</v>
      </c>
      <c r="J491">
        <f t="shared" si="135"/>
        <v>0</v>
      </c>
      <c r="K491">
        <f t="shared" si="136"/>
        <v>0</v>
      </c>
      <c r="L491">
        <f t="shared" si="144"/>
        <v>0</v>
      </c>
      <c r="M491">
        <f t="shared" si="137"/>
        <v>0.02</v>
      </c>
      <c r="N491" s="7">
        <f t="shared" si="146"/>
        <v>5.8554038502380834E-3</v>
      </c>
      <c r="O491">
        <f>VLOOKUP(R491,mortality!$B$4:$H$106,prot_model!S491+2,FALSE)</f>
        <v>6.8045576484090153E-2</v>
      </c>
      <c r="P491">
        <f t="shared" si="145"/>
        <v>1.0404432731680973</v>
      </c>
      <c r="Q491">
        <f>discount_curve!K483</f>
        <v>0.61093790103512946</v>
      </c>
      <c r="R491">
        <f t="shared" si="138"/>
        <v>93</v>
      </c>
      <c r="S491">
        <f t="shared" si="139"/>
        <v>5</v>
      </c>
      <c r="T491">
        <f t="shared" si="140"/>
        <v>39</v>
      </c>
    </row>
    <row r="492" spans="1:20">
      <c r="A492">
        <f t="shared" si="129"/>
        <v>477</v>
      </c>
      <c r="B492">
        <f t="shared" si="141"/>
        <v>0</v>
      </c>
      <c r="C492">
        <f t="shared" si="130"/>
        <v>0</v>
      </c>
      <c r="D492">
        <f t="shared" si="131"/>
        <v>0</v>
      </c>
      <c r="E492" s="6">
        <f t="shared" si="142"/>
        <v>0</v>
      </c>
      <c r="F492">
        <f t="shared" si="143"/>
        <v>0</v>
      </c>
      <c r="G492">
        <f t="shared" si="132"/>
        <v>4559.88</v>
      </c>
      <c r="H492">
        <f t="shared" si="133"/>
        <v>7005846</v>
      </c>
      <c r="I492">
        <f t="shared" si="134"/>
        <v>0</v>
      </c>
      <c r="J492">
        <f t="shared" si="135"/>
        <v>0</v>
      </c>
      <c r="K492">
        <f t="shared" si="136"/>
        <v>0</v>
      </c>
      <c r="L492">
        <f t="shared" si="144"/>
        <v>0</v>
      </c>
      <c r="M492">
        <f t="shared" si="137"/>
        <v>0.02</v>
      </c>
      <c r="N492" s="7">
        <f t="shared" si="146"/>
        <v>5.8554038502380834E-3</v>
      </c>
      <c r="O492">
        <f>VLOOKUP(R492,mortality!$B$4:$H$106,prot_model!S492+2,FALSE)</f>
        <v>6.8045576484090153E-2</v>
      </c>
      <c r="P492">
        <f t="shared" si="145"/>
        <v>1.0405299370604122</v>
      </c>
      <c r="Q492">
        <f>discount_curve!K484</f>
        <v>0.61030577925651708</v>
      </c>
      <c r="R492">
        <f t="shared" si="138"/>
        <v>93</v>
      </c>
      <c r="S492">
        <f t="shared" si="139"/>
        <v>5</v>
      </c>
      <c r="T492">
        <f t="shared" si="140"/>
        <v>39</v>
      </c>
    </row>
    <row r="493" spans="1:20">
      <c r="A493">
        <f t="shared" si="129"/>
        <v>478</v>
      </c>
      <c r="B493">
        <f t="shared" si="141"/>
        <v>0</v>
      </c>
      <c r="C493">
        <f t="shared" si="130"/>
        <v>0</v>
      </c>
      <c r="D493">
        <f t="shared" si="131"/>
        <v>0</v>
      </c>
      <c r="E493" s="6">
        <f t="shared" si="142"/>
        <v>0</v>
      </c>
      <c r="F493">
        <f t="shared" si="143"/>
        <v>0</v>
      </c>
      <c r="G493">
        <f t="shared" si="132"/>
        <v>4559.88</v>
      </c>
      <c r="H493">
        <f t="shared" si="133"/>
        <v>7005846</v>
      </c>
      <c r="I493">
        <f t="shared" si="134"/>
        <v>0</v>
      </c>
      <c r="J493">
        <f t="shared" si="135"/>
        <v>0</v>
      </c>
      <c r="K493">
        <f t="shared" si="136"/>
        <v>0</v>
      </c>
      <c r="L493">
        <f t="shared" si="144"/>
        <v>0</v>
      </c>
      <c r="M493">
        <f t="shared" si="137"/>
        <v>0.02</v>
      </c>
      <c r="N493" s="7">
        <f t="shared" si="146"/>
        <v>5.8554038502380834E-3</v>
      </c>
      <c r="O493">
        <f>VLOOKUP(R493,mortality!$B$4:$H$106,prot_model!S493+2,FALSE)</f>
        <v>6.8045576484090153E-2</v>
      </c>
      <c r="P493">
        <f t="shared" si="145"/>
        <v>1.0406166081714101</v>
      </c>
      <c r="Q493">
        <f>discount_curve!K485</f>
        <v>0.60967431151809837</v>
      </c>
      <c r="R493">
        <f t="shared" si="138"/>
        <v>93</v>
      </c>
      <c r="S493">
        <f t="shared" si="139"/>
        <v>5</v>
      </c>
      <c r="T493">
        <f t="shared" si="140"/>
        <v>39</v>
      </c>
    </row>
    <row r="494" spans="1:20">
      <c r="A494">
        <f t="shared" si="129"/>
        <v>479</v>
      </c>
      <c r="B494">
        <f t="shared" si="141"/>
        <v>0</v>
      </c>
      <c r="C494">
        <f t="shared" si="130"/>
        <v>0</v>
      </c>
      <c r="D494">
        <f t="shared" si="131"/>
        <v>0</v>
      </c>
      <c r="E494" s="6">
        <f t="shared" si="142"/>
        <v>0</v>
      </c>
      <c r="F494">
        <f t="shared" si="143"/>
        <v>0</v>
      </c>
      <c r="G494">
        <f t="shared" si="132"/>
        <v>4559.88</v>
      </c>
      <c r="H494">
        <f t="shared" si="133"/>
        <v>7005846</v>
      </c>
      <c r="I494">
        <f t="shared" si="134"/>
        <v>0</v>
      </c>
      <c r="J494">
        <f t="shared" si="135"/>
        <v>0</v>
      </c>
      <c r="K494">
        <f t="shared" si="136"/>
        <v>0</v>
      </c>
      <c r="L494">
        <f t="shared" si="144"/>
        <v>0</v>
      </c>
      <c r="M494">
        <f t="shared" si="137"/>
        <v>0.02</v>
      </c>
      <c r="N494" s="7">
        <f t="shared" si="146"/>
        <v>5.8554038502380834E-3</v>
      </c>
      <c r="O494">
        <f>VLOOKUP(R494,mortality!$B$4:$H$106,prot_model!S494+2,FALSE)</f>
        <v>6.8045576484090153E-2</v>
      </c>
      <c r="P494">
        <f t="shared" si="145"/>
        <v>1.0407032865016925</v>
      </c>
      <c r="Q494">
        <f>discount_curve!K486</f>
        <v>0.60904349714315453</v>
      </c>
      <c r="R494">
        <f t="shared" si="138"/>
        <v>93</v>
      </c>
      <c r="S494">
        <f t="shared" si="139"/>
        <v>5</v>
      </c>
      <c r="T494">
        <f t="shared" si="140"/>
        <v>39</v>
      </c>
    </row>
    <row r="495" spans="1:20">
      <c r="A495">
        <f t="shared" si="129"/>
        <v>480</v>
      </c>
      <c r="B495">
        <f t="shared" si="141"/>
        <v>0</v>
      </c>
      <c r="C495">
        <f t="shared" si="130"/>
        <v>0</v>
      </c>
      <c r="D495">
        <f t="shared" si="131"/>
        <v>0</v>
      </c>
      <c r="E495" s="6">
        <f t="shared" si="142"/>
        <v>0</v>
      </c>
      <c r="F495">
        <f t="shared" si="143"/>
        <v>0</v>
      </c>
      <c r="G495">
        <f t="shared" si="132"/>
        <v>4559.88</v>
      </c>
      <c r="H495">
        <f t="shared" si="133"/>
        <v>7005846</v>
      </c>
      <c r="I495">
        <f t="shared" si="134"/>
        <v>0</v>
      </c>
      <c r="J495">
        <f t="shared" si="135"/>
        <v>0</v>
      </c>
      <c r="K495">
        <f t="shared" si="136"/>
        <v>0</v>
      </c>
      <c r="L495">
        <f t="shared" si="144"/>
        <v>0</v>
      </c>
      <c r="M495">
        <f t="shared" si="137"/>
        <v>0.02</v>
      </c>
      <c r="N495" s="7">
        <f t="shared" si="146"/>
        <v>6.6813721311418384E-3</v>
      </c>
      <c r="O495">
        <f>VLOOKUP(R495,mortality!$B$4:$H$106,prot_model!S495+2,FALSE)</f>
        <v>7.7294818686630837E-2</v>
      </c>
      <c r="P495">
        <f t="shared" si="145"/>
        <v>1.0407899720518594</v>
      </c>
      <c r="Q495">
        <f>discount_curve!K487</f>
        <v>0.61058052969833954</v>
      </c>
      <c r="R495">
        <f t="shared" si="138"/>
        <v>94</v>
      </c>
      <c r="S495">
        <f t="shared" si="139"/>
        <v>5</v>
      </c>
      <c r="T495">
        <f t="shared" si="140"/>
        <v>40</v>
      </c>
    </row>
    <row r="496" spans="1:20">
      <c r="A496">
        <f t="shared" si="129"/>
        <v>481</v>
      </c>
      <c r="B496">
        <f t="shared" si="141"/>
        <v>0</v>
      </c>
      <c r="C496">
        <f t="shared" si="130"/>
        <v>0</v>
      </c>
      <c r="D496">
        <f t="shared" si="131"/>
        <v>0</v>
      </c>
      <c r="E496" s="6">
        <f t="shared" si="142"/>
        <v>0</v>
      </c>
      <c r="F496">
        <f t="shared" si="143"/>
        <v>0</v>
      </c>
      <c r="G496">
        <f t="shared" si="132"/>
        <v>4559.88</v>
      </c>
      <c r="H496">
        <f t="shared" si="133"/>
        <v>7005846</v>
      </c>
      <c r="I496">
        <f t="shared" si="134"/>
        <v>0</v>
      </c>
      <c r="J496">
        <f t="shared" si="135"/>
        <v>0</v>
      </c>
      <c r="K496">
        <f t="shared" si="136"/>
        <v>0</v>
      </c>
      <c r="L496">
        <f t="shared" si="144"/>
        <v>0</v>
      </c>
      <c r="M496">
        <f t="shared" si="137"/>
        <v>0.02</v>
      </c>
      <c r="N496" s="7">
        <f t="shared" si="146"/>
        <v>6.6813721311418384E-3</v>
      </c>
      <c r="O496">
        <f>VLOOKUP(R496,mortality!$B$4:$H$106,prot_model!S496+2,FALSE)</f>
        <v>7.7294818686630837E-2</v>
      </c>
      <c r="P496">
        <f t="shared" si="145"/>
        <v>1.0408766648225156</v>
      </c>
      <c r="Q496">
        <f>discount_curve!K488</f>
        <v>0.60995329603933202</v>
      </c>
      <c r="R496">
        <f t="shared" si="138"/>
        <v>94</v>
      </c>
      <c r="S496">
        <f t="shared" si="139"/>
        <v>5</v>
      </c>
      <c r="T496">
        <f t="shared" si="140"/>
        <v>40</v>
      </c>
    </row>
    <row r="497" spans="1:20">
      <c r="A497">
        <f t="shared" si="129"/>
        <v>482</v>
      </c>
      <c r="B497">
        <f t="shared" si="141"/>
        <v>0</v>
      </c>
      <c r="C497">
        <f t="shared" si="130"/>
        <v>0</v>
      </c>
      <c r="D497">
        <f t="shared" si="131"/>
        <v>0</v>
      </c>
      <c r="E497" s="6">
        <f t="shared" si="142"/>
        <v>0</v>
      </c>
      <c r="F497">
        <f t="shared" si="143"/>
        <v>0</v>
      </c>
      <c r="G497">
        <f t="shared" si="132"/>
        <v>4559.88</v>
      </c>
      <c r="H497">
        <f t="shared" si="133"/>
        <v>7005846</v>
      </c>
      <c r="I497">
        <f t="shared" si="134"/>
        <v>0</v>
      </c>
      <c r="J497">
        <f t="shared" si="135"/>
        <v>0</v>
      </c>
      <c r="K497">
        <f t="shared" si="136"/>
        <v>0</v>
      </c>
      <c r="L497">
        <f t="shared" si="144"/>
        <v>0</v>
      </c>
      <c r="M497">
        <f t="shared" si="137"/>
        <v>0.02</v>
      </c>
      <c r="N497" s="7">
        <f t="shared" si="146"/>
        <v>6.6813721311418384E-3</v>
      </c>
      <c r="O497">
        <f>VLOOKUP(R497,mortality!$B$4:$H$106,prot_model!S497+2,FALSE)</f>
        <v>7.7294818686630837E-2</v>
      </c>
      <c r="P497">
        <f t="shared" si="145"/>
        <v>1.0409633648142591</v>
      </c>
      <c r="Q497">
        <f>discount_curve!K489</f>
        <v>0.6093267067213145</v>
      </c>
      <c r="R497">
        <f t="shared" si="138"/>
        <v>94</v>
      </c>
      <c r="S497">
        <f t="shared" si="139"/>
        <v>5</v>
      </c>
      <c r="T497">
        <f t="shared" si="140"/>
        <v>40</v>
      </c>
    </row>
    <row r="498" spans="1:20">
      <c r="A498">
        <f t="shared" si="129"/>
        <v>483</v>
      </c>
      <c r="B498">
        <f t="shared" si="141"/>
        <v>0</v>
      </c>
      <c r="C498">
        <f t="shared" si="130"/>
        <v>0</v>
      </c>
      <c r="D498">
        <f t="shared" si="131"/>
        <v>0</v>
      </c>
      <c r="E498" s="6">
        <f t="shared" si="142"/>
        <v>0</v>
      </c>
      <c r="F498">
        <f t="shared" si="143"/>
        <v>0</v>
      </c>
      <c r="G498">
        <f t="shared" si="132"/>
        <v>4559.88</v>
      </c>
      <c r="H498">
        <f t="shared" si="133"/>
        <v>7005846</v>
      </c>
      <c r="I498">
        <f t="shared" si="134"/>
        <v>0</v>
      </c>
      <c r="J498">
        <f t="shared" si="135"/>
        <v>0</v>
      </c>
      <c r="K498">
        <f t="shared" si="136"/>
        <v>0</v>
      </c>
      <c r="L498">
        <f t="shared" si="144"/>
        <v>0</v>
      </c>
      <c r="M498">
        <f t="shared" si="137"/>
        <v>0.02</v>
      </c>
      <c r="N498" s="7">
        <f t="shared" si="146"/>
        <v>6.6813721311418384E-3</v>
      </c>
      <c r="O498">
        <f>VLOOKUP(R498,mortality!$B$4:$H$106,prot_model!S498+2,FALSE)</f>
        <v>7.7294818686630837E-2</v>
      </c>
      <c r="P498">
        <f t="shared" si="145"/>
        <v>1.0410500720276927</v>
      </c>
      <c r="Q498">
        <f>discount_curve!K490</f>
        <v>0.60870076108237214</v>
      </c>
      <c r="R498">
        <f t="shared" si="138"/>
        <v>94</v>
      </c>
      <c r="S498">
        <f t="shared" si="139"/>
        <v>5</v>
      </c>
      <c r="T498">
        <f t="shared" si="140"/>
        <v>40</v>
      </c>
    </row>
    <row r="499" spans="1:20">
      <c r="A499">
        <f t="shared" si="129"/>
        <v>484</v>
      </c>
      <c r="B499">
        <f t="shared" si="141"/>
        <v>0</v>
      </c>
      <c r="C499">
        <f t="shared" si="130"/>
        <v>0</v>
      </c>
      <c r="D499">
        <f t="shared" si="131"/>
        <v>0</v>
      </c>
      <c r="E499" s="6">
        <f t="shared" si="142"/>
        <v>0</v>
      </c>
      <c r="F499">
        <f t="shared" si="143"/>
        <v>0</v>
      </c>
      <c r="G499">
        <f t="shared" si="132"/>
        <v>4559.88</v>
      </c>
      <c r="H499">
        <f t="shared" si="133"/>
        <v>7005846</v>
      </c>
      <c r="I499">
        <f t="shared" si="134"/>
        <v>0</v>
      </c>
      <c r="J499">
        <f t="shared" si="135"/>
        <v>0</v>
      </c>
      <c r="K499">
        <f t="shared" si="136"/>
        <v>0</v>
      </c>
      <c r="L499">
        <f t="shared" si="144"/>
        <v>0</v>
      </c>
      <c r="M499">
        <f t="shared" si="137"/>
        <v>0.02</v>
      </c>
      <c r="N499" s="7">
        <f t="shared" si="146"/>
        <v>6.6813721311418384E-3</v>
      </c>
      <c r="O499">
        <f>VLOOKUP(R499,mortality!$B$4:$H$106,prot_model!S499+2,FALSE)</f>
        <v>7.7294818686630837E-2</v>
      </c>
      <c r="P499">
        <f t="shared" si="145"/>
        <v>1.0411367864634178</v>
      </c>
      <c r="Q499">
        <f>discount_curve!K491</f>
        <v>0.60807545846126987</v>
      </c>
      <c r="R499">
        <f t="shared" si="138"/>
        <v>94</v>
      </c>
      <c r="S499">
        <f t="shared" si="139"/>
        <v>5</v>
      </c>
      <c r="T499">
        <f t="shared" si="140"/>
        <v>40</v>
      </c>
    </row>
    <row r="500" spans="1:20">
      <c r="A500">
        <f t="shared" si="129"/>
        <v>485</v>
      </c>
      <c r="B500">
        <f t="shared" si="141"/>
        <v>0</v>
      </c>
      <c r="C500">
        <f t="shared" si="130"/>
        <v>0</v>
      </c>
      <c r="D500">
        <f t="shared" si="131"/>
        <v>0</v>
      </c>
      <c r="E500" s="6">
        <f t="shared" si="142"/>
        <v>0</v>
      </c>
      <c r="F500">
        <f t="shared" si="143"/>
        <v>0</v>
      </c>
      <c r="G500">
        <f t="shared" si="132"/>
        <v>4559.88</v>
      </c>
      <c r="H500">
        <f t="shared" si="133"/>
        <v>7005846</v>
      </c>
      <c r="I500">
        <f t="shared" si="134"/>
        <v>0</v>
      </c>
      <c r="J500">
        <f t="shared" si="135"/>
        <v>0</v>
      </c>
      <c r="K500">
        <f t="shared" si="136"/>
        <v>0</v>
      </c>
      <c r="L500">
        <f t="shared" si="144"/>
        <v>0</v>
      </c>
      <c r="M500">
        <f t="shared" si="137"/>
        <v>0.02</v>
      </c>
      <c r="N500" s="7">
        <f t="shared" si="146"/>
        <v>6.6813721311418384E-3</v>
      </c>
      <c r="O500">
        <f>VLOOKUP(R500,mortality!$B$4:$H$106,prot_model!S500+2,FALSE)</f>
        <v>7.7294818686630837E-2</v>
      </c>
      <c r="P500">
        <f t="shared" si="145"/>
        <v>1.0412235081220358</v>
      </c>
      <c r="Q500">
        <f>discount_curve!K492</f>
        <v>0.60745079819745207</v>
      </c>
      <c r="R500">
        <f t="shared" si="138"/>
        <v>94</v>
      </c>
      <c r="S500">
        <f t="shared" si="139"/>
        <v>5</v>
      </c>
      <c r="T500">
        <f t="shared" si="140"/>
        <v>40</v>
      </c>
    </row>
    <row r="501" spans="1:20">
      <c r="A501">
        <f t="shared" si="129"/>
        <v>486</v>
      </c>
      <c r="B501">
        <f t="shared" si="141"/>
        <v>0</v>
      </c>
      <c r="C501">
        <f t="shared" si="130"/>
        <v>0</v>
      </c>
      <c r="D501">
        <f t="shared" si="131"/>
        <v>0</v>
      </c>
      <c r="E501" s="6">
        <f t="shared" si="142"/>
        <v>0</v>
      </c>
      <c r="F501">
        <f t="shared" si="143"/>
        <v>0</v>
      </c>
      <c r="G501">
        <f t="shared" si="132"/>
        <v>4559.88</v>
      </c>
      <c r="H501">
        <f t="shared" si="133"/>
        <v>7005846</v>
      </c>
      <c r="I501">
        <f t="shared" si="134"/>
        <v>0</v>
      </c>
      <c r="J501">
        <f t="shared" si="135"/>
        <v>0</v>
      </c>
      <c r="K501">
        <f t="shared" si="136"/>
        <v>0</v>
      </c>
      <c r="L501">
        <f t="shared" si="144"/>
        <v>0</v>
      </c>
      <c r="M501">
        <f t="shared" si="137"/>
        <v>0.02</v>
      </c>
      <c r="N501" s="7">
        <f t="shared" si="146"/>
        <v>6.6813721311418384E-3</v>
      </c>
      <c r="O501">
        <f>VLOOKUP(R501,mortality!$B$4:$H$106,prot_model!S501+2,FALSE)</f>
        <v>7.7294818686630837E-2</v>
      </c>
      <c r="P501">
        <f t="shared" si="145"/>
        <v>1.0413102370041487</v>
      </c>
      <c r="Q501">
        <f>discount_curve!K493</f>
        <v>0.60682677963104159</v>
      </c>
      <c r="R501">
        <f t="shared" si="138"/>
        <v>94</v>
      </c>
      <c r="S501">
        <f t="shared" si="139"/>
        <v>5</v>
      </c>
      <c r="T501">
        <f t="shared" si="140"/>
        <v>40</v>
      </c>
    </row>
    <row r="502" spans="1:20">
      <c r="A502">
        <f t="shared" si="129"/>
        <v>487</v>
      </c>
      <c r="B502">
        <f t="shared" si="141"/>
        <v>0</v>
      </c>
      <c r="C502">
        <f t="shared" si="130"/>
        <v>0</v>
      </c>
      <c r="D502">
        <f t="shared" si="131"/>
        <v>0</v>
      </c>
      <c r="E502" s="6">
        <f t="shared" si="142"/>
        <v>0</v>
      </c>
      <c r="F502">
        <f t="shared" si="143"/>
        <v>0</v>
      </c>
      <c r="G502">
        <f t="shared" si="132"/>
        <v>4559.88</v>
      </c>
      <c r="H502">
        <f t="shared" si="133"/>
        <v>7005846</v>
      </c>
      <c r="I502">
        <f t="shared" si="134"/>
        <v>0</v>
      </c>
      <c r="J502">
        <f t="shared" si="135"/>
        <v>0</v>
      </c>
      <c r="K502">
        <f t="shared" si="136"/>
        <v>0</v>
      </c>
      <c r="L502">
        <f t="shared" si="144"/>
        <v>0</v>
      </c>
      <c r="M502">
        <f t="shared" si="137"/>
        <v>0.02</v>
      </c>
      <c r="N502" s="7">
        <f t="shared" si="146"/>
        <v>6.6813721311418384E-3</v>
      </c>
      <c r="O502">
        <f>VLOOKUP(R502,mortality!$B$4:$H$106,prot_model!S502+2,FALSE)</f>
        <v>7.7294818686630837E-2</v>
      </c>
      <c r="P502">
        <f t="shared" si="145"/>
        <v>1.0413969731103578</v>
      </c>
      <c r="Q502">
        <f>discount_curve!K494</f>
        <v>0.60620340210283952</v>
      </c>
      <c r="R502">
        <f t="shared" si="138"/>
        <v>94</v>
      </c>
      <c r="S502">
        <f t="shared" si="139"/>
        <v>5</v>
      </c>
      <c r="T502">
        <f t="shared" si="140"/>
        <v>40</v>
      </c>
    </row>
    <row r="503" spans="1:20">
      <c r="A503">
        <f t="shared" si="129"/>
        <v>488</v>
      </c>
      <c r="B503">
        <f t="shared" si="141"/>
        <v>0</v>
      </c>
      <c r="C503">
        <f t="shared" si="130"/>
        <v>0</v>
      </c>
      <c r="D503">
        <f t="shared" si="131"/>
        <v>0</v>
      </c>
      <c r="E503" s="6">
        <f t="shared" si="142"/>
        <v>0</v>
      </c>
      <c r="F503">
        <f t="shared" si="143"/>
        <v>0</v>
      </c>
      <c r="G503">
        <f t="shared" si="132"/>
        <v>4559.88</v>
      </c>
      <c r="H503">
        <f t="shared" si="133"/>
        <v>7005846</v>
      </c>
      <c r="I503">
        <f t="shared" si="134"/>
        <v>0</v>
      </c>
      <c r="J503">
        <f t="shared" si="135"/>
        <v>0</v>
      </c>
      <c r="K503">
        <f t="shared" si="136"/>
        <v>0</v>
      </c>
      <c r="L503">
        <f t="shared" si="144"/>
        <v>0</v>
      </c>
      <c r="M503">
        <f t="shared" si="137"/>
        <v>0.02</v>
      </c>
      <c r="N503" s="7">
        <f t="shared" si="146"/>
        <v>6.6813721311418384E-3</v>
      </c>
      <c r="O503">
        <f>VLOOKUP(R503,mortality!$B$4:$H$106,prot_model!S503+2,FALSE)</f>
        <v>7.7294818686630837E-2</v>
      </c>
      <c r="P503">
        <f t="shared" si="145"/>
        <v>1.0414837164412651</v>
      </c>
      <c r="Q503">
        <f>discount_curve!K495</f>
        <v>0.6055806649543235</v>
      </c>
      <c r="R503">
        <f t="shared" si="138"/>
        <v>94</v>
      </c>
      <c r="S503">
        <f t="shared" si="139"/>
        <v>5</v>
      </c>
      <c r="T503">
        <f t="shared" si="140"/>
        <v>40</v>
      </c>
    </row>
    <row r="504" spans="1:20">
      <c r="A504">
        <f t="shared" si="129"/>
        <v>489</v>
      </c>
      <c r="B504">
        <f t="shared" si="141"/>
        <v>0</v>
      </c>
      <c r="C504">
        <f t="shared" si="130"/>
        <v>0</v>
      </c>
      <c r="D504">
        <f t="shared" si="131"/>
        <v>0</v>
      </c>
      <c r="E504" s="6">
        <f t="shared" si="142"/>
        <v>0</v>
      </c>
      <c r="F504">
        <f t="shared" si="143"/>
        <v>0</v>
      </c>
      <c r="G504">
        <f t="shared" si="132"/>
        <v>4559.88</v>
      </c>
      <c r="H504">
        <f t="shared" si="133"/>
        <v>7005846</v>
      </c>
      <c r="I504">
        <f t="shared" si="134"/>
        <v>0</v>
      </c>
      <c r="J504">
        <f t="shared" si="135"/>
        <v>0</v>
      </c>
      <c r="K504">
        <f t="shared" si="136"/>
        <v>0</v>
      </c>
      <c r="L504">
        <f t="shared" si="144"/>
        <v>0</v>
      </c>
      <c r="M504">
        <f t="shared" si="137"/>
        <v>0.02</v>
      </c>
      <c r="N504" s="7">
        <f t="shared" si="146"/>
        <v>6.6813721311418384E-3</v>
      </c>
      <c r="O504">
        <f>VLOOKUP(R504,mortality!$B$4:$H$106,prot_model!S504+2,FALSE)</f>
        <v>7.7294818686630837E-2</v>
      </c>
      <c r="P504">
        <f t="shared" si="145"/>
        <v>1.0415704669974724</v>
      </c>
      <c r="Q504">
        <f>discount_curve!K496</f>
        <v>0.60495856752764787</v>
      </c>
      <c r="R504">
        <f t="shared" si="138"/>
        <v>94</v>
      </c>
      <c r="S504">
        <f t="shared" si="139"/>
        <v>5</v>
      </c>
      <c r="T504">
        <f t="shared" si="140"/>
        <v>40</v>
      </c>
    </row>
    <row r="505" spans="1:20">
      <c r="A505">
        <f t="shared" si="129"/>
        <v>490</v>
      </c>
      <c r="B505">
        <f t="shared" si="141"/>
        <v>0</v>
      </c>
      <c r="C505">
        <f t="shared" si="130"/>
        <v>0</v>
      </c>
      <c r="D505">
        <f t="shared" si="131"/>
        <v>0</v>
      </c>
      <c r="E505" s="6">
        <f t="shared" si="142"/>
        <v>0</v>
      </c>
      <c r="F505">
        <f t="shared" si="143"/>
        <v>0</v>
      </c>
      <c r="G505">
        <f t="shared" si="132"/>
        <v>4559.88</v>
      </c>
      <c r="H505">
        <f t="shared" si="133"/>
        <v>7005846</v>
      </c>
      <c r="I505">
        <f t="shared" si="134"/>
        <v>0</v>
      </c>
      <c r="J505">
        <f t="shared" si="135"/>
        <v>0</v>
      </c>
      <c r="K505">
        <f t="shared" si="136"/>
        <v>0</v>
      </c>
      <c r="L505">
        <f t="shared" si="144"/>
        <v>0</v>
      </c>
      <c r="M505">
        <f t="shared" si="137"/>
        <v>0.02</v>
      </c>
      <c r="N505" s="7">
        <f t="shared" si="146"/>
        <v>6.6813721311418384E-3</v>
      </c>
      <c r="O505">
        <f>VLOOKUP(R505,mortality!$B$4:$H$106,prot_model!S505+2,FALSE)</f>
        <v>7.7294818686630837E-2</v>
      </c>
      <c r="P505">
        <f t="shared" si="145"/>
        <v>1.0416572247795814</v>
      </c>
      <c r="Q505">
        <f>discount_curve!K497</f>
        <v>0.60433710916564309</v>
      </c>
      <c r="R505">
        <f t="shared" si="138"/>
        <v>94</v>
      </c>
      <c r="S505">
        <f t="shared" si="139"/>
        <v>5</v>
      </c>
      <c r="T505">
        <f t="shared" si="140"/>
        <v>40</v>
      </c>
    </row>
    <row r="506" spans="1:20">
      <c r="A506">
        <f t="shared" si="129"/>
        <v>491</v>
      </c>
      <c r="B506">
        <f t="shared" si="141"/>
        <v>0</v>
      </c>
      <c r="C506">
        <f t="shared" si="130"/>
        <v>0</v>
      </c>
      <c r="D506">
        <f t="shared" si="131"/>
        <v>0</v>
      </c>
      <c r="E506" s="6">
        <f t="shared" si="142"/>
        <v>0</v>
      </c>
      <c r="F506">
        <f t="shared" si="143"/>
        <v>0</v>
      </c>
      <c r="G506">
        <f t="shared" si="132"/>
        <v>4559.88</v>
      </c>
      <c r="H506">
        <f t="shared" si="133"/>
        <v>7005846</v>
      </c>
      <c r="I506">
        <f t="shared" si="134"/>
        <v>0</v>
      </c>
      <c r="J506">
        <f t="shared" si="135"/>
        <v>0</v>
      </c>
      <c r="K506">
        <f t="shared" si="136"/>
        <v>0</v>
      </c>
      <c r="L506">
        <f t="shared" si="144"/>
        <v>0</v>
      </c>
      <c r="M506">
        <f t="shared" si="137"/>
        <v>0.02</v>
      </c>
      <c r="N506" s="7">
        <f t="shared" si="146"/>
        <v>6.6813721311418384E-3</v>
      </c>
      <c r="O506">
        <f>VLOOKUP(R506,mortality!$B$4:$H$106,prot_model!S506+2,FALSE)</f>
        <v>7.7294818686630837E-2</v>
      </c>
      <c r="P506">
        <f t="shared" si="145"/>
        <v>1.0417439897881942</v>
      </c>
      <c r="Q506">
        <f>discount_curve!K498</f>
        <v>0.60371628921181431</v>
      </c>
      <c r="R506">
        <f t="shared" si="138"/>
        <v>94</v>
      </c>
      <c r="S506">
        <f t="shared" si="139"/>
        <v>5</v>
      </c>
      <c r="T506">
        <f t="shared" si="140"/>
        <v>40</v>
      </c>
    </row>
    <row r="507" spans="1:20">
      <c r="A507">
        <f t="shared" si="129"/>
        <v>492</v>
      </c>
      <c r="B507">
        <f t="shared" si="141"/>
        <v>0</v>
      </c>
      <c r="C507">
        <f t="shared" si="130"/>
        <v>0</v>
      </c>
      <c r="D507">
        <f t="shared" si="131"/>
        <v>0</v>
      </c>
      <c r="E507" s="6">
        <f t="shared" si="142"/>
        <v>0</v>
      </c>
      <c r="F507">
        <f t="shared" si="143"/>
        <v>0</v>
      </c>
      <c r="G507">
        <f t="shared" si="132"/>
        <v>4559.88</v>
      </c>
      <c r="H507">
        <f t="shared" si="133"/>
        <v>7005846</v>
      </c>
      <c r="I507">
        <f t="shared" si="134"/>
        <v>0</v>
      </c>
      <c r="J507">
        <f t="shared" si="135"/>
        <v>0</v>
      </c>
      <c r="K507">
        <f t="shared" si="136"/>
        <v>0</v>
      </c>
      <c r="L507">
        <f t="shared" si="144"/>
        <v>0</v>
      </c>
      <c r="M507">
        <f t="shared" si="137"/>
        <v>0.02</v>
      </c>
      <c r="N507" s="7">
        <f t="shared" si="146"/>
        <v>7.641915341566663E-3</v>
      </c>
      <c r="O507">
        <f>VLOOKUP(R507,mortality!$B$4:$H$106,prot_model!S507+2,FALSE)</f>
        <v>8.7945172398250643E-2</v>
      </c>
      <c r="P507">
        <f t="shared" si="145"/>
        <v>1.0418307620239113</v>
      </c>
      <c r="Q507">
        <f>discount_curve!K499</f>
        <v>0.60456336280107414</v>
      </c>
      <c r="R507">
        <f t="shared" si="138"/>
        <v>95</v>
      </c>
      <c r="S507">
        <f t="shared" si="139"/>
        <v>5</v>
      </c>
      <c r="T507">
        <f t="shared" si="140"/>
        <v>41</v>
      </c>
    </row>
    <row r="508" spans="1:20">
      <c r="A508">
        <f t="shared" si="129"/>
        <v>493</v>
      </c>
      <c r="B508">
        <f t="shared" si="141"/>
        <v>0</v>
      </c>
      <c r="C508">
        <f t="shared" si="130"/>
        <v>0</v>
      </c>
      <c r="D508">
        <f t="shared" si="131"/>
        <v>0</v>
      </c>
      <c r="E508" s="6">
        <f t="shared" si="142"/>
        <v>0</v>
      </c>
      <c r="F508">
        <f t="shared" si="143"/>
        <v>0</v>
      </c>
      <c r="G508">
        <f t="shared" si="132"/>
        <v>4559.88</v>
      </c>
      <c r="H508">
        <f t="shared" si="133"/>
        <v>7005846</v>
      </c>
      <c r="I508">
        <f t="shared" si="134"/>
        <v>0</v>
      </c>
      <c r="J508">
        <f t="shared" si="135"/>
        <v>0</v>
      </c>
      <c r="K508">
        <f t="shared" si="136"/>
        <v>0</v>
      </c>
      <c r="L508">
        <f t="shared" si="144"/>
        <v>0</v>
      </c>
      <c r="M508">
        <f t="shared" si="137"/>
        <v>0.02</v>
      </c>
      <c r="N508" s="7">
        <f t="shared" si="146"/>
        <v>7.641915341566663E-3</v>
      </c>
      <c r="O508">
        <f>VLOOKUP(R508,mortality!$B$4:$H$106,prot_model!S508+2,FALSE)</f>
        <v>8.7945172398250643E-2</v>
      </c>
      <c r="P508">
        <f t="shared" si="145"/>
        <v>1.0419175414873381</v>
      </c>
      <c r="Q508">
        <f>discount_curve!K500</f>
        <v>0.60394529321475521</v>
      </c>
      <c r="R508">
        <f t="shared" si="138"/>
        <v>95</v>
      </c>
      <c r="S508">
        <f t="shared" si="139"/>
        <v>5</v>
      </c>
      <c r="T508">
        <f t="shared" si="140"/>
        <v>41</v>
      </c>
    </row>
    <row r="509" spans="1:20">
      <c r="A509">
        <f t="shared" si="129"/>
        <v>494</v>
      </c>
      <c r="B509">
        <f t="shared" si="141"/>
        <v>0</v>
      </c>
      <c r="C509">
        <f t="shared" si="130"/>
        <v>0</v>
      </c>
      <c r="D509">
        <f t="shared" si="131"/>
        <v>0</v>
      </c>
      <c r="E509" s="6">
        <f t="shared" si="142"/>
        <v>0</v>
      </c>
      <c r="F509">
        <f t="shared" si="143"/>
        <v>0</v>
      </c>
      <c r="G509">
        <f t="shared" si="132"/>
        <v>4559.88</v>
      </c>
      <c r="H509">
        <f t="shared" si="133"/>
        <v>7005846</v>
      </c>
      <c r="I509">
        <f t="shared" si="134"/>
        <v>0</v>
      </c>
      <c r="J509">
        <f t="shared" si="135"/>
        <v>0</v>
      </c>
      <c r="K509">
        <f t="shared" si="136"/>
        <v>0</v>
      </c>
      <c r="L509">
        <f t="shared" si="144"/>
        <v>0</v>
      </c>
      <c r="M509">
        <f t="shared" si="137"/>
        <v>0.02</v>
      </c>
      <c r="N509" s="7">
        <f t="shared" si="146"/>
        <v>7.641915341566663E-3</v>
      </c>
      <c r="O509">
        <f>VLOOKUP(R509,mortality!$B$4:$H$106,prot_model!S509+2,FALSE)</f>
        <v>8.7945172398250643E-2</v>
      </c>
      <c r="P509">
        <f t="shared" si="145"/>
        <v>1.0420043281790734</v>
      </c>
      <c r="Q509">
        <f>discount_curve!K501</f>
        <v>0.60332785550598111</v>
      </c>
      <c r="R509">
        <f t="shared" si="138"/>
        <v>95</v>
      </c>
      <c r="S509">
        <f t="shared" si="139"/>
        <v>5</v>
      </c>
      <c r="T509">
        <f t="shared" si="140"/>
        <v>41</v>
      </c>
    </row>
    <row r="510" spans="1:20">
      <c r="A510">
        <f t="shared" si="129"/>
        <v>495</v>
      </c>
      <c r="B510">
        <f t="shared" si="141"/>
        <v>0</v>
      </c>
      <c r="C510">
        <f t="shared" si="130"/>
        <v>0</v>
      </c>
      <c r="D510">
        <f t="shared" si="131"/>
        <v>0</v>
      </c>
      <c r="E510" s="6">
        <f t="shared" si="142"/>
        <v>0</v>
      </c>
      <c r="F510">
        <f t="shared" si="143"/>
        <v>0</v>
      </c>
      <c r="G510">
        <f t="shared" si="132"/>
        <v>4559.88</v>
      </c>
      <c r="H510">
        <f t="shared" si="133"/>
        <v>7005846</v>
      </c>
      <c r="I510">
        <f t="shared" si="134"/>
        <v>0</v>
      </c>
      <c r="J510">
        <f t="shared" si="135"/>
        <v>0</v>
      </c>
      <c r="K510">
        <f t="shared" si="136"/>
        <v>0</v>
      </c>
      <c r="L510">
        <f t="shared" si="144"/>
        <v>0</v>
      </c>
      <c r="M510">
        <f t="shared" si="137"/>
        <v>0.02</v>
      </c>
      <c r="N510" s="7">
        <f t="shared" si="146"/>
        <v>7.641915341566663E-3</v>
      </c>
      <c r="O510">
        <f>VLOOKUP(R510,mortality!$B$4:$H$106,prot_model!S510+2,FALSE)</f>
        <v>8.7945172398250643E-2</v>
      </c>
      <c r="P510">
        <f t="shared" si="145"/>
        <v>1.0420911220997202</v>
      </c>
      <c r="Q510">
        <f>discount_curve!K502</f>
        <v>0.60271104902875816</v>
      </c>
      <c r="R510">
        <f t="shared" si="138"/>
        <v>95</v>
      </c>
      <c r="S510">
        <f t="shared" si="139"/>
        <v>5</v>
      </c>
      <c r="T510">
        <f t="shared" si="140"/>
        <v>41</v>
      </c>
    </row>
    <row r="511" spans="1:20">
      <c r="A511">
        <f t="shared" si="129"/>
        <v>496</v>
      </c>
      <c r="B511">
        <f t="shared" si="141"/>
        <v>0</v>
      </c>
      <c r="C511">
        <f t="shared" si="130"/>
        <v>0</v>
      </c>
      <c r="D511">
        <f t="shared" si="131"/>
        <v>0</v>
      </c>
      <c r="E511" s="6">
        <f t="shared" si="142"/>
        <v>0</v>
      </c>
      <c r="F511">
        <f t="shared" si="143"/>
        <v>0</v>
      </c>
      <c r="G511">
        <f t="shared" si="132"/>
        <v>4559.88</v>
      </c>
      <c r="H511">
        <f t="shared" si="133"/>
        <v>7005846</v>
      </c>
      <c r="I511">
        <f t="shared" si="134"/>
        <v>0</v>
      </c>
      <c r="J511">
        <f t="shared" si="135"/>
        <v>0</v>
      </c>
      <c r="K511">
        <f t="shared" si="136"/>
        <v>0</v>
      </c>
      <c r="L511">
        <f t="shared" si="144"/>
        <v>0</v>
      </c>
      <c r="M511">
        <f t="shared" si="137"/>
        <v>0.02</v>
      </c>
      <c r="N511" s="7">
        <f t="shared" si="146"/>
        <v>7.641915341566663E-3</v>
      </c>
      <c r="O511">
        <f>VLOOKUP(R511,mortality!$B$4:$H$106,prot_model!S511+2,FALSE)</f>
        <v>8.7945172398250643E-2</v>
      </c>
      <c r="P511">
        <f t="shared" si="145"/>
        <v>1.0421779232498811</v>
      </c>
      <c r="Q511">
        <f>discount_curve!K503</f>
        <v>0.60209487313775278</v>
      </c>
      <c r="R511">
        <f t="shared" si="138"/>
        <v>95</v>
      </c>
      <c r="S511">
        <f t="shared" si="139"/>
        <v>5</v>
      </c>
      <c r="T511">
        <f t="shared" si="140"/>
        <v>41</v>
      </c>
    </row>
    <row r="512" spans="1:20">
      <c r="A512">
        <f t="shared" ref="A512:A575" si="147">A511+1</f>
        <v>497</v>
      </c>
      <c r="B512">
        <f t="shared" si="141"/>
        <v>0</v>
      </c>
      <c r="C512">
        <f t="shared" si="130"/>
        <v>0</v>
      </c>
      <c r="D512">
        <f t="shared" si="131"/>
        <v>0</v>
      </c>
      <c r="E512" s="6">
        <f t="shared" si="142"/>
        <v>0</v>
      </c>
      <c r="F512">
        <f t="shared" si="143"/>
        <v>0</v>
      </c>
      <c r="G512">
        <f t="shared" si="132"/>
        <v>4559.88</v>
      </c>
      <c r="H512">
        <f t="shared" si="133"/>
        <v>7005846</v>
      </c>
      <c r="I512">
        <f t="shared" si="134"/>
        <v>0</v>
      </c>
      <c r="J512">
        <f t="shared" si="135"/>
        <v>0</v>
      </c>
      <c r="K512">
        <f t="shared" si="136"/>
        <v>0</v>
      </c>
      <c r="L512">
        <f t="shared" si="144"/>
        <v>0</v>
      </c>
      <c r="M512">
        <f t="shared" si="137"/>
        <v>0.02</v>
      </c>
      <c r="N512" s="7">
        <f t="shared" si="146"/>
        <v>7.641915341566663E-3</v>
      </c>
      <c r="O512">
        <f>VLOOKUP(R512,mortality!$B$4:$H$106,prot_model!S512+2,FALSE)</f>
        <v>8.7945172398250643E-2</v>
      </c>
      <c r="P512">
        <f t="shared" si="145"/>
        <v>1.0422647316301576</v>
      </c>
      <c r="Q512">
        <f>discount_curve!K504</f>
        <v>0.60147932718829134</v>
      </c>
      <c r="R512">
        <f t="shared" si="138"/>
        <v>95</v>
      </c>
      <c r="S512">
        <f t="shared" si="139"/>
        <v>5</v>
      </c>
      <c r="T512">
        <f t="shared" si="140"/>
        <v>41</v>
      </c>
    </row>
    <row r="513" spans="1:20">
      <c r="A513">
        <f t="shared" si="147"/>
        <v>498</v>
      </c>
      <c r="B513">
        <f t="shared" si="141"/>
        <v>0</v>
      </c>
      <c r="C513">
        <f t="shared" si="130"/>
        <v>0</v>
      </c>
      <c r="D513">
        <f t="shared" si="131"/>
        <v>0</v>
      </c>
      <c r="E513" s="6">
        <f t="shared" si="142"/>
        <v>0</v>
      </c>
      <c r="F513">
        <f t="shared" si="143"/>
        <v>0</v>
      </c>
      <c r="G513">
        <f t="shared" si="132"/>
        <v>4559.88</v>
      </c>
      <c r="H513">
        <f t="shared" si="133"/>
        <v>7005846</v>
      </c>
      <c r="I513">
        <f t="shared" si="134"/>
        <v>0</v>
      </c>
      <c r="J513">
        <f t="shared" si="135"/>
        <v>0</v>
      </c>
      <c r="K513">
        <f t="shared" si="136"/>
        <v>0</v>
      </c>
      <c r="L513">
        <f t="shared" si="144"/>
        <v>0</v>
      </c>
      <c r="M513">
        <f t="shared" si="137"/>
        <v>0.02</v>
      </c>
      <c r="N513" s="7">
        <f t="shared" si="146"/>
        <v>7.641915341566663E-3</v>
      </c>
      <c r="O513">
        <f>VLOOKUP(R513,mortality!$B$4:$H$106,prot_model!S513+2,FALSE)</f>
        <v>8.7945172398250643E-2</v>
      </c>
      <c r="P513">
        <f t="shared" si="145"/>
        <v>1.0423515472411526</v>
      </c>
      <c r="Q513">
        <f>discount_curve!K505</f>
        <v>0.60086441053635864</v>
      </c>
      <c r="R513">
        <f t="shared" si="138"/>
        <v>95</v>
      </c>
      <c r="S513">
        <f t="shared" si="139"/>
        <v>5</v>
      </c>
      <c r="T513">
        <f t="shared" si="140"/>
        <v>41</v>
      </c>
    </row>
    <row r="514" spans="1:20">
      <c r="A514">
        <f t="shared" si="147"/>
        <v>499</v>
      </c>
      <c r="B514">
        <f t="shared" si="141"/>
        <v>0</v>
      </c>
      <c r="C514">
        <f t="shared" si="130"/>
        <v>0</v>
      </c>
      <c r="D514">
        <f t="shared" si="131"/>
        <v>0</v>
      </c>
      <c r="E514" s="6">
        <f t="shared" si="142"/>
        <v>0</v>
      </c>
      <c r="F514">
        <f t="shared" si="143"/>
        <v>0</v>
      </c>
      <c r="G514">
        <f t="shared" si="132"/>
        <v>4559.88</v>
      </c>
      <c r="H514">
        <f t="shared" si="133"/>
        <v>7005846</v>
      </c>
      <c r="I514">
        <f t="shared" si="134"/>
        <v>0</v>
      </c>
      <c r="J514">
        <f t="shared" si="135"/>
        <v>0</v>
      </c>
      <c r="K514">
        <f t="shared" si="136"/>
        <v>0</v>
      </c>
      <c r="L514">
        <f t="shared" si="144"/>
        <v>0</v>
      </c>
      <c r="M514">
        <f t="shared" si="137"/>
        <v>0.02</v>
      </c>
      <c r="N514" s="7">
        <f t="shared" si="146"/>
        <v>7.641915341566663E-3</v>
      </c>
      <c r="O514">
        <f>VLOOKUP(R514,mortality!$B$4:$H$106,prot_model!S514+2,FALSE)</f>
        <v>8.7945172398250643E-2</v>
      </c>
      <c r="P514">
        <f t="shared" si="145"/>
        <v>1.0424383700834681</v>
      </c>
      <c r="Q514">
        <f>discount_curve!K506</f>
        <v>0.60025012253859877</v>
      </c>
      <c r="R514">
        <f t="shared" si="138"/>
        <v>95</v>
      </c>
      <c r="S514">
        <f t="shared" si="139"/>
        <v>5</v>
      </c>
      <c r="T514">
        <f t="shared" si="140"/>
        <v>41</v>
      </c>
    </row>
    <row r="515" spans="1:20">
      <c r="A515">
        <f t="shared" si="147"/>
        <v>500</v>
      </c>
      <c r="B515">
        <f t="shared" si="141"/>
        <v>0</v>
      </c>
      <c r="C515">
        <f t="shared" si="130"/>
        <v>0</v>
      </c>
      <c r="D515">
        <f t="shared" si="131"/>
        <v>0</v>
      </c>
      <c r="E515" s="6">
        <f t="shared" si="142"/>
        <v>0</v>
      </c>
      <c r="F515">
        <f t="shared" si="143"/>
        <v>0</v>
      </c>
      <c r="G515">
        <f t="shared" si="132"/>
        <v>4559.88</v>
      </c>
      <c r="H515">
        <f t="shared" si="133"/>
        <v>7005846</v>
      </c>
      <c r="I515">
        <f t="shared" si="134"/>
        <v>0</v>
      </c>
      <c r="J515">
        <f t="shared" si="135"/>
        <v>0</v>
      </c>
      <c r="K515">
        <f t="shared" si="136"/>
        <v>0</v>
      </c>
      <c r="L515">
        <f t="shared" si="144"/>
        <v>0</v>
      </c>
      <c r="M515">
        <f t="shared" si="137"/>
        <v>0.02</v>
      </c>
      <c r="N515" s="7">
        <f t="shared" si="146"/>
        <v>7.641915341566663E-3</v>
      </c>
      <c r="O515">
        <f>VLOOKUP(R515,mortality!$B$4:$H$106,prot_model!S515+2,FALSE)</f>
        <v>8.7945172398250643E-2</v>
      </c>
      <c r="P515">
        <f t="shared" si="145"/>
        <v>1.0425252001577063</v>
      </c>
      <c r="Q515">
        <f>discount_curve!K507</f>
        <v>0.59963646255231295</v>
      </c>
      <c r="R515">
        <f t="shared" si="138"/>
        <v>95</v>
      </c>
      <c r="S515">
        <f t="shared" si="139"/>
        <v>5</v>
      </c>
      <c r="T515">
        <f t="shared" si="140"/>
        <v>41</v>
      </c>
    </row>
    <row r="516" spans="1:20">
      <c r="A516">
        <f t="shared" si="147"/>
        <v>501</v>
      </c>
      <c r="B516">
        <f t="shared" si="141"/>
        <v>0</v>
      </c>
      <c r="C516">
        <f t="shared" si="130"/>
        <v>0</v>
      </c>
      <c r="D516">
        <f t="shared" si="131"/>
        <v>0</v>
      </c>
      <c r="E516" s="6">
        <f t="shared" si="142"/>
        <v>0</v>
      </c>
      <c r="F516">
        <f t="shared" si="143"/>
        <v>0</v>
      </c>
      <c r="G516">
        <f t="shared" si="132"/>
        <v>4559.88</v>
      </c>
      <c r="H516">
        <f t="shared" si="133"/>
        <v>7005846</v>
      </c>
      <c r="I516">
        <f t="shared" si="134"/>
        <v>0</v>
      </c>
      <c r="J516">
        <f t="shared" si="135"/>
        <v>0</v>
      </c>
      <c r="K516">
        <f t="shared" si="136"/>
        <v>0</v>
      </c>
      <c r="L516">
        <f t="shared" si="144"/>
        <v>0</v>
      </c>
      <c r="M516">
        <f t="shared" si="137"/>
        <v>0.02</v>
      </c>
      <c r="N516" s="7">
        <f t="shared" si="146"/>
        <v>7.641915341566663E-3</v>
      </c>
      <c r="O516">
        <f>VLOOKUP(R516,mortality!$B$4:$H$106,prot_model!S516+2,FALSE)</f>
        <v>8.7945172398250643E-2</v>
      </c>
      <c r="P516">
        <f t="shared" si="145"/>
        <v>1.0426120374644698</v>
      </c>
      <c r="Q516">
        <f>discount_curve!K508</f>
        <v>0.59902342993545976</v>
      </c>
      <c r="R516">
        <f t="shared" si="138"/>
        <v>95</v>
      </c>
      <c r="S516">
        <f t="shared" si="139"/>
        <v>5</v>
      </c>
      <c r="T516">
        <f t="shared" si="140"/>
        <v>41</v>
      </c>
    </row>
    <row r="517" spans="1:20">
      <c r="A517">
        <f t="shared" si="147"/>
        <v>502</v>
      </c>
      <c r="B517">
        <f t="shared" si="141"/>
        <v>0</v>
      </c>
      <c r="C517">
        <f t="shared" si="130"/>
        <v>0</v>
      </c>
      <c r="D517">
        <f t="shared" si="131"/>
        <v>0</v>
      </c>
      <c r="E517" s="6">
        <f t="shared" si="142"/>
        <v>0</v>
      </c>
      <c r="F517">
        <f t="shared" si="143"/>
        <v>0</v>
      </c>
      <c r="G517">
        <f t="shared" si="132"/>
        <v>4559.88</v>
      </c>
      <c r="H517">
        <f t="shared" si="133"/>
        <v>7005846</v>
      </c>
      <c r="I517">
        <f t="shared" si="134"/>
        <v>0</v>
      </c>
      <c r="J517">
        <f t="shared" si="135"/>
        <v>0</v>
      </c>
      <c r="K517">
        <f t="shared" si="136"/>
        <v>0</v>
      </c>
      <c r="L517">
        <f t="shared" si="144"/>
        <v>0</v>
      </c>
      <c r="M517">
        <f t="shared" si="137"/>
        <v>0.02</v>
      </c>
      <c r="N517" s="7">
        <f t="shared" si="146"/>
        <v>7.641915341566663E-3</v>
      </c>
      <c r="O517">
        <f>VLOOKUP(R517,mortality!$B$4:$H$106,prot_model!S517+2,FALSE)</f>
        <v>8.7945172398250643E-2</v>
      </c>
      <c r="P517">
        <f t="shared" si="145"/>
        <v>1.042698882004361</v>
      </c>
      <c r="Q517">
        <f>discount_curve!K509</f>
        <v>0.59841102404665403</v>
      </c>
      <c r="R517">
        <f t="shared" si="138"/>
        <v>95</v>
      </c>
      <c r="S517">
        <f t="shared" si="139"/>
        <v>5</v>
      </c>
      <c r="T517">
        <f t="shared" si="140"/>
        <v>41</v>
      </c>
    </row>
    <row r="518" spans="1:20">
      <c r="A518">
        <f t="shared" si="147"/>
        <v>503</v>
      </c>
      <c r="B518">
        <f t="shared" si="141"/>
        <v>0</v>
      </c>
      <c r="C518">
        <f t="shared" si="130"/>
        <v>0</v>
      </c>
      <c r="D518">
        <f t="shared" si="131"/>
        <v>0</v>
      </c>
      <c r="E518" s="6">
        <f t="shared" si="142"/>
        <v>0</v>
      </c>
      <c r="F518">
        <f t="shared" si="143"/>
        <v>0</v>
      </c>
      <c r="G518">
        <f t="shared" si="132"/>
        <v>4559.88</v>
      </c>
      <c r="H518">
        <f t="shared" si="133"/>
        <v>7005846</v>
      </c>
      <c r="I518">
        <f t="shared" si="134"/>
        <v>0</v>
      </c>
      <c r="J518">
        <f t="shared" si="135"/>
        <v>0</v>
      </c>
      <c r="K518">
        <f t="shared" si="136"/>
        <v>0</v>
      </c>
      <c r="L518">
        <f t="shared" si="144"/>
        <v>0</v>
      </c>
      <c r="M518">
        <f t="shared" si="137"/>
        <v>0.02</v>
      </c>
      <c r="N518" s="7">
        <f t="shared" si="146"/>
        <v>7.641915341566663E-3</v>
      </c>
      <c r="O518">
        <f>VLOOKUP(R518,mortality!$B$4:$H$106,prot_model!S518+2,FALSE)</f>
        <v>8.7945172398250643E-2</v>
      </c>
      <c r="P518">
        <f t="shared" si="145"/>
        <v>1.0427857337779822</v>
      </c>
      <c r="Q518">
        <f>discount_curve!K510</f>
        <v>0.59779924424516606</v>
      </c>
      <c r="R518">
        <f t="shared" si="138"/>
        <v>95</v>
      </c>
      <c r="S518">
        <f t="shared" si="139"/>
        <v>5</v>
      </c>
      <c r="T518">
        <f t="shared" si="140"/>
        <v>41</v>
      </c>
    </row>
    <row r="519" spans="1:20">
      <c r="A519">
        <f t="shared" si="147"/>
        <v>504</v>
      </c>
      <c r="B519">
        <f t="shared" si="141"/>
        <v>0</v>
      </c>
      <c r="C519">
        <f t="shared" si="130"/>
        <v>0</v>
      </c>
      <c r="D519">
        <f t="shared" si="131"/>
        <v>0</v>
      </c>
      <c r="E519" s="6">
        <f t="shared" si="142"/>
        <v>0</v>
      </c>
      <c r="F519">
        <f t="shared" si="143"/>
        <v>0</v>
      </c>
      <c r="G519">
        <f t="shared" si="132"/>
        <v>4559.88</v>
      </c>
      <c r="H519">
        <f t="shared" si="133"/>
        <v>7005846</v>
      </c>
      <c r="I519">
        <f t="shared" si="134"/>
        <v>0</v>
      </c>
      <c r="J519">
        <f t="shared" si="135"/>
        <v>0</v>
      </c>
      <c r="K519">
        <f t="shared" si="136"/>
        <v>0</v>
      </c>
      <c r="L519">
        <f t="shared" si="144"/>
        <v>0</v>
      </c>
      <c r="M519">
        <f t="shared" si="137"/>
        <v>0.02</v>
      </c>
      <c r="N519" s="7">
        <f t="shared" si="146"/>
        <v>8.7624807457609144E-3</v>
      </c>
      <c r="O519">
        <f>VLOOKUP(R519,mortality!$B$4:$H$106,prot_model!S519+2,FALSE)</f>
        <v>0.10022735509540229</v>
      </c>
      <c r="P519">
        <f t="shared" si="145"/>
        <v>1.042872592785935</v>
      </c>
      <c r="Q519">
        <f>discount_curve!K511</f>
        <v>0.59867654083237809</v>
      </c>
      <c r="R519">
        <f t="shared" si="138"/>
        <v>96</v>
      </c>
      <c r="S519">
        <f t="shared" si="139"/>
        <v>5</v>
      </c>
      <c r="T519">
        <f t="shared" si="140"/>
        <v>42</v>
      </c>
    </row>
    <row r="520" spans="1:20">
      <c r="A520">
        <f t="shared" si="147"/>
        <v>505</v>
      </c>
      <c r="B520">
        <f t="shared" si="141"/>
        <v>0</v>
      </c>
      <c r="C520">
        <f t="shared" si="130"/>
        <v>0</v>
      </c>
      <c r="D520">
        <f t="shared" si="131"/>
        <v>0</v>
      </c>
      <c r="E520" s="6">
        <f t="shared" si="142"/>
        <v>0</v>
      </c>
      <c r="F520">
        <f t="shared" si="143"/>
        <v>0</v>
      </c>
      <c r="G520">
        <f t="shared" si="132"/>
        <v>4559.88</v>
      </c>
      <c r="H520">
        <f t="shared" si="133"/>
        <v>7005846</v>
      </c>
      <c r="I520">
        <f t="shared" si="134"/>
        <v>0</v>
      </c>
      <c r="J520">
        <f t="shared" si="135"/>
        <v>0</v>
      </c>
      <c r="K520">
        <f t="shared" si="136"/>
        <v>0</v>
      </c>
      <c r="L520">
        <f t="shared" si="144"/>
        <v>0</v>
      </c>
      <c r="M520">
        <f t="shared" si="137"/>
        <v>0.02</v>
      </c>
      <c r="N520" s="7">
        <f t="shared" si="146"/>
        <v>8.7624807457609144E-3</v>
      </c>
      <c r="O520">
        <f>VLOOKUP(R520,mortality!$B$4:$H$106,prot_model!S520+2,FALSE)</f>
        <v>0.10022735509540229</v>
      </c>
      <c r="P520">
        <f t="shared" si="145"/>
        <v>1.0429594590288251</v>
      </c>
      <c r="Q520">
        <f>discount_curve!K512</f>
        <v>0.59806744351966312</v>
      </c>
      <c r="R520">
        <f t="shared" si="138"/>
        <v>96</v>
      </c>
      <c r="S520">
        <f t="shared" si="139"/>
        <v>5</v>
      </c>
      <c r="T520">
        <f t="shared" si="140"/>
        <v>42</v>
      </c>
    </row>
    <row r="521" spans="1:20">
      <c r="A521">
        <f t="shared" si="147"/>
        <v>506</v>
      </c>
      <c r="B521">
        <f t="shared" si="141"/>
        <v>0</v>
      </c>
      <c r="C521">
        <f t="shared" si="130"/>
        <v>0</v>
      </c>
      <c r="D521">
        <f t="shared" si="131"/>
        <v>0</v>
      </c>
      <c r="E521" s="6">
        <f t="shared" si="142"/>
        <v>0</v>
      </c>
      <c r="F521">
        <f t="shared" si="143"/>
        <v>0</v>
      </c>
      <c r="G521">
        <f t="shared" si="132"/>
        <v>4559.88</v>
      </c>
      <c r="H521">
        <f t="shared" si="133"/>
        <v>7005846</v>
      </c>
      <c r="I521">
        <f t="shared" si="134"/>
        <v>0</v>
      </c>
      <c r="J521">
        <f t="shared" si="135"/>
        <v>0</v>
      </c>
      <c r="K521">
        <f t="shared" si="136"/>
        <v>0</v>
      </c>
      <c r="L521">
        <f t="shared" si="144"/>
        <v>0</v>
      </c>
      <c r="M521">
        <f t="shared" si="137"/>
        <v>0.02</v>
      </c>
      <c r="N521" s="7">
        <f t="shared" si="146"/>
        <v>8.7624807457609144E-3</v>
      </c>
      <c r="O521">
        <f>VLOOKUP(R521,mortality!$B$4:$H$106,prot_model!S521+2,FALSE)</f>
        <v>0.10022735509540229</v>
      </c>
      <c r="P521">
        <f t="shared" si="145"/>
        <v>1.0430463325072523</v>
      </c>
      <c r="Q521">
        <f>discount_curve!K513</f>
        <v>0.59745896590642045</v>
      </c>
      <c r="R521">
        <f t="shared" si="138"/>
        <v>96</v>
      </c>
      <c r="S521">
        <f t="shared" si="139"/>
        <v>5</v>
      </c>
      <c r="T521">
        <f t="shared" si="140"/>
        <v>42</v>
      </c>
    </row>
    <row r="522" spans="1:20">
      <c r="A522">
        <f t="shared" si="147"/>
        <v>507</v>
      </c>
      <c r="B522">
        <f t="shared" si="141"/>
        <v>0</v>
      </c>
      <c r="C522">
        <f t="shared" si="130"/>
        <v>0</v>
      </c>
      <c r="D522">
        <f t="shared" si="131"/>
        <v>0</v>
      </c>
      <c r="E522" s="6">
        <f t="shared" si="142"/>
        <v>0</v>
      </c>
      <c r="F522">
        <f t="shared" si="143"/>
        <v>0</v>
      </c>
      <c r="G522">
        <f t="shared" si="132"/>
        <v>4559.88</v>
      </c>
      <c r="H522">
        <f t="shared" si="133"/>
        <v>7005846</v>
      </c>
      <c r="I522">
        <f t="shared" si="134"/>
        <v>0</v>
      </c>
      <c r="J522">
        <f t="shared" si="135"/>
        <v>0</v>
      </c>
      <c r="K522">
        <f t="shared" si="136"/>
        <v>0</v>
      </c>
      <c r="L522">
        <f t="shared" si="144"/>
        <v>0</v>
      </c>
      <c r="M522">
        <f t="shared" si="137"/>
        <v>0.02</v>
      </c>
      <c r="N522" s="7">
        <f t="shared" si="146"/>
        <v>8.7624807457609144E-3</v>
      </c>
      <c r="O522">
        <f>VLOOKUP(R522,mortality!$B$4:$H$106,prot_model!S522+2,FALSE)</f>
        <v>0.10022735509540229</v>
      </c>
      <c r="P522">
        <f t="shared" si="145"/>
        <v>1.0431332132218198</v>
      </c>
      <c r="Q522">
        <f>discount_curve!K514</f>
        <v>0.59685110736216374</v>
      </c>
      <c r="R522">
        <f t="shared" si="138"/>
        <v>96</v>
      </c>
      <c r="S522">
        <f t="shared" si="139"/>
        <v>5</v>
      </c>
      <c r="T522">
        <f t="shared" si="140"/>
        <v>42</v>
      </c>
    </row>
    <row r="523" spans="1:20">
      <c r="A523">
        <f t="shared" si="147"/>
        <v>508</v>
      </c>
      <c r="B523">
        <f t="shared" si="141"/>
        <v>0</v>
      </c>
      <c r="C523">
        <f t="shared" si="130"/>
        <v>0</v>
      </c>
      <c r="D523">
        <f t="shared" si="131"/>
        <v>0</v>
      </c>
      <c r="E523" s="6">
        <f t="shared" si="142"/>
        <v>0</v>
      </c>
      <c r="F523">
        <f t="shared" si="143"/>
        <v>0</v>
      </c>
      <c r="G523">
        <f t="shared" si="132"/>
        <v>4559.88</v>
      </c>
      <c r="H523">
        <f t="shared" si="133"/>
        <v>7005846</v>
      </c>
      <c r="I523">
        <f t="shared" si="134"/>
        <v>0</v>
      </c>
      <c r="J523">
        <f t="shared" si="135"/>
        <v>0</v>
      </c>
      <c r="K523">
        <f t="shared" si="136"/>
        <v>0</v>
      </c>
      <c r="L523">
        <f t="shared" si="144"/>
        <v>0</v>
      </c>
      <c r="M523">
        <f t="shared" si="137"/>
        <v>0.02</v>
      </c>
      <c r="N523" s="7">
        <f t="shared" si="146"/>
        <v>8.7624807457609144E-3</v>
      </c>
      <c r="O523">
        <f>VLOOKUP(R523,mortality!$B$4:$H$106,prot_model!S523+2,FALSE)</f>
        <v>0.10022735509540229</v>
      </c>
      <c r="P523">
        <f t="shared" si="145"/>
        <v>1.0432201011731308</v>
      </c>
      <c r="Q523">
        <f>discount_curve!K515</f>
        <v>0.59624386725704814</v>
      </c>
      <c r="R523">
        <f t="shared" si="138"/>
        <v>96</v>
      </c>
      <c r="S523">
        <f t="shared" si="139"/>
        <v>5</v>
      </c>
      <c r="T523">
        <f t="shared" si="140"/>
        <v>42</v>
      </c>
    </row>
    <row r="524" spans="1:20">
      <c r="A524">
        <f t="shared" si="147"/>
        <v>509</v>
      </c>
      <c r="B524">
        <f t="shared" si="141"/>
        <v>0</v>
      </c>
      <c r="C524">
        <f t="shared" si="130"/>
        <v>0</v>
      </c>
      <c r="D524">
        <f t="shared" si="131"/>
        <v>0</v>
      </c>
      <c r="E524" s="6">
        <f t="shared" si="142"/>
        <v>0</v>
      </c>
      <c r="F524">
        <f t="shared" si="143"/>
        <v>0</v>
      </c>
      <c r="G524">
        <f t="shared" si="132"/>
        <v>4559.88</v>
      </c>
      <c r="H524">
        <f t="shared" si="133"/>
        <v>7005846</v>
      </c>
      <c r="I524">
        <f t="shared" si="134"/>
        <v>0</v>
      </c>
      <c r="J524">
        <f t="shared" si="135"/>
        <v>0</v>
      </c>
      <c r="K524">
        <f t="shared" si="136"/>
        <v>0</v>
      </c>
      <c r="L524">
        <f t="shared" si="144"/>
        <v>0</v>
      </c>
      <c r="M524">
        <f t="shared" si="137"/>
        <v>0.02</v>
      </c>
      <c r="N524" s="7">
        <f t="shared" si="146"/>
        <v>8.7624807457609144E-3</v>
      </c>
      <c r="O524">
        <f>VLOOKUP(R524,mortality!$B$4:$H$106,prot_model!S524+2,FALSE)</f>
        <v>0.10022735509540229</v>
      </c>
      <c r="P524">
        <f t="shared" si="145"/>
        <v>1.0433069963617878</v>
      </c>
      <c r="Q524">
        <f>discount_curve!K516</f>
        <v>0.59563724496187009</v>
      </c>
      <c r="R524">
        <f t="shared" si="138"/>
        <v>96</v>
      </c>
      <c r="S524">
        <f t="shared" si="139"/>
        <v>5</v>
      </c>
      <c r="T524">
        <f t="shared" si="140"/>
        <v>42</v>
      </c>
    </row>
    <row r="525" spans="1:20">
      <c r="A525">
        <f t="shared" si="147"/>
        <v>510</v>
      </c>
      <c r="B525">
        <f t="shared" si="141"/>
        <v>0</v>
      </c>
      <c r="C525">
        <f t="shared" si="130"/>
        <v>0</v>
      </c>
      <c r="D525">
        <f t="shared" si="131"/>
        <v>0</v>
      </c>
      <c r="E525" s="6">
        <f t="shared" si="142"/>
        <v>0</v>
      </c>
      <c r="F525">
        <f t="shared" si="143"/>
        <v>0</v>
      </c>
      <c r="G525">
        <f t="shared" si="132"/>
        <v>4559.88</v>
      </c>
      <c r="H525">
        <f t="shared" si="133"/>
        <v>7005846</v>
      </c>
      <c r="I525">
        <f t="shared" si="134"/>
        <v>0</v>
      </c>
      <c r="J525">
        <f t="shared" si="135"/>
        <v>0</v>
      </c>
      <c r="K525">
        <f t="shared" si="136"/>
        <v>0</v>
      </c>
      <c r="L525">
        <f t="shared" si="144"/>
        <v>0</v>
      </c>
      <c r="M525">
        <f t="shared" si="137"/>
        <v>0.02</v>
      </c>
      <c r="N525" s="7">
        <f t="shared" si="146"/>
        <v>8.7624807457609144E-3</v>
      </c>
      <c r="O525">
        <f>VLOOKUP(R525,mortality!$B$4:$H$106,prot_model!S525+2,FALSE)</f>
        <v>0.10022735509540229</v>
      </c>
      <c r="P525">
        <f t="shared" si="145"/>
        <v>1.0433938987883937</v>
      </c>
      <c r="Q525">
        <f>discount_curve!K517</f>
        <v>0.59503123984806561</v>
      </c>
      <c r="R525">
        <f t="shared" si="138"/>
        <v>96</v>
      </c>
      <c r="S525">
        <f t="shared" si="139"/>
        <v>5</v>
      </c>
      <c r="T525">
        <f t="shared" si="140"/>
        <v>42</v>
      </c>
    </row>
    <row r="526" spans="1:20">
      <c r="A526">
        <f t="shared" si="147"/>
        <v>511</v>
      </c>
      <c r="B526">
        <f t="shared" si="141"/>
        <v>0</v>
      </c>
      <c r="C526">
        <f t="shared" si="130"/>
        <v>0</v>
      </c>
      <c r="D526">
        <f t="shared" si="131"/>
        <v>0</v>
      </c>
      <c r="E526" s="6">
        <f t="shared" si="142"/>
        <v>0</v>
      </c>
      <c r="F526">
        <f t="shared" si="143"/>
        <v>0</v>
      </c>
      <c r="G526">
        <f t="shared" si="132"/>
        <v>4559.88</v>
      </c>
      <c r="H526">
        <f t="shared" si="133"/>
        <v>7005846</v>
      </c>
      <c r="I526">
        <f t="shared" si="134"/>
        <v>0</v>
      </c>
      <c r="J526">
        <f t="shared" si="135"/>
        <v>0</v>
      </c>
      <c r="K526">
        <f t="shared" si="136"/>
        <v>0</v>
      </c>
      <c r="L526">
        <f t="shared" si="144"/>
        <v>0</v>
      </c>
      <c r="M526">
        <f t="shared" si="137"/>
        <v>0.02</v>
      </c>
      <c r="N526" s="7">
        <f t="shared" si="146"/>
        <v>8.7624807457609144E-3</v>
      </c>
      <c r="O526">
        <f>VLOOKUP(R526,mortality!$B$4:$H$106,prot_model!S526+2,FALSE)</f>
        <v>0.10022735509540229</v>
      </c>
      <c r="P526">
        <f t="shared" si="145"/>
        <v>1.0434808084535514</v>
      </c>
      <c r="Q526">
        <f>discount_curve!K518</f>
        <v>0.59442585128771064</v>
      </c>
      <c r="R526">
        <f t="shared" si="138"/>
        <v>96</v>
      </c>
      <c r="S526">
        <f t="shared" si="139"/>
        <v>5</v>
      </c>
      <c r="T526">
        <f t="shared" si="140"/>
        <v>42</v>
      </c>
    </row>
    <row r="527" spans="1:20">
      <c r="A527">
        <f t="shared" si="147"/>
        <v>512</v>
      </c>
      <c r="B527">
        <f t="shared" si="141"/>
        <v>0</v>
      </c>
      <c r="C527">
        <f t="shared" ref="C527:C590" si="148">G527*J527</f>
        <v>0</v>
      </c>
      <c r="D527">
        <f t="shared" ref="D527:D590" si="149">H527*K527</f>
        <v>0</v>
      </c>
      <c r="E527" s="6">
        <f t="shared" si="142"/>
        <v>0</v>
      </c>
      <c r="F527">
        <f t="shared" si="143"/>
        <v>0</v>
      </c>
      <c r="G527">
        <f t="shared" ref="G527:G590" si="150">ROUND((1+$I$8)*$C$8,2)</f>
        <v>4559.88</v>
      </c>
      <c r="H527">
        <f t="shared" ref="H527:H590" si="151">$F$5</f>
        <v>7005846</v>
      </c>
      <c r="I527">
        <f t="shared" ref="I527:I590" si="152">IF(A527=$F$7*12,J526-K526-L526,0)</f>
        <v>0</v>
      </c>
      <c r="J527">
        <f t="shared" ref="J527:J590" si="153">IF(A527=0,$F$8, J526-K526-L526-I527)</f>
        <v>0</v>
      </c>
      <c r="K527">
        <f t="shared" ref="K527:K590" si="154">IFERROR(J527*N527,0)</f>
        <v>0</v>
      </c>
      <c r="L527">
        <f t="shared" si="144"/>
        <v>0</v>
      </c>
      <c r="M527">
        <f t="shared" ref="M527:M590" si="155">MAX(0.1 - 0.02 * T527, 0.02)</f>
        <v>0.02</v>
      </c>
      <c r="N527" s="7">
        <f t="shared" si="146"/>
        <v>8.7624807457609144E-3</v>
      </c>
      <c r="O527">
        <f>VLOOKUP(R527,mortality!$B$4:$H$106,prot_model!S527+2,FALSE)</f>
        <v>0.10022735509540229</v>
      </c>
      <c r="P527">
        <f t="shared" si="145"/>
        <v>1.0435677253578639</v>
      </c>
      <c r="Q527">
        <f>discount_curve!K519</f>
        <v>0.59382107865351952</v>
      </c>
      <c r="R527">
        <f t="shared" ref="R527:R590" si="156">$F$6+T527</f>
        <v>96</v>
      </c>
      <c r="S527">
        <f t="shared" ref="S527:S590" si="157">MIN(T527,5)</f>
        <v>5</v>
      </c>
      <c r="T527">
        <f t="shared" ref="T527:T590" si="158">FLOOR(A527/12,1)</f>
        <v>42</v>
      </c>
    </row>
    <row r="528" spans="1:20">
      <c r="A528">
        <f t="shared" si="147"/>
        <v>513</v>
      </c>
      <c r="B528">
        <f t="shared" ref="B528:B591" si="159">C528-D528-E528-F528</f>
        <v>0</v>
      </c>
      <c r="C528">
        <f t="shared" si="148"/>
        <v>0</v>
      </c>
      <c r="D528">
        <f t="shared" si="149"/>
        <v>0</v>
      </c>
      <c r="E528" s="6">
        <f t="shared" ref="E528:E591" si="160">IF(A528=0,$I$7,0)+J528*$I$6/12*P528</f>
        <v>0</v>
      </c>
      <c r="F528">
        <f t="shared" ref="F528:F591" si="161">+IF(T528=0, C528,0)</f>
        <v>0</v>
      </c>
      <c r="G528">
        <f t="shared" si="150"/>
        <v>4559.88</v>
      </c>
      <c r="H528">
        <f t="shared" si="151"/>
        <v>7005846</v>
      </c>
      <c r="I528">
        <f t="shared" si="152"/>
        <v>0</v>
      </c>
      <c r="J528">
        <f t="shared" si="153"/>
        <v>0</v>
      </c>
      <c r="K528">
        <f t="shared" si="154"/>
        <v>0</v>
      </c>
      <c r="L528">
        <f t="shared" ref="L528:L591" si="162">(J528-K528)*(1-(1-M528)^(1/12))</f>
        <v>0</v>
      </c>
      <c r="M528">
        <f t="shared" si="155"/>
        <v>0.02</v>
      </c>
      <c r="N528" s="7">
        <f t="shared" si="146"/>
        <v>8.7624807457609144E-3</v>
      </c>
      <c r="O528">
        <f>VLOOKUP(R528,mortality!$B$4:$H$106,prot_model!S528+2,FALSE)</f>
        <v>0.10022735509540229</v>
      </c>
      <c r="P528">
        <f t="shared" ref="P528:P591" si="163">(1+$I$5)^(A528/12)</f>
        <v>1.0436546495019341</v>
      </c>
      <c r="Q528">
        <f>discount_curve!K520</f>
        <v>0.59321692131884518</v>
      </c>
      <c r="R528">
        <f t="shared" si="156"/>
        <v>96</v>
      </c>
      <c r="S528">
        <f t="shared" si="157"/>
        <v>5</v>
      </c>
      <c r="T528">
        <f t="shared" si="158"/>
        <v>42</v>
      </c>
    </row>
    <row r="529" spans="1:20">
      <c r="A529">
        <f t="shared" si="147"/>
        <v>514</v>
      </c>
      <c r="B529">
        <f t="shared" si="159"/>
        <v>0</v>
      </c>
      <c r="C529">
        <f t="shared" si="148"/>
        <v>0</v>
      </c>
      <c r="D529">
        <f t="shared" si="149"/>
        <v>0</v>
      </c>
      <c r="E529" s="6">
        <f t="shared" si="160"/>
        <v>0</v>
      </c>
      <c r="F529">
        <f t="shared" si="161"/>
        <v>0</v>
      </c>
      <c r="G529">
        <f t="shared" si="150"/>
        <v>4559.88</v>
      </c>
      <c r="H529">
        <f t="shared" si="151"/>
        <v>7005846</v>
      </c>
      <c r="I529">
        <f t="shared" si="152"/>
        <v>0</v>
      </c>
      <c r="J529">
        <f t="shared" si="153"/>
        <v>0</v>
      </c>
      <c r="K529">
        <f t="shared" si="154"/>
        <v>0</v>
      </c>
      <c r="L529">
        <f t="shared" si="162"/>
        <v>0</v>
      </c>
      <c r="M529">
        <f t="shared" si="155"/>
        <v>0.02</v>
      </c>
      <c r="N529" s="7">
        <f t="shared" si="146"/>
        <v>8.7624807457609144E-3</v>
      </c>
      <c r="O529">
        <f>VLOOKUP(R529,mortality!$B$4:$H$106,prot_model!S529+2,FALSE)</f>
        <v>0.10022735509540229</v>
      </c>
      <c r="P529">
        <f t="shared" si="163"/>
        <v>1.0437415808863653</v>
      </c>
      <c r="Q529">
        <f>discount_curve!K521</f>
        <v>0.59261337865767805</v>
      </c>
      <c r="R529">
        <f t="shared" si="156"/>
        <v>96</v>
      </c>
      <c r="S529">
        <f t="shared" si="157"/>
        <v>5</v>
      </c>
      <c r="T529">
        <f t="shared" si="158"/>
        <v>42</v>
      </c>
    </row>
    <row r="530" spans="1:20">
      <c r="A530">
        <f t="shared" si="147"/>
        <v>515</v>
      </c>
      <c r="B530">
        <f t="shared" si="159"/>
        <v>0</v>
      </c>
      <c r="C530">
        <f t="shared" si="148"/>
        <v>0</v>
      </c>
      <c r="D530">
        <f t="shared" si="149"/>
        <v>0</v>
      </c>
      <c r="E530" s="6">
        <f t="shared" si="160"/>
        <v>0</v>
      </c>
      <c r="F530">
        <f t="shared" si="161"/>
        <v>0</v>
      </c>
      <c r="G530">
        <f t="shared" si="150"/>
        <v>4559.88</v>
      </c>
      <c r="H530">
        <f t="shared" si="151"/>
        <v>7005846</v>
      </c>
      <c r="I530">
        <f t="shared" si="152"/>
        <v>0</v>
      </c>
      <c r="J530">
        <f t="shared" si="153"/>
        <v>0</v>
      </c>
      <c r="K530">
        <f t="shared" si="154"/>
        <v>0</v>
      </c>
      <c r="L530">
        <f t="shared" si="162"/>
        <v>0</v>
      </c>
      <c r="M530">
        <f t="shared" si="155"/>
        <v>0.02</v>
      </c>
      <c r="N530" s="7">
        <f t="shared" ref="N530:N593" si="164">1-(1-O530)^(1/12)</f>
        <v>8.7624807457609144E-3</v>
      </c>
      <c r="O530">
        <f>VLOOKUP(R530,mortality!$B$4:$H$106,prot_model!S530+2,FALSE)</f>
        <v>0.10022735509540229</v>
      </c>
      <c r="P530">
        <f t="shared" si="163"/>
        <v>1.04382851951176</v>
      </c>
      <c r="Q530">
        <f>discount_curve!K522</f>
        <v>0.59201045004464525</v>
      </c>
      <c r="R530">
        <f t="shared" si="156"/>
        <v>96</v>
      </c>
      <c r="S530">
        <f t="shared" si="157"/>
        <v>5</v>
      </c>
      <c r="T530">
        <f t="shared" si="158"/>
        <v>42</v>
      </c>
    </row>
    <row r="531" spans="1:20">
      <c r="A531">
        <f t="shared" si="147"/>
        <v>516</v>
      </c>
      <c r="B531">
        <f t="shared" si="159"/>
        <v>0</v>
      </c>
      <c r="C531">
        <f t="shared" si="148"/>
        <v>0</v>
      </c>
      <c r="D531">
        <f t="shared" si="149"/>
        <v>0</v>
      </c>
      <c r="E531" s="6">
        <f t="shared" si="160"/>
        <v>0</v>
      </c>
      <c r="F531">
        <f t="shared" si="161"/>
        <v>0</v>
      </c>
      <c r="G531">
        <f t="shared" si="150"/>
        <v>4559.88</v>
      </c>
      <c r="H531">
        <f t="shared" si="151"/>
        <v>7005846</v>
      </c>
      <c r="I531">
        <f t="shared" si="152"/>
        <v>0</v>
      </c>
      <c r="J531">
        <f t="shared" si="153"/>
        <v>0</v>
      </c>
      <c r="K531">
        <f t="shared" si="154"/>
        <v>0</v>
      </c>
      <c r="L531">
        <f t="shared" si="162"/>
        <v>0</v>
      </c>
      <c r="M531">
        <f t="shared" si="155"/>
        <v>0.02</v>
      </c>
      <c r="N531" s="7">
        <f t="shared" si="164"/>
        <v>1.0074275128591492E-2</v>
      </c>
      <c r="O531">
        <f>VLOOKUP(R531,mortality!$B$4:$H$106,prot_model!S531+2,FALSE)</f>
        <v>0.1144128154406663</v>
      </c>
      <c r="P531">
        <f t="shared" si="163"/>
        <v>1.0439154653787206</v>
      </c>
      <c r="Q531">
        <f>discount_curve!K523</f>
        <v>0.59316933908255398</v>
      </c>
      <c r="R531">
        <f t="shared" si="156"/>
        <v>97</v>
      </c>
      <c r="S531">
        <f t="shared" si="157"/>
        <v>5</v>
      </c>
      <c r="T531">
        <f t="shared" si="158"/>
        <v>43</v>
      </c>
    </row>
    <row r="532" spans="1:20">
      <c r="A532">
        <f t="shared" si="147"/>
        <v>517</v>
      </c>
      <c r="B532">
        <f t="shared" si="159"/>
        <v>0</v>
      </c>
      <c r="C532">
        <f t="shared" si="148"/>
        <v>0</v>
      </c>
      <c r="D532">
        <f t="shared" si="149"/>
        <v>0</v>
      </c>
      <c r="E532" s="6">
        <f t="shared" si="160"/>
        <v>0</v>
      </c>
      <c r="F532">
        <f t="shared" si="161"/>
        <v>0</v>
      </c>
      <c r="G532">
        <f t="shared" si="150"/>
        <v>4559.88</v>
      </c>
      <c r="H532">
        <f t="shared" si="151"/>
        <v>7005846</v>
      </c>
      <c r="I532">
        <f t="shared" si="152"/>
        <v>0</v>
      </c>
      <c r="J532">
        <f t="shared" si="153"/>
        <v>0</v>
      </c>
      <c r="K532">
        <f t="shared" si="154"/>
        <v>0</v>
      </c>
      <c r="L532">
        <f t="shared" si="162"/>
        <v>0</v>
      </c>
      <c r="M532">
        <f t="shared" si="155"/>
        <v>0.02</v>
      </c>
      <c r="N532" s="7">
        <f t="shared" si="164"/>
        <v>1.0074275128591492E-2</v>
      </c>
      <c r="O532">
        <f>VLOOKUP(R532,mortality!$B$4:$H$106,prot_model!S532+2,FALSE)</f>
        <v>0.1144128154406663</v>
      </c>
      <c r="P532">
        <f t="shared" si="163"/>
        <v>1.044002418487854</v>
      </c>
      <c r="Q532">
        <f>discount_curve!K524</f>
        <v>0.59256925962759033</v>
      </c>
      <c r="R532">
        <f t="shared" si="156"/>
        <v>97</v>
      </c>
      <c r="S532">
        <f t="shared" si="157"/>
        <v>5</v>
      </c>
      <c r="T532">
        <f t="shared" si="158"/>
        <v>43</v>
      </c>
    </row>
    <row r="533" spans="1:20">
      <c r="A533">
        <f t="shared" si="147"/>
        <v>518</v>
      </c>
      <c r="B533">
        <f t="shared" si="159"/>
        <v>0</v>
      </c>
      <c r="C533">
        <f t="shared" si="148"/>
        <v>0</v>
      </c>
      <c r="D533">
        <f t="shared" si="149"/>
        <v>0</v>
      </c>
      <c r="E533" s="6">
        <f t="shared" si="160"/>
        <v>0</v>
      </c>
      <c r="F533">
        <f t="shared" si="161"/>
        <v>0</v>
      </c>
      <c r="G533">
        <f t="shared" si="150"/>
        <v>4559.88</v>
      </c>
      <c r="H533">
        <f t="shared" si="151"/>
        <v>7005846</v>
      </c>
      <c r="I533">
        <f t="shared" si="152"/>
        <v>0</v>
      </c>
      <c r="J533">
        <f t="shared" si="153"/>
        <v>0</v>
      </c>
      <c r="K533">
        <f t="shared" si="154"/>
        <v>0</v>
      </c>
      <c r="L533">
        <f t="shared" si="162"/>
        <v>0</v>
      </c>
      <c r="M533">
        <f t="shared" si="155"/>
        <v>0.02</v>
      </c>
      <c r="N533" s="7">
        <f t="shared" si="164"/>
        <v>1.0074275128591492E-2</v>
      </c>
      <c r="O533">
        <f>VLOOKUP(R533,mortality!$B$4:$H$106,prot_model!S533+2,FALSE)</f>
        <v>0.1144128154406663</v>
      </c>
      <c r="P533">
        <f t="shared" si="163"/>
        <v>1.0440893788397594</v>
      </c>
      <c r="Q533">
        <f>discount_curve!K525</f>
        <v>0.59196978724269678</v>
      </c>
      <c r="R533">
        <f t="shared" si="156"/>
        <v>97</v>
      </c>
      <c r="S533">
        <f t="shared" si="157"/>
        <v>5</v>
      </c>
      <c r="T533">
        <f t="shared" si="158"/>
        <v>43</v>
      </c>
    </row>
    <row r="534" spans="1:20">
      <c r="A534">
        <f t="shared" si="147"/>
        <v>519</v>
      </c>
      <c r="B534">
        <f t="shared" si="159"/>
        <v>0</v>
      </c>
      <c r="C534">
        <f t="shared" si="148"/>
        <v>0</v>
      </c>
      <c r="D534">
        <f t="shared" si="149"/>
        <v>0</v>
      </c>
      <c r="E534" s="6">
        <f t="shared" si="160"/>
        <v>0</v>
      </c>
      <c r="F534">
        <f t="shared" si="161"/>
        <v>0</v>
      </c>
      <c r="G534">
        <f t="shared" si="150"/>
        <v>4559.88</v>
      </c>
      <c r="H534">
        <f t="shared" si="151"/>
        <v>7005846</v>
      </c>
      <c r="I534">
        <f t="shared" si="152"/>
        <v>0</v>
      </c>
      <c r="J534">
        <f t="shared" si="153"/>
        <v>0</v>
      </c>
      <c r="K534">
        <f t="shared" si="154"/>
        <v>0</v>
      </c>
      <c r="L534">
        <f t="shared" si="162"/>
        <v>0</v>
      </c>
      <c r="M534">
        <f t="shared" si="155"/>
        <v>0.02</v>
      </c>
      <c r="N534" s="7">
        <f t="shared" si="164"/>
        <v>1.0074275128591492E-2</v>
      </c>
      <c r="O534">
        <f>VLOOKUP(R534,mortality!$B$4:$H$106,prot_model!S534+2,FALSE)</f>
        <v>0.1144128154406663</v>
      </c>
      <c r="P534">
        <f t="shared" si="163"/>
        <v>1.0441763464350415</v>
      </c>
      <c r="Q534">
        <f>discount_curve!K526</f>
        <v>0.59137092131373137</v>
      </c>
      <c r="R534">
        <f t="shared" si="156"/>
        <v>97</v>
      </c>
      <c r="S534">
        <f t="shared" si="157"/>
        <v>5</v>
      </c>
      <c r="T534">
        <f t="shared" si="158"/>
        <v>43</v>
      </c>
    </row>
    <row r="535" spans="1:20">
      <c r="A535">
        <f t="shared" si="147"/>
        <v>520</v>
      </c>
      <c r="B535">
        <f t="shared" si="159"/>
        <v>0</v>
      </c>
      <c r="C535">
        <f t="shared" si="148"/>
        <v>0</v>
      </c>
      <c r="D535">
        <f t="shared" si="149"/>
        <v>0</v>
      </c>
      <c r="E535" s="6">
        <f t="shared" si="160"/>
        <v>0</v>
      </c>
      <c r="F535">
        <f t="shared" si="161"/>
        <v>0</v>
      </c>
      <c r="G535">
        <f t="shared" si="150"/>
        <v>4559.88</v>
      </c>
      <c r="H535">
        <f t="shared" si="151"/>
        <v>7005846</v>
      </c>
      <c r="I535">
        <f t="shared" si="152"/>
        <v>0</v>
      </c>
      <c r="J535">
        <f t="shared" si="153"/>
        <v>0</v>
      </c>
      <c r="K535">
        <f t="shared" si="154"/>
        <v>0</v>
      </c>
      <c r="L535">
        <f t="shared" si="162"/>
        <v>0</v>
      </c>
      <c r="M535">
        <f t="shared" si="155"/>
        <v>0.02</v>
      </c>
      <c r="N535" s="7">
        <f t="shared" si="164"/>
        <v>1.0074275128591492E-2</v>
      </c>
      <c r="O535">
        <f>VLOOKUP(R535,mortality!$B$4:$H$106,prot_model!S535+2,FALSE)</f>
        <v>0.1144128154406663</v>
      </c>
      <c r="P535">
        <f t="shared" si="163"/>
        <v>1.0442633212743038</v>
      </c>
      <c r="Q535">
        <f>discount_curve!K527</f>
        <v>0.59077266122717298</v>
      </c>
      <c r="R535">
        <f t="shared" si="156"/>
        <v>97</v>
      </c>
      <c r="S535">
        <f t="shared" si="157"/>
        <v>5</v>
      </c>
      <c r="T535">
        <f t="shared" si="158"/>
        <v>43</v>
      </c>
    </row>
    <row r="536" spans="1:20">
      <c r="A536">
        <f t="shared" si="147"/>
        <v>521</v>
      </c>
      <c r="B536">
        <f t="shared" si="159"/>
        <v>0</v>
      </c>
      <c r="C536">
        <f t="shared" si="148"/>
        <v>0</v>
      </c>
      <c r="D536">
        <f t="shared" si="149"/>
        <v>0</v>
      </c>
      <c r="E536" s="6">
        <f t="shared" si="160"/>
        <v>0</v>
      </c>
      <c r="F536">
        <f t="shared" si="161"/>
        <v>0</v>
      </c>
      <c r="G536">
        <f t="shared" si="150"/>
        <v>4559.88</v>
      </c>
      <c r="H536">
        <f t="shared" si="151"/>
        <v>7005846</v>
      </c>
      <c r="I536">
        <f t="shared" si="152"/>
        <v>0</v>
      </c>
      <c r="J536">
        <f t="shared" si="153"/>
        <v>0</v>
      </c>
      <c r="K536">
        <f t="shared" si="154"/>
        <v>0</v>
      </c>
      <c r="L536">
        <f t="shared" si="162"/>
        <v>0</v>
      </c>
      <c r="M536">
        <f t="shared" si="155"/>
        <v>0.02</v>
      </c>
      <c r="N536" s="7">
        <f t="shared" si="164"/>
        <v>1.0074275128591492E-2</v>
      </c>
      <c r="O536">
        <f>VLOOKUP(R536,mortality!$B$4:$H$106,prot_model!S536+2,FALSE)</f>
        <v>0.1144128154406663</v>
      </c>
      <c r="P536">
        <f t="shared" si="163"/>
        <v>1.0443503033581494</v>
      </c>
      <c r="Q536">
        <f>discount_curve!K528</f>
        <v>0.59017500637012166</v>
      </c>
      <c r="R536">
        <f t="shared" si="156"/>
        <v>97</v>
      </c>
      <c r="S536">
        <f t="shared" si="157"/>
        <v>5</v>
      </c>
      <c r="T536">
        <f t="shared" si="158"/>
        <v>43</v>
      </c>
    </row>
    <row r="537" spans="1:20">
      <c r="A537">
        <f t="shared" si="147"/>
        <v>522</v>
      </c>
      <c r="B537">
        <f t="shared" si="159"/>
        <v>0</v>
      </c>
      <c r="C537">
        <f t="shared" si="148"/>
        <v>0</v>
      </c>
      <c r="D537">
        <f t="shared" si="149"/>
        <v>0</v>
      </c>
      <c r="E537" s="6">
        <f t="shared" si="160"/>
        <v>0</v>
      </c>
      <c r="F537">
        <f t="shared" si="161"/>
        <v>0</v>
      </c>
      <c r="G537">
        <f t="shared" si="150"/>
        <v>4559.88</v>
      </c>
      <c r="H537">
        <f t="shared" si="151"/>
        <v>7005846</v>
      </c>
      <c r="I537">
        <f t="shared" si="152"/>
        <v>0</v>
      </c>
      <c r="J537">
        <f t="shared" si="153"/>
        <v>0</v>
      </c>
      <c r="K537">
        <f t="shared" si="154"/>
        <v>0</v>
      </c>
      <c r="L537">
        <f t="shared" si="162"/>
        <v>0</v>
      </c>
      <c r="M537">
        <f t="shared" si="155"/>
        <v>0.02</v>
      </c>
      <c r="N537" s="7">
        <f t="shared" si="164"/>
        <v>1.0074275128591492E-2</v>
      </c>
      <c r="O537">
        <f>VLOOKUP(R537,mortality!$B$4:$H$106,prot_model!S537+2,FALSE)</f>
        <v>0.1144128154406663</v>
      </c>
      <c r="P537">
        <f t="shared" si="163"/>
        <v>1.0444372926871819</v>
      </c>
      <c r="Q537">
        <f>discount_curve!K529</f>
        <v>0.58957795613029718</v>
      </c>
      <c r="R537">
        <f t="shared" si="156"/>
        <v>97</v>
      </c>
      <c r="S537">
        <f t="shared" si="157"/>
        <v>5</v>
      </c>
      <c r="T537">
        <f t="shared" si="158"/>
        <v>43</v>
      </c>
    </row>
    <row r="538" spans="1:20">
      <c r="A538">
        <f t="shared" si="147"/>
        <v>523</v>
      </c>
      <c r="B538">
        <f t="shared" si="159"/>
        <v>0</v>
      </c>
      <c r="C538">
        <f t="shared" si="148"/>
        <v>0</v>
      </c>
      <c r="D538">
        <f t="shared" si="149"/>
        <v>0</v>
      </c>
      <c r="E538" s="6">
        <f t="shared" si="160"/>
        <v>0</v>
      </c>
      <c r="F538">
        <f t="shared" si="161"/>
        <v>0</v>
      </c>
      <c r="G538">
        <f t="shared" si="150"/>
        <v>4559.88</v>
      </c>
      <c r="H538">
        <f t="shared" si="151"/>
        <v>7005846</v>
      </c>
      <c r="I538">
        <f t="shared" si="152"/>
        <v>0</v>
      </c>
      <c r="J538">
        <f t="shared" si="153"/>
        <v>0</v>
      </c>
      <c r="K538">
        <f t="shared" si="154"/>
        <v>0</v>
      </c>
      <c r="L538">
        <f t="shared" si="162"/>
        <v>0</v>
      </c>
      <c r="M538">
        <f t="shared" si="155"/>
        <v>0.02</v>
      </c>
      <c r="N538" s="7">
        <f t="shared" si="164"/>
        <v>1.0074275128591492E-2</v>
      </c>
      <c r="O538">
        <f>VLOOKUP(R538,mortality!$B$4:$H$106,prot_model!S538+2,FALSE)</f>
        <v>0.1144128154406663</v>
      </c>
      <c r="P538">
        <f t="shared" si="163"/>
        <v>1.0445242892620048</v>
      </c>
      <c r="Q538">
        <f>discount_curve!K530</f>
        <v>0.58898150989603892</v>
      </c>
      <c r="R538">
        <f t="shared" si="156"/>
        <v>97</v>
      </c>
      <c r="S538">
        <f t="shared" si="157"/>
        <v>5</v>
      </c>
      <c r="T538">
        <f t="shared" si="158"/>
        <v>43</v>
      </c>
    </row>
    <row r="539" spans="1:20">
      <c r="A539">
        <f t="shared" si="147"/>
        <v>524</v>
      </c>
      <c r="B539">
        <f t="shared" si="159"/>
        <v>0</v>
      </c>
      <c r="C539">
        <f t="shared" si="148"/>
        <v>0</v>
      </c>
      <c r="D539">
        <f t="shared" si="149"/>
        <v>0</v>
      </c>
      <c r="E539" s="6">
        <f t="shared" si="160"/>
        <v>0</v>
      </c>
      <c r="F539">
        <f t="shared" si="161"/>
        <v>0</v>
      </c>
      <c r="G539">
        <f t="shared" si="150"/>
        <v>4559.88</v>
      </c>
      <c r="H539">
        <f t="shared" si="151"/>
        <v>7005846</v>
      </c>
      <c r="I539">
        <f t="shared" si="152"/>
        <v>0</v>
      </c>
      <c r="J539">
        <f t="shared" si="153"/>
        <v>0</v>
      </c>
      <c r="K539">
        <f t="shared" si="154"/>
        <v>0</v>
      </c>
      <c r="L539">
        <f t="shared" si="162"/>
        <v>0</v>
      </c>
      <c r="M539">
        <f t="shared" si="155"/>
        <v>0.02</v>
      </c>
      <c r="N539" s="7">
        <f t="shared" si="164"/>
        <v>1.0074275128591492E-2</v>
      </c>
      <c r="O539">
        <f>VLOOKUP(R539,mortality!$B$4:$H$106,prot_model!S539+2,FALSE)</f>
        <v>0.1144128154406663</v>
      </c>
      <c r="P539">
        <f t="shared" si="163"/>
        <v>1.0446112930832216</v>
      </c>
      <c r="Q539">
        <f>discount_curve!K531</f>
        <v>0.58838566705630502</v>
      </c>
      <c r="R539">
        <f t="shared" si="156"/>
        <v>97</v>
      </c>
      <c r="S539">
        <f t="shared" si="157"/>
        <v>5</v>
      </c>
      <c r="T539">
        <f t="shared" si="158"/>
        <v>43</v>
      </c>
    </row>
    <row r="540" spans="1:20">
      <c r="A540">
        <f t="shared" si="147"/>
        <v>525</v>
      </c>
      <c r="B540">
        <f t="shared" si="159"/>
        <v>0</v>
      </c>
      <c r="C540">
        <f t="shared" si="148"/>
        <v>0</v>
      </c>
      <c r="D540">
        <f t="shared" si="149"/>
        <v>0</v>
      </c>
      <c r="E540" s="6">
        <f t="shared" si="160"/>
        <v>0</v>
      </c>
      <c r="F540">
        <f t="shared" si="161"/>
        <v>0</v>
      </c>
      <c r="G540">
        <f t="shared" si="150"/>
        <v>4559.88</v>
      </c>
      <c r="H540">
        <f t="shared" si="151"/>
        <v>7005846</v>
      </c>
      <c r="I540">
        <f t="shared" si="152"/>
        <v>0</v>
      </c>
      <c r="J540">
        <f t="shared" si="153"/>
        <v>0</v>
      </c>
      <c r="K540">
        <f t="shared" si="154"/>
        <v>0</v>
      </c>
      <c r="L540">
        <f t="shared" si="162"/>
        <v>0</v>
      </c>
      <c r="M540">
        <f t="shared" si="155"/>
        <v>0.02</v>
      </c>
      <c r="N540" s="7">
        <f t="shared" si="164"/>
        <v>1.0074275128591492E-2</v>
      </c>
      <c r="O540">
        <f>VLOOKUP(R540,mortality!$B$4:$H$106,prot_model!S540+2,FALSE)</f>
        <v>0.1144128154406663</v>
      </c>
      <c r="P540">
        <f t="shared" si="163"/>
        <v>1.0446983041514359</v>
      </c>
      <c r="Q540">
        <f>discount_curve!K532</f>
        <v>0.58779042700067163</v>
      </c>
      <c r="R540">
        <f t="shared" si="156"/>
        <v>97</v>
      </c>
      <c r="S540">
        <f t="shared" si="157"/>
        <v>5</v>
      </c>
      <c r="T540">
        <f t="shared" si="158"/>
        <v>43</v>
      </c>
    </row>
    <row r="541" spans="1:20">
      <c r="A541">
        <f t="shared" si="147"/>
        <v>526</v>
      </c>
      <c r="B541">
        <f t="shared" si="159"/>
        <v>0</v>
      </c>
      <c r="C541">
        <f t="shared" si="148"/>
        <v>0</v>
      </c>
      <c r="D541">
        <f t="shared" si="149"/>
        <v>0</v>
      </c>
      <c r="E541" s="6">
        <f t="shared" si="160"/>
        <v>0</v>
      </c>
      <c r="F541">
        <f t="shared" si="161"/>
        <v>0</v>
      </c>
      <c r="G541">
        <f t="shared" si="150"/>
        <v>4559.88</v>
      </c>
      <c r="H541">
        <f t="shared" si="151"/>
        <v>7005846</v>
      </c>
      <c r="I541">
        <f t="shared" si="152"/>
        <v>0</v>
      </c>
      <c r="J541">
        <f t="shared" si="153"/>
        <v>0</v>
      </c>
      <c r="K541">
        <f t="shared" si="154"/>
        <v>0</v>
      </c>
      <c r="L541">
        <f t="shared" si="162"/>
        <v>0</v>
      </c>
      <c r="M541">
        <f t="shared" si="155"/>
        <v>0.02</v>
      </c>
      <c r="N541" s="7">
        <f t="shared" si="164"/>
        <v>1.0074275128591492E-2</v>
      </c>
      <c r="O541">
        <f>VLOOKUP(R541,mortality!$B$4:$H$106,prot_model!S541+2,FALSE)</f>
        <v>0.1144128154406663</v>
      </c>
      <c r="P541">
        <f t="shared" si="163"/>
        <v>1.0447853224672514</v>
      </c>
      <c r="Q541">
        <f>discount_curve!K533</f>
        <v>0.58719578911933235</v>
      </c>
      <c r="R541">
        <f t="shared" si="156"/>
        <v>97</v>
      </c>
      <c r="S541">
        <f t="shared" si="157"/>
        <v>5</v>
      </c>
      <c r="T541">
        <f t="shared" si="158"/>
        <v>43</v>
      </c>
    </row>
    <row r="542" spans="1:20">
      <c r="A542">
        <f t="shared" si="147"/>
        <v>527</v>
      </c>
      <c r="B542">
        <f t="shared" si="159"/>
        <v>0</v>
      </c>
      <c r="C542">
        <f t="shared" si="148"/>
        <v>0</v>
      </c>
      <c r="D542">
        <f t="shared" si="149"/>
        <v>0</v>
      </c>
      <c r="E542" s="6">
        <f t="shared" si="160"/>
        <v>0</v>
      </c>
      <c r="F542">
        <f t="shared" si="161"/>
        <v>0</v>
      </c>
      <c r="G542">
        <f t="shared" si="150"/>
        <v>4559.88</v>
      </c>
      <c r="H542">
        <f t="shared" si="151"/>
        <v>7005846</v>
      </c>
      <c r="I542">
        <f t="shared" si="152"/>
        <v>0</v>
      </c>
      <c r="J542">
        <f t="shared" si="153"/>
        <v>0</v>
      </c>
      <c r="K542">
        <f t="shared" si="154"/>
        <v>0</v>
      </c>
      <c r="L542">
        <f t="shared" si="162"/>
        <v>0</v>
      </c>
      <c r="M542">
        <f t="shared" si="155"/>
        <v>0.02</v>
      </c>
      <c r="N542" s="7">
        <f t="shared" si="164"/>
        <v>1.0074275128591492E-2</v>
      </c>
      <c r="O542">
        <f>VLOOKUP(R542,mortality!$B$4:$H$106,prot_model!S542+2,FALSE)</f>
        <v>0.1144128154406663</v>
      </c>
      <c r="P542">
        <f t="shared" si="163"/>
        <v>1.0448723480312716</v>
      </c>
      <c r="Q542">
        <f>discount_curve!K534</f>
        <v>0.58660175280309823</v>
      </c>
      <c r="R542">
        <f t="shared" si="156"/>
        <v>97</v>
      </c>
      <c r="S542">
        <f t="shared" si="157"/>
        <v>5</v>
      </c>
      <c r="T542">
        <f t="shared" si="158"/>
        <v>43</v>
      </c>
    </row>
    <row r="543" spans="1:20">
      <c r="A543">
        <f t="shared" si="147"/>
        <v>528</v>
      </c>
      <c r="B543">
        <f t="shared" si="159"/>
        <v>0</v>
      </c>
      <c r="C543">
        <f t="shared" si="148"/>
        <v>0</v>
      </c>
      <c r="D543">
        <f t="shared" si="149"/>
        <v>0</v>
      </c>
      <c r="E543" s="6">
        <f t="shared" si="160"/>
        <v>0</v>
      </c>
      <c r="F543">
        <f t="shared" si="161"/>
        <v>0</v>
      </c>
      <c r="G543">
        <f t="shared" si="150"/>
        <v>4559.88</v>
      </c>
      <c r="H543">
        <f t="shared" si="151"/>
        <v>7005846</v>
      </c>
      <c r="I543">
        <f t="shared" si="152"/>
        <v>0</v>
      </c>
      <c r="J543">
        <f t="shared" si="153"/>
        <v>0</v>
      </c>
      <c r="K543">
        <f t="shared" si="154"/>
        <v>0</v>
      </c>
      <c r="L543">
        <f t="shared" si="162"/>
        <v>0</v>
      </c>
      <c r="M543">
        <f t="shared" si="155"/>
        <v>0.02</v>
      </c>
      <c r="N543" s="7">
        <f t="shared" si="164"/>
        <v>1.1615893259680821E-2</v>
      </c>
      <c r="O543">
        <f>VLOOKUP(R543,mortality!$B$4:$H$106,prot_model!S543+2,FALSE)</f>
        <v>0.13082137057164159</v>
      </c>
      <c r="P543">
        <f t="shared" si="163"/>
        <v>1.0449593808440993</v>
      </c>
      <c r="Q543">
        <f>discount_curve!K535</f>
        <v>0.58804979246954825</v>
      </c>
      <c r="R543">
        <f t="shared" si="156"/>
        <v>98</v>
      </c>
      <c r="S543">
        <f t="shared" si="157"/>
        <v>5</v>
      </c>
      <c r="T543">
        <f t="shared" si="158"/>
        <v>44</v>
      </c>
    </row>
    <row r="544" spans="1:20">
      <c r="A544">
        <f t="shared" si="147"/>
        <v>529</v>
      </c>
      <c r="B544">
        <f t="shared" si="159"/>
        <v>0</v>
      </c>
      <c r="C544">
        <f t="shared" si="148"/>
        <v>0</v>
      </c>
      <c r="D544">
        <f t="shared" si="149"/>
        <v>0</v>
      </c>
      <c r="E544" s="6">
        <f t="shared" si="160"/>
        <v>0</v>
      </c>
      <c r="F544">
        <f t="shared" si="161"/>
        <v>0</v>
      </c>
      <c r="G544">
        <f t="shared" si="150"/>
        <v>4559.88</v>
      </c>
      <c r="H544">
        <f t="shared" si="151"/>
        <v>7005846</v>
      </c>
      <c r="I544">
        <f t="shared" si="152"/>
        <v>0</v>
      </c>
      <c r="J544">
        <f t="shared" si="153"/>
        <v>0</v>
      </c>
      <c r="K544">
        <f t="shared" si="154"/>
        <v>0</v>
      </c>
      <c r="L544">
        <f t="shared" si="162"/>
        <v>0</v>
      </c>
      <c r="M544">
        <f t="shared" si="155"/>
        <v>0.02</v>
      </c>
      <c r="N544" s="7">
        <f t="shared" si="164"/>
        <v>1.1615893259680821E-2</v>
      </c>
      <c r="O544">
        <f>VLOOKUP(R544,mortality!$B$4:$H$106,prot_model!S544+2,FALSE)</f>
        <v>0.13082137057164159</v>
      </c>
      <c r="P544">
        <f t="shared" si="163"/>
        <v>1.0450464209063417</v>
      </c>
      <c r="Q544">
        <f>discount_curve!K536</f>
        <v>0.58745876145263254</v>
      </c>
      <c r="R544">
        <f t="shared" si="156"/>
        <v>98</v>
      </c>
      <c r="S544">
        <f t="shared" si="157"/>
        <v>5</v>
      </c>
      <c r="T544">
        <f t="shared" si="158"/>
        <v>44</v>
      </c>
    </row>
    <row r="545" spans="1:20">
      <c r="A545">
        <f t="shared" si="147"/>
        <v>530</v>
      </c>
      <c r="B545">
        <f t="shared" si="159"/>
        <v>0</v>
      </c>
      <c r="C545">
        <f t="shared" si="148"/>
        <v>0</v>
      </c>
      <c r="D545">
        <f t="shared" si="149"/>
        <v>0</v>
      </c>
      <c r="E545" s="6">
        <f t="shared" si="160"/>
        <v>0</v>
      </c>
      <c r="F545">
        <f t="shared" si="161"/>
        <v>0</v>
      </c>
      <c r="G545">
        <f t="shared" si="150"/>
        <v>4559.88</v>
      </c>
      <c r="H545">
        <f t="shared" si="151"/>
        <v>7005846</v>
      </c>
      <c r="I545">
        <f t="shared" si="152"/>
        <v>0</v>
      </c>
      <c r="J545">
        <f t="shared" si="153"/>
        <v>0</v>
      </c>
      <c r="K545">
        <f t="shared" si="154"/>
        <v>0</v>
      </c>
      <c r="L545">
        <f t="shared" si="162"/>
        <v>0</v>
      </c>
      <c r="M545">
        <f t="shared" si="155"/>
        <v>0.02</v>
      </c>
      <c r="N545" s="7">
        <f t="shared" si="164"/>
        <v>1.1615893259680821E-2</v>
      </c>
      <c r="O545">
        <f>VLOOKUP(R545,mortality!$B$4:$H$106,prot_model!S545+2,FALSE)</f>
        <v>0.13082137057164159</v>
      </c>
      <c r="P545">
        <f t="shared" si="163"/>
        <v>1.0451334682185991</v>
      </c>
      <c r="Q545">
        <f>discount_curve!K537</f>
        <v>0.58686832446307213</v>
      </c>
      <c r="R545">
        <f t="shared" si="156"/>
        <v>98</v>
      </c>
      <c r="S545">
        <f t="shared" si="157"/>
        <v>5</v>
      </c>
      <c r="T545">
        <f t="shared" si="158"/>
        <v>44</v>
      </c>
    </row>
    <row r="546" spans="1:20">
      <c r="A546">
        <f t="shared" si="147"/>
        <v>531</v>
      </c>
      <c r="B546">
        <f t="shared" si="159"/>
        <v>0</v>
      </c>
      <c r="C546">
        <f t="shared" si="148"/>
        <v>0</v>
      </c>
      <c r="D546">
        <f t="shared" si="149"/>
        <v>0</v>
      </c>
      <c r="E546" s="6">
        <f t="shared" si="160"/>
        <v>0</v>
      </c>
      <c r="F546">
        <f t="shared" si="161"/>
        <v>0</v>
      </c>
      <c r="G546">
        <f t="shared" si="150"/>
        <v>4559.88</v>
      </c>
      <c r="H546">
        <f t="shared" si="151"/>
        <v>7005846</v>
      </c>
      <c r="I546">
        <f t="shared" si="152"/>
        <v>0</v>
      </c>
      <c r="J546">
        <f t="shared" si="153"/>
        <v>0</v>
      </c>
      <c r="K546">
        <f t="shared" si="154"/>
        <v>0</v>
      </c>
      <c r="L546">
        <f t="shared" si="162"/>
        <v>0</v>
      </c>
      <c r="M546">
        <f t="shared" si="155"/>
        <v>0.02</v>
      </c>
      <c r="N546" s="7">
        <f t="shared" si="164"/>
        <v>1.1615893259680821E-2</v>
      </c>
      <c r="O546">
        <f>VLOOKUP(R546,mortality!$B$4:$H$106,prot_model!S546+2,FALSE)</f>
        <v>0.13082137057164159</v>
      </c>
      <c r="P546">
        <f t="shared" si="163"/>
        <v>1.0452205227814766</v>
      </c>
      <c r="Q546">
        <f>discount_curve!K538</f>
        <v>0.58627848090382806</v>
      </c>
      <c r="R546">
        <f t="shared" si="156"/>
        <v>98</v>
      </c>
      <c r="S546">
        <f t="shared" si="157"/>
        <v>5</v>
      </c>
      <c r="T546">
        <f t="shared" si="158"/>
        <v>44</v>
      </c>
    </row>
    <row r="547" spans="1:20">
      <c r="A547">
        <f t="shared" si="147"/>
        <v>532</v>
      </c>
      <c r="B547">
        <f t="shared" si="159"/>
        <v>0</v>
      </c>
      <c r="C547">
        <f t="shared" si="148"/>
        <v>0</v>
      </c>
      <c r="D547">
        <f t="shared" si="149"/>
        <v>0</v>
      </c>
      <c r="E547" s="6">
        <f t="shared" si="160"/>
        <v>0</v>
      </c>
      <c r="F547">
        <f t="shared" si="161"/>
        <v>0</v>
      </c>
      <c r="G547">
        <f t="shared" si="150"/>
        <v>4559.88</v>
      </c>
      <c r="H547">
        <f t="shared" si="151"/>
        <v>7005846</v>
      </c>
      <c r="I547">
        <f t="shared" si="152"/>
        <v>0</v>
      </c>
      <c r="J547">
        <f t="shared" si="153"/>
        <v>0</v>
      </c>
      <c r="K547">
        <f t="shared" si="154"/>
        <v>0</v>
      </c>
      <c r="L547">
        <f t="shared" si="162"/>
        <v>0</v>
      </c>
      <c r="M547">
        <f t="shared" si="155"/>
        <v>0.02</v>
      </c>
      <c r="N547" s="7">
        <f t="shared" si="164"/>
        <v>1.1615893259680821E-2</v>
      </c>
      <c r="O547">
        <f>VLOOKUP(R547,mortality!$B$4:$H$106,prot_model!S547+2,FALSE)</f>
        <v>0.13082137057164159</v>
      </c>
      <c r="P547">
        <f t="shared" si="163"/>
        <v>1.0453075845955779</v>
      </c>
      <c r="Q547">
        <f>discount_curve!K539</f>
        <v>0.58568923017846131</v>
      </c>
      <c r="R547">
        <f t="shared" si="156"/>
        <v>98</v>
      </c>
      <c r="S547">
        <f t="shared" si="157"/>
        <v>5</v>
      </c>
      <c r="T547">
        <f t="shared" si="158"/>
        <v>44</v>
      </c>
    </row>
    <row r="548" spans="1:20">
      <c r="A548">
        <f t="shared" si="147"/>
        <v>533</v>
      </c>
      <c r="B548">
        <f t="shared" si="159"/>
        <v>0</v>
      </c>
      <c r="C548">
        <f t="shared" si="148"/>
        <v>0</v>
      </c>
      <c r="D548">
        <f t="shared" si="149"/>
        <v>0</v>
      </c>
      <c r="E548" s="6">
        <f t="shared" si="160"/>
        <v>0</v>
      </c>
      <c r="F548">
        <f t="shared" si="161"/>
        <v>0</v>
      </c>
      <c r="G548">
        <f t="shared" si="150"/>
        <v>4559.88</v>
      </c>
      <c r="H548">
        <f t="shared" si="151"/>
        <v>7005846</v>
      </c>
      <c r="I548">
        <f t="shared" si="152"/>
        <v>0</v>
      </c>
      <c r="J548">
        <f t="shared" si="153"/>
        <v>0</v>
      </c>
      <c r="K548">
        <f t="shared" si="154"/>
        <v>0</v>
      </c>
      <c r="L548">
        <f t="shared" si="162"/>
        <v>0</v>
      </c>
      <c r="M548">
        <f t="shared" si="155"/>
        <v>0.02</v>
      </c>
      <c r="N548" s="7">
        <f t="shared" si="164"/>
        <v>1.1615893259680821E-2</v>
      </c>
      <c r="O548">
        <f>VLOOKUP(R548,mortality!$B$4:$H$106,prot_model!S548+2,FALSE)</f>
        <v>0.13082137057164159</v>
      </c>
      <c r="P548">
        <f t="shared" si="163"/>
        <v>1.0453946536615075</v>
      </c>
      <c r="Q548">
        <f>discount_curve!K540</f>
        <v>0.58510057169113272</v>
      </c>
      <c r="R548">
        <f t="shared" si="156"/>
        <v>98</v>
      </c>
      <c r="S548">
        <f t="shared" si="157"/>
        <v>5</v>
      </c>
      <c r="T548">
        <f t="shared" si="158"/>
        <v>44</v>
      </c>
    </row>
    <row r="549" spans="1:20">
      <c r="A549">
        <f t="shared" si="147"/>
        <v>534</v>
      </c>
      <c r="B549">
        <f t="shared" si="159"/>
        <v>0</v>
      </c>
      <c r="C549">
        <f t="shared" si="148"/>
        <v>0</v>
      </c>
      <c r="D549">
        <f t="shared" si="149"/>
        <v>0</v>
      </c>
      <c r="E549" s="6">
        <f t="shared" si="160"/>
        <v>0</v>
      </c>
      <c r="F549">
        <f t="shared" si="161"/>
        <v>0</v>
      </c>
      <c r="G549">
        <f t="shared" si="150"/>
        <v>4559.88</v>
      </c>
      <c r="H549">
        <f t="shared" si="151"/>
        <v>7005846</v>
      </c>
      <c r="I549">
        <f t="shared" si="152"/>
        <v>0</v>
      </c>
      <c r="J549">
        <f t="shared" si="153"/>
        <v>0</v>
      </c>
      <c r="K549">
        <f t="shared" si="154"/>
        <v>0</v>
      </c>
      <c r="L549">
        <f t="shared" si="162"/>
        <v>0</v>
      </c>
      <c r="M549">
        <f t="shared" si="155"/>
        <v>0.02</v>
      </c>
      <c r="N549" s="7">
        <f t="shared" si="164"/>
        <v>1.1615893259680821E-2</v>
      </c>
      <c r="O549">
        <f>VLOOKUP(R549,mortality!$B$4:$H$106,prot_model!S549+2,FALSE)</f>
        <v>0.13082137057164159</v>
      </c>
      <c r="P549">
        <f t="shared" si="163"/>
        <v>1.0454817299798691</v>
      </c>
      <c r="Q549">
        <f>discount_curve!K541</f>
        <v>0.584512504846602</v>
      </c>
      <c r="R549">
        <f t="shared" si="156"/>
        <v>98</v>
      </c>
      <c r="S549">
        <f t="shared" si="157"/>
        <v>5</v>
      </c>
      <c r="T549">
        <f t="shared" si="158"/>
        <v>44</v>
      </c>
    </row>
    <row r="550" spans="1:20">
      <c r="A550">
        <f t="shared" si="147"/>
        <v>535</v>
      </c>
      <c r="B550">
        <f t="shared" si="159"/>
        <v>0</v>
      </c>
      <c r="C550">
        <f t="shared" si="148"/>
        <v>0</v>
      </c>
      <c r="D550">
        <f t="shared" si="149"/>
        <v>0</v>
      </c>
      <c r="E550" s="6">
        <f t="shared" si="160"/>
        <v>0</v>
      </c>
      <c r="F550">
        <f t="shared" si="161"/>
        <v>0</v>
      </c>
      <c r="G550">
        <f t="shared" si="150"/>
        <v>4559.88</v>
      </c>
      <c r="H550">
        <f t="shared" si="151"/>
        <v>7005846</v>
      </c>
      <c r="I550">
        <f t="shared" si="152"/>
        <v>0</v>
      </c>
      <c r="J550">
        <f t="shared" si="153"/>
        <v>0</v>
      </c>
      <c r="K550">
        <f t="shared" si="154"/>
        <v>0</v>
      </c>
      <c r="L550">
        <f t="shared" si="162"/>
        <v>0</v>
      </c>
      <c r="M550">
        <f t="shared" si="155"/>
        <v>0.02</v>
      </c>
      <c r="N550" s="7">
        <f t="shared" si="164"/>
        <v>1.1615893259680821E-2</v>
      </c>
      <c r="O550">
        <f>VLOOKUP(R550,mortality!$B$4:$H$106,prot_model!S550+2,FALSE)</f>
        <v>0.13082137057164159</v>
      </c>
      <c r="P550">
        <f t="shared" si="163"/>
        <v>1.0455688135512669</v>
      </c>
      <c r="Q550">
        <f>discount_curve!K542</f>
        <v>0.5839250290502267</v>
      </c>
      <c r="R550">
        <f t="shared" si="156"/>
        <v>98</v>
      </c>
      <c r="S550">
        <f t="shared" si="157"/>
        <v>5</v>
      </c>
      <c r="T550">
        <f t="shared" si="158"/>
        <v>44</v>
      </c>
    </row>
    <row r="551" spans="1:20">
      <c r="A551">
        <f t="shared" si="147"/>
        <v>536</v>
      </c>
      <c r="B551">
        <f t="shared" si="159"/>
        <v>0</v>
      </c>
      <c r="C551">
        <f t="shared" si="148"/>
        <v>0</v>
      </c>
      <c r="D551">
        <f t="shared" si="149"/>
        <v>0</v>
      </c>
      <c r="E551" s="6">
        <f t="shared" si="160"/>
        <v>0</v>
      </c>
      <c r="F551">
        <f t="shared" si="161"/>
        <v>0</v>
      </c>
      <c r="G551">
        <f t="shared" si="150"/>
        <v>4559.88</v>
      </c>
      <c r="H551">
        <f t="shared" si="151"/>
        <v>7005846</v>
      </c>
      <c r="I551">
        <f t="shared" si="152"/>
        <v>0</v>
      </c>
      <c r="J551">
        <f t="shared" si="153"/>
        <v>0</v>
      </c>
      <c r="K551">
        <f t="shared" si="154"/>
        <v>0</v>
      </c>
      <c r="L551">
        <f t="shared" si="162"/>
        <v>0</v>
      </c>
      <c r="M551">
        <f t="shared" si="155"/>
        <v>0.02</v>
      </c>
      <c r="N551" s="7">
        <f t="shared" si="164"/>
        <v>1.1615893259680821E-2</v>
      </c>
      <c r="O551">
        <f>VLOOKUP(R551,mortality!$B$4:$H$106,prot_model!S551+2,FALSE)</f>
        <v>0.13082137057164159</v>
      </c>
      <c r="P551">
        <f t="shared" si="163"/>
        <v>1.0456559043763047</v>
      </c>
      <c r="Q551">
        <f>discount_curve!K543</f>
        <v>0.58333814370796211</v>
      </c>
      <c r="R551">
        <f t="shared" si="156"/>
        <v>98</v>
      </c>
      <c r="S551">
        <f t="shared" si="157"/>
        <v>5</v>
      </c>
      <c r="T551">
        <f t="shared" si="158"/>
        <v>44</v>
      </c>
    </row>
    <row r="552" spans="1:20">
      <c r="A552">
        <f t="shared" si="147"/>
        <v>537</v>
      </c>
      <c r="B552">
        <f t="shared" si="159"/>
        <v>0</v>
      </c>
      <c r="C552">
        <f t="shared" si="148"/>
        <v>0</v>
      </c>
      <c r="D552">
        <f t="shared" si="149"/>
        <v>0</v>
      </c>
      <c r="E552" s="6">
        <f t="shared" si="160"/>
        <v>0</v>
      </c>
      <c r="F552">
        <f t="shared" si="161"/>
        <v>0</v>
      </c>
      <c r="G552">
        <f t="shared" si="150"/>
        <v>4559.88</v>
      </c>
      <c r="H552">
        <f t="shared" si="151"/>
        <v>7005846</v>
      </c>
      <c r="I552">
        <f t="shared" si="152"/>
        <v>0</v>
      </c>
      <c r="J552">
        <f t="shared" si="153"/>
        <v>0</v>
      </c>
      <c r="K552">
        <f t="shared" si="154"/>
        <v>0</v>
      </c>
      <c r="L552">
        <f t="shared" si="162"/>
        <v>0</v>
      </c>
      <c r="M552">
        <f t="shared" si="155"/>
        <v>0.02</v>
      </c>
      <c r="N552" s="7">
        <f t="shared" si="164"/>
        <v>1.1615893259680821E-2</v>
      </c>
      <c r="O552">
        <f>VLOOKUP(R552,mortality!$B$4:$H$106,prot_model!S552+2,FALSE)</f>
        <v>0.13082137057164159</v>
      </c>
      <c r="P552">
        <f t="shared" si="163"/>
        <v>1.0457430024555874</v>
      </c>
      <c r="Q552">
        <f>discount_curve!K544</f>
        <v>0.58275184822636084</v>
      </c>
      <c r="R552">
        <f t="shared" si="156"/>
        <v>98</v>
      </c>
      <c r="S552">
        <f t="shared" si="157"/>
        <v>5</v>
      </c>
      <c r="T552">
        <f t="shared" si="158"/>
        <v>44</v>
      </c>
    </row>
    <row r="553" spans="1:20">
      <c r="A553">
        <f t="shared" si="147"/>
        <v>538</v>
      </c>
      <c r="B553">
        <f t="shared" si="159"/>
        <v>0</v>
      </c>
      <c r="C553">
        <f t="shared" si="148"/>
        <v>0</v>
      </c>
      <c r="D553">
        <f t="shared" si="149"/>
        <v>0</v>
      </c>
      <c r="E553" s="6">
        <f t="shared" si="160"/>
        <v>0</v>
      </c>
      <c r="F553">
        <f t="shared" si="161"/>
        <v>0</v>
      </c>
      <c r="G553">
        <f t="shared" si="150"/>
        <v>4559.88</v>
      </c>
      <c r="H553">
        <f t="shared" si="151"/>
        <v>7005846</v>
      </c>
      <c r="I553">
        <f t="shared" si="152"/>
        <v>0</v>
      </c>
      <c r="J553">
        <f t="shared" si="153"/>
        <v>0</v>
      </c>
      <c r="K553">
        <f t="shared" si="154"/>
        <v>0</v>
      </c>
      <c r="L553">
        <f t="shared" si="162"/>
        <v>0</v>
      </c>
      <c r="M553">
        <f t="shared" si="155"/>
        <v>0.02</v>
      </c>
      <c r="N553" s="7">
        <f t="shared" si="164"/>
        <v>1.1615893259680821E-2</v>
      </c>
      <c r="O553">
        <f>VLOOKUP(R553,mortality!$B$4:$H$106,prot_model!S553+2,FALSE)</f>
        <v>0.13082137057164159</v>
      </c>
      <c r="P553">
        <f t="shared" si="163"/>
        <v>1.0458301077897185</v>
      </c>
      <c r="Q553">
        <f>discount_curve!K545</f>
        <v>0.582166142012572</v>
      </c>
      <c r="R553">
        <f t="shared" si="156"/>
        <v>98</v>
      </c>
      <c r="S553">
        <f t="shared" si="157"/>
        <v>5</v>
      </c>
      <c r="T553">
        <f t="shared" si="158"/>
        <v>44</v>
      </c>
    </row>
    <row r="554" spans="1:20">
      <c r="A554">
        <f t="shared" si="147"/>
        <v>539</v>
      </c>
      <c r="B554">
        <f t="shared" si="159"/>
        <v>0</v>
      </c>
      <c r="C554">
        <f t="shared" si="148"/>
        <v>0</v>
      </c>
      <c r="D554">
        <f t="shared" si="149"/>
        <v>0</v>
      </c>
      <c r="E554" s="6">
        <f t="shared" si="160"/>
        <v>0</v>
      </c>
      <c r="F554">
        <f t="shared" si="161"/>
        <v>0</v>
      </c>
      <c r="G554">
        <f t="shared" si="150"/>
        <v>4559.88</v>
      </c>
      <c r="H554">
        <f t="shared" si="151"/>
        <v>7005846</v>
      </c>
      <c r="I554">
        <f t="shared" si="152"/>
        <v>0</v>
      </c>
      <c r="J554">
        <f t="shared" si="153"/>
        <v>0</v>
      </c>
      <c r="K554">
        <f t="shared" si="154"/>
        <v>0</v>
      </c>
      <c r="L554">
        <f t="shared" si="162"/>
        <v>0</v>
      </c>
      <c r="M554">
        <f t="shared" si="155"/>
        <v>0.02</v>
      </c>
      <c r="N554" s="7">
        <f t="shared" si="164"/>
        <v>1.1615893259680821E-2</v>
      </c>
      <c r="O554">
        <f>VLOOKUP(R554,mortality!$B$4:$H$106,prot_model!S554+2,FALSE)</f>
        <v>0.13082137057164159</v>
      </c>
      <c r="P554">
        <f t="shared" si="163"/>
        <v>1.0459172203793028</v>
      </c>
      <c r="Q554">
        <f>discount_curve!K546</f>
        <v>0.5815810244743399</v>
      </c>
      <c r="R554">
        <f t="shared" si="156"/>
        <v>98</v>
      </c>
      <c r="S554">
        <f t="shared" si="157"/>
        <v>5</v>
      </c>
      <c r="T554">
        <f t="shared" si="158"/>
        <v>44</v>
      </c>
    </row>
    <row r="555" spans="1:20">
      <c r="A555">
        <f t="shared" si="147"/>
        <v>540</v>
      </c>
      <c r="B555">
        <f t="shared" si="159"/>
        <v>0</v>
      </c>
      <c r="C555">
        <f t="shared" si="148"/>
        <v>0</v>
      </c>
      <c r="D555">
        <f t="shared" si="149"/>
        <v>0</v>
      </c>
      <c r="E555" s="6">
        <f t="shared" si="160"/>
        <v>0</v>
      </c>
      <c r="F555">
        <f t="shared" si="161"/>
        <v>0</v>
      </c>
      <c r="G555">
        <f t="shared" si="150"/>
        <v>4559.88</v>
      </c>
      <c r="H555">
        <f t="shared" si="151"/>
        <v>7005846</v>
      </c>
      <c r="I555">
        <f t="shared" si="152"/>
        <v>0</v>
      </c>
      <c r="J555">
        <f t="shared" si="153"/>
        <v>0</v>
      </c>
      <c r="K555">
        <f t="shared" si="154"/>
        <v>0</v>
      </c>
      <c r="L555">
        <f t="shared" si="162"/>
        <v>0</v>
      </c>
      <c r="M555">
        <f t="shared" si="155"/>
        <v>0.02</v>
      </c>
      <c r="N555" s="7">
        <f t="shared" si="164"/>
        <v>1.3435540279708613E-2</v>
      </c>
      <c r="O555">
        <f>VLOOKUP(R555,mortality!$B$4:$H$106,prot_model!S555+2,FALSE)</f>
        <v>0.14983035395454769</v>
      </c>
      <c r="P555">
        <f t="shared" si="163"/>
        <v>1.0460043402249435</v>
      </c>
      <c r="Q555">
        <f>discount_curve!K547</f>
        <v>0.58384504733847198</v>
      </c>
      <c r="R555">
        <f t="shared" si="156"/>
        <v>99</v>
      </c>
      <c r="S555">
        <f t="shared" si="157"/>
        <v>5</v>
      </c>
      <c r="T555">
        <f t="shared" si="158"/>
        <v>45</v>
      </c>
    </row>
    <row r="556" spans="1:20">
      <c r="A556">
        <f t="shared" si="147"/>
        <v>541</v>
      </c>
      <c r="B556">
        <f t="shared" si="159"/>
        <v>0</v>
      </c>
      <c r="C556">
        <f t="shared" si="148"/>
        <v>0</v>
      </c>
      <c r="D556">
        <f t="shared" si="149"/>
        <v>0</v>
      </c>
      <c r="E556" s="6">
        <f t="shared" si="160"/>
        <v>0</v>
      </c>
      <c r="F556">
        <f t="shared" si="161"/>
        <v>0</v>
      </c>
      <c r="G556">
        <f t="shared" si="150"/>
        <v>4559.88</v>
      </c>
      <c r="H556">
        <f t="shared" si="151"/>
        <v>7005846</v>
      </c>
      <c r="I556">
        <f t="shared" si="152"/>
        <v>0</v>
      </c>
      <c r="J556">
        <f t="shared" si="153"/>
        <v>0</v>
      </c>
      <c r="K556">
        <f t="shared" si="154"/>
        <v>0</v>
      </c>
      <c r="L556">
        <f t="shared" si="162"/>
        <v>0</v>
      </c>
      <c r="M556">
        <f t="shared" si="155"/>
        <v>0.02</v>
      </c>
      <c r="N556" s="7">
        <f t="shared" si="164"/>
        <v>1.3435540279708613E-2</v>
      </c>
      <c r="O556">
        <f>VLOOKUP(R556,mortality!$B$4:$H$106,prot_model!S556+2,FALSE)</f>
        <v>0.14983035395454769</v>
      </c>
      <c r="P556">
        <f t="shared" si="163"/>
        <v>1.0460914673272479</v>
      </c>
      <c r="Q556">
        <f>discount_curve!K548</f>
        <v>0.58326352509987855</v>
      </c>
      <c r="R556">
        <f t="shared" si="156"/>
        <v>99</v>
      </c>
      <c r="S556">
        <f t="shared" si="157"/>
        <v>5</v>
      </c>
      <c r="T556">
        <f t="shared" si="158"/>
        <v>45</v>
      </c>
    </row>
    <row r="557" spans="1:20">
      <c r="A557">
        <f t="shared" si="147"/>
        <v>542</v>
      </c>
      <c r="B557">
        <f t="shared" si="159"/>
        <v>0</v>
      </c>
      <c r="C557">
        <f t="shared" si="148"/>
        <v>0</v>
      </c>
      <c r="D557">
        <f t="shared" si="149"/>
        <v>0</v>
      </c>
      <c r="E557" s="6">
        <f t="shared" si="160"/>
        <v>0</v>
      </c>
      <c r="F557">
        <f t="shared" si="161"/>
        <v>0</v>
      </c>
      <c r="G557">
        <f t="shared" si="150"/>
        <v>4559.88</v>
      </c>
      <c r="H557">
        <f t="shared" si="151"/>
        <v>7005846</v>
      </c>
      <c r="I557">
        <f t="shared" si="152"/>
        <v>0</v>
      </c>
      <c r="J557">
        <f t="shared" si="153"/>
        <v>0</v>
      </c>
      <c r="K557">
        <f t="shared" si="154"/>
        <v>0</v>
      </c>
      <c r="L557">
        <f t="shared" si="162"/>
        <v>0</v>
      </c>
      <c r="M557">
        <f t="shared" si="155"/>
        <v>0.02</v>
      </c>
      <c r="N557" s="7">
        <f t="shared" si="164"/>
        <v>1.3435540279708613E-2</v>
      </c>
      <c r="O557">
        <f>VLOOKUP(R557,mortality!$B$4:$H$106,prot_model!S557+2,FALSE)</f>
        <v>0.14983035395454769</v>
      </c>
      <c r="P557">
        <f t="shared" si="163"/>
        <v>1.0461786016868175</v>
      </c>
      <c r="Q557">
        <f>discount_curve!K549</f>
        <v>0.58268258206995605</v>
      </c>
      <c r="R557">
        <f t="shared" si="156"/>
        <v>99</v>
      </c>
      <c r="S557">
        <f t="shared" si="157"/>
        <v>5</v>
      </c>
      <c r="T557">
        <f t="shared" si="158"/>
        <v>45</v>
      </c>
    </row>
    <row r="558" spans="1:20">
      <c r="A558">
        <f t="shared" si="147"/>
        <v>543</v>
      </c>
      <c r="B558">
        <f t="shared" si="159"/>
        <v>0</v>
      </c>
      <c r="C558">
        <f t="shared" si="148"/>
        <v>0</v>
      </c>
      <c r="D558">
        <f t="shared" si="149"/>
        <v>0</v>
      </c>
      <c r="E558" s="6">
        <f t="shared" si="160"/>
        <v>0</v>
      </c>
      <c r="F558">
        <f t="shared" si="161"/>
        <v>0</v>
      </c>
      <c r="G558">
        <f t="shared" si="150"/>
        <v>4559.88</v>
      </c>
      <c r="H558">
        <f t="shared" si="151"/>
        <v>7005846</v>
      </c>
      <c r="I558">
        <f t="shared" si="152"/>
        <v>0</v>
      </c>
      <c r="J558">
        <f t="shared" si="153"/>
        <v>0</v>
      </c>
      <c r="K558">
        <f t="shared" si="154"/>
        <v>0</v>
      </c>
      <c r="L558">
        <f t="shared" si="162"/>
        <v>0</v>
      </c>
      <c r="M558">
        <f t="shared" si="155"/>
        <v>0.02</v>
      </c>
      <c r="N558" s="7">
        <f t="shared" si="164"/>
        <v>1.3435540279708613E-2</v>
      </c>
      <c r="O558">
        <f>VLOOKUP(R558,mortality!$B$4:$H$106,prot_model!S558+2,FALSE)</f>
        <v>0.14983035395454769</v>
      </c>
      <c r="P558">
        <f t="shared" si="163"/>
        <v>1.0462657433042579</v>
      </c>
      <c r="Q558">
        <f>discount_curve!K550</f>
        <v>0.58210221767180037</v>
      </c>
      <c r="R558">
        <f t="shared" si="156"/>
        <v>99</v>
      </c>
      <c r="S558">
        <f t="shared" si="157"/>
        <v>5</v>
      </c>
      <c r="T558">
        <f t="shared" si="158"/>
        <v>45</v>
      </c>
    </row>
    <row r="559" spans="1:20">
      <c r="A559">
        <f t="shared" si="147"/>
        <v>544</v>
      </c>
      <c r="B559">
        <f t="shared" si="159"/>
        <v>0</v>
      </c>
      <c r="C559">
        <f t="shared" si="148"/>
        <v>0</v>
      </c>
      <c r="D559">
        <f t="shared" si="149"/>
        <v>0</v>
      </c>
      <c r="E559" s="6">
        <f t="shared" si="160"/>
        <v>0</v>
      </c>
      <c r="F559">
        <f t="shared" si="161"/>
        <v>0</v>
      </c>
      <c r="G559">
        <f t="shared" si="150"/>
        <v>4559.88</v>
      </c>
      <c r="H559">
        <f t="shared" si="151"/>
        <v>7005846</v>
      </c>
      <c r="I559">
        <f t="shared" si="152"/>
        <v>0</v>
      </c>
      <c r="J559">
        <f t="shared" si="153"/>
        <v>0</v>
      </c>
      <c r="K559">
        <f t="shared" si="154"/>
        <v>0</v>
      </c>
      <c r="L559">
        <f t="shared" si="162"/>
        <v>0</v>
      </c>
      <c r="M559">
        <f t="shared" si="155"/>
        <v>0.02</v>
      </c>
      <c r="N559" s="7">
        <f t="shared" si="164"/>
        <v>1.3435540279708613E-2</v>
      </c>
      <c r="O559">
        <f>VLOOKUP(R559,mortality!$B$4:$H$106,prot_model!S559+2,FALSE)</f>
        <v>0.14983035395454769</v>
      </c>
      <c r="P559">
        <f t="shared" si="163"/>
        <v>1.0463528921801735</v>
      </c>
      <c r="Q559">
        <f>discount_curve!K551</f>
        <v>0.58152243132908177</v>
      </c>
      <c r="R559">
        <f t="shared" si="156"/>
        <v>99</v>
      </c>
      <c r="S559">
        <f t="shared" si="157"/>
        <v>5</v>
      </c>
      <c r="T559">
        <f t="shared" si="158"/>
        <v>45</v>
      </c>
    </row>
    <row r="560" spans="1:20">
      <c r="A560">
        <f t="shared" si="147"/>
        <v>545</v>
      </c>
      <c r="B560">
        <f t="shared" si="159"/>
        <v>0</v>
      </c>
      <c r="C560">
        <f t="shared" si="148"/>
        <v>0</v>
      </c>
      <c r="D560">
        <f t="shared" si="149"/>
        <v>0</v>
      </c>
      <c r="E560" s="6">
        <f t="shared" si="160"/>
        <v>0</v>
      </c>
      <c r="F560">
        <f t="shared" si="161"/>
        <v>0</v>
      </c>
      <c r="G560">
        <f t="shared" si="150"/>
        <v>4559.88</v>
      </c>
      <c r="H560">
        <f t="shared" si="151"/>
        <v>7005846</v>
      </c>
      <c r="I560">
        <f t="shared" si="152"/>
        <v>0</v>
      </c>
      <c r="J560">
        <f t="shared" si="153"/>
        <v>0</v>
      </c>
      <c r="K560">
        <f t="shared" si="154"/>
        <v>0</v>
      </c>
      <c r="L560">
        <f t="shared" si="162"/>
        <v>0</v>
      </c>
      <c r="M560">
        <f t="shared" si="155"/>
        <v>0.02</v>
      </c>
      <c r="N560" s="7">
        <f t="shared" si="164"/>
        <v>1.3435540279708613E-2</v>
      </c>
      <c r="O560">
        <f>VLOOKUP(R560,mortality!$B$4:$H$106,prot_model!S560+2,FALSE)</f>
        <v>0.14983035395454769</v>
      </c>
      <c r="P560">
        <f t="shared" si="163"/>
        <v>1.0464400483151688</v>
      </c>
      <c r="Q560">
        <f>discount_curve!K552</f>
        <v>0.58094322246604457</v>
      </c>
      <c r="R560">
        <f t="shared" si="156"/>
        <v>99</v>
      </c>
      <c r="S560">
        <f t="shared" si="157"/>
        <v>5</v>
      </c>
      <c r="T560">
        <f t="shared" si="158"/>
        <v>45</v>
      </c>
    </row>
    <row r="561" spans="1:20">
      <c r="A561">
        <f t="shared" si="147"/>
        <v>546</v>
      </c>
      <c r="B561">
        <f t="shared" si="159"/>
        <v>0</v>
      </c>
      <c r="C561">
        <f t="shared" si="148"/>
        <v>0</v>
      </c>
      <c r="D561">
        <f t="shared" si="149"/>
        <v>0</v>
      </c>
      <c r="E561" s="6">
        <f t="shared" si="160"/>
        <v>0</v>
      </c>
      <c r="F561">
        <f t="shared" si="161"/>
        <v>0</v>
      </c>
      <c r="G561">
        <f t="shared" si="150"/>
        <v>4559.88</v>
      </c>
      <c r="H561">
        <f t="shared" si="151"/>
        <v>7005846</v>
      </c>
      <c r="I561">
        <f t="shared" si="152"/>
        <v>0</v>
      </c>
      <c r="J561">
        <f t="shared" si="153"/>
        <v>0</v>
      </c>
      <c r="K561">
        <f t="shared" si="154"/>
        <v>0</v>
      </c>
      <c r="L561">
        <f t="shared" si="162"/>
        <v>0</v>
      </c>
      <c r="M561">
        <f t="shared" si="155"/>
        <v>0.02</v>
      </c>
      <c r="N561" s="7">
        <f t="shared" si="164"/>
        <v>1.3435540279708613E-2</v>
      </c>
      <c r="O561">
        <f>VLOOKUP(R561,mortality!$B$4:$H$106,prot_model!S561+2,FALSE)</f>
        <v>0.14983035395454769</v>
      </c>
      <c r="P561">
        <f t="shared" si="163"/>
        <v>1.0465272117098487</v>
      </c>
      <c r="Q561">
        <f>discount_curve!K553</f>
        <v>0.58036459050750644</v>
      </c>
      <c r="R561">
        <f t="shared" si="156"/>
        <v>99</v>
      </c>
      <c r="S561">
        <f t="shared" si="157"/>
        <v>5</v>
      </c>
      <c r="T561">
        <f t="shared" si="158"/>
        <v>45</v>
      </c>
    </row>
    <row r="562" spans="1:20">
      <c r="A562">
        <f t="shared" si="147"/>
        <v>547</v>
      </c>
      <c r="B562">
        <f t="shared" si="159"/>
        <v>0</v>
      </c>
      <c r="C562">
        <f t="shared" si="148"/>
        <v>0</v>
      </c>
      <c r="D562">
        <f t="shared" si="149"/>
        <v>0</v>
      </c>
      <c r="E562" s="6">
        <f t="shared" si="160"/>
        <v>0</v>
      </c>
      <c r="F562">
        <f t="shared" si="161"/>
        <v>0</v>
      </c>
      <c r="G562">
        <f t="shared" si="150"/>
        <v>4559.88</v>
      </c>
      <c r="H562">
        <f t="shared" si="151"/>
        <v>7005846</v>
      </c>
      <c r="I562">
        <f t="shared" si="152"/>
        <v>0</v>
      </c>
      <c r="J562">
        <f t="shared" si="153"/>
        <v>0</v>
      </c>
      <c r="K562">
        <f t="shared" si="154"/>
        <v>0</v>
      </c>
      <c r="L562">
        <f t="shared" si="162"/>
        <v>0</v>
      </c>
      <c r="M562">
        <f t="shared" si="155"/>
        <v>0.02</v>
      </c>
      <c r="N562" s="7">
        <f t="shared" si="164"/>
        <v>1.3435540279708613E-2</v>
      </c>
      <c r="O562">
        <f>VLOOKUP(R562,mortality!$B$4:$H$106,prot_model!S562+2,FALSE)</f>
        <v>0.14983035395454769</v>
      </c>
      <c r="P562">
        <f t="shared" si="163"/>
        <v>1.046614382364818</v>
      </c>
      <c r="Q562">
        <f>discount_curve!K554</f>
        <v>0.57978653487885823</v>
      </c>
      <c r="R562">
        <f t="shared" si="156"/>
        <v>99</v>
      </c>
      <c r="S562">
        <f t="shared" si="157"/>
        <v>5</v>
      </c>
      <c r="T562">
        <f t="shared" si="158"/>
        <v>45</v>
      </c>
    </row>
    <row r="563" spans="1:20">
      <c r="A563">
        <f t="shared" si="147"/>
        <v>548</v>
      </c>
      <c r="B563">
        <f t="shared" si="159"/>
        <v>0</v>
      </c>
      <c r="C563">
        <f t="shared" si="148"/>
        <v>0</v>
      </c>
      <c r="D563">
        <f t="shared" si="149"/>
        <v>0</v>
      </c>
      <c r="E563" s="6">
        <f t="shared" si="160"/>
        <v>0</v>
      </c>
      <c r="F563">
        <f t="shared" si="161"/>
        <v>0</v>
      </c>
      <c r="G563">
        <f t="shared" si="150"/>
        <v>4559.88</v>
      </c>
      <c r="H563">
        <f t="shared" si="151"/>
        <v>7005846</v>
      </c>
      <c r="I563">
        <f t="shared" si="152"/>
        <v>0</v>
      </c>
      <c r="J563">
        <f t="shared" si="153"/>
        <v>0</v>
      </c>
      <c r="K563">
        <f t="shared" si="154"/>
        <v>0</v>
      </c>
      <c r="L563">
        <f t="shared" si="162"/>
        <v>0</v>
      </c>
      <c r="M563">
        <f t="shared" si="155"/>
        <v>0.02</v>
      </c>
      <c r="N563" s="7">
        <f t="shared" si="164"/>
        <v>1.3435540279708613E-2</v>
      </c>
      <c r="O563">
        <f>VLOOKUP(R563,mortality!$B$4:$H$106,prot_model!S563+2,FALSE)</f>
        <v>0.14983035395454769</v>
      </c>
      <c r="P563">
        <f t="shared" si="163"/>
        <v>1.0467015602806811</v>
      </c>
      <c r="Q563">
        <f>discount_curve!K555</f>
        <v>0.57920905500606312</v>
      </c>
      <c r="R563">
        <f t="shared" si="156"/>
        <v>99</v>
      </c>
      <c r="S563">
        <f t="shared" si="157"/>
        <v>5</v>
      </c>
      <c r="T563">
        <f t="shared" si="158"/>
        <v>45</v>
      </c>
    </row>
    <row r="564" spans="1:20">
      <c r="A564">
        <f t="shared" si="147"/>
        <v>549</v>
      </c>
      <c r="B564">
        <f t="shared" si="159"/>
        <v>0</v>
      </c>
      <c r="C564">
        <f t="shared" si="148"/>
        <v>0</v>
      </c>
      <c r="D564">
        <f t="shared" si="149"/>
        <v>0</v>
      </c>
      <c r="E564" s="6">
        <f t="shared" si="160"/>
        <v>0</v>
      </c>
      <c r="F564">
        <f t="shared" si="161"/>
        <v>0</v>
      </c>
      <c r="G564">
        <f t="shared" si="150"/>
        <v>4559.88</v>
      </c>
      <c r="H564">
        <f t="shared" si="151"/>
        <v>7005846</v>
      </c>
      <c r="I564">
        <f t="shared" si="152"/>
        <v>0</v>
      </c>
      <c r="J564">
        <f t="shared" si="153"/>
        <v>0</v>
      </c>
      <c r="K564">
        <f t="shared" si="154"/>
        <v>0</v>
      </c>
      <c r="L564">
        <f t="shared" si="162"/>
        <v>0</v>
      </c>
      <c r="M564">
        <f t="shared" si="155"/>
        <v>0.02</v>
      </c>
      <c r="N564" s="7">
        <f t="shared" si="164"/>
        <v>1.3435540279708613E-2</v>
      </c>
      <c r="O564">
        <f>VLOOKUP(R564,mortality!$B$4:$H$106,prot_model!S564+2,FALSE)</f>
        <v>0.14983035395454769</v>
      </c>
      <c r="P564">
        <f t="shared" si="163"/>
        <v>1.0467887454580427</v>
      </c>
      <c r="Q564">
        <f>discount_curve!K556</f>
        <v>0.57863215031565551</v>
      </c>
      <c r="R564">
        <f t="shared" si="156"/>
        <v>99</v>
      </c>
      <c r="S564">
        <f t="shared" si="157"/>
        <v>5</v>
      </c>
      <c r="T564">
        <f t="shared" si="158"/>
        <v>45</v>
      </c>
    </row>
    <row r="565" spans="1:20">
      <c r="A565">
        <f t="shared" si="147"/>
        <v>550</v>
      </c>
      <c r="B565">
        <f t="shared" si="159"/>
        <v>0</v>
      </c>
      <c r="C565">
        <f t="shared" si="148"/>
        <v>0</v>
      </c>
      <c r="D565">
        <f t="shared" si="149"/>
        <v>0</v>
      </c>
      <c r="E565" s="6">
        <f t="shared" si="160"/>
        <v>0</v>
      </c>
      <c r="F565">
        <f t="shared" si="161"/>
        <v>0</v>
      </c>
      <c r="G565">
        <f t="shared" si="150"/>
        <v>4559.88</v>
      </c>
      <c r="H565">
        <f t="shared" si="151"/>
        <v>7005846</v>
      </c>
      <c r="I565">
        <f t="shared" si="152"/>
        <v>0</v>
      </c>
      <c r="J565">
        <f t="shared" si="153"/>
        <v>0</v>
      </c>
      <c r="K565">
        <f t="shared" si="154"/>
        <v>0</v>
      </c>
      <c r="L565">
        <f t="shared" si="162"/>
        <v>0</v>
      </c>
      <c r="M565">
        <f t="shared" si="155"/>
        <v>0.02</v>
      </c>
      <c r="N565" s="7">
        <f t="shared" si="164"/>
        <v>1.3435540279708613E-2</v>
      </c>
      <c r="O565">
        <f>VLOOKUP(R565,mortality!$B$4:$H$106,prot_model!S565+2,FALSE)</f>
        <v>0.14983035395454769</v>
      </c>
      <c r="P565">
        <f t="shared" si="163"/>
        <v>1.0468759378975081</v>
      </c>
      <c r="Q565">
        <f>discount_curve!K557</f>
        <v>0.57805582023474167</v>
      </c>
      <c r="R565">
        <f t="shared" si="156"/>
        <v>99</v>
      </c>
      <c r="S565">
        <f t="shared" si="157"/>
        <v>5</v>
      </c>
      <c r="T565">
        <f t="shared" si="158"/>
        <v>45</v>
      </c>
    </row>
    <row r="566" spans="1:20">
      <c r="A566">
        <f t="shared" si="147"/>
        <v>551</v>
      </c>
      <c r="B566">
        <f t="shared" si="159"/>
        <v>0</v>
      </c>
      <c r="C566">
        <f t="shared" si="148"/>
        <v>0</v>
      </c>
      <c r="D566">
        <f t="shared" si="149"/>
        <v>0</v>
      </c>
      <c r="E566" s="6">
        <f t="shared" si="160"/>
        <v>0</v>
      </c>
      <c r="F566">
        <f t="shared" si="161"/>
        <v>0</v>
      </c>
      <c r="G566">
        <f t="shared" si="150"/>
        <v>4559.88</v>
      </c>
      <c r="H566">
        <f t="shared" si="151"/>
        <v>7005846</v>
      </c>
      <c r="I566">
        <f t="shared" si="152"/>
        <v>0</v>
      </c>
      <c r="J566">
        <f t="shared" si="153"/>
        <v>0</v>
      </c>
      <c r="K566">
        <f t="shared" si="154"/>
        <v>0</v>
      </c>
      <c r="L566">
        <f t="shared" si="162"/>
        <v>0</v>
      </c>
      <c r="M566">
        <f t="shared" si="155"/>
        <v>0.02</v>
      </c>
      <c r="N566" s="7">
        <f t="shared" si="164"/>
        <v>1.3435540279708613E-2</v>
      </c>
      <c r="O566">
        <f>VLOOKUP(R566,mortality!$B$4:$H$106,prot_model!S566+2,FALSE)</f>
        <v>0.14983035395454769</v>
      </c>
      <c r="P566">
        <f t="shared" si="163"/>
        <v>1.046963137599682</v>
      </c>
      <c r="Q566">
        <f>discount_curve!K558</f>
        <v>0.57748006419099807</v>
      </c>
      <c r="R566">
        <f t="shared" si="156"/>
        <v>99</v>
      </c>
      <c r="S566">
        <f t="shared" si="157"/>
        <v>5</v>
      </c>
      <c r="T566">
        <f t="shared" si="158"/>
        <v>45</v>
      </c>
    </row>
    <row r="567" spans="1:20">
      <c r="A567">
        <f t="shared" si="147"/>
        <v>552</v>
      </c>
      <c r="B567">
        <f t="shared" si="159"/>
        <v>0</v>
      </c>
      <c r="C567">
        <f t="shared" si="148"/>
        <v>0</v>
      </c>
      <c r="D567">
        <f t="shared" si="149"/>
        <v>0</v>
      </c>
      <c r="E567" s="6">
        <f t="shared" si="160"/>
        <v>0</v>
      </c>
      <c r="F567">
        <f t="shared" si="161"/>
        <v>0</v>
      </c>
      <c r="G567">
        <f t="shared" si="150"/>
        <v>4559.88</v>
      </c>
      <c r="H567">
        <f t="shared" si="151"/>
        <v>7005846</v>
      </c>
      <c r="I567">
        <f t="shared" si="152"/>
        <v>0</v>
      </c>
      <c r="J567">
        <f t="shared" si="153"/>
        <v>0</v>
      </c>
      <c r="K567">
        <f t="shared" si="154"/>
        <v>0</v>
      </c>
      <c r="L567">
        <f t="shared" si="162"/>
        <v>0</v>
      </c>
      <c r="M567">
        <f t="shared" si="155"/>
        <v>0.02</v>
      </c>
      <c r="N567" s="7">
        <f t="shared" si="164"/>
        <v>1.5594128772402849E-2</v>
      </c>
      <c r="O567">
        <f>VLOOKUP(R567,mortality!$B$4:$H$106,prot_model!S567+2,FALSE)</f>
        <v>0.17188558730024411</v>
      </c>
      <c r="P567">
        <f t="shared" si="163"/>
        <v>1.047050344565168</v>
      </c>
      <c r="Q567">
        <f>discount_curve!K559</f>
        <v>0.58032407547571196</v>
      </c>
      <c r="R567">
        <f t="shared" si="156"/>
        <v>100</v>
      </c>
      <c r="S567">
        <f t="shared" si="157"/>
        <v>5</v>
      </c>
      <c r="T567">
        <f t="shared" si="158"/>
        <v>46</v>
      </c>
    </row>
    <row r="568" spans="1:20">
      <c r="A568">
        <f t="shared" si="147"/>
        <v>553</v>
      </c>
      <c r="B568">
        <f t="shared" si="159"/>
        <v>0</v>
      </c>
      <c r="C568">
        <f t="shared" si="148"/>
        <v>0</v>
      </c>
      <c r="D568">
        <f t="shared" si="149"/>
        <v>0</v>
      </c>
      <c r="E568" s="6">
        <f t="shared" si="160"/>
        <v>0</v>
      </c>
      <c r="F568">
        <f t="shared" si="161"/>
        <v>0</v>
      </c>
      <c r="G568">
        <f t="shared" si="150"/>
        <v>4559.88</v>
      </c>
      <c r="H568">
        <f t="shared" si="151"/>
        <v>7005846</v>
      </c>
      <c r="I568">
        <f t="shared" si="152"/>
        <v>0</v>
      </c>
      <c r="J568">
        <f t="shared" si="153"/>
        <v>0</v>
      </c>
      <c r="K568">
        <f t="shared" si="154"/>
        <v>0</v>
      </c>
      <c r="L568">
        <f t="shared" si="162"/>
        <v>0</v>
      </c>
      <c r="M568">
        <f t="shared" si="155"/>
        <v>0.02</v>
      </c>
      <c r="N568" s="7">
        <f t="shared" si="164"/>
        <v>1.5594128772402849E-2</v>
      </c>
      <c r="O568">
        <f>VLOOKUP(R568,mortality!$B$4:$H$106,prot_model!S568+2,FALSE)</f>
        <v>0.17188558730024411</v>
      </c>
      <c r="P568">
        <f t="shared" si="163"/>
        <v>1.047137558794575</v>
      </c>
      <c r="Q568">
        <f>discount_curve!K560</f>
        <v>0.57975226655779299</v>
      </c>
      <c r="R568">
        <f t="shared" si="156"/>
        <v>100</v>
      </c>
      <c r="S568">
        <f t="shared" si="157"/>
        <v>5</v>
      </c>
      <c r="T568">
        <f t="shared" si="158"/>
        <v>46</v>
      </c>
    </row>
    <row r="569" spans="1:20">
      <c r="A569">
        <f t="shared" si="147"/>
        <v>554</v>
      </c>
      <c r="B569">
        <f t="shared" si="159"/>
        <v>0</v>
      </c>
      <c r="C569">
        <f t="shared" si="148"/>
        <v>0</v>
      </c>
      <c r="D569">
        <f t="shared" si="149"/>
        <v>0</v>
      </c>
      <c r="E569" s="6">
        <f t="shared" si="160"/>
        <v>0</v>
      </c>
      <c r="F569">
        <f t="shared" si="161"/>
        <v>0</v>
      </c>
      <c r="G569">
        <f t="shared" si="150"/>
        <v>4559.88</v>
      </c>
      <c r="H569">
        <f t="shared" si="151"/>
        <v>7005846</v>
      </c>
      <c r="I569">
        <f t="shared" si="152"/>
        <v>0</v>
      </c>
      <c r="J569">
        <f t="shared" si="153"/>
        <v>0</v>
      </c>
      <c r="K569">
        <f t="shared" si="154"/>
        <v>0</v>
      </c>
      <c r="L569">
        <f t="shared" si="162"/>
        <v>0</v>
      </c>
      <c r="M569">
        <f t="shared" si="155"/>
        <v>0.02</v>
      </c>
      <c r="N569" s="7">
        <f t="shared" si="164"/>
        <v>1.5594128772402849E-2</v>
      </c>
      <c r="O569">
        <f>VLOOKUP(R569,mortality!$B$4:$H$106,prot_model!S569+2,FALSE)</f>
        <v>0.17188558730024411</v>
      </c>
      <c r="P569">
        <f t="shared" si="163"/>
        <v>1.0472247802885042</v>
      </c>
      <c r="Q569">
        <f>discount_curve!K561</f>
        <v>0.57918102105857805</v>
      </c>
      <c r="R569">
        <f t="shared" si="156"/>
        <v>100</v>
      </c>
      <c r="S569">
        <f t="shared" si="157"/>
        <v>5</v>
      </c>
      <c r="T569">
        <f t="shared" si="158"/>
        <v>46</v>
      </c>
    </row>
    <row r="570" spans="1:20">
      <c r="A570">
        <f t="shared" si="147"/>
        <v>555</v>
      </c>
      <c r="B570">
        <f t="shared" si="159"/>
        <v>0</v>
      </c>
      <c r="C570">
        <f t="shared" si="148"/>
        <v>0</v>
      </c>
      <c r="D570">
        <f t="shared" si="149"/>
        <v>0</v>
      </c>
      <c r="E570" s="6">
        <f t="shared" si="160"/>
        <v>0</v>
      </c>
      <c r="F570">
        <f t="shared" si="161"/>
        <v>0</v>
      </c>
      <c r="G570">
        <f t="shared" si="150"/>
        <v>4559.88</v>
      </c>
      <c r="H570">
        <f t="shared" si="151"/>
        <v>7005846</v>
      </c>
      <c r="I570">
        <f t="shared" si="152"/>
        <v>0</v>
      </c>
      <c r="J570">
        <f t="shared" si="153"/>
        <v>0</v>
      </c>
      <c r="K570">
        <f t="shared" si="154"/>
        <v>0</v>
      </c>
      <c r="L570">
        <f t="shared" si="162"/>
        <v>0</v>
      </c>
      <c r="M570">
        <f t="shared" si="155"/>
        <v>0.02</v>
      </c>
      <c r="N570" s="7">
        <f t="shared" si="164"/>
        <v>1.5594128772402849E-2</v>
      </c>
      <c r="O570">
        <f>VLOOKUP(R570,mortality!$B$4:$H$106,prot_model!S570+2,FALSE)</f>
        <v>0.17188558730024411</v>
      </c>
      <c r="P570">
        <f t="shared" si="163"/>
        <v>1.0473120090475621</v>
      </c>
      <c r="Q570">
        <f>discount_curve!K562</f>
        <v>0.57861033842291576</v>
      </c>
      <c r="R570">
        <f t="shared" si="156"/>
        <v>100</v>
      </c>
      <c r="S570">
        <f t="shared" si="157"/>
        <v>5</v>
      </c>
      <c r="T570">
        <f t="shared" si="158"/>
        <v>46</v>
      </c>
    </row>
    <row r="571" spans="1:20">
      <c r="A571">
        <f t="shared" si="147"/>
        <v>556</v>
      </c>
      <c r="B571">
        <f t="shared" si="159"/>
        <v>0</v>
      </c>
      <c r="C571">
        <f t="shared" si="148"/>
        <v>0</v>
      </c>
      <c r="D571">
        <f t="shared" si="149"/>
        <v>0</v>
      </c>
      <c r="E571" s="6">
        <f t="shared" si="160"/>
        <v>0</v>
      </c>
      <c r="F571">
        <f t="shared" si="161"/>
        <v>0</v>
      </c>
      <c r="G571">
        <f t="shared" si="150"/>
        <v>4559.88</v>
      </c>
      <c r="H571">
        <f t="shared" si="151"/>
        <v>7005846</v>
      </c>
      <c r="I571">
        <f t="shared" si="152"/>
        <v>0</v>
      </c>
      <c r="J571">
        <f t="shared" si="153"/>
        <v>0</v>
      </c>
      <c r="K571">
        <f t="shared" si="154"/>
        <v>0</v>
      </c>
      <c r="L571">
        <f t="shared" si="162"/>
        <v>0</v>
      </c>
      <c r="M571">
        <f t="shared" si="155"/>
        <v>0.02</v>
      </c>
      <c r="N571" s="7">
        <f t="shared" si="164"/>
        <v>1.5594128772402849E-2</v>
      </c>
      <c r="O571">
        <f>VLOOKUP(R571,mortality!$B$4:$H$106,prot_model!S571+2,FALSE)</f>
        <v>0.17188558730024411</v>
      </c>
      <c r="P571">
        <f t="shared" si="163"/>
        <v>1.0473992450723535</v>
      </c>
      <c r="Q571">
        <f>discount_curve!K563</f>
        <v>0.57804021809620154</v>
      </c>
      <c r="R571">
        <f t="shared" si="156"/>
        <v>100</v>
      </c>
      <c r="S571">
        <f t="shared" si="157"/>
        <v>5</v>
      </c>
      <c r="T571">
        <f t="shared" si="158"/>
        <v>46</v>
      </c>
    </row>
    <row r="572" spans="1:20">
      <c r="A572">
        <f t="shared" si="147"/>
        <v>557</v>
      </c>
      <c r="B572">
        <f t="shared" si="159"/>
        <v>0</v>
      </c>
      <c r="C572">
        <f t="shared" si="148"/>
        <v>0</v>
      </c>
      <c r="D572">
        <f t="shared" si="149"/>
        <v>0</v>
      </c>
      <c r="E572" s="6">
        <f t="shared" si="160"/>
        <v>0</v>
      </c>
      <c r="F572">
        <f t="shared" si="161"/>
        <v>0</v>
      </c>
      <c r="G572">
        <f t="shared" si="150"/>
        <v>4559.88</v>
      </c>
      <c r="H572">
        <f t="shared" si="151"/>
        <v>7005846</v>
      </c>
      <c r="I572">
        <f t="shared" si="152"/>
        <v>0</v>
      </c>
      <c r="J572">
        <f t="shared" si="153"/>
        <v>0</v>
      </c>
      <c r="K572">
        <f t="shared" si="154"/>
        <v>0</v>
      </c>
      <c r="L572">
        <f t="shared" si="162"/>
        <v>0</v>
      </c>
      <c r="M572">
        <f t="shared" si="155"/>
        <v>0.02</v>
      </c>
      <c r="N572" s="7">
        <f t="shared" si="164"/>
        <v>1.5594128772402849E-2</v>
      </c>
      <c r="O572">
        <f>VLOOKUP(R572,mortality!$B$4:$H$106,prot_model!S572+2,FALSE)</f>
        <v>0.17188558730024411</v>
      </c>
      <c r="P572">
        <f t="shared" si="163"/>
        <v>1.047486488363484</v>
      </c>
      <c r="Q572">
        <f>discount_curve!K564</f>
        <v>0.57747065952437704</v>
      </c>
      <c r="R572">
        <f t="shared" si="156"/>
        <v>100</v>
      </c>
      <c r="S572">
        <f t="shared" si="157"/>
        <v>5</v>
      </c>
      <c r="T572">
        <f t="shared" si="158"/>
        <v>46</v>
      </c>
    </row>
    <row r="573" spans="1:20">
      <c r="A573">
        <f t="shared" si="147"/>
        <v>558</v>
      </c>
      <c r="B573">
        <f t="shared" si="159"/>
        <v>0</v>
      </c>
      <c r="C573">
        <f t="shared" si="148"/>
        <v>0</v>
      </c>
      <c r="D573">
        <f t="shared" si="149"/>
        <v>0</v>
      </c>
      <c r="E573" s="6">
        <f t="shared" si="160"/>
        <v>0</v>
      </c>
      <c r="F573">
        <f t="shared" si="161"/>
        <v>0</v>
      </c>
      <c r="G573">
        <f t="shared" si="150"/>
        <v>4559.88</v>
      </c>
      <c r="H573">
        <f t="shared" si="151"/>
        <v>7005846</v>
      </c>
      <c r="I573">
        <f t="shared" si="152"/>
        <v>0</v>
      </c>
      <c r="J573">
        <f t="shared" si="153"/>
        <v>0</v>
      </c>
      <c r="K573">
        <f t="shared" si="154"/>
        <v>0</v>
      </c>
      <c r="L573">
        <f t="shared" si="162"/>
        <v>0</v>
      </c>
      <c r="M573">
        <f t="shared" si="155"/>
        <v>0.02</v>
      </c>
      <c r="N573" s="7">
        <f t="shared" si="164"/>
        <v>1.5594128772402849E-2</v>
      </c>
      <c r="O573">
        <f>VLOOKUP(R573,mortality!$B$4:$H$106,prot_model!S573+2,FALSE)</f>
        <v>0.17188558730024411</v>
      </c>
      <c r="P573">
        <f t="shared" si="163"/>
        <v>1.0475737389215585</v>
      </c>
      <c r="Q573">
        <f>discount_curve!K565</f>
        <v>0.57690166215393024</v>
      </c>
      <c r="R573">
        <f t="shared" si="156"/>
        <v>100</v>
      </c>
      <c r="S573">
        <f t="shared" si="157"/>
        <v>5</v>
      </c>
      <c r="T573">
        <f t="shared" si="158"/>
        <v>46</v>
      </c>
    </row>
    <row r="574" spans="1:20">
      <c r="A574">
        <f t="shared" si="147"/>
        <v>559</v>
      </c>
      <c r="B574">
        <f t="shared" si="159"/>
        <v>0</v>
      </c>
      <c r="C574">
        <f t="shared" si="148"/>
        <v>0</v>
      </c>
      <c r="D574">
        <f t="shared" si="149"/>
        <v>0</v>
      </c>
      <c r="E574" s="6">
        <f t="shared" si="160"/>
        <v>0</v>
      </c>
      <c r="F574">
        <f t="shared" si="161"/>
        <v>0</v>
      </c>
      <c r="G574">
        <f t="shared" si="150"/>
        <v>4559.88</v>
      </c>
      <c r="H574">
        <f t="shared" si="151"/>
        <v>7005846</v>
      </c>
      <c r="I574">
        <f t="shared" si="152"/>
        <v>0</v>
      </c>
      <c r="J574">
        <f t="shared" si="153"/>
        <v>0</v>
      </c>
      <c r="K574">
        <f t="shared" si="154"/>
        <v>0</v>
      </c>
      <c r="L574">
        <f t="shared" si="162"/>
        <v>0</v>
      </c>
      <c r="M574">
        <f t="shared" si="155"/>
        <v>0.02</v>
      </c>
      <c r="N574" s="7">
        <f t="shared" si="164"/>
        <v>1.5594128772402849E-2</v>
      </c>
      <c r="O574">
        <f>VLOOKUP(R574,mortality!$B$4:$H$106,prot_model!S574+2,FALSE)</f>
        <v>0.17188558730024411</v>
      </c>
      <c r="P574">
        <f t="shared" si="163"/>
        <v>1.0476609967471826</v>
      </c>
      <c r="Q574">
        <f>discount_curve!K566</f>
        <v>0.57633322543189414</v>
      </c>
      <c r="R574">
        <f t="shared" si="156"/>
        <v>100</v>
      </c>
      <c r="S574">
        <f t="shared" si="157"/>
        <v>5</v>
      </c>
      <c r="T574">
        <f t="shared" si="158"/>
        <v>46</v>
      </c>
    </row>
    <row r="575" spans="1:20">
      <c r="A575">
        <f t="shared" si="147"/>
        <v>560</v>
      </c>
      <c r="B575">
        <f t="shared" si="159"/>
        <v>0</v>
      </c>
      <c r="C575">
        <f t="shared" si="148"/>
        <v>0</v>
      </c>
      <c r="D575">
        <f t="shared" si="149"/>
        <v>0</v>
      </c>
      <c r="E575" s="6">
        <f t="shared" si="160"/>
        <v>0</v>
      </c>
      <c r="F575">
        <f t="shared" si="161"/>
        <v>0</v>
      </c>
      <c r="G575">
        <f t="shared" si="150"/>
        <v>4559.88</v>
      </c>
      <c r="H575">
        <f t="shared" si="151"/>
        <v>7005846</v>
      </c>
      <c r="I575">
        <f t="shared" si="152"/>
        <v>0</v>
      </c>
      <c r="J575">
        <f t="shared" si="153"/>
        <v>0</v>
      </c>
      <c r="K575">
        <f t="shared" si="154"/>
        <v>0</v>
      </c>
      <c r="L575">
        <f t="shared" si="162"/>
        <v>0</v>
      </c>
      <c r="M575">
        <f t="shared" si="155"/>
        <v>0.02</v>
      </c>
      <c r="N575" s="7">
        <f t="shared" si="164"/>
        <v>1.5594128772402849E-2</v>
      </c>
      <c r="O575">
        <f>VLOOKUP(R575,mortality!$B$4:$H$106,prot_model!S575+2,FALSE)</f>
        <v>0.17188558730024411</v>
      </c>
      <c r="P575">
        <f t="shared" si="163"/>
        <v>1.0477482618409615</v>
      </c>
      <c r="Q575">
        <f>discount_curve!K567</f>
        <v>0.5757653488058474</v>
      </c>
      <c r="R575">
        <f t="shared" si="156"/>
        <v>100</v>
      </c>
      <c r="S575">
        <f t="shared" si="157"/>
        <v>5</v>
      </c>
      <c r="T575">
        <f t="shared" si="158"/>
        <v>46</v>
      </c>
    </row>
    <row r="576" spans="1:20">
      <c r="A576">
        <f t="shared" ref="A576:A639" si="165">A575+1</f>
        <v>561</v>
      </c>
      <c r="B576">
        <f t="shared" si="159"/>
        <v>0</v>
      </c>
      <c r="C576">
        <f t="shared" si="148"/>
        <v>0</v>
      </c>
      <c r="D576">
        <f t="shared" si="149"/>
        <v>0</v>
      </c>
      <c r="E576" s="6">
        <f t="shared" si="160"/>
        <v>0</v>
      </c>
      <c r="F576">
        <f t="shared" si="161"/>
        <v>0</v>
      </c>
      <c r="G576">
        <f t="shared" si="150"/>
        <v>4559.88</v>
      </c>
      <c r="H576">
        <f t="shared" si="151"/>
        <v>7005846</v>
      </c>
      <c r="I576">
        <f t="shared" si="152"/>
        <v>0</v>
      </c>
      <c r="J576">
        <f t="shared" si="153"/>
        <v>0</v>
      </c>
      <c r="K576">
        <f t="shared" si="154"/>
        <v>0</v>
      </c>
      <c r="L576">
        <f t="shared" si="162"/>
        <v>0</v>
      </c>
      <c r="M576">
        <f t="shared" si="155"/>
        <v>0.02</v>
      </c>
      <c r="N576" s="7">
        <f t="shared" si="164"/>
        <v>1.5594128772402849E-2</v>
      </c>
      <c r="O576">
        <f>VLOOKUP(R576,mortality!$B$4:$H$106,prot_model!S576+2,FALSE)</f>
        <v>0.17188558730024411</v>
      </c>
      <c r="P576">
        <f t="shared" si="163"/>
        <v>1.0478355342035006</v>
      </c>
      <c r="Q576">
        <f>discount_curve!K568</f>
        <v>0.5751980317239116</v>
      </c>
      <c r="R576">
        <f t="shared" si="156"/>
        <v>100</v>
      </c>
      <c r="S576">
        <f t="shared" si="157"/>
        <v>5</v>
      </c>
      <c r="T576">
        <f t="shared" si="158"/>
        <v>46</v>
      </c>
    </row>
    <row r="577" spans="1:20">
      <c r="A577">
        <f t="shared" si="165"/>
        <v>562</v>
      </c>
      <c r="B577">
        <f t="shared" si="159"/>
        <v>0</v>
      </c>
      <c r="C577">
        <f t="shared" si="148"/>
        <v>0</v>
      </c>
      <c r="D577">
        <f t="shared" si="149"/>
        <v>0</v>
      </c>
      <c r="E577" s="6">
        <f t="shared" si="160"/>
        <v>0</v>
      </c>
      <c r="F577">
        <f t="shared" si="161"/>
        <v>0</v>
      </c>
      <c r="G577">
        <f t="shared" si="150"/>
        <v>4559.88</v>
      </c>
      <c r="H577">
        <f t="shared" si="151"/>
        <v>7005846</v>
      </c>
      <c r="I577">
        <f t="shared" si="152"/>
        <v>0</v>
      </c>
      <c r="J577">
        <f t="shared" si="153"/>
        <v>0</v>
      </c>
      <c r="K577">
        <f t="shared" si="154"/>
        <v>0</v>
      </c>
      <c r="L577">
        <f t="shared" si="162"/>
        <v>0</v>
      </c>
      <c r="M577">
        <f t="shared" si="155"/>
        <v>0.02</v>
      </c>
      <c r="N577" s="7">
        <f t="shared" si="164"/>
        <v>1.5594128772402849E-2</v>
      </c>
      <c r="O577">
        <f>VLOOKUP(R577,mortality!$B$4:$H$106,prot_model!S577+2,FALSE)</f>
        <v>0.17188558730024411</v>
      </c>
      <c r="P577">
        <f t="shared" si="163"/>
        <v>1.0479228138354055</v>
      </c>
      <c r="Q577">
        <f>discount_curve!K569</f>
        <v>0.57463127363475319</v>
      </c>
      <c r="R577">
        <f t="shared" si="156"/>
        <v>100</v>
      </c>
      <c r="S577">
        <f t="shared" si="157"/>
        <v>5</v>
      </c>
      <c r="T577">
        <f t="shared" si="158"/>
        <v>46</v>
      </c>
    </row>
    <row r="578" spans="1:20">
      <c r="A578">
        <f t="shared" si="165"/>
        <v>563</v>
      </c>
      <c r="B578">
        <f t="shared" si="159"/>
        <v>0</v>
      </c>
      <c r="C578">
        <f t="shared" si="148"/>
        <v>0</v>
      </c>
      <c r="D578">
        <f t="shared" si="149"/>
        <v>0</v>
      </c>
      <c r="E578" s="6">
        <f t="shared" si="160"/>
        <v>0</v>
      </c>
      <c r="F578">
        <f t="shared" si="161"/>
        <v>0</v>
      </c>
      <c r="G578">
        <f t="shared" si="150"/>
        <v>4559.88</v>
      </c>
      <c r="H578">
        <f t="shared" si="151"/>
        <v>7005846</v>
      </c>
      <c r="I578">
        <f t="shared" si="152"/>
        <v>0</v>
      </c>
      <c r="J578">
        <f t="shared" si="153"/>
        <v>0</v>
      </c>
      <c r="K578">
        <f t="shared" si="154"/>
        <v>0</v>
      </c>
      <c r="L578">
        <f t="shared" si="162"/>
        <v>0</v>
      </c>
      <c r="M578">
        <f t="shared" si="155"/>
        <v>0.02</v>
      </c>
      <c r="N578" s="7">
        <f t="shared" si="164"/>
        <v>1.5594128772402849E-2</v>
      </c>
      <c r="O578">
        <f>VLOOKUP(R578,mortality!$B$4:$H$106,prot_model!S578+2,FALSE)</f>
        <v>0.17188558730024411</v>
      </c>
      <c r="P578">
        <f t="shared" si="163"/>
        <v>1.0480101007372815</v>
      </c>
      <c r="Q578">
        <f>discount_curve!K570</f>
        <v>0.57406507398758144</v>
      </c>
      <c r="R578">
        <f t="shared" si="156"/>
        <v>100</v>
      </c>
      <c r="S578">
        <f t="shared" si="157"/>
        <v>5</v>
      </c>
      <c r="T578">
        <f t="shared" si="158"/>
        <v>46</v>
      </c>
    </row>
    <row r="579" spans="1:20">
      <c r="A579">
        <f t="shared" si="165"/>
        <v>564</v>
      </c>
      <c r="B579">
        <f t="shared" si="159"/>
        <v>0</v>
      </c>
      <c r="C579">
        <f t="shared" si="148"/>
        <v>0</v>
      </c>
      <c r="D579">
        <f t="shared" si="149"/>
        <v>0</v>
      </c>
      <c r="E579" s="6">
        <f t="shared" si="160"/>
        <v>0</v>
      </c>
      <c r="F579">
        <f t="shared" si="161"/>
        <v>0</v>
      </c>
      <c r="G579">
        <f t="shared" si="150"/>
        <v>4559.88</v>
      </c>
      <c r="H579">
        <f t="shared" si="151"/>
        <v>7005846</v>
      </c>
      <c r="I579">
        <f t="shared" si="152"/>
        <v>0</v>
      </c>
      <c r="J579">
        <f t="shared" si="153"/>
        <v>0</v>
      </c>
      <c r="K579">
        <f t="shared" si="154"/>
        <v>0</v>
      </c>
      <c r="L579">
        <f t="shared" si="162"/>
        <v>0</v>
      </c>
      <c r="M579">
        <f t="shared" si="155"/>
        <v>0.02</v>
      </c>
      <c r="N579" s="7">
        <f t="shared" si="164"/>
        <v>1.816970091303427E-2</v>
      </c>
      <c r="O579">
        <f>VLOOKUP(R579,mortality!$B$4:$H$106,prot_model!S579+2,FALSE)</f>
        <v>0.19751455802244175</v>
      </c>
      <c r="P579">
        <f t="shared" si="163"/>
        <v>1.0480973949097332</v>
      </c>
      <c r="Q579">
        <f>discount_curve!K571</f>
        <v>0.57670504599960148</v>
      </c>
      <c r="R579">
        <f t="shared" si="156"/>
        <v>101</v>
      </c>
      <c r="S579">
        <f t="shared" si="157"/>
        <v>5</v>
      </c>
      <c r="T579">
        <f t="shared" si="158"/>
        <v>47</v>
      </c>
    </row>
    <row r="580" spans="1:20">
      <c r="A580">
        <f t="shared" si="165"/>
        <v>565</v>
      </c>
      <c r="B580">
        <f t="shared" si="159"/>
        <v>0</v>
      </c>
      <c r="C580">
        <f t="shared" si="148"/>
        <v>0</v>
      </c>
      <c r="D580">
        <f t="shared" si="149"/>
        <v>0</v>
      </c>
      <c r="E580" s="6">
        <f t="shared" si="160"/>
        <v>0</v>
      </c>
      <c r="F580">
        <f t="shared" si="161"/>
        <v>0</v>
      </c>
      <c r="G580">
        <f t="shared" si="150"/>
        <v>4559.88</v>
      </c>
      <c r="H580">
        <f t="shared" si="151"/>
        <v>7005846</v>
      </c>
      <c r="I580">
        <f t="shared" si="152"/>
        <v>0</v>
      </c>
      <c r="J580">
        <f t="shared" si="153"/>
        <v>0</v>
      </c>
      <c r="K580">
        <f t="shared" si="154"/>
        <v>0</v>
      </c>
      <c r="L580">
        <f t="shared" si="162"/>
        <v>0</v>
      </c>
      <c r="M580">
        <f t="shared" si="155"/>
        <v>0.02</v>
      </c>
      <c r="N580" s="7">
        <f t="shared" si="164"/>
        <v>1.816970091303427E-2</v>
      </c>
      <c r="O580">
        <f>VLOOKUP(R580,mortality!$B$4:$H$106,prot_model!S580+2,FALSE)</f>
        <v>0.19751455802244175</v>
      </c>
      <c r="P580">
        <f t="shared" si="163"/>
        <v>1.0481846963533694</v>
      </c>
      <c r="Q580">
        <f>discount_curve!K572</f>
        <v>0.57614249698853581</v>
      </c>
      <c r="R580">
        <f t="shared" si="156"/>
        <v>101</v>
      </c>
      <c r="S580">
        <f t="shared" si="157"/>
        <v>5</v>
      </c>
      <c r="T580">
        <f t="shared" si="158"/>
        <v>47</v>
      </c>
    </row>
    <row r="581" spans="1:20">
      <c r="A581">
        <f t="shared" si="165"/>
        <v>566</v>
      </c>
      <c r="B581">
        <f t="shared" si="159"/>
        <v>0</v>
      </c>
      <c r="C581">
        <f t="shared" si="148"/>
        <v>0</v>
      </c>
      <c r="D581">
        <f t="shared" si="149"/>
        <v>0</v>
      </c>
      <c r="E581" s="6">
        <f t="shared" si="160"/>
        <v>0</v>
      </c>
      <c r="F581">
        <f t="shared" si="161"/>
        <v>0</v>
      </c>
      <c r="G581">
        <f t="shared" si="150"/>
        <v>4559.88</v>
      </c>
      <c r="H581">
        <f t="shared" si="151"/>
        <v>7005846</v>
      </c>
      <c r="I581">
        <f t="shared" si="152"/>
        <v>0</v>
      </c>
      <c r="J581">
        <f t="shared" si="153"/>
        <v>0</v>
      </c>
      <c r="K581">
        <f t="shared" si="154"/>
        <v>0</v>
      </c>
      <c r="L581">
        <f t="shared" si="162"/>
        <v>0</v>
      </c>
      <c r="M581">
        <f t="shared" si="155"/>
        <v>0.02</v>
      </c>
      <c r="N581" s="7">
        <f t="shared" si="164"/>
        <v>1.816970091303427E-2</v>
      </c>
      <c r="O581">
        <f>VLOOKUP(R581,mortality!$B$4:$H$106,prot_model!S581+2,FALSE)</f>
        <v>0.19751455802244175</v>
      </c>
      <c r="P581">
        <f t="shared" si="163"/>
        <v>1.0482720050687926</v>
      </c>
      <c r="Q581">
        <f>discount_curve!K573</f>
        <v>0.57558049671792633</v>
      </c>
      <c r="R581">
        <f t="shared" si="156"/>
        <v>101</v>
      </c>
      <c r="S581">
        <f t="shared" si="157"/>
        <v>5</v>
      </c>
      <c r="T581">
        <f t="shared" si="158"/>
        <v>47</v>
      </c>
    </row>
    <row r="582" spans="1:20">
      <c r="A582">
        <f t="shared" si="165"/>
        <v>567</v>
      </c>
      <c r="B582">
        <f t="shared" si="159"/>
        <v>0</v>
      </c>
      <c r="C582">
        <f t="shared" si="148"/>
        <v>0</v>
      </c>
      <c r="D582">
        <f t="shared" si="149"/>
        <v>0</v>
      </c>
      <c r="E582" s="6">
        <f t="shared" si="160"/>
        <v>0</v>
      </c>
      <c r="F582">
        <f t="shared" si="161"/>
        <v>0</v>
      </c>
      <c r="G582">
        <f t="shared" si="150"/>
        <v>4559.88</v>
      </c>
      <c r="H582">
        <f t="shared" si="151"/>
        <v>7005846</v>
      </c>
      <c r="I582">
        <f t="shared" si="152"/>
        <v>0</v>
      </c>
      <c r="J582">
        <f t="shared" si="153"/>
        <v>0</v>
      </c>
      <c r="K582">
        <f t="shared" si="154"/>
        <v>0</v>
      </c>
      <c r="L582">
        <f t="shared" si="162"/>
        <v>0</v>
      </c>
      <c r="M582">
        <f t="shared" si="155"/>
        <v>0.02</v>
      </c>
      <c r="N582" s="7">
        <f t="shared" si="164"/>
        <v>1.816970091303427E-2</v>
      </c>
      <c r="O582">
        <f>VLOOKUP(R582,mortality!$B$4:$H$106,prot_model!S582+2,FALSE)</f>
        <v>0.19751455802244175</v>
      </c>
      <c r="P582">
        <f t="shared" si="163"/>
        <v>1.0483593210566093</v>
      </c>
      <c r="Q582">
        <f>discount_curve!K574</f>
        <v>0.57501904465250198</v>
      </c>
      <c r="R582">
        <f t="shared" si="156"/>
        <v>101</v>
      </c>
      <c r="S582">
        <f t="shared" si="157"/>
        <v>5</v>
      </c>
      <c r="T582">
        <f t="shared" si="158"/>
        <v>47</v>
      </c>
    </row>
    <row r="583" spans="1:20">
      <c r="A583">
        <f t="shared" si="165"/>
        <v>568</v>
      </c>
      <c r="B583">
        <f t="shared" si="159"/>
        <v>0</v>
      </c>
      <c r="C583">
        <f t="shared" si="148"/>
        <v>0</v>
      </c>
      <c r="D583">
        <f t="shared" si="149"/>
        <v>0</v>
      </c>
      <c r="E583" s="6">
        <f t="shared" si="160"/>
        <v>0</v>
      </c>
      <c r="F583">
        <f t="shared" si="161"/>
        <v>0</v>
      </c>
      <c r="G583">
        <f t="shared" si="150"/>
        <v>4559.88</v>
      </c>
      <c r="H583">
        <f t="shared" si="151"/>
        <v>7005846</v>
      </c>
      <c r="I583">
        <f t="shared" si="152"/>
        <v>0</v>
      </c>
      <c r="J583">
        <f t="shared" si="153"/>
        <v>0</v>
      </c>
      <c r="K583">
        <f t="shared" si="154"/>
        <v>0</v>
      </c>
      <c r="L583">
        <f t="shared" si="162"/>
        <v>0</v>
      </c>
      <c r="M583">
        <f t="shared" si="155"/>
        <v>0.02</v>
      </c>
      <c r="N583" s="7">
        <f t="shared" si="164"/>
        <v>1.816970091303427E-2</v>
      </c>
      <c r="O583">
        <f>VLOOKUP(R583,mortality!$B$4:$H$106,prot_model!S583+2,FALSE)</f>
        <v>0.19751455802244175</v>
      </c>
      <c r="P583">
        <f t="shared" si="163"/>
        <v>1.0484466443174258</v>
      </c>
      <c r="Q583">
        <f>discount_curve!K575</f>
        <v>0.57445814025751352</v>
      </c>
      <c r="R583">
        <f t="shared" si="156"/>
        <v>101</v>
      </c>
      <c r="S583">
        <f t="shared" si="157"/>
        <v>5</v>
      </c>
      <c r="T583">
        <f t="shared" si="158"/>
        <v>47</v>
      </c>
    </row>
    <row r="584" spans="1:20">
      <c r="A584">
        <f t="shared" si="165"/>
        <v>569</v>
      </c>
      <c r="B584">
        <f t="shared" si="159"/>
        <v>0</v>
      </c>
      <c r="C584">
        <f t="shared" si="148"/>
        <v>0</v>
      </c>
      <c r="D584">
        <f t="shared" si="149"/>
        <v>0</v>
      </c>
      <c r="E584" s="6">
        <f t="shared" si="160"/>
        <v>0</v>
      </c>
      <c r="F584">
        <f t="shared" si="161"/>
        <v>0</v>
      </c>
      <c r="G584">
        <f t="shared" si="150"/>
        <v>4559.88</v>
      </c>
      <c r="H584">
        <f t="shared" si="151"/>
        <v>7005846</v>
      </c>
      <c r="I584">
        <f t="shared" si="152"/>
        <v>0</v>
      </c>
      <c r="J584">
        <f t="shared" si="153"/>
        <v>0</v>
      </c>
      <c r="K584">
        <f t="shared" si="154"/>
        <v>0</v>
      </c>
      <c r="L584">
        <f t="shared" si="162"/>
        <v>0</v>
      </c>
      <c r="M584">
        <f t="shared" si="155"/>
        <v>0.02</v>
      </c>
      <c r="N584" s="7">
        <f t="shared" si="164"/>
        <v>1.816970091303427E-2</v>
      </c>
      <c r="O584">
        <f>VLOOKUP(R584,mortality!$B$4:$H$106,prot_model!S584+2,FALSE)</f>
        <v>0.19751455802244175</v>
      </c>
      <c r="P584">
        <f t="shared" si="163"/>
        <v>1.0485339748518474</v>
      </c>
      <c r="Q584">
        <f>discount_curve!K576</f>
        <v>0.5738977829987344</v>
      </c>
      <c r="R584">
        <f t="shared" si="156"/>
        <v>101</v>
      </c>
      <c r="S584">
        <f t="shared" si="157"/>
        <v>5</v>
      </c>
      <c r="T584">
        <f t="shared" si="158"/>
        <v>47</v>
      </c>
    </row>
    <row r="585" spans="1:20">
      <c r="A585">
        <f t="shared" si="165"/>
        <v>570</v>
      </c>
      <c r="B585">
        <f t="shared" si="159"/>
        <v>0</v>
      </c>
      <c r="C585">
        <f t="shared" si="148"/>
        <v>0</v>
      </c>
      <c r="D585">
        <f t="shared" si="149"/>
        <v>0</v>
      </c>
      <c r="E585" s="6">
        <f t="shared" si="160"/>
        <v>0</v>
      </c>
      <c r="F585">
        <f t="shared" si="161"/>
        <v>0</v>
      </c>
      <c r="G585">
        <f t="shared" si="150"/>
        <v>4559.88</v>
      </c>
      <c r="H585">
        <f t="shared" si="151"/>
        <v>7005846</v>
      </c>
      <c r="I585">
        <f t="shared" si="152"/>
        <v>0</v>
      </c>
      <c r="J585">
        <f t="shared" si="153"/>
        <v>0</v>
      </c>
      <c r="K585">
        <f t="shared" si="154"/>
        <v>0</v>
      </c>
      <c r="L585">
        <f t="shared" si="162"/>
        <v>0</v>
      </c>
      <c r="M585">
        <f t="shared" si="155"/>
        <v>0.02</v>
      </c>
      <c r="N585" s="7">
        <f t="shared" si="164"/>
        <v>1.816970091303427E-2</v>
      </c>
      <c r="O585">
        <f>VLOOKUP(R585,mortality!$B$4:$H$106,prot_model!S585+2,FALSE)</f>
        <v>0.19751455802244175</v>
      </c>
      <c r="P585">
        <f t="shared" si="163"/>
        <v>1.04862131266048</v>
      </c>
      <c r="Q585">
        <f>discount_curve!K577</f>
        <v>0.57333797234245876</v>
      </c>
      <c r="R585">
        <f t="shared" si="156"/>
        <v>101</v>
      </c>
      <c r="S585">
        <f t="shared" si="157"/>
        <v>5</v>
      </c>
      <c r="T585">
        <f t="shared" si="158"/>
        <v>47</v>
      </c>
    </row>
    <row r="586" spans="1:20">
      <c r="A586">
        <f t="shared" si="165"/>
        <v>571</v>
      </c>
      <c r="B586">
        <f t="shared" si="159"/>
        <v>0</v>
      </c>
      <c r="C586">
        <f t="shared" si="148"/>
        <v>0</v>
      </c>
      <c r="D586">
        <f t="shared" si="149"/>
        <v>0</v>
      </c>
      <c r="E586" s="6">
        <f t="shared" si="160"/>
        <v>0</v>
      </c>
      <c r="F586">
        <f t="shared" si="161"/>
        <v>0</v>
      </c>
      <c r="G586">
        <f t="shared" si="150"/>
        <v>4559.88</v>
      </c>
      <c r="H586">
        <f t="shared" si="151"/>
        <v>7005846</v>
      </c>
      <c r="I586">
        <f t="shared" si="152"/>
        <v>0</v>
      </c>
      <c r="J586">
        <f t="shared" si="153"/>
        <v>0</v>
      </c>
      <c r="K586">
        <f t="shared" si="154"/>
        <v>0</v>
      </c>
      <c r="L586">
        <f t="shared" si="162"/>
        <v>0</v>
      </c>
      <c r="M586">
        <f t="shared" si="155"/>
        <v>0.02</v>
      </c>
      <c r="N586" s="7">
        <f t="shared" si="164"/>
        <v>1.816970091303427E-2</v>
      </c>
      <c r="O586">
        <f>VLOOKUP(R586,mortality!$B$4:$H$106,prot_model!S586+2,FALSE)</f>
        <v>0.19751455802244175</v>
      </c>
      <c r="P586">
        <f t="shared" si="163"/>
        <v>1.0487086577439297</v>
      </c>
      <c r="Q586">
        <f>discount_curve!K578</f>
        <v>0.57277870775550088</v>
      </c>
      <c r="R586">
        <f t="shared" si="156"/>
        <v>101</v>
      </c>
      <c r="S586">
        <f t="shared" si="157"/>
        <v>5</v>
      </c>
      <c r="T586">
        <f t="shared" si="158"/>
        <v>47</v>
      </c>
    </row>
    <row r="587" spans="1:20">
      <c r="A587">
        <f t="shared" si="165"/>
        <v>572</v>
      </c>
      <c r="B587">
        <f t="shared" si="159"/>
        <v>0</v>
      </c>
      <c r="C587">
        <f t="shared" si="148"/>
        <v>0</v>
      </c>
      <c r="D587">
        <f t="shared" si="149"/>
        <v>0</v>
      </c>
      <c r="E587" s="6">
        <f t="shared" si="160"/>
        <v>0</v>
      </c>
      <c r="F587">
        <f t="shared" si="161"/>
        <v>0</v>
      </c>
      <c r="G587">
        <f t="shared" si="150"/>
        <v>4559.88</v>
      </c>
      <c r="H587">
        <f t="shared" si="151"/>
        <v>7005846</v>
      </c>
      <c r="I587">
        <f t="shared" si="152"/>
        <v>0</v>
      </c>
      <c r="J587">
        <f t="shared" si="153"/>
        <v>0</v>
      </c>
      <c r="K587">
        <f t="shared" si="154"/>
        <v>0</v>
      </c>
      <c r="L587">
        <f t="shared" si="162"/>
        <v>0</v>
      </c>
      <c r="M587">
        <f t="shared" si="155"/>
        <v>0.02</v>
      </c>
      <c r="N587" s="7">
        <f t="shared" si="164"/>
        <v>1.816970091303427E-2</v>
      </c>
      <c r="O587">
        <f>VLOOKUP(R587,mortality!$B$4:$H$106,prot_model!S587+2,FALSE)</f>
        <v>0.19751455802244175</v>
      </c>
      <c r="P587">
        <f t="shared" si="163"/>
        <v>1.0487960101028024</v>
      </c>
      <c r="Q587">
        <f>discount_curve!K579</f>
        <v>0.57221998870519541</v>
      </c>
      <c r="R587">
        <f t="shared" si="156"/>
        <v>101</v>
      </c>
      <c r="S587">
        <f t="shared" si="157"/>
        <v>5</v>
      </c>
      <c r="T587">
        <f t="shared" si="158"/>
        <v>47</v>
      </c>
    </row>
    <row r="588" spans="1:20">
      <c r="A588">
        <f t="shared" si="165"/>
        <v>573</v>
      </c>
      <c r="B588">
        <f t="shared" si="159"/>
        <v>0</v>
      </c>
      <c r="C588">
        <f t="shared" si="148"/>
        <v>0</v>
      </c>
      <c r="D588">
        <f t="shared" si="149"/>
        <v>0</v>
      </c>
      <c r="E588" s="6">
        <f t="shared" si="160"/>
        <v>0</v>
      </c>
      <c r="F588">
        <f t="shared" si="161"/>
        <v>0</v>
      </c>
      <c r="G588">
        <f t="shared" si="150"/>
        <v>4559.88</v>
      </c>
      <c r="H588">
        <f t="shared" si="151"/>
        <v>7005846</v>
      </c>
      <c r="I588">
        <f t="shared" si="152"/>
        <v>0</v>
      </c>
      <c r="J588">
        <f t="shared" si="153"/>
        <v>0</v>
      </c>
      <c r="K588">
        <f t="shared" si="154"/>
        <v>0</v>
      </c>
      <c r="L588">
        <f t="shared" si="162"/>
        <v>0</v>
      </c>
      <c r="M588">
        <f t="shared" si="155"/>
        <v>0.02</v>
      </c>
      <c r="N588" s="7">
        <f t="shared" si="164"/>
        <v>1.816970091303427E-2</v>
      </c>
      <c r="O588">
        <f>VLOOKUP(R588,mortality!$B$4:$H$106,prot_model!S588+2,FALSE)</f>
        <v>0.19751455802244175</v>
      </c>
      <c r="P588">
        <f t="shared" si="163"/>
        <v>1.048883369737704</v>
      </c>
      <c r="Q588">
        <f>discount_curve!K580</f>
        <v>0.57166181465939681</v>
      </c>
      <c r="R588">
        <f t="shared" si="156"/>
        <v>101</v>
      </c>
      <c r="S588">
        <f t="shared" si="157"/>
        <v>5</v>
      </c>
      <c r="T588">
        <f t="shared" si="158"/>
        <v>47</v>
      </c>
    </row>
    <row r="589" spans="1:20">
      <c r="A589">
        <f t="shared" si="165"/>
        <v>574</v>
      </c>
      <c r="B589">
        <f t="shared" si="159"/>
        <v>0</v>
      </c>
      <c r="C589">
        <f t="shared" si="148"/>
        <v>0</v>
      </c>
      <c r="D589">
        <f t="shared" si="149"/>
        <v>0</v>
      </c>
      <c r="E589" s="6">
        <f t="shared" si="160"/>
        <v>0</v>
      </c>
      <c r="F589">
        <f t="shared" si="161"/>
        <v>0</v>
      </c>
      <c r="G589">
        <f t="shared" si="150"/>
        <v>4559.88</v>
      </c>
      <c r="H589">
        <f t="shared" si="151"/>
        <v>7005846</v>
      </c>
      <c r="I589">
        <f t="shared" si="152"/>
        <v>0</v>
      </c>
      <c r="J589">
        <f t="shared" si="153"/>
        <v>0</v>
      </c>
      <c r="K589">
        <f t="shared" si="154"/>
        <v>0</v>
      </c>
      <c r="L589">
        <f t="shared" si="162"/>
        <v>0</v>
      </c>
      <c r="M589">
        <f t="shared" si="155"/>
        <v>0.02</v>
      </c>
      <c r="N589" s="7">
        <f t="shared" si="164"/>
        <v>1.816970091303427E-2</v>
      </c>
      <c r="O589">
        <f>VLOOKUP(R589,mortality!$B$4:$H$106,prot_model!S589+2,FALSE)</f>
        <v>0.19751455802244175</v>
      </c>
      <c r="P589">
        <f t="shared" si="163"/>
        <v>1.0489707366492409</v>
      </c>
      <c r="Q589">
        <f>discount_curve!K581</f>
        <v>0.57110418508647876</v>
      </c>
      <c r="R589">
        <f t="shared" si="156"/>
        <v>101</v>
      </c>
      <c r="S589">
        <f t="shared" si="157"/>
        <v>5</v>
      </c>
      <c r="T589">
        <f t="shared" si="158"/>
        <v>47</v>
      </c>
    </row>
    <row r="590" spans="1:20">
      <c r="A590">
        <f t="shared" si="165"/>
        <v>575</v>
      </c>
      <c r="B590">
        <f t="shared" si="159"/>
        <v>0</v>
      </c>
      <c r="C590">
        <f t="shared" si="148"/>
        <v>0</v>
      </c>
      <c r="D590">
        <f t="shared" si="149"/>
        <v>0</v>
      </c>
      <c r="E590" s="6">
        <f t="shared" si="160"/>
        <v>0</v>
      </c>
      <c r="F590">
        <f t="shared" si="161"/>
        <v>0</v>
      </c>
      <c r="G590">
        <f t="shared" si="150"/>
        <v>4559.88</v>
      </c>
      <c r="H590">
        <f t="shared" si="151"/>
        <v>7005846</v>
      </c>
      <c r="I590">
        <f t="shared" si="152"/>
        <v>0</v>
      </c>
      <c r="J590">
        <f t="shared" si="153"/>
        <v>0</v>
      </c>
      <c r="K590">
        <f t="shared" si="154"/>
        <v>0</v>
      </c>
      <c r="L590">
        <f t="shared" si="162"/>
        <v>0</v>
      </c>
      <c r="M590">
        <f t="shared" si="155"/>
        <v>0.02</v>
      </c>
      <c r="N590" s="7">
        <f t="shared" si="164"/>
        <v>1.816970091303427E-2</v>
      </c>
      <c r="O590">
        <f>VLOOKUP(R590,mortality!$B$4:$H$106,prot_model!S590+2,FALSE)</f>
        <v>0.19751455802244175</v>
      </c>
      <c r="P590">
        <f t="shared" si="163"/>
        <v>1.0490581108380188</v>
      </c>
      <c r="Q590">
        <f>discount_curve!K582</f>
        <v>0.57054709945533288</v>
      </c>
      <c r="R590">
        <f t="shared" si="156"/>
        <v>101</v>
      </c>
      <c r="S590">
        <f t="shared" si="157"/>
        <v>5</v>
      </c>
      <c r="T590">
        <f t="shared" si="158"/>
        <v>47</v>
      </c>
    </row>
    <row r="591" spans="1:20">
      <c r="A591">
        <f t="shared" si="165"/>
        <v>576</v>
      </c>
      <c r="B591">
        <f t="shared" si="159"/>
        <v>0</v>
      </c>
      <c r="C591">
        <f t="shared" ref="C591:C654" si="166">G591*J591</f>
        <v>0</v>
      </c>
      <c r="D591">
        <f t="shared" ref="D591:D654" si="167">H591*K591</f>
        <v>0</v>
      </c>
      <c r="E591" s="6">
        <f t="shared" si="160"/>
        <v>0</v>
      </c>
      <c r="F591">
        <f t="shared" si="161"/>
        <v>0</v>
      </c>
      <c r="G591">
        <f t="shared" ref="G591:G654" si="168">ROUND((1+$I$8)*$C$8,2)</f>
        <v>4559.88</v>
      </c>
      <c r="H591">
        <f t="shared" ref="H591:H654" si="169">$F$5</f>
        <v>7005846</v>
      </c>
      <c r="I591">
        <f t="shared" ref="I591:I654" si="170">IF(A591=$F$7*12,J590-K590-L590,0)</f>
        <v>0</v>
      </c>
      <c r="J591">
        <f t="shared" ref="J591:J654" si="171">IF(A591=0,$F$8, J590-K590-L590-I591)</f>
        <v>0</v>
      </c>
      <c r="K591">
        <f t="shared" ref="K591:K654" si="172">IFERROR(J591*N591,0)</f>
        <v>0</v>
      </c>
      <c r="L591">
        <f t="shared" si="162"/>
        <v>0</v>
      </c>
      <c r="M591">
        <f t="shared" ref="M591:M654" si="173">MAX(0.1 - 0.02 * T591, 0.02)</f>
        <v>0.02</v>
      </c>
      <c r="N591" s="7">
        <f t="shared" si="164"/>
        <v>2.1263924730523964E-2</v>
      </c>
      <c r="O591">
        <f>VLOOKUP(R591,mortality!$B$4:$H$106,prot_model!S591+2,FALSE)</f>
        <v>0.22734226705058905</v>
      </c>
      <c r="P591">
        <f t="shared" si="163"/>
        <v>1.0491454923046426</v>
      </c>
      <c r="Q591">
        <f>discount_curve!K583</f>
        <v>0.57270121631897586</v>
      </c>
      <c r="R591">
        <f t="shared" ref="R591:R654" si="174">$F$6+T591</f>
        <v>102</v>
      </c>
      <c r="S591">
        <f t="shared" ref="S591:S654" si="175">MIN(T591,5)</f>
        <v>5</v>
      </c>
      <c r="T591">
        <f t="shared" ref="T591:T654" si="176">FLOOR(A591/12,1)</f>
        <v>48</v>
      </c>
    </row>
    <row r="592" spans="1:20">
      <c r="A592">
        <f t="shared" si="165"/>
        <v>577</v>
      </c>
      <c r="B592">
        <f t="shared" ref="B592:B655" si="177">C592-D592-E592-F592</f>
        <v>0</v>
      </c>
      <c r="C592">
        <f t="shared" si="166"/>
        <v>0</v>
      </c>
      <c r="D592">
        <f t="shared" si="167"/>
        <v>0</v>
      </c>
      <c r="E592" s="6">
        <f t="shared" ref="E592:E655" si="178">IF(A592=0,$I$7,0)+J592*$I$6/12*P592</f>
        <v>0</v>
      </c>
      <c r="F592">
        <f t="shared" ref="F592:F655" si="179">+IF(T592=0, C592,0)</f>
        <v>0</v>
      </c>
      <c r="G592">
        <f t="shared" si="168"/>
        <v>4559.88</v>
      </c>
      <c r="H592">
        <f t="shared" si="169"/>
        <v>7005846</v>
      </c>
      <c r="I592">
        <f t="shared" si="170"/>
        <v>0</v>
      </c>
      <c r="J592">
        <f t="shared" si="171"/>
        <v>0</v>
      </c>
      <c r="K592">
        <f t="shared" si="172"/>
        <v>0</v>
      </c>
      <c r="L592">
        <f t="shared" ref="L592:L655" si="180">(J592-K592)*(1-(1-M592)^(1/12))</f>
        <v>0</v>
      </c>
      <c r="M592">
        <f t="shared" si="173"/>
        <v>0.02</v>
      </c>
      <c r="N592" s="7">
        <f t="shared" si="164"/>
        <v>2.1263924730523964E-2</v>
      </c>
      <c r="O592">
        <f>VLOOKUP(R592,mortality!$B$4:$H$106,prot_model!S592+2,FALSE)</f>
        <v>0.22734226705058905</v>
      </c>
      <c r="P592">
        <f t="shared" ref="P592:P655" si="181">(1+$I$5)^(A592/12)</f>
        <v>1.0492328810497227</v>
      </c>
      <c r="Q592">
        <f>discount_curve!K584</f>
        <v>0.57214728545363724</v>
      </c>
      <c r="R592">
        <f t="shared" si="174"/>
        <v>102</v>
      </c>
      <c r="S592">
        <f t="shared" si="175"/>
        <v>5</v>
      </c>
      <c r="T592">
        <f t="shared" si="176"/>
        <v>48</v>
      </c>
    </row>
    <row r="593" spans="1:20">
      <c r="A593">
        <f t="shared" si="165"/>
        <v>578</v>
      </c>
      <c r="B593">
        <f t="shared" si="177"/>
        <v>0</v>
      </c>
      <c r="C593">
        <f t="shared" si="166"/>
        <v>0</v>
      </c>
      <c r="D593">
        <f t="shared" si="167"/>
        <v>0</v>
      </c>
      <c r="E593" s="6">
        <f t="shared" si="178"/>
        <v>0</v>
      </c>
      <c r="F593">
        <f t="shared" si="179"/>
        <v>0</v>
      </c>
      <c r="G593">
        <f t="shared" si="168"/>
        <v>4559.88</v>
      </c>
      <c r="H593">
        <f t="shared" si="169"/>
        <v>7005846</v>
      </c>
      <c r="I593">
        <f t="shared" si="170"/>
        <v>0</v>
      </c>
      <c r="J593">
        <f t="shared" si="171"/>
        <v>0</v>
      </c>
      <c r="K593">
        <f t="shared" si="172"/>
        <v>0</v>
      </c>
      <c r="L593">
        <f t="shared" si="180"/>
        <v>0</v>
      </c>
      <c r="M593">
        <f t="shared" si="173"/>
        <v>0.02</v>
      </c>
      <c r="N593" s="7">
        <f t="shared" si="164"/>
        <v>2.1263924730523964E-2</v>
      </c>
      <c r="O593">
        <f>VLOOKUP(R593,mortality!$B$4:$H$106,prot_model!S593+2,FALSE)</f>
        <v>0.22734226705058905</v>
      </c>
      <c r="P593">
        <f t="shared" si="181"/>
        <v>1.0493202770738612</v>
      </c>
      <c r="Q593">
        <f>discount_curve!K585</f>
        <v>0.57159389036401353</v>
      </c>
      <c r="R593">
        <f t="shared" si="174"/>
        <v>102</v>
      </c>
      <c r="S593">
        <f t="shared" si="175"/>
        <v>5</v>
      </c>
      <c r="T593">
        <f t="shared" si="176"/>
        <v>48</v>
      </c>
    </row>
    <row r="594" spans="1:20">
      <c r="A594">
        <f t="shared" si="165"/>
        <v>579</v>
      </c>
      <c r="B594">
        <f t="shared" si="177"/>
        <v>0</v>
      </c>
      <c r="C594">
        <f t="shared" si="166"/>
        <v>0</v>
      </c>
      <c r="D594">
        <f t="shared" si="167"/>
        <v>0</v>
      </c>
      <c r="E594" s="6">
        <f t="shared" si="178"/>
        <v>0</v>
      </c>
      <c r="F594">
        <f t="shared" si="179"/>
        <v>0</v>
      </c>
      <c r="G594">
        <f t="shared" si="168"/>
        <v>4559.88</v>
      </c>
      <c r="H594">
        <f t="shared" si="169"/>
        <v>7005846</v>
      </c>
      <c r="I594">
        <f t="shared" si="170"/>
        <v>0</v>
      </c>
      <c r="J594">
        <f t="shared" si="171"/>
        <v>0</v>
      </c>
      <c r="K594">
        <f t="shared" si="172"/>
        <v>0</v>
      </c>
      <c r="L594">
        <f t="shared" si="180"/>
        <v>0</v>
      </c>
      <c r="M594">
        <f t="shared" si="173"/>
        <v>0.02</v>
      </c>
      <c r="N594" s="7">
        <f t="shared" ref="N594:N657" si="182">1-(1-O594)^(1/12)</f>
        <v>2.1263924730523964E-2</v>
      </c>
      <c r="O594">
        <f>VLOOKUP(R594,mortality!$B$4:$H$106,prot_model!S594+2,FALSE)</f>
        <v>0.22734226705058905</v>
      </c>
      <c r="P594">
        <f t="shared" si="181"/>
        <v>1.049407680377666</v>
      </c>
      <c r="Q594">
        <f>discount_curve!K586</f>
        <v>0.57104103053188904</v>
      </c>
      <c r="R594">
        <f t="shared" si="174"/>
        <v>102</v>
      </c>
      <c r="S594">
        <f t="shared" si="175"/>
        <v>5</v>
      </c>
      <c r="T594">
        <f t="shared" si="176"/>
        <v>48</v>
      </c>
    </row>
    <row r="595" spans="1:20">
      <c r="A595">
        <f t="shared" si="165"/>
        <v>580</v>
      </c>
      <c r="B595">
        <f t="shared" si="177"/>
        <v>0</v>
      </c>
      <c r="C595">
        <f t="shared" si="166"/>
        <v>0</v>
      </c>
      <c r="D595">
        <f t="shared" si="167"/>
        <v>0</v>
      </c>
      <c r="E595" s="6">
        <f t="shared" si="178"/>
        <v>0</v>
      </c>
      <c r="F595">
        <f t="shared" si="179"/>
        <v>0</v>
      </c>
      <c r="G595">
        <f t="shared" si="168"/>
        <v>4559.88</v>
      </c>
      <c r="H595">
        <f t="shared" si="169"/>
        <v>7005846</v>
      </c>
      <c r="I595">
        <f t="shared" si="170"/>
        <v>0</v>
      </c>
      <c r="J595">
        <f t="shared" si="171"/>
        <v>0</v>
      </c>
      <c r="K595">
        <f t="shared" si="172"/>
        <v>0</v>
      </c>
      <c r="L595">
        <f t="shared" si="180"/>
        <v>0</v>
      </c>
      <c r="M595">
        <f t="shared" si="173"/>
        <v>0.02</v>
      </c>
      <c r="N595" s="7">
        <f t="shared" si="182"/>
        <v>2.1263924730523964E-2</v>
      </c>
      <c r="O595">
        <f>VLOOKUP(R595,mortality!$B$4:$H$106,prot_model!S595+2,FALSE)</f>
        <v>0.22734226705058905</v>
      </c>
      <c r="P595">
        <f t="shared" si="181"/>
        <v>1.0494950909617431</v>
      </c>
      <c r="Q595">
        <f>discount_curve!K587</f>
        <v>0.57048870543954955</v>
      </c>
      <c r="R595">
        <f t="shared" si="174"/>
        <v>102</v>
      </c>
      <c r="S595">
        <f t="shared" si="175"/>
        <v>5</v>
      </c>
      <c r="T595">
        <f t="shared" si="176"/>
        <v>48</v>
      </c>
    </row>
    <row r="596" spans="1:20">
      <c r="A596">
        <f t="shared" si="165"/>
        <v>581</v>
      </c>
      <c r="B596">
        <f t="shared" si="177"/>
        <v>0</v>
      </c>
      <c r="C596">
        <f t="shared" si="166"/>
        <v>0</v>
      </c>
      <c r="D596">
        <f t="shared" si="167"/>
        <v>0</v>
      </c>
      <c r="E596" s="6">
        <f t="shared" si="178"/>
        <v>0</v>
      </c>
      <c r="F596">
        <f t="shared" si="179"/>
        <v>0</v>
      </c>
      <c r="G596">
        <f t="shared" si="168"/>
        <v>4559.88</v>
      </c>
      <c r="H596">
        <f t="shared" si="169"/>
        <v>7005846</v>
      </c>
      <c r="I596">
        <f t="shared" si="170"/>
        <v>0</v>
      </c>
      <c r="J596">
        <f t="shared" si="171"/>
        <v>0</v>
      </c>
      <c r="K596">
        <f t="shared" si="172"/>
        <v>0</v>
      </c>
      <c r="L596">
        <f t="shared" si="180"/>
        <v>0</v>
      </c>
      <c r="M596">
        <f t="shared" si="173"/>
        <v>0.02</v>
      </c>
      <c r="N596" s="7">
        <f t="shared" si="182"/>
        <v>2.1263924730523964E-2</v>
      </c>
      <c r="O596">
        <f>VLOOKUP(R596,mortality!$B$4:$H$106,prot_model!S596+2,FALSE)</f>
        <v>0.22734226705058905</v>
      </c>
      <c r="P596">
        <f t="shared" si="181"/>
        <v>1.049582508826699</v>
      </c>
      <c r="Q596">
        <f>discount_curve!K588</f>
        <v>0.56993691456978113</v>
      </c>
      <c r="R596">
        <f t="shared" si="174"/>
        <v>102</v>
      </c>
      <c r="S596">
        <f t="shared" si="175"/>
        <v>5</v>
      </c>
      <c r="T596">
        <f t="shared" si="176"/>
        <v>48</v>
      </c>
    </row>
    <row r="597" spans="1:20">
      <c r="A597">
        <f t="shared" si="165"/>
        <v>582</v>
      </c>
      <c r="B597">
        <f t="shared" si="177"/>
        <v>0</v>
      </c>
      <c r="C597">
        <f t="shared" si="166"/>
        <v>0</v>
      </c>
      <c r="D597">
        <f t="shared" si="167"/>
        <v>0</v>
      </c>
      <c r="E597" s="6">
        <f t="shared" si="178"/>
        <v>0</v>
      </c>
      <c r="F597">
        <f t="shared" si="179"/>
        <v>0</v>
      </c>
      <c r="G597">
        <f t="shared" si="168"/>
        <v>4559.88</v>
      </c>
      <c r="H597">
        <f t="shared" si="169"/>
        <v>7005846</v>
      </c>
      <c r="I597">
        <f t="shared" si="170"/>
        <v>0</v>
      </c>
      <c r="J597">
        <f t="shared" si="171"/>
        <v>0</v>
      </c>
      <c r="K597">
        <f t="shared" si="172"/>
        <v>0</v>
      </c>
      <c r="L597">
        <f t="shared" si="180"/>
        <v>0</v>
      </c>
      <c r="M597">
        <f t="shared" si="173"/>
        <v>0.02</v>
      </c>
      <c r="N597" s="7">
        <f t="shared" si="182"/>
        <v>2.1263924730523964E-2</v>
      </c>
      <c r="O597">
        <f>VLOOKUP(R597,mortality!$B$4:$H$106,prot_model!S597+2,FALSE)</f>
        <v>0.22734226705058905</v>
      </c>
      <c r="P597">
        <f t="shared" si="181"/>
        <v>1.0496699339731403</v>
      </c>
      <c r="Q597">
        <f>discount_curve!K589</f>
        <v>0.56938565740587077</v>
      </c>
      <c r="R597">
        <f t="shared" si="174"/>
        <v>102</v>
      </c>
      <c r="S597">
        <f t="shared" si="175"/>
        <v>5</v>
      </c>
      <c r="T597">
        <f t="shared" si="176"/>
        <v>48</v>
      </c>
    </row>
    <row r="598" spans="1:20">
      <c r="A598">
        <f t="shared" si="165"/>
        <v>583</v>
      </c>
      <c r="B598">
        <f t="shared" si="177"/>
        <v>0</v>
      </c>
      <c r="C598">
        <f t="shared" si="166"/>
        <v>0</v>
      </c>
      <c r="D598">
        <f t="shared" si="167"/>
        <v>0</v>
      </c>
      <c r="E598" s="6">
        <f t="shared" si="178"/>
        <v>0</v>
      </c>
      <c r="F598">
        <f t="shared" si="179"/>
        <v>0</v>
      </c>
      <c r="G598">
        <f t="shared" si="168"/>
        <v>4559.88</v>
      </c>
      <c r="H598">
        <f t="shared" si="169"/>
        <v>7005846</v>
      </c>
      <c r="I598">
        <f t="shared" si="170"/>
        <v>0</v>
      </c>
      <c r="J598">
        <f t="shared" si="171"/>
        <v>0</v>
      </c>
      <c r="K598">
        <f t="shared" si="172"/>
        <v>0</v>
      </c>
      <c r="L598">
        <f t="shared" si="180"/>
        <v>0</v>
      </c>
      <c r="M598">
        <f t="shared" si="173"/>
        <v>0.02</v>
      </c>
      <c r="N598" s="7">
        <f t="shared" si="182"/>
        <v>2.1263924730523964E-2</v>
      </c>
      <c r="O598">
        <f>VLOOKUP(R598,mortality!$B$4:$H$106,prot_model!S598+2,FALSE)</f>
        <v>0.22734226705058905</v>
      </c>
      <c r="P598">
        <f t="shared" si="181"/>
        <v>1.0497573664016735</v>
      </c>
      <c r="Q598">
        <f>discount_curve!K590</f>
        <v>0.56883493343160463</v>
      </c>
      <c r="R598">
        <f t="shared" si="174"/>
        <v>102</v>
      </c>
      <c r="S598">
        <f t="shared" si="175"/>
        <v>5</v>
      </c>
      <c r="T598">
        <f t="shared" si="176"/>
        <v>48</v>
      </c>
    </row>
    <row r="599" spans="1:20">
      <c r="A599">
        <f t="shared" si="165"/>
        <v>584</v>
      </c>
      <c r="B599">
        <f t="shared" si="177"/>
        <v>0</v>
      </c>
      <c r="C599">
        <f t="shared" si="166"/>
        <v>0</v>
      </c>
      <c r="D599">
        <f t="shared" si="167"/>
        <v>0</v>
      </c>
      <c r="E599" s="6">
        <f t="shared" si="178"/>
        <v>0</v>
      </c>
      <c r="F599">
        <f t="shared" si="179"/>
        <v>0</v>
      </c>
      <c r="G599">
        <f t="shared" si="168"/>
        <v>4559.88</v>
      </c>
      <c r="H599">
        <f t="shared" si="169"/>
        <v>7005846</v>
      </c>
      <c r="I599">
        <f t="shared" si="170"/>
        <v>0</v>
      </c>
      <c r="J599">
        <f t="shared" si="171"/>
        <v>0</v>
      </c>
      <c r="K599">
        <f t="shared" si="172"/>
        <v>0</v>
      </c>
      <c r="L599">
        <f t="shared" si="180"/>
        <v>0</v>
      </c>
      <c r="M599">
        <f t="shared" si="173"/>
        <v>0.02</v>
      </c>
      <c r="N599" s="7">
        <f t="shared" si="182"/>
        <v>2.1263924730523964E-2</v>
      </c>
      <c r="O599">
        <f>VLOOKUP(R599,mortality!$B$4:$H$106,prot_model!S599+2,FALSE)</f>
        <v>0.22734226705058905</v>
      </c>
      <c r="P599">
        <f t="shared" si="181"/>
        <v>1.0498448061129051</v>
      </c>
      <c r="Q599">
        <f>discount_curve!K591</f>
        <v>0.56828474213126867</v>
      </c>
      <c r="R599">
        <f t="shared" si="174"/>
        <v>102</v>
      </c>
      <c r="S599">
        <f t="shared" si="175"/>
        <v>5</v>
      </c>
      <c r="T599">
        <f t="shared" si="176"/>
        <v>48</v>
      </c>
    </row>
    <row r="600" spans="1:20">
      <c r="A600">
        <f t="shared" si="165"/>
        <v>585</v>
      </c>
      <c r="B600">
        <f t="shared" si="177"/>
        <v>0</v>
      </c>
      <c r="C600">
        <f t="shared" si="166"/>
        <v>0</v>
      </c>
      <c r="D600">
        <f t="shared" si="167"/>
        <v>0</v>
      </c>
      <c r="E600" s="6">
        <f t="shared" si="178"/>
        <v>0</v>
      </c>
      <c r="F600">
        <f t="shared" si="179"/>
        <v>0</v>
      </c>
      <c r="G600">
        <f t="shared" si="168"/>
        <v>4559.88</v>
      </c>
      <c r="H600">
        <f t="shared" si="169"/>
        <v>7005846</v>
      </c>
      <c r="I600">
        <f t="shared" si="170"/>
        <v>0</v>
      </c>
      <c r="J600">
        <f t="shared" si="171"/>
        <v>0</v>
      </c>
      <c r="K600">
        <f t="shared" si="172"/>
        <v>0</v>
      </c>
      <c r="L600">
        <f t="shared" si="180"/>
        <v>0</v>
      </c>
      <c r="M600">
        <f t="shared" si="173"/>
        <v>0.02</v>
      </c>
      <c r="N600" s="7">
        <f t="shared" si="182"/>
        <v>2.1263924730523964E-2</v>
      </c>
      <c r="O600">
        <f>VLOOKUP(R600,mortality!$B$4:$H$106,prot_model!S600+2,FALSE)</f>
        <v>0.22734226705058905</v>
      </c>
      <c r="P600">
        <f t="shared" si="181"/>
        <v>1.0499322531074418</v>
      </c>
      <c r="Q600">
        <f>discount_curve!K592</f>
        <v>0.56773508298964714</v>
      </c>
      <c r="R600">
        <f t="shared" si="174"/>
        <v>102</v>
      </c>
      <c r="S600">
        <f t="shared" si="175"/>
        <v>5</v>
      </c>
      <c r="T600">
        <f t="shared" si="176"/>
        <v>48</v>
      </c>
    </row>
    <row r="601" spans="1:20">
      <c r="A601">
        <f t="shared" si="165"/>
        <v>586</v>
      </c>
      <c r="B601">
        <f t="shared" si="177"/>
        <v>0</v>
      </c>
      <c r="C601">
        <f t="shared" si="166"/>
        <v>0</v>
      </c>
      <c r="D601">
        <f t="shared" si="167"/>
        <v>0</v>
      </c>
      <c r="E601" s="6">
        <f t="shared" si="178"/>
        <v>0</v>
      </c>
      <c r="F601">
        <f t="shared" si="179"/>
        <v>0</v>
      </c>
      <c r="G601">
        <f t="shared" si="168"/>
        <v>4559.88</v>
      </c>
      <c r="H601">
        <f t="shared" si="169"/>
        <v>7005846</v>
      </c>
      <c r="I601">
        <f t="shared" si="170"/>
        <v>0</v>
      </c>
      <c r="J601">
        <f t="shared" si="171"/>
        <v>0</v>
      </c>
      <c r="K601">
        <f t="shared" si="172"/>
        <v>0</v>
      </c>
      <c r="L601">
        <f t="shared" si="180"/>
        <v>0</v>
      </c>
      <c r="M601">
        <f t="shared" si="173"/>
        <v>0.02</v>
      </c>
      <c r="N601" s="7">
        <f t="shared" si="182"/>
        <v>2.1263924730523964E-2</v>
      </c>
      <c r="O601">
        <f>VLOOKUP(R601,mortality!$B$4:$H$106,prot_model!S601+2,FALSE)</f>
        <v>0.22734226705058905</v>
      </c>
      <c r="P601">
        <f t="shared" si="181"/>
        <v>1.0500197073858899</v>
      </c>
      <c r="Q601">
        <f>discount_curve!K593</f>
        <v>0.56718595549202311</v>
      </c>
      <c r="R601">
        <f t="shared" si="174"/>
        <v>102</v>
      </c>
      <c r="S601">
        <f t="shared" si="175"/>
        <v>5</v>
      </c>
      <c r="T601">
        <f t="shared" si="176"/>
        <v>48</v>
      </c>
    </row>
    <row r="602" spans="1:20">
      <c r="A602">
        <f t="shared" si="165"/>
        <v>587</v>
      </c>
      <c r="B602">
        <f t="shared" si="177"/>
        <v>0</v>
      </c>
      <c r="C602">
        <f t="shared" si="166"/>
        <v>0</v>
      </c>
      <c r="D602">
        <f t="shared" si="167"/>
        <v>0</v>
      </c>
      <c r="E602" s="6">
        <f t="shared" si="178"/>
        <v>0</v>
      </c>
      <c r="F602">
        <f t="shared" si="179"/>
        <v>0</v>
      </c>
      <c r="G602">
        <f t="shared" si="168"/>
        <v>4559.88</v>
      </c>
      <c r="H602">
        <f t="shared" si="169"/>
        <v>7005846</v>
      </c>
      <c r="I602">
        <f t="shared" si="170"/>
        <v>0</v>
      </c>
      <c r="J602">
        <f t="shared" si="171"/>
        <v>0</v>
      </c>
      <c r="K602">
        <f t="shared" si="172"/>
        <v>0</v>
      </c>
      <c r="L602">
        <f t="shared" si="180"/>
        <v>0</v>
      </c>
      <c r="M602">
        <f t="shared" si="173"/>
        <v>0.02</v>
      </c>
      <c r="N602" s="7">
        <f t="shared" si="182"/>
        <v>2.1263924730523964E-2</v>
      </c>
      <c r="O602">
        <f>VLOOKUP(R602,mortality!$B$4:$H$106,prot_model!S602+2,FALSE)</f>
        <v>0.22734226705058905</v>
      </c>
      <c r="P602">
        <f t="shared" si="181"/>
        <v>1.0501071689488566</v>
      </c>
      <c r="Q602">
        <f>discount_curve!K594</f>
        <v>0.56663735912417701</v>
      </c>
      <c r="R602">
        <f t="shared" si="174"/>
        <v>102</v>
      </c>
      <c r="S602">
        <f t="shared" si="175"/>
        <v>5</v>
      </c>
      <c r="T602">
        <f t="shared" si="176"/>
        <v>48</v>
      </c>
    </row>
    <row r="603" spans="1:20">
      <c r="A603">
        <f t="shared" si="165"/>
        <v>588</v>
      </c>
      <c r="B603">
        <f t="shared" si="177"/>
        <v>0</v>
      </c>
      <c r="C603">
        <f t="shared" si="166"/>
        <v>0</v>
      </c>
      <c r="D603">
        <f t="shared" si="167"/>
        <v>0</v>
      </c>
      <c r="E603" s="6">
        <f t="shared" si="178"/>
        <v>0</v>
      </c>
      <c r="F603">
        <f t="shared" si="179"/>
        <v>0</v>
      </c>
      <c r="G603">
        <f t="shared" si="168"/>
        <v>4559.88</v>
      </c>
      <c r="H603">
        <f t="shared" si="169"/>
        <v>7005846</v>
      </c>
      <c r="I603">
        <f t="shared" si="170"/>
        <v>0</v>
      </c>
      <c r="J603">
        <f t="shared" si="171"/>
        <v>0</v>
      </c>
      <c r="K603">
        <f t="shared" si="172"/>
        <v>0</v>
      </c>
      <c r="L603">
        <f t="shared" si="180"/>
        <v>0</v>
      </c>
      <c r="M603">
        <f t="shared" si="173"/>
        <v>0.02</v>
      </c>
      <c r="N603" s="7">
        <f t="shared" si="182"/>
        <v>2.5011963731697562E-2</v>
      </c>
      <c r="O603">
        <f>VLOOKUP(R603,mortality!$B$4:$H$106,prot_model!S603+2,FALSE)</f>
        <v>0.26211031409167013</v>
      </c>
      <c r="P603">
        <f t="shared" si="181"/>
        <v>1.0501946377969471</v>
      </c>
      <c r="Q603">
        <f>discount_curve!K595</f>
        <v>0.56718710342866108</v>
      </c>
      <c r="R603">
        <f t="shared" si="174"/>
        <v>103</v>
      </c>
      <c r="S603">
        <f t="shared" si="175"/>
        <v>5</v>
      </c>
      <c r="T603">
        <f t="shared" si="176"/>
        <v>49</v>
      </c>
    </row>
    <row r="604" spans="1:20">
      <c r="A604">
        <f t="shared" si="165"/>
        <v>589</v>
      </c>
      <c r="B604">
        <f t="shared" si="177"/>
        <v>0</v>
      </c>
      <c r="C604">
        <f t="shared" si="166"/>
        <v>0</v>
      </c>
      <c r="D604">
        <f t="shared" si="167"/>
        <v>0</v>
      </c>
      <c r="E604" s="6">
        <f t="shared" si="178"/>
        <v>0</v>
      </c>
      <c r="F604">
        <f t="shared" si="179"/>
        <v>0</v>
      </c>
      <c r="G604">
        <f t="shared" si="168"/>
        <v>4559.88</v>
      </c>
      <c r="H604">
        <f t="shared" si="169"/>
        <v>7005846</v>
      </c>
      <c r="I604">
        <f t="shared" si="170"/>
        <v>0</v>
      </c>
      <c r="J604">
        <f t="shared" si="171"/>
        <v>0</v>
      </c>
      <c r="K604">
        <f t="shared" si="172"/>
        <v>0</v>
      </c>
      <c r="L604">
        <f t="shared" si="180"/>
        <v>0</v>
      </c>
      <c r="M604">
        <f t="shared" si="173"/>
        <v>0.02</v>
      </c>
      <c r="N604" s="7">
        <f t="shared" si="182"/>
        <v>2.5011963731697562E-2</v>
      </c>
      <c r="O604">
        <f>VLOOKUP(R604,mortality!$B$4:$H$106,prot_model!S604+2,FALSE)</f>
        <v>0.26211031409167013</v>
      </c>
      <c r="P604">
        <f t="shared" si="181"/>
        <v>1.0502821139307723</v>
      </c>
      <c r="Q604">
        <f>discount_curve!K596</f>
        <v>0.56664037297908065</v>
      </c>
      <c r="R604">
        <f t="shared" si="174"/>
        <v>103</v>
      </c>
      <c r="S604">
        <f t="shared" si="175"/>
        <v>5</v>
      </c>
      <c r="T604">
        <f t="shared" si="176"/>
        <v>49</v>
      </c>
    </row>
    <row r="605" spans="1:20">
      <c r="A605">
        <f t="shared" si="165"/>
        <v>590</v>
      </c>
      <c r="B605">
        <f t="shared" si="177"/>
        <v>0</v>
      </c>
      <c r="C605">
        <f t="shared" si="166"/>
        <v>0</v>
      </c>
      <c r="D605">
        <f t="shared" si="167"/>
        <v>0</v>
      </c>
      <c r="E605" s="6">
        <f t="shared" si="178"/>
        <v>0</v>
      </c>
      <c r="F605">
        <f t="shared" si="179"/>
        <v>0</v>
      </c>
      <c r="G605">
        <f t="shared" si="168"/>
        <v>4559.88</v>
      </c>
      <c r="H605">
        <f t="shared" si="169"/>
        <v>7005846</v>
      </c>
      <c r="I605">
        <f t="shared" si="170"/>
        <v>0</v>
      </c>
      <c r="J605">
        <f t="shared" si="171"/>
        <v>0</v>
      </c>
      <c r="K605">
        <f t="shared" si="172"/>
        <v>0</v>
      </c>
      <c r="L605">
        <f t="shared" si="180"/>
        <v>0</v>
      </c>
      <c r="M605">
        <f t="shared" si="173"/>
        <v>0.02</v>
      </c>
      <c r="N605" s="7">
        <f t="shared" si="182"/>
        <v>2.5011963731697562E-2</v>
      </c>
      <c r="O605">
        <f>VLOOKUP(R605,mortality!$B$4:$H$106,prot_model!S605+2,FALSE)</f>
        <v>0.26211031409167013</v>
      </c>
      <c r="P605">
        <f t="shared" si="181"/>
        <v>1.050369597350935</v>
      </c>
      <c r="Q605">
        <f>discount_curve!K597</f>
        <v>0.56609416954110314</v>
      </c>
      <c r="R605">
        <f t="shared" si="174"/>
        <v>103</v>
      </c>
      <c r="S605">
        <f t="shared" si="175"/>
        <v>5</v>
      </c>
      <c r="T605">
        <f t="shared" si="176"/>
        <v>49</v>
      </c>
    </row>
    <row r="606" spans="1:20">
      <c r="A606">
        <f t="shared" si="165"/>
        <v>591</v>
      </c>
      <c r="B606">
        <f t="shared" si="177"/>
        <v>0</v>
      </c>
      <c r="C606">
        <f t="shared" si="166"/>
        <v>0</v>
      </c>
      <c r="D606">
        <f t="shared" si="167"/>
        <v>0</v>
      </c>
      <c r="E606" s="6">
        <f t="shared" si="178"/>
        <v>0</v>
      </c>
      <c r="F606">
        <f t="shared" si="179"/>
        <v>0</v>
      </c>
      <c r="G606">
        <f t="shared" si="168"/>
        <v>4559.88</v>
      </c>
      <c r="H606">
        <f t="shared" si="169"/>
        <v>7005846</v>
      </c>
      <c r="I606">
        <f t="shared" si="170"/>
        <v>0</v>
      </c>
      <c r="J606">
        <f t="shared" si="171"/>
        <v>0</v>
      </c>
      <c r="K606">
        <f t="shared" si="172"/>
        <v>0</v>
      </c>
      <c r="L606">
        <f t="shared" si="180"/>
        <v>0</v>
      </c>
      <c r="M606">
        <f t="shared" si="173"/>
        <v>0.02</v>
      </c>
      <c r="N606" s="7">
        <f t="shared" si="182"/>
        <v>2.5011963731697562E-2</v>
      </c>
      <c r="O606">
        <f>VLOOKUP(R606,mortality!$B$4:$H$106,prot_model!S606+2,FALSE)</f>
        <v>0.26211031409167013</v>
      </c>
      <c r="P606">
        <f t="shared" si="181"/>
        <v>1.0504570880580435</v>
      </c>
      <c r="Q606">
        <f>discount_curve!K598</f>
        <v>0.56554849260672435</v>
      </c>
      <c r="R606">
        <f t="shared" si="174"/>
        <v>103</v>
      </c>
      <c r="S606">
        <f t="shared" si="175"/>
        <v>5</v>
      </c>
      <c r="T606">
        <f t="shared" si="176"/>
        <v>49</v>
      </c>
    </row>
    <row r="607" spans="1:20">
      <c r="A607">
        <f t="shared" si="165"/>
        <v>592</v>
      </c>
      <c r="B607">
        <f t="shared" si="177"/>
        <v>0</v>
      </c>
      <c r="C607">
        <f t="shared" si="166"/>
        <v>0</v>
      </c>
      <c r="D607">
        <f t="shared" si="167"/>
        <v>0</v>
      </c>
      <c r="E607" s="6">
        <f t="shared" si="178"/>
        <v>0</v>
      </c>
      <c r="F607">
        <f t="shared" si="179"/>
        <v>0</v>
      </c>
      <c r="G607">
        <f t="shared" si="168"/>
        <v>4559.88</v>
      </c>
      <c r="H607">
        <f t="shared" si="169"/>
        <v>7005846</v>
      </c>
      <c r="I607">
        <f t="shared" si="170"/>
        <v>0</v>
      </c>
      <c r="J607">
        <f t="shared" si="171"/>
        <v>0</v>
      </c>
      <c r="K607">
        <f t="shared" si="172"/>
        <v>0</v>
      </c>
      <c r="L607">
        <f t="shared" si="180"/>
        <v>0</v>
      </c>
      <c r="M607">
        <f t="shared" si="173"/>
        <v>0.02</v>
      </c>
      <c r="N607" s="7">
        <f t="shared" si="182"/>
        <v>2.5011963731697562E-2</v>
      </c>
      <c r="O607">
        <f>VLOOKUP(R607,mortality!$B$4:$H$106,prot_model!S607+2,FALSE)</f>
        <v>0.26211031409167013</v>
      </c>
      <c r="P607">
        <f t="shared" si="181"/>
        <v>1.0505445860527047</v>
      </c>
      <c r="Q607">
        <f>discount_curve!K599</f>
        <v>0.56500334166843036</v>
      </c>
      <c r="R607">
        <f t="shared" si="174"/>
        <v>103</v>
      </c>
      <c r="S607">
        <f t="shared" si="175"/>
        <v>5</v>
      </c>
      <c r="T607">
        <f t="shared" si="176"/>
        <v>49</v>
      </c>
    </row>
    <row r="608" spans="1:20">
      <c r="A608">
        <f t="shared" si="165"/>
        <v>593</v>
      </c>
      <c r="B608">
        <f t="shared" si="177"/>
        <v>0</v>
      </c>
      <c r="C608">
        <f t="shared" si="166"/>
        <v>0</v>
      </c>
      <c r="D608">
        <f t="shared" si="167"/>
        <v>0</v>
      </c>
      <c r="E608" s="6">
        <f t="shared" si="178"/>
        <v>0</v>
      </c>
      <c r="F608">
        <f t="shared" si="179"/>
        <v>0</v>
      </c>
      <c r="G608">
        <f t="shared" si="168"/>
        <v>4559.88</v>
      </c>
      <c r="H608">
        <f t="shared" si="169"/>
        <v>7005846</v>
      </c>
      <c r="I608">
        <f t="shared" si="170"/>
        <v>0</v>
      </c>
      <c r="J608">
        <f t="shared" si="171"/>
        <v>0</v>
      </c>
      <c r="K608">
        <f t="shared" si="172"/>
        <v>0</v>
      </c>
      <c r="L608">
        <f t="shared" si="180"/>
        <v>0</v>
      </c>
      <c r="M608">
        <f t="shared" si="173"/>
        <v>0.02</v>
      </c>
      <c r="N608" s="7">
        <f t="shared" si="182"/>
        <v>2.5011963731697562E-2</v>
      </c>
      <c r="O608">
        <f>VLOOKUP(R608,mortality!$B$4:$H$106,prot_model!S608+2,FALSE)</f>
        <v>0.26211031409167013</v>
      </c>
      <c r="P608">
        <f t="shared" si="181"/>
        <v>1.0506320913355256</v>
      </c>
      <c r="Q608">
        <f>discount_curve!K600</f>
        <v>0.56445871621919586</v>
      </c>
      <c r="R608">
        <f t="shared" si="174"/>
        <v>103</v>
      </c>
      <c r="S608">
        <f t="shared" si="175"/>
        <v>5</v>
      </c>
      <c r="T608">
        <f t="shared" si="176"/>
        <v>49</v>
      </c>
    </row>
    <row r="609" spans="1:20">
      <c r="A609">
        <f t="shared" si="165"/>
        <v>594</v>
      </c>
      <c r="B609">
        <f t="shared" si="177"/>
        <v>0</v>
      </c>
      <c r="C609">
        <f t="shared" si="166"/>
        <v>0</v>
      </c>
      <c r="D609">
        <f t="shared" si="167"/>
        <v>0</v>
      </c>
      <c r="E609" s="6">
        <f t="shared" si="178"/>
        <v>0</v>
      </c>
      <c r="F609">
        <f t="shared" si="179"/>
        <v>0</v>
      </c>
      <c r="G609">
        <f t="shared" si="168"/>
        <v>4559.88</v>
      </c>
      <c r="H609">
        <f t="shared" si="169"/>
        <v>7005846</v>
      </c>
      <c r="I609">
        <f t="shared" si="170"/>
        <v>0</v>
      </c>
      <c r="J609">
        <f t="shared" si="171"/>
        <v>0</v>
      </c>
      <c r="K609">
        <f t="shared" si="172"/>
        <v>0</v>
      </c>
      <c r="L609">
        <f t="shared" si="180"/>
        <v>0</v>
      </c>
      <c r="M609">
        <f t="shared" si="173"/>
        <v>0.02</v>
      </c>
      <c r="N609" s="7">
        <f t="shared" si="182"/>
        <v>2.5011963731697562E-2</v>
      </c>
      <c r="O609">
        <f>VLOOKUP(R609,mortality!$B$4:$H$106,prot_model!S609+2,FALSE)</f>
        <v>0.26211031409167013</v>
      </c>
      <c r="P609">
        <f t="shared" si="181"/>
        <v>1.0507196039071134</v>
      </c>
      <c r="Q609">
        <f>discount_curve!K601</f>
        <v>0.56391461575248458</v>
      </c>
      <c r="R609">
        <f t="shared" si="174"/>
        <v>103</v>
      </c>
      <c r="S609">
        <f t="shared" si="175"/>
        <v>5</v>
      </c>
      <c r="T609">
        <f t="shared" si="176"/>
        <v>49</v>
      </c>
    </row>
    <row r="610" spans="1:20">
      <c r="A610">
        <f t="shared" si="165"/>
        <v>595</v>
      </c>
      <c r="B610">
        <f t="shared" si="177"/>
        <v>0</v>
      </c>
      <c r="C610">
        <f t="shared" si="166"/>
        <v>0</v>
      </c>
      <c r="D610">
        <f t="shared" si="167"/>
        <v>0</v>
      </c>
      <c r="E610" s="6">
        <f t="shared" si="178"/>
        <v>0</v>
      </c>
      <c r="F610">
        <f t="shared" si="179"/>
        <v>0</v>
      </c>
      <c r="G610">
        <f t="shared" si="168"/>
        <v>4559.88</v>
      </c>
      <c r="H610">
        <f t="shared" si="169"/>
        <v>7005846</v>
      </c>
      <c r="I610">
        <f t="shared" si="170"/>
        <v>0</v>
      </c>
      <c r="J610">
        <f t="shared" si="171"/>
        <v>0</v>
      </c>
      <c r="K610">
        <f t="shared" si="172"/>
        <v>0</v>
      </c>
      <c r="L610">
        <f t="shared" si="180"/>
        <v>0</v>
      </c>
      <c r="M610">
        <f t="shared" si="173"/>
        <v>0.02</v>
      </c>
      <c r="N610" s="7">
        <f t="shared" si="182"/>
        <v>2.5011963731697562E-2</v>
      </c>
      <c r="O610">
        <f>VLOOKUP(R610,mortality!$B$4:$H$106,prot_model!S610+2,FALSE)</f>
        <v>0.26211031409167013</v>
      </c>
      <c r="P610">
        <f t="shared" si="181"/>
        <v>1.0508071237680752</v>
      </c>
      <c r="Q610">
        <f>discount_curve!K602</f>
        <v>0.56337103976224856</v>
      </c>
      <c r="R610">
        <f t="shared" si="174"/>
        <v>103</v>
      </c>
      <c r="S610">
        <f t="shared" si="175"/>
        <v>5</v>
      </c>
      <c r="T610">
        <f t="shared" si="176"/>
        <v>49</v>
      </c>
    </row>
    <row r="611" spans="1:20">
      <c r="A611">
        <f t="shared" si="165"/>
        <v>596</v>
      </c>
      <c r="B611">
        <f t="shared" si="177"/>
        <v>0</v>
      </c>
      <c r="C611">
        <f t="shared" si="166"/>
        <v>0</v>
      </c>
      <c r="D611">
        <f t="shared" si="167"/>
        <v>0</v>
      </c>
      <c r="E611" s="6">
        <f t="shared" si="178"/>
        <v>0</v>
      </c>
      <c r="F611">
        <f t="shared" si="179"/>
        <v>0</v>
      </c>
      <c r="G611">
        <f t="shared" si="168"/>
        <v>4559.88</v>
      </c>
      <c r="H611">
        <f t="shared" si="169"/>
        <v>7005846</v>
      </c>
      <c r="I611">
        <f t="shared" si="170"/>
        <v>0</v>
      </c>
      <c r="J611">
        <f t="shared" si="171"/>
        <v>0</v>
      </c>
      <c r="K611">
        <f t="shared" si="172"/>
        <v>0</v>
      </c>
      <c r="L611">
        <f t="shared" si="180"/>
        <v>0</v>
      </c>
      <c r="M611">
        <f t="shared" si="173"/>
        <v>0.02</v>
      </c>
      <c r="N611" s="7">
        <f t="shared" si="182"/>
        <v>2.5011963731697562E-2</v>
      </c>
      <c r="O611">
        <f>VLOOKUP(R611,mortality!$B$4:$H$106,prot_model!S611+2,FALSE)</f>
        <v>0.26211031409167013</v>
      </c>
      <c r="P611">
        <f t="shared" si="181"/>
        <v>1.0508946509190178</v>
      </c>
      <c r="Q611">
        <f>discount_curve!K603</f>
        <v>0.5628279877429273</v>
      </c>
      <c r="R611">
        <f t="shared" si="174"/>
        <v>103</v>
      </c>
      <c r="S611">
        <f t="shared" si="175"/>
        <v>5</v>
      </c>
      <c r="T611">
        <f t="shared" si="176"/>
        <v>49</v>
      </c>
    </row>
    <row r="612" spans="1:20">
      <c r="A612">
        <f t="shared" si="165"/>
        <v>597</v>
      </c>
      <c r="B612">
        <f t="shared" si="177"/>
        <v>0</v>
      </c>
      <c r="C612">
        <f t="shared" si="166"/>
        <v>0</v>
      </c>
      <c r="D612">
        <f t="shared" si="167"/>
        <v>0</v>
      </c>
      <c r="E612" s="6">
        <f t="shared" si="178"/>
        <v>0</v>
      </c>
      <c r="F612">
        <f t="shared" si="179"/>
        <v>0</v>
      </c>
      <c r="G612">
        <f t="shared" si="168"/>
        <v>4559.88</v>
      </c>
      <c r="H612">
        <f t="shared" si="169"/>
        <v>7005846</v>
      </c>
      <c r="I612">
        <f t="shared" si="170"/>
        <v>0</v>
      </c>
      <c r="J612">
        <f t="shared" si="171"/>
        <v>0</v>
      </c>
      <c r="K612">
        <f t="shared" si="172"/>
        <v>0</v>
      </c>
      <c r="L612">
        <f t="shared" si="180"/>
        <v>0</v>
      </c>
      <c r="M612">
        <f t="shared" si="173"/>
        <v>0.02</v>
      </c>
      <c r="N612" s="7">
        <f t="shared" si="182"/>
        <v>2.5011963731697562E-2</v>
      </c>
      <c r="O612">
        <f>VLOOKUP(R612,mortality!$B$4:$H$106,prot_model!S612+2,FALSE)</f>
        <v>0.26211031409167013</v>
      </c>
      <c r="P612">
        <f t="shared" si="181"/>
        <v>1.050982185360549</v>
      </c>
      <c r="Q612">
        <f>discount_curve!K604</f>
        <v>0.56228545918944817</v>
      </c>
      <c r="R612">
        <f t="shared" si="174"/>
        <v>103</v>
      </c>
      <c r="S612">
        <f t="shared" si="175"/>
        <v>5</v>
      </c>
      <c r="T612">
        <f t="shared" si="176"/>
        <v>49</v>
      </c>
    </row>
    <row r="613" spans="1:20">
      <c r="A613">
        <f t="shared" si="165"/>
        <v>598</v>
      </c>
      <c r="B613">
        <f t="shared" si="177"/>
        <v>0</v>
      </c>
      <c r="C613">
        <f t="shared" si="166"/>
        <v>0</v>
      </c>
      <c r="D613">
        <f t="shared" si="167"/>
        <v>0</v>
      </c>
      <c r="E613" s="6">
        <f t="shared" si="178"/>
        <v>0</v>
      </c>
      <c r="F613">
        <f t="shared" si="179"/>
        <v>0</v>
      </c>
      <c r="G613">
        <f t="shared" si="168"/>
        <v>4559.88</v>
      </c>
      <c r="H613">
        <f t="shared" si="169"/>
        <v>7005846</v>
      </c>
      <c r="I613">
        <f t="shared" si="170"/>
        <v>0</v>
      </c>
      <c r="J613">
        <f t="shared" si="171"/>
        <v>0</v>
      </c>
      <c r="K613">
        <f t="shared" si="172"/>
        <v>0</v>
      </c>
      <c r="L613">
        <f t="shared" si="180"/>
        <v>0</v>
      </c>
      <c r="M613">
        <f t="shared" si="173"/>
        <v>0.02</v>
      </c>
      <c r="N613" s="7">
        <f t="shared" si="182"/>
        <v>2.5011963731697562E-2</v>
      </c>
      <c r="O613">
        <f>VLOOKUP(R613,mortality!$B$4:$H$106,prot_model!S613+2,FALSE)</f>
        <v>0.26211031409167013</v>
      </c>
      <c r="P613">
        <f t="shared" si="181"/>
        <v>1.0510697270932758</v>
      </c>
      <c r="Q613">
        <f>discount_curve!K605</f>
        <v>0.56174345359722511</v>
      </c>
      <c r="R613">
        <f t="shared" si="174"/>
        <v>103</v>
      </c>
      <c r="S613">
        <f t="shared" si="175"/>
        <v>5</v>
      </c>
      <c r="T613">
        <f t="shared" si="176"/>
        <v>49</v>
      </c>
    </row>
    <row r="614" spans="1:20">
      <c r="A614">
        <f t="shared" si="165"/>
        <v>599</v>
      </c>
      <c r="B614">
        <f t="shared" si="177"/>
        <v>0</v>
      </c>
      <c r="C614">
        <f t="shared" si="166"/>
        <v>0</v>
      </c>
      <c r="D614">
        <f t="shared" si="167"/>
        <v>0</v>
      </c>
      <c r="E614" s="6">
        <f t="shared" si="178"/>
        <v>0</v>
      </c>
      <c r="F614">
        <f t="shared" si="179"/>
        <v>0</v>
      </c>
      <c r="G614">
        <f t="shared" si="168"/>
        <v>4559.88</v>
      </c>
      <c r="H614">
        <f t="shared" si="169"/>
        <v>7005846</v>
      </c>
      <c r="I614">
        <f t="shared" si="170"/>
        <v>0</v>
      </c>
      <c r="J614">
        <f t="shared" si="171"/>
        <v>0</v>
      </c>
      <c r="K614">
        <f t="shared" si="172"/>
        <v>0</v>
      </c>
      <c r="L614">
        <f t="shared" si="180"/>
        <v>0</v>
      </c>
      <c r="M614">
        <f t="shared" si="173"/>
        <v>0.02</v>
      </c>
      <c r="N614" s="7">
        <f t="shared" si="182"/>
        <v>2.5011963731697562E-2</v>
      </c>
      <c r="O614">
        <f>VLOOKUP(R614,mortality!$B$4:$H$106,prot_model!S614+2,FALSE)</f>
        <v>0.26211031409167013</v>
      </c>
      <c r="P614">
        <f t="shared" si="181"/>
        <v>1.0511572761178054</v>
      </c>
      <c r="Q614">
        <f>discount_curve!K606</f>
        <v>0.56120197046215814</v>
      </c>
      <c r="R614">
        <f t="shared" si="174"/>
        <v>103</v>
      </c>
      <c r="S614">
        <f t="shared" si="175"/>
        <v>5</v>
      </c>
      <c r="T614">
        <f t="shared" si="176"/>
        <v>49</v>
      </c>
    </row>
    <row r="615" spans="1:20">
      <c r="A615">
        <f t="shared" si="165"/>
        <v>600</v>
      </c>
      <c r="B615">
        <f t="shared" si="177"/>
        <v>0</v>
      </c>
      <c r="C615">
        <f t="shared" si="166"/>
        <v>0</v>
      </c>
      <c r="D615">
        <f t="shared" si="167"/>
        <v>0</v>
      </c>
      <c r="E615" s="6">
        <f t="shared" si="178"/>
        <v>0</v>
      </c>
      <c r="F615">
        <f t="shared" si="179"/>
        <v>0</v>
      </c>
      <c r="G615">
        <f t="shared" si="168"/>
        <v>4559.88</v>
      </c>
      <c r="H615">
        <f t="shared" si="169"/>
        <v>7005846</v>
      </c>
      <c r="I615">
        <f t="shared" si="170"/>
        <v>0</v>
      </c>
      <c r="J615">
        <f t="shared" si="171"/>
        <v>0</v>
      </c>
      <c r="K615">
        <f t="shared" si="172"/>
        <v>0</v>
      </c>
      <c r="L615">
        <f t="shared" si="180"/>
        <v>0</v>
      </c>
      <c r="M615">
        <f t="shared" si="173"/>
        <v>0.02</v>
      </c>
      <c r="N615" s="7">
        <f t="shared" si="182"/>
        <v>2.9598088630362285E-2</v>
      </c>
      <c r="O615">
        <f>VLOOKUP(R615,mortality!$B$4:$H$106,prot_model!S615+2,FALSE)</f>
        <v>0.3026999131391076</v>
      </c>
      <c r="P615">
        <f t="shared" si="181"/>
        <v>1.0512448324347441</v>
      </c>
      <c r="Q615">
        <f>discount_curve!K607</f>
        <v>0.56010707857510034</v>
      </c>
      <c r="R615">
        <f t="shared" si="174"/>
        <v>104</v>
      </c>
      <c r="S615">
        <f t="shared" si="175"/>
        <v>5</v>
      </c>
      <c r="T615">
        <f t="shared" si="176"/>
        <v>50</v>
      </c>
    </row>
    <row r="616" spans="1:20">
      <c r="A616">
        <f t="shared" si="165"/>
        <v>601</v>
      </c>
      <c r="B616">
        <f t="shared" si="177"/>
        <v>0</v>
      </c>
      <c r="C616">
        <f t="shared" si="166"/>
        <v>0</v>
      </c>
      <c r="D616">
        <f t="shared" si="167"/>
        <v>0</v>
      </c>
      <c r="E616" s="6">
        <f t="shared" si="178"/>
        <v>0</v>
      </c>
      <c r="F616">
        <f t="shared" si="179"/>
        <v>0</v>
      </c>
      <c r="G616">
        <f t="shared" si="168"/>
        <v>4559.88</v>
      </c>
      <c r="H616">
        <f t="shared" si="169"/>
        <v>7005846</v>
      </c>
      <c r="I616">
        <f t="shared" si="170"/>
        <v>0</v>
      </c>
      <c r="J616">
        <f t="shared" si="171"/>
        <v>0</v>
      </c>
      <c r="K616">
        <f t="shared" si="172"/>
        <v>0</v>
      </c>
      <c r="L616">
        <f t="shared" si="180"/>
        <v>0</v>
      </c>
      <c r="M616">
        <f t="shared" si="173"/>
        <v>0.02</v>
      </c>
      <c r="N616" s="7">
        <f t="shared" si="182"/>
        <v>2.9598088630362285E-2</v>
      </c>
      <c r="O616">
        <f>VLOOKUP(R616,mortality!$B$4:$H$106,prot_model!S616+2,FALSE)</f>
        <v>0.3026999131391076</v>
      </c>
      <c r="P616">
        <f t="shared" si="181"/>
        <v>1.051332396044703</v>
      </c>
      <c r="Q616">
        <f>discount_curve!K608</f>
        <v>0.55956625092477341</v>
      </c>
      <c r="R616">
        <f t="shared" si="174"/>
        <v>104</v>
      </c>
      <c r="S616">
        <f t="shared" si="175"/>
        <v>5</v>
      </c>
      <c r="T616">
        <f t="shared" si="176"/>
        <v>50</v>
      </c>
    </row>
    <row r="617" spans="1:20">
      <c r="A617">
        <f t="shared" si="165"/>
        <v>602</v>
      </c>
      <c r="B617">
        <f t="shared" si="177"/>
        <v>0</v>
      </c>
      <c r="C617">
        <f t="shared" si="166"/>
        <v>0</v>
      </c>
      <c r="D617">
        <f t="shared" si="167"/>
        <v>0</v>
      </c>
      <c r="E617" s="6">
        <f t="shared" si="178"/>
        <v>0</v>
      </c>
      <c r="F617">
        <f t="shared" si="179"/>
        <v>0</v>
      </c>
      <c r="G617">
        <f t="shared" si="168"/>
        <v>4559.88</v>
      </c>
      <c r="H617">
        <f t="shared" si="169"/>
        <v>7005846</v>
      </c>
      <c r="I617">
        <f t="shared" si="170"/>
        <v>0</v>
      </c>
      <c r="J617">
        <f t="shared" si="171"/>
        <v>0</v>
      </c>
      <c r="K617">
        <f t="shared" si="172"/>
        <v>0</v>
      </c>
      <c r="L617">
        <f t="shared" si="180"/>
        <v>0</v>
      </c>
      <c r="M617">
        <f t="shared" si="173"/>
        <v>0.02</v>
      </c>
      <c r="N617" s="7">
        <f t="shared" si="182"/>
        <v>2.9598088630362285E-2</v>
      </c>
      <c r="O617">
        <f>VLOOKUP(R617,mortality!$B$4:$H$106,prot_model!S617+2,FALSE)</f>
        <v>0.3026999131391076</v>
      </c>
      <c r="P617">
        <f t="shared" si="181"/>
        <v>1.0514199669482858</v>
      </c>
      <c r="Q617">
        <f>discount_curve!K609</f>
        <v>0.55902594548628537</v>
      </c>
      <c r="R617">
        <f t="shared" si="174"/>
        <v>104</v>
      </c>
      <c r="S617">
        <f t="shared" si="175"/>
        <v>5</v>
      </c>
      <c r="T617">
        <f t="shared" si="176"/>
        <v>50</v>
      </c>
    </row>
    <row r="618" spans="1:20">
      <c r="A618">
        <f t="shared" si="165"/>
        <v>603</v>
      </c>
      <c r="B618">
        <f t="shared" si="177"/>
        <v>0</v>
      </c>
      <c r="C618">
        <f t="shared" si="166"/>
        <v>0</v>
      </c>
      <c r="D618">
        <f t="shared" si="167"/>
        <v>0</v>
      </c>
      <c r="E618" s="6">
        <f t="shared" si="178"/>
        <v>0</v>
      </c>
      <c r="F618">
        <f t="shared" si="179"/>
        <v>0</v>
      </c>
      <c r="G618">
        <f t="shared" si="168"/>
        <v>4559.88</v>
      </c>
      <c r="H618">
        <f t="shared" si="169"/>
        <v>7005846</v>
      </c>
      <c r="I618">
        <f t="shared" si="170"/>
        <v>0</v>
      </c>
      <c r="J618">
        <f t="shared" si="171"/>
        <v>0</v>
      </c>
      <c r="K618">
        <f t="shared" si="172"/>
        <v>0</v>
      </c>
      <c r="L618">
        <f t="shared" si="180"/>
        <v>0</v>
      </c>
      <c r="M618">
        <f t="shared" si="173"/>
        <v>0.02</v>
      </c>
      <c r="N618" s="7">
        <f t="shared" si="182"/>
        <v>2.9598088630362285E-2</v>
      </c>
      <c r="O618">
        <f>VLOOKUP(R618,mortality!$B$4:$H$106,prot_model!S618+2,FALSE)</f>
        <v>0.3026999131391076</v>
      </c>
      <c r="P618">
        <f t="shared" si="181"/>
        <v>1.0515075451461013</v>
      </c>
      <c r="Q618">
        <f>discount_curve!K610</f>
        <v>0.55848616175539911</v>
      </c>
      <c r="R618">
        <f t="shared" si="174"/>
        <v>104</v>
      </c>
      <c r="S618">
        <f t="shared" si="175"/>
        <v>5</v>
      </c>
      <c r="T618">
        <f t="shared" si="176"/>
        <v>50</v>
      </c>
    </row>
    <row r="619" spans="1:20">
      <c r="A619">
        <f t="shared" si="165"/>
        <v>604</v>
      </c>
      <c r="B619">
        <f t="shared" si="177"/>
        <v>0</v>
      </c>
      <c r="C619">
        <f t="shared" si="166"/>
        <v>0</v>
      </c>
      <c r="D619">
        <f t="shared" si="167"/>
        <v>0</v>
      </c>
      <c r="E619" s="6">
        <f t="shared" si="178"/>
        <v>0</v>
      </c>
      <c r="F619">
        <f t="shared" si="179"/>
        <v>0</v>
      </c>
      <c r="G619">
        <f t="shared" si="168"/>
        <v>4559.88</v>
      </c>
      <c r="H619">
        <f t="shared" si="169"/>
        <v>7005846</v>
      </c>
      <c r="I619">
        <f t="shared" si="170"/>
        <v>0</v>
      </c>
      <c r="J619">
        <f t="shared" si="171"/>
        <v>0</v>
      </c>
      <c r="K619">
        <f t="shared" si="172"/>
        <v>0</v>
      </c>
      <c r="L619">
        <f t="shared" si="180"/>
        <v>0</v>
      </c>
      <c r="M619">
        <f t="shared" si="173"/>
        <v>0.02</v>
      </c>
      <c r="N619" s="7">
        <f t="shared" si="182"/>
        <v>2.9598088630362285E-2</v>
      </c>
      <c r="O619">
        <f>VLOOKUP(R619,mortality!$B$4:$H$106,prot_model!S619+2,FALSE)</f>
        <v>0.3026999131391076</v>
      </c>
      <c r="P619">
        <f t="shared" si="181"/>
        <v>1.0515951306387572</v>
      </c>
      <c r="Q619">
        <f>discount_curve!K611</f>
        <v>0.55794689922836482</v>
      </c>
      <c r="R619">
        <f t="shared" si="174"/>
        <v>104</v>
      </c>
      <c r="S619">
        <f t="shared" si="175"/>
        <v>5</v>
      </c>
      <c r="T619">
        <f t="shared" si="176"/>
        <v>50</v>
      </c>
    </row>
    <row r="620" spans="1:20">
      <c r="A620">
        <f t="shared" si="165"/>
        <v>605</v>
      </c>
      <c r="B620">
        <f t="shared" si="177"/>
        <v>0</v>
      </c>
      <c r="C620">
        <f t="shared" si="166"/>
        <v>0</v>
      </c>
      <c r="D620">
        <f t="shared" si="167"/>
        <v>0</v>
      </c>
      <c r="E620" s="6">
        <f t="shared" si="178"/>
        <v>0</v>
      </c>
      <c r="F620">
        <f t="shared" si="179"/>
        <v>0</v>
      </c>
      <c r="G620">
        <f t="shared" si="168"/>
        <v>4559.88</v>
      </c>
      <c r="H620">
        <f t="shared" si="169"/>
        <v>7005846</v>
      </c>
      <c r="I620">
        <f t="shared" si="170"/>
        <v>0</v>
      </c>
      <c r="J620">
        <f t="shared" si="171"/>
        <v>0</v>
      </c>
      <c r="K620">
        <f t="shared" si="172"/>
        <v>0</v>
      </c>
      <c r="L620">
        <f t="shared" si="180"/>
        <v>0</v>
      </c>
      <c r="M620">
        <f t="shared" si="173"/>
        <v>0.02</v>
      </c>
      <c r="N620" s="7">
        <f t="shared" si="182"/>
        <v>2.9598088630362285E-2</v>
      </c>
      <c r="O620">
        <f>VLOOKUP(R620,mortality!$B$4:$H$106,prot_model!S620+2,FALSE)</f>
        <v>0.3026999131391076</v>
      </c>
      <c r="P620">
        <f t="shared" si="181"/>
        <v>1.0516827234268611</v>
      </c>
      <c r="Q620">
        <f>discount_curve!K612</f>
        <v>0.55740815740191885</v>
      </c>
      <c r="R620">
        <f t="shared" si="174"/>
        <v>104</v>
      </c>
      <c r="S620">
        <f t="shared" si="175"/>
        <v>5</v>
      </c>
      <c r="T620">
        <f t="shared" si="176"/>
        <v>50</v>
      </c>
    </row>
    <row r="621" spans="1:20">
      <c r="A621">
        <f t="shared" si="165"/>
        <v>606</v>
      </c>
      <c r="B621">
        <f t="shared" si="177"/>
        <v>0</v>
      </c>
      <c r="C621">
        <f t="shared" si="166"/>
        <v>0</v>
      </c>
      <c r="D621">
        <f t="shared" si="167"/>
        <v>0</v>
      </c>
      <c r="E621" s="6">
        <f t="shared" si="178"/>
        <v>0</v>
      </c>
      <c r="F621">
        <f t="shared" si="179"/>
        <v>0</v>
      </c>
      <c r="G621">
        <f t="shared" si="168"/>
        <v>4559.88</v>
      </c>
      <c r="H621">
        <f t="shared" si="169"/>
        <v>7005846</v>
      </c>
      <c r="I621">
        <f t="shared" si="170"/>
        <v>0</v>
      </c>
      <c r="J621">
        <f t="shared" si="171"/>
        <v>0</v>
      </c>
      <c r="K621">
        <f t="shared" si="172"/>
        <v>0</v>
      </c>
      <c r="L621">
        <f t="shared" si="180"/>
        <v>0</v>
      </c>
      <c r="M621">
        <f t="shared" si="173"/>
        <v>0.02</v>
      </c>
      <c r="N621" s="7">
        <f t="shared" si="182"/>
        <v>2.9598088630362285E-2</v>
      </c>
      <c r="O621">
        <f>VLOOKUP(R621,mortality!$B$4:$H$106,prot_model!S621+2,FALSE)</f>
        <v>0.3026999131391076</v>
      </c>
      <c r="P621">
        <f t="shared" si="181"/>
        <v>1.0517703235110203</v>
      </c>
      <c r="Q621">
        <f>discount_curve!K613</f>
        <v>0.55686993577328392</v>
      </c>
      <c r="R621">
        <f t="shared" si="174"/>
        <v>104</v>
      </c>
      <c r="S621">
        <f t="shared" si="175"/>
        <v>5</v>
      </c>
      <c r="T621">
        <f t="shared" si="176"/>
        <v>50</v>
      </c>
    </row>
    <row r="622" spans="1:20">
      <c r="A622">
        <f t="shared" si="165"/>
        <v>607</v>
      </c>
      <c r="B622">
        <f t="shared" si="177"/>
        <v>0</v>
      </c>
      <c r="C622">
        <f t="shared" si="166"/>
        <v>0</v>
      </c>
      <c r="D622">
        <f t="shared" si="167"/>
        <v>0</v>
      </c>
      <c r="E622" s="6">
        <f t="shared" si="178"/>
        <v>0</v>
      </c>
      <c r="F622">
        <f t="shared" si="179"/>
        <v>0</v>
      </c>
      <c r="G622">
        <f t="shared" si="168"/>
        <v>4559.88</v>
      </c>
      <c r="H622">
        <f t="shared" si="169"/>
        <v>7005846</v>
      </c>
      <c r="I622">
        <f t="shared" si="170"/>
        <v>0</v>
      </c>
      <c r="J622">
        <f t="shared" si="171"/>
        <v>0</v>
      </c>
      <c r="K622">
        <f t="shared" si="172"/>
        <v>0</v>
      </c>
      <c r="L622">
        <f t="shared" si="180"/>
        <v>0</v>
      </c>
      <c r="M622">
        <f t="shared" si="173"/>
        <v>0.02</v>
      </c>
      <c r="N622" s="7">
        <f t="shared" si="182"/>
        <v>2.9598088630362285E-2</v>
      </c>
      <c r="O622">
        <f>VLOOKUP(R622,mortality!$B$4:$H$106,prot_model!S622+2,FALSE)</f>
        <v>0.3026999131391076</v>
      </c>
      <c r="P622">
        <f t="shared" si="181"/>
        <v>1.051857930891843</v>
      </c>
      <c r="Q622">
        <f>discount_curve!K614</f>
        <v>0.55633223384016772</v>
      </c>
      <c r="R622">
        <f t="shared" si="174"/>
        <v>104</v>
      </c>
      <c r="S622">
        <f t="shared" si="175"/>
        <v>5</v>
      </c>
      <c r="T622">
        <f t="shared" si="176"/>
        <v>50</v>
      </c>
    </row>
    <row r="623" spans="1:20">
      <c r="A623">
        <f t="shared" si="165"/>
        <v>608</v>
      </c>
      <c r="B623">
        <f t="shared" si="177"/>
        <v>0</v>
      </c>
      <c r="C623">
        <f t="shared" si="166"/>
        <v>0</v>
      </c>
      <c r="D623">
        <f t="shared" si="167"/>
        <v>0</v>
      </c>
      <c r="E623" s="6">
        <f t="shared" si="178"/>
        <v>0</v>
      </c>
      <c r="F623">
        <f t="shared" si="179"/>
        <v>0</v>
      </c>
      <c r="G623">
        <f t="shared" si="168"/>
        <v>4559.88</v>
      </c>
      <c r="H623">
        <f t="shared" si="169"/>
        <v>7005846</v>
      </c>
      <c r="I623">
        <f t="shared" si="170"/>
        <v>0</v>
      </c>
      <c r="J623">
        <f t="shared" si="171"/>
        <v>0</v>
      </c>
      <c r="K623">
        <f t="shared" si="172"/>
        <v>0</v>
      </c>
      <c r="L623">
        <f t="shared" si="180"/>
        <v>0</v>
      </c>
      <c r="M623">
        <f t="shared" si="173"/>
        <v>0.02</v>
      </c>
      <c r="N623" s="7">
        <f t="shared" si="182"/>
        <v>2.9598088630362285E-2</v>
      </c>
      <c r="O623">
        <f>VLOOKUP(R623,mortality!$B$4:$H$106,prot_model!S623+2,FALSE)</f>
        <v>0.3026999131391076</v>
      </c>
      <c r="P623">
        <f t="shared" si="181"/>
        <v>1.0519455455699367</v>
      </c>
      <c r="Q623">
        <f>discount_curve!K615</f>
        <v>0.5557950511007631</v>
      </c>
      <c r="R623">
        <f t="shared" si="174"/>
        <v>104</v>
      </c>
      <c r="S623">
        <f t="shared" si="175"/>
        <v>5</v>
      </c>
      <c r="T623">
        <f t="shared" si="176"/>
        <v>50</v>
      </c>
    </row>
    <row r="624" spans="1:20">
      <c r="A624">
        <f t="shared" si="165"/>
        <v>609</v>
      </c>
      <c r="B624">
        <f t="shared" si="177"/>
        <v>0</v>
      </c>
      <c r="C624">
        <f t="shared" si="166"/>
        <v>0</v>
      </c>
      <c r="D624">
        <f t="shared" si="167"/>
        <v>0</v>
      </c>
      <c r="E624" s="6">
        <f t="shared" si="178"/>
        <v>0</v>
      </c>
      <c r="F624">
        <f t="shared" si="179"/>
        <v>0</v>
      </c>
      <c r="G624">
        <f t="shared" si="168"/>
        <v>4559.88</v>
      </c>
      <c r="H624">
        <f t="shared" si="169"/>
        <v>7005846</v>
      </c>
      <c r="I624">
        <f t="shared" si="170"/>
        <v>0</v>
      </c>
      <c r="J624">
        <f t="shared" si="171"/>
        <v>0</v>
      </c>
      <c r="K624">
        <f t="shared" si="172"/>
        <v>0</v>
      </c>
      <c r="L624">
        <f t="shared" si="180"/>
        <v>0</v>
      </c>
      <c r="M624">
        <f t="shared" si="173"/>
        <v>0.02</v>
      </c>
      <c r="N624" s="7">
        <f t="shared" si="182"/>
        <v>2.9598088630362285E-2</v>
      </c>
      <c r="O624">
        <f>VLOOKUP(R624,mortality!$B$4:$H$106,prot_model!S624+2,FALSE)</f>
        <v>0.3026999131391076</v>
      </c>
      <c r="P624">
        <f t="shared" si="181"/>
        <v>1.0520331675459094</v>
      </c>
      <c r="Q624">
        <f>discount_curve!K616</f>
        <v>0.55525838705374775</v>
      </c>
      <c r="R624">
        <f t="shared" si="174"/>
        <v>104</v>
      </c>
      <c r="S624">
        <f t="shared" si="175"/>
        <v>5</v>
      </c>
      <c r="T624">
        <f t="shared" si="176"/>
        <v>50</v>
      </c>
    </row>
    <row r="625" spans="1:20">
      <c r="A625">
        <f t="shared" si="165"/>
        <v>610</v>
      </c>
      <c r="B625">
        <f t="shared" si="177"/>
        <v>0</v>
      </c>
      <c r="C625">
        <f t="shared" si="166"/>
        <v>0</v>
      </c>
      <c r="D625">
        <f t="shared" si="167"/>
        <v>0</v>
      </c>
      <c r="E625" s="6">
        <f t="shared" si="178"/>
        <v>0</v>
      </c>
      <c r="F625">
        <f t="shared" si="179"/>
        <v>0</v>
      </c>
      <c r="G625">
        <f t="shared" si="168"/>
        <v>4559.88</v>
      </c>
      <c r="H625">
        <f t="shared" si="169"/>
        <v>7005846</v>
      </c>
      <c r="I625">
        <f t="shared" si="170"/>
        <v>0</v>
      </c>
      <c r="J625">
        <f t="shared" si="171"/>
        <v>0</v>
      </c>
      <c r="K625">
        <f t="shared" si="172"/>
        <v>0</v>
      </c>
      <c r="L625">
        <f t="shared" si="180"/>
        <v>0</v>
      </c>
      <c r="M625">
        <f t="shared" si="173"/>
        <v>0.02</v>
      </c>
      <c r="N625" s="7">
        <f t="shared" si="182"/>
        <v>2.9598088630362285E-2</v>
      </c>
      <c r="O625">
        <f>VLOOKUP(R625,mortality!$B$4:$H$106,prot_model!S625+2,FALSE)</f>
        <v>0.3026999131391076</v>
      </c>
      <c r="P625">
        <f t="shared" si="181"/>
        <v>1.052120796820369</v>
      </c>
      <c r="Q625">
        <f>discount_curve!K617</f>
        <v>0.55472224119828306</v>
      </c>
      <c r="R625">
        <f t="shared" si="174"/>
        <v>104</v>
      </c>
      <c r="S625">
        <f t="shared" si="175"/>
        <v>5</v>
      </c>
      <c r="T625">
        <f t="shared" si="176"/>
        <v>50</v>
      </c>
    </row>
    <row r="626" spans="1:20">
      <c r="A626">
        <f t="shared" si="165"/>
        <v>611</v>
      </c>
      <c r="B626">
        <f t="shared" si="177"/>
        <v>0</v>
      </c>
      <c r="C626">
        <f t="shared" si="166"/>
        <v>0</v>
      </c>
      <c r="D626">
        <f t="shared" si="167"/>
        <v>0</v>
      </c>
      <c r="E626" s="6">
        <f t="shared" si="178"/>
        <v>0</v>
      </c>
      <c r="F626">
        <f t="shared" si="179"/>
        <v>0</v>
      </c>
      <c r="G626">
        <f t="shared" si="168"/>
        <v>4559.88</v>
      </c>
      <c r="H626">
        <f t="shared" si="169"/>
        <v>7005846</v>
      </c>
      <c r="I626">
        <f t="shared" si="170"/>
        <v>0</v>
      </c>
      <c r="J626">
        <f t="shared" si="171"/>
        <v>0</v>
      </c>
      <c r="K626">
        <f t="shared" si="172"/>
        <v>0</v>
      </c>
      <c r="L626">
        <f t="shared" si="180"/>
        <v>0</v>
      </c>
      <c r="M626">
        <f t="shared" si="173"/>
        <v>0.02</v>
      </c>
      <c r="N626" s="7">
        <f t="shared" si="182"/>
        <v>2.9598088630362285E-2</v>
      </c>
      <c r="O626">
        <f>VLOOKUP(R626,mortality!$B$4:$H$106,prot_model!S626+2,FALSE)</f>
        <v>0.3026999131391076</v>
      </c>
      <c r="P626">
        <f t="shared" si="181"/>
        <v>1.052208433393923</v>
      </c>
      <c r="Q626">
        <f>discount_curve!K618</f>
        <v>0.55418661303401384</v>
      </c>
      <c r="R626">
        <f t="shared" si="174"/>
        <v>104</v>
      </c>
      <c r="S626">
        <f t="shared" si="175"/>
        <v>5</v>
      </c>
      <c r="T626">
        <f t="shared" si="176"/>
        <v>50</v>
      </c>
    </row>
    <row r="627" spans="1:20">
      <c r="A627">
        <f t="shared" si="165"/>
        <v>612</v>
      </c>
      <c r="B627">
        <f t="shared" si="177"/>
        <v>0</v>
      </c>
      <c r="C627">
        <f t="shared" si="166"/>
        <v>0</v>
      </c>
      <c r="D627">
        <f t="shared" si="167"/>
        <v>0</v>
      </c>
      <c r="E627" s="6">
        <f t="shared" si="178"/>
        <v>0</v>
      </c>
      <c r="F627">
        <f t="shared" si="179"/>
        <v>0</v>
      </c>
      <c r="G627">
        <f t="shared" si="168"/>
        <v>4559.88</v>
      </c>
      <c r="H627">
        <f t="shared" si="169"/>
        <v>7005846</v>
      </c>
      <c r="I627">
        <f t="shared" si="170"/>
        <v>0</v>
      </c>
      <c r="J627">
        <f t="shared" si="171"/>
        <v>0</v>
      </c>
      <c r="K627">
        <f t="shared" si="172"/>
        <v>0</v>
      </c>
      <c r="L627">
        <f t="shared" si="180"/>
        <v>0</v>
      </c>
      <c r="M627">
        <f t="shared" si="173"/>
        <v>0.02</v>
      </c>
      <c r="N627" s="7">
        <f t="shared" si="182"/>
        <v>3.5281617059836679E-2</v>
      </c>
      <c r="O627">
        <f>VLOOKUP(R627,mortality!$B$4:$H$106,prot_model!S627+2,FALSE)</f>
        <v>0.35015968571872153</v>
      </c>
      <c r="P627">
        <f t="shared" si="181"/>
        <v>1.0522960772671786</v>
      </c>
      <c r="Q627">
        <f>discount_curve!K619</f>
        <v>0.55058997839156876</v>
      </c>
      <c r="R627">
        <f t="shared" si="174"/>
        <v>105</v>
      </c>
      <c r="S627">
        <f t="shared" si="175"/>
        <v>5</v>
      </c>
      <c r="T627">
        <f t="shared" si="176"/>
        <v>51</v>
      </c>
    </row>
    <row r="628" spans="1:20">
      <c r="A628">
        <f t="shared" si="165"/>
        <v>613</v>
      </c>
      <c r="B628">
        <f t="shared" si="177"/>
        <v>0</v>
      </c>
      <c r="C628">
        <f t="shared" si="166"/>
        <v>0</v>
      </c>
      <c r="D628">
        <f t="shared" si="167"/>
        <v>0</v>
      </c>
      <c r="E628" s="6">
        <f t="shared" si="178"/>
        <v>0</v>
      </c>
      <c r="F628">
        <f t="shared" si="179"/>
        <v>0</v>
      </c>
      <c r="G628">
        <f t="shared" si="168"/>
        <v>4559.88</v>
      </c>
      <c r="H628">
        <f t="shared" si="169"/>
        <v>7005846</v>
      </c>
      <c r="I628">
        <f t="shared" si="170"/>
        <v>0</v>
      </c>
      <c r="J628">
        <f t="shared" si="171"/>
        <v>0</v>
      </c>
      <c r="K628">
        <f t="shared" si="172"/>
        <v>0</v>
      </c>
      <c r="L628">
        <f t="shared" si="180"/>
        <v>0</v>
      </c>
      <c r="M628">
        <f t="shared" si="173"/>
        <v>0.02</v>
      </c>
      <c r="N628" s="7">
        <f t="shared" si="182"/>
        <v>3.5281617059836679E-2</v>
      </c>
      <c r="O628">
        <f>VLOOKUP(R628,mortality!$B$4:$H$106,prot_model!S628+2,FALSE)</f>
        <v>0.35015968571872153</v>
      </c>
      <c r="P628">
        <f t="shared" si="181"/>
        <v>1.0523837284407476</v>
      </c>
      <c r="Q628">
        <f>discount_curve!K620</f>
        <v>0.55005335646014308</v>
      </c>
      <c r="R628">
        <f t="shared" si="174"/>
        <v>105</v>
      </c>
      <c r="S628">
        <f t="shared" si="175"/>
        <v>5</v>
      </c>
      <c r="T628">
        <f t="shared" si="176"/>
        <v>51</v>
      </c>
    </row>
    <row r="629" spans="1:20">
      <c r="A629">
        <f t="shared" si="165"/>
        <v>614</v>
      </c>
      <c r="B629">
        <f t="shared" si="177"/>
        <v>0</v>
      </c>
      <c r="C629">
        <f t="shared" si="166"/>
        <v>0</v>
      </c>
      <c r="D629">
        <f t="shared" si="167"/>
        <v>0</v>
      </c>
      <c r="E629" s="6">
        <f t="shared" si="178"/>
        <v>0</v>
      </c>
      <c r="F629">
        <f t="shared" si="179"/>
        <v>0</v>
      </c>
      <c r="G629">
        <f t="shared" si="168"/>
        <v>4559.88</v>
      </c>
      <c r="H629">
        <f t="shared" si="169"/>
        <v>7005846</v>
      </c>
      <c r="I629">
        <f t="shared" si="170"/>
        <v>0</v>
      </c>
      <c r="J629">
        <f t="shared" si="171"/>
        <v>0</v>
      </c>
      <c r="K629">
        <f t="shared" si="172"/>
        <v>0</v>
      </c>
      <c r="L629">
        <f t="shared" si="180"/>
        <v>0</v>
      </c>
      <c r="M629">
        <f t="shared" si="173"/>
        <v>0.02</v>
      </c>
      <c r="N629" s="7">
        <f t="shared" si="182"/>
        <v>3.5281617059836679E-2</v>
      </c>
      <c r="O629">
        <f>VLOOKUP(R629,mortality!$B$4:$H$106,prot_model!S629+2,FALSE)</f>
        <v>0.35015968571872153</v>
      </c>
      <c r="P629">
        <f t="shared" si="181"/>
        <v>1.052471386915234</v>
      </c>
      <c r="Q629">
        <f>discount_curve!K621</f>
        <v>0.54951725753696079</v>
      </c>
      <c r="R629">
        <f t="shared" si="174"/>
        <v>105</v>
      </c>
      <c r="S629">
        <f t="shared" si="175"/>
        <v>5</v>
      </c>
      <c r="T629">
        <f t="shared" si="176"/>
        <v>51</v>
      </c>
    </row>
    <row r="630" spans="1:20">
      <c r="A630">
        <f t="shared" si="165"/>
        <v>615</v>
      </c>
      <c r="B630">
        <f t="shared" si="177"/>
        <v>0</v>
      </c>
      <c r="C630">
        <f t="shared" si="166"/>
        <v>0</v>
      </c>
      <c r="D630">
        <f t="shared" si="167"/>
        <v>0</v>
      </c>
      <c r="E630" s="6">
        <f t="shared" si="178"/>
        <v>0</v>
      </c>
      <c r="F630">
        <f t="shared" si="179"/>
        <v>0</v>
      </c>
      <c r="G630">
        <f t="shared" si="168"/>
        <v>4559.88</v>
      </c>
      <c r="H630">
        <f t="shared" si="169"/>
        <v>7005846</v>
      </c>
      <c r="I630">
        <f t="shared" si="170"/>
        <v>0</v>
      </c>
      <c r="J630">
        <f t="shared" si="171"/>
        <v>0</v>
      </c>
      <c r="K630">
        <f t="shared" si="172"/>
        <v>0</v>
      </c>
      <c r="L630">
        <f t="shared" si="180"/>
        <v>0</v>
      </c>
      <c r="M630">
        <f t="shared" si="173"/>
        <v>0.02</v>
      </c>
      <c r="N630" s="7">
        <f t="shared" si="182"/>
        <v>3.5281617059836679E-2</v>
      </c>
      <c r="O630">
        <f>VLOOKUP(R630,mortality!$B$4:$H$106,prot_model!S630+2,FALSE)</f>
        <v>0.35015968571872153</v>
      </c>
      <c r="P630">
        <f t="shared" si="181"/>
        <v>1.0525590526912474</v>
      </c>
      <c r="Q630">
        <f>discount_curve!K622</f>
        <v>0.54898168111228141</v>
      </c>
      <c r="R630">
        <f t="shared" si="174"/>
        <v>105</v>
      </c>
      <c r="S630">
        <f t="shared" si="175"/>
        <v>5</v>
      </c>
      <c r="T630">
        <f t="shared" si="176"/>
        <v>51</v>
      </c>
    </row>
    <row r="631" spans="1:20">
      <c r="A631">
        <f t="shared" si="165"/>
        <v>616</v>
      </c>
      <c r="B631">
        <f t="shared" si="177"/>
        <v>0</v>
      </c>
      <c r="C631">
        <f t="shared" si="166"/>
        <v>0</v>
      </c>
      <c r="D631">
        <f t="shared" si="167"/>
        <v>0</v>
      </c>
      <c r="E631" s="6">
        <f t="shared" si="178"/>
        <v>0</v>
      </c>
      <c r="F631">
        <f t="shared" si="179"/>
        <v>0</v>
      </c>
      <c r="G631">
        <f t="shared" si="168"/>
        <v>4559.88</v>
      </c>
      <c r="H631">
        <f t="shared" si="169"/>
        <v>7005846</v>
      </c>
      <c r="I631">
        <f t="shared" si="170"/>
        <v>0</v>
      </c>
      <c r="J631">
        <f t="shared" si="171"/>
        <v>0</v>
      </c>
      <c r="K631">
        <f t="shared" si="172"/>
        <v>0</v>
      </c>
      <c r="L631">
        <f t="shared" si="180"/>
        <v>0</v>
      </c>
      <c r="M631">
        <f t="shared" si="173"/>
        <v>0.02</v>
      </c>
      <c r="N631" s="7">
        <f t="shared" si="182"/>
        <v>3.5281617059836679E-2</v>
      </c>
      <c r="O631">
        <f>VLOOKUP(R631,mortality!$B$4:$H$106,prot_model!S631+2,FALSE)</f>
        <v>0.35015968571872153</v>
      </c>
      <c r="P631">
        <f t="shared" si="181"/>
        <v>1.0526467257693959</v>
      </c>
      <c r="Q631">
        <f>discount_curve!K623</f>
        <v>0.54844662667686239</v>
      </c>
      <c r="R631">
        <f t="shared" si="174"/>
        <v>105</v>
      </c>
      <c r="S631">
        <f t="shared" si="175"/>
        <v>5</v>
      </c>
      <c r="T631">
        <f t="shared" si="176"/>
        <v>51</v>
      </c>
    </row>
    <row r="632" spans="1:20">
      <c r="A632">
        <f t="shared" si="165"/>
        <v>617</v>
      </c>
      <c r="B632">
        <f t="shared" si="177"/>
        <v>0</v>
      </c>
      <c r="C632">
        <f t="shared" si="166"/>
        <v>0</v>
      </c>
      <c r="D632">
        <f t="shared" si="167"/>
        <v>0</v>
      </c>
      <c r="E632" s="6">
        <f t="shared" si="178"/>
        <v>0</v>
      </c>
      <c r="F632">
        <f t="shared" si="179"/>
        <v>0</v>
      </c>
      <c r="G632">
        <f t="shared" si="168"/>
        <v>4559.88</v>
      </c>
      <c r="H632">
        <f t="shared" si="169"/>
        <v>7005846</v>
      </c>
      <c r="I632">
        <f t="shared" si="170"/>
        <v>0</v>
      </c>
      <c r="J632">
        <f t="shared" si="171"/>
        <v>0</v>
      </c>
      <c r="K632">
        <f t="shared" si="172"/>
        <v>0</v>
      </c>
      <c r="L632">
        <f t="shared" si="180"/>
        <v>0</v>
      </c>
      <c r="M632">
        <f t="shared" si="173"/>
        <v>0.02</v>
      </c>
      <c r="N632" s="7">
        <f t="shared" si="182"/>
        <v>3.5281617059836679E-2</v>
      </c>
      <c r="O632">
        <f>VLOOKUP(R632,mortality!$B$4:$H$106,prot_model!S632+2,FALSE)</f>
        <v>0.35015968571872153</v>
      </c>
      <c r="P632">
        <f t="shared" si="181"/>
        <v>1.0527344061502877</v>
      </c>
      <c r="Q632">
        <f>discount_curve!K624</f>
        <v>0.54791209372195648</v>
      </c>
      <c r="R632">
        <f t="shared" si="174"/>
        <v>105</v>
      </c>
      <c r="S632">
        <f t="shared" si="175"/>
        <v>5</v>
      </c>
      <c r="T632">
        <f t="shared" si="176"/>
        <v>51</v>
      </c>
    </row>
    <row r="633" spans="1:20">
      <c r="A633">
        <f t="shared" si="165"/>
        <v>618</v>
      </c>
      <c r="B633">
        <f t="shared" si="177"/>
        <v>0</v>
      </c>
      <c r="C633">
        <f t="shared" si="166"/>
        <v>0</v>
      </c>
      <c r="D633">
        <f t="shared" si="167"/>
        <v>0</v>
      </c>
      <c r="E633" s="6">
        <f t="shared" si="178"/>
        <v>0</v>
      </c>
      <c r="F633">
        <f t="shared" si="179"/>
        <v>0</v>
      </c>
      <c r="G633">
        <f t="shared" si="168"/>
        <v>4559.88</v>
      </c>
      <c r="H633">
        <f t="shared" si="169"/>
        <v>7005846</v>
      </c>
      <c r="I633">
        <f t="shared" si="170"/>
        <v>0</v>
      </c>
      <c r="J633">
        <f t="shared" si="171"/>
        <v>0</v>
      </c>
      <c r="K633">
        <f t="shared" si="172"/>
        <v>0</v>
      </c>
      <c r="L633">
        <f t="shared" si="180"/>
        <v>0</v>
      </c>
      <c r="M633">
        <f t="shared" si="173"/>
        <v>0.02</v>
      </c>
      <c r="N633" s="7">
        <f t="shared" si="182"/>
        <v>3.5281617059836679E-2</v>
      </c>
      <c r="O633">
        <f>VLOOKUP(R633,mortality!$B$4:$H$106,prot_model!S633+2,FALSE)</f>
        <v>0.35015968571872153</v>
      </c>
      <c r="P633">
        <f t="shared" si="181"/>
        <v>1.0528220938345312</v>
      </c>
      <c r="Q633">
        <f>discount_curve!K625</f>
        <v>0.54737808173931313</v>
      </c>
      <c r="R633">
        <f t="shared" si="174"/>
        <v>105</v>
      </c>
      <c r="S633">
        <f t="shared" si="175"/>
        <v>5</v>
      </c>
      <c r="T633">
        <f t="shared" si="176"/>
        <v>51</v>
      </c>
    </row>
    <row r="634" spans="1:20">
      <c r="A634">
        <f t="shared" si="165"/>
        <v>619</v>
      </c>
      <c r="B634">
        <f t="shared" si="177"/>
        <v>0</v>
      </c>
      <c r="C634">
        <f t="shared" si="166"/>
        <v>0</v>
      </c>
      <c r="D634">
        <f t="shared" si="167"/>
        <v>0</v>
      </c>
      <c r="E634" s="6">
        <f t="shared" si="178"/>
        <v>0</v>
      </c>
      <c r="F634">
        <f t="shared" si="179"/>
        <v>0</v>
      </c>
      <c r="G634">
        <f t="shared" si="168"/>
        <v>4559.88</v>
      </c>
      <c r="H634">
        <f t="shared" si="169"/>
        <v>7005846</v>
      </c>
      <c r="I634">
        <f t="shared" si="170"/>
        <v>0</v>
      </c>
      <c r="J634">
        <f t="shared" si="171"/>
        <v>0</v>
      </c>
      <c r="K634">
        <f t="shared" si="172"/>
        <v>0</v>
      </c>
      <c r="L634">
        <f t="shared" si="180"/>
        <v>0</v>
      </c>
      <c r="M634">
        <f t="shared" si="173"/>
        <v>0.02</v>
      </c>
      <c r="N634" s="7">
        <f t="shared" si="182"/>
        <v>3.5281617059836679E-2</v>
      </c>
      <c r="O634">
        <f>VLOOKUP(R634,mortality!$B$4:$H$106,prot_model!S634+2,FALSE)</f>
        <v>0.35015968571872153</v>
      </c>
      <c r="P634">
        <f t="shared" si="181"/>
        <v>1.0529097888227348</v>
      </c>
      <c r="Q634">
        <f>discount_curve!K626</f>
        <v>0.54684459022117637</v>
      </c>
      <c r="R634">
        <f t="shared" si="174"/>
        <v>105</v>
      </c>
      <c r="S634">
        <f t="shared" si="175"/>
        <v>5</v>
      </c>
      <c r="T634">
        <f t="shared" si="176"/>
        <v>51</v>
      </c>
    </row>
    <row r="635" spans="1:20">
      <c r="A635">
        <f t="shared" si="165"/>
        <v>620</v>
      </c>
      <c r="B635">
        <f t="shared" si="177"/>
        <v>0</v>
      </c>
      <c r="C635">
        <f t="shared" si="166"/>
        <v>0</v>
      </c>
      <c r="D635">
        <f t="shared" si="167"/>
        <v>0</v>
      </c>
      <c r="E635" s="6">
        <f t="shared" si="178"/>
        <v>0</v>
      </c>
      <c r="F635">
        <f t="shared" si="179"/>
        <v>0</v>
      </c>
      <c r="G635">
        <f t="shared" si="168"/>
        <v>4559.88</v>
      </c>
      <c r="H635">
        <f t="shared" si="169"/>
        <v>7005846</v>
      </c>
      <c r="I635">
        <f t="shared" si="170"/>
        <v>0</v>
      </c>
      <c r="J635">
        <f t="shared" si="171"/>
        <v>0</v>
      </c>
      <c r="K635">
        <f t="shared" si="172"/>
        <v>0</v>
      </c>
      <c r="L635">
        <f t="shared" si="180"/>
        <v>0</v>
      </c>
      <c r="M635">
        <f t="shared" si="173"/>
        <v>0.02</v>
      </c>
      <c r="N635" s="7">
        <f t="shared" si="182"/>
        <v>3.5281617059836679E-2</v>
      </c>
      <c r="O635">
        <f>VLOOKUP(R635,mortality!$B$4:$H$106,prot_model!S635+2,FALSE)</f>
        <v>0.35015968571872153</v>
      </c>
      <c r="P635">
        <f t="shared" si="181"/>
        <v>1.0529974911155067</v>
      </c>
      <c r="Q635">
        <f>discount_curve!K627</f>
        <v>0.54631161866028577</v>
      </c>
      <c r="R635">
        <f t="shared" si="174"/>
        <v>105</v>
      </c>
      <c r="S635">
        <f t="shared" si="175"/>
        <v>5</v>
      </c>
      <c r="T635">
        <f t="shared" si="176"/>
        <v>51</v>
      </c>
    </row>
    <row r="636" spans="1:20">
      <c r="A636">
        <f t="shared" si="165"/>
        <v>621</v>
      </c>
      <c r="B636">
        <f t="shared" si="177"/>
        <v>0</v>
      </c>
      <c r="C636">
        <f t="shared" si="166"/>
        <v>0</v>
      </c>
      <c r="D636">
        <f t="shared" si="167"/>
        <v>0</v>
      </c>
      <c r="E636" s="6">
        <f t="shared" si="178"/>
        <v>0</v>
      </c>
      <c r="F636">
        <f t="shared" si="179"/>
        <v>0</v>
      </c>
      <c r="G636">
        <f t="shared" si="168"/>
        <v>4559.88</v>
      </c>
      <c r="H636">
        <f t="shared" si="169"/>
        <v>7005846</v>
      </c>
      <c r="I636">
        <f t="shared" si="170"/>
        <v>0</v>
      </c>
      <c r="J636">
        <f t="shared" si="171"/>
        <v>0</v>
      </c>
      <c r="K636">
        <f t="shared" si="172"/>
        <v>0</v>
      </c>
      <c r="L636">
        <f t="shared" si="180"/>
        <v>0</v>
      </c>
      <c r="M636">
        <f t="shared" si="173"/>
        <v>0.02</v>
      </c>
      <c r="N636" s="7">
        <f t="shared" si="182"/>
        <v>3.5281617059836679E-2</v>
      </c>
      <c r="O636">
        <f>VLOOKUP(R636,mortality!$B$4:$H$106,prot_model!S636+2,FALSE)</f>
        <v>0.35015968571872153</v>
      </c>
      <c r="P636">
        <f t="shared" si="181"/>
        <v>1.0530852007134552</v>
      </c>
      <c r="Q636">
        <f>discount_curve!K628</f>
        <v>0.54577916654987468</v>
      </c>
      <c r="R636">
        <f t="shared" si="174"/>
        <v>105</v>
      </c>
      <c r="S636">
        <f t="shared" si="175"/>
        <v>5</v>
      </c>
      <c r="T636">
        <f t="shared" si="176"/>
        <v>51</v>
      </c>
    </row>
    <row r="637" spans="1:20">
      <c r="A637">
        <f t="shared" si="165"/>
        <v>622</v>
      </c>
      <c r="B637">
        <f t="shared" si="177"/>
        <v>0</v>
      </c>
      <c r="C637">
        <f t="shared" si="166"/>
        <v>0</v>
      </c>
      <c r="D637">
        <f t="shared" si="167"/>
        <v>0</v>
      </c>
      <c r="E637" s="6">
        <f t="shared" si="178"/>
        <v>0</v>
      </c>
      <c r="F637">
        <f t="shared" si="179"/>
        <v>0</v>
      </c>
      <c r="G637">
        <f t="shared" si="168"/>
        <v>4559.88</v>
      </c>
      <c r="H637">
        <f t="shared" si="169"/>
        <v>7005846</v>
      </c>
      <c r="I637">
        <f t="shared" si="170"/>
        <v>0</v>
      </c>
      <c r="J637">
        <f t="shared" si="171"/>
        <v>0</v>
      </c>
      <c r="K637">
        <f t="shared" si="172"/>
        <v>0</v>
      </c>
      <c r="L637">
        <f t="shared" si="180"/>
        <v>0</v>
      </c>
      <c r="M637">
        <f t="shared" si="173"/>
        <v>0.02</v>
      </c>
      <c r="N637" s="7">
        <f t="shared" si="182"/>
        <v>3.5281617059836679E-2</v>
      </c>
      <c r="O637">
        <f>VLOOKUP(R637,mortality!$B$4:$H$106,prot_model!S637+2,FALSE)</f>
        <v>0.35015968571872153</v>
      </c>
      <c r="P637">
        <f t="shared" si="181"/>
        <v>1.0531729176171891</v>
      </c>
      <c r="Q637">
        <f>discount_curve!K629</f>
        <v>0.5452472333836712</v>
      </c>
      <c r="R637">
        <f t="shared" si="174"/>
        <v>105</v>
      </c>
      <c r="S637">
        <f t="shared" si="175"/>
        <v>5</v>
      </c>
      <c r="T637">
        <f t="shared" si="176"/>
        <v>51</v>
      </c>
    </row>
    <row r="638" spans="1:20">
      <c r="A638">
        <f t="shared" si="165"/>
        <v>623</v>
      </c>
      <c r="B638">
        <f t="shared" si="177"/>
        <v>0</v>
      </c>
      <c r="C638">
        <f t="shared" si="166"/>
        <v>0</v>
      </c>
      <c r="D638">
        <f t="shared" si="167"/>
        <v>0</v>
      </c>
      <c r="E638" s="6">
        <f t="shared" si="178"/>
        <v>0</v>
      </c>
      <c r="F638">
        <f t="shared" si="179"/>
        <v>0</v>
      </c>
      <c r="G638">
        <f t="shared" si="168"/>
        <v>4559.88</v>
      </c>
      <c r="H638">
        <f t="shared" si="169"/>
        <v>7005846</v>
      </c>
      <c r="I638">
        <f t="shared" si="170"/>
        <v>0</v>
      </c>
      <c r="J638">
        <f t="shared" si="171"/>
        <v>0</v>
      </c>
      <c r="K638">
        <f t="shared" si="172"/>
        <v>0</v>
      </c>
      <c r="L638">
        <f t="shared" si="180"/>
        <v>0</v>
      </c>
      <c r="M638">
        <f t="shared" si="173"/>
        <v>0.02</v>
      </c>
      <c r="N638" s="7">
        <f t="shared" si="182"/>
        <v>3.5281617059836679E-2</v>
      </c>
      <c r="O638">
        <f>VLOOKUP(R638,mortality!$B$4:$H$106,prot_model!S638+2,FALSE)</f>
        <v>0.35015968571872153</v>
      </c>
      <c r="P638">
        <f t="shared" si="181"/>
        <v>1.0532606418273169</v>
      </c>
      <c r="Q638">
        <f>discount_curve!K630</f>
        <v>0.54471581865589569</v>
      </c>
      <c r="R638">
        <f t="shared" si="174"/>
        <v>105</v>
      </c>
      <c r="S638">
        <f t="shared" si="175"/>
        <v>5</v>
      </c>
      <c r="T638">
        <f t="shared" si="176"/>
        <v>51</v>
      </c>
    </row>
    <row r="639" spans="1:20">
      <c r="A639">
        <f t="shared" si="165"/>
        <v>624</v>
      </c>
      <c r="B639">
        <f t="shared" si="177"/>
        <v>0</v>
      </c>
      <c r="C639">
        <f t="shared" si="166"/>
        <v>0</v>
      </c>
      <c r="D639">
        <f t="shared" si="167"/>
        <v>0</v>
      </c>
      <c r="E639" s="6">
        <f t="shared" si="178"/>
        <v>0</v>
      </c>
      <c r="F639">
        <f t="shared" si="179"/>
        <v>0</v>
      </c>
      <c r="G639">
        <f t="shared" si="168"/>
        <v>4559.88</v>
      </c>
      <c r="H639">
        <f t="shared" si="169"/>
        <v>7005846</v>
      </c>
      <c r="I639">
        <f t="shared" si="170"/>
        <v>0</v>
      </c>
      <c r="J639">
        <f t="shared" si="171"/>
        <v>0</v>
      </c>
      <c r="K639">
        <f t="shared" si="172"/>
        <v>0</v>
      </c>
      <c r="L639">
        <f t="shared" si="180"/>
        <v>0</v>
      </c>
      <c r="M639">
        <f t="shared" si="173"/>
        <v>0.02</v>
      </c>
      <c r="N639" s="7">
        <f t="shared" si="182"/>
        <v>4.244274149265459E-2</v>
      </c>
      <c r="O639">
        <f>VLOOKUP(R639,mortality!$B$4:$H$106,prot_model!S639+2,FALSE)</f>
        <v>0.40573926997628745</v>
      </c>
      <c r="P639">
        <f t="shared" si="181"/>
        <v>1.0533483733444455</v>
      </c>
      <c r="Q639">
        <f>discount_curve!K631</f>
        <v>0.53972867324720475</v>
      </c>
      <c r="R639">
        <f t="shared" si="174"/>
        <v>106</v>
      </c>
      <c r="S639">
        <f t="shared" si="175"/>
        <v>5</v>
      </c>
      <c r="T639">
        <f t="shared" si="176"/>
        <v>52</v>
      </c>
    </row>
    <row r="640" spans="1:20">
      <c r="A640">
        <f t="shared" ref="A640:A654" si="183">A639+1</f>
        <v>625</v>
      </c>
      <c r="B640">
        <f t="shared" si="177"/>
        <v>0</v>
      </c>
      <c r="C640">
        <f t="shared" si="166"/>
        <v>0</v>
      </c>
      <c r="D640">
        <f t="shared" si="167"/>
        <v>0</v>
      </c>
      <c r="E640" s="6">
        <f t="shared" si="178"/>
        <v>0</v>
      </c>
      <c r="F640">
        <f t="shared" si="179"/>
        <v>0</v>
      </c>
      <c r="G640">
        <f t="shared" si="168"/>
        <v>4559.88</v>
      </c>
      <c r="H640">
        <f t="shared" si="169"/>
        <v>7005846</v>
      </c>
      <c r="I640">
        <f t="shared" si="170"/>
        <v>0</v>
      </c>
      <c r="J640">
        <f t="shared" si="171"/>
        <v>0</v>
      </c>
      <c r="K640">
        <f t="shared" si="172"/>
        <v>0</v>
      </c>
      <c r="L640">
        <f t="shared" si="180"/>
        <v>0</v>
      </c>
      <c r="M640">
        <f t="shared" si="173"/>
        <v>0.02</v>
      </c>
      <c r="N640" s="7">
        <f t="shared" si="182"/>
        <v>4.244274149265459E-2</v>
      </c>
      <c r="O640">
        <f>VLOOKUP(R640,mortality!$B$4:$H$106,prot_model!S640+2,FALSE)</f>
        <v>0.40573926997628745</v>
      </c>
      <c r="P640">
        <f t="shared" si="181"/>
        <v>1.0534361121691882</v>
      </c>
      <c r="Q640">
        <f>discount_curve!K632</f>
        <v>0.53919553195250691</v>
      </c>
      <c r="R640">
        <f t="shared" si="174"/>
        <v>106</v>
      </c>
      <c r="S640">
        <f t="shared" si="175"/>
        <v>5</v>
      </c>
      <c r="T640">
        <f t="shared" si="176"/>
        <v>52</v>
      </c>
    </row>
    <row r="641" spans="1:20">
      <c r="A641">
        <f t="shared" si="183"/>
        <v>626</v>
      </c>
      <c r="B641">
        <f t="shared" si="177"/>
        <v>0</v>
      </c>
      <c r="C641">
        <f t="shared" si="166"/>
        <v>0</v>
      </c>
      <c r="D641">
        <f t="shared" si="167"/>
        <v>0</v>
      </c>
      <c r="E641" s="6">
        <f t="shared" si="178"/>
        <v>0</v>
      </c>
      <c r="F641">
        <f t="shared" si="179"/>
        <v>0</v>
      </c>
      <c r="G641">
        <f t="shared" si="168"/>
        <v>4559.88</v>
      </c>
      <c r="H641">
        <f t="shared" si="169"/>
        <v>7005846</v>
      </c>
      <c r="I641">
        <f t="shared" si="170"/>
        <v>0</v>
      </c>
      <c r="J641">
        <f t="shared" si="171"/>
        <v>0</v>
      </c>
      <c r="K641">
        <f t="shared" si="172"/>
        <v>0</v>
      </c>
      <c r="L641">
        <f t="shared" si="180"/>
        <v>0</v>
      </c>
      <c r="M641">
        <f t="shared" si="173"/>
        <v>0.02</v>
      </c>
      <c r="N641" s="7">
        <f t="shared" si="182"/>
        <v>4.244274149265459E-2</v>
      </c>
      <c r="O641">
        <f>VLOOKUP(R641,mortality!$B$4:$H$106,prot_model!S641+2,FALSE)</f>
        <v>0.40573926997628745</v>
      </c>
      <c r="P641">
        <f t="shared" si="181"/>
        <v>1.0535238583021491</v>
      </c>
      <c r="Q641">
        <f>discount_curve!K633</f>
        <v>0.53866291729212412</v>
      </c>
      <c r="R641">
        <f t="shared" si="174"/>
        <v>106</v>
      </c>
      <c r="S641">
        <f t="shared" si="175"/>
        <v>5</v>
      </c>
      <c r="T641">
        <f t="shared" si="176"/>
        <v>52</v>
      </c>
    </row>
    <row r="642" spans="1:20">
      <c r="A642">
        <f t="shared" si="183"/>
        <v>627</v>
      </c>
      <c r="B642">
        <f t="shared" si="177"/>
        <v>0</v>
      </c>
      <c r="C642">
        <f t="shared" si="166"/>
        <v>0</v>
      </c>
      <c r="D642">
        <f t="shared" si="167"/>
        <v>0</v>
      </c>
      <c r="E642" s="6">
        <f t="shared" si="178"/>
        <v>0</v>
      </c>
      <c r="F642">
        <f t="shared" si="179"/>
        <v>0</v>
      </c>
      <c r="G642">
        <f t="shared" si="168"/>
        <v>4559.88</v>
      </c>
      <c r="H642">
        <f t="shared" si="169"/>
        <v>7005846</v>
      </c>
      <c r="I642">
        <f t="shared" si="170"/>
        <v>0</v>
      </c>
      <c r="J642">
        <f t="shared" si="171"/>
        <v>0</v>
      </c>
      <c r="K642">
        <f t="shared" si="172"/>
        <v>0</v>
      </c>
      <c r="L642">
        <f t="shared" si="180"/>
        <v>0</v>
      </c>
      <c r="M642">
        <f t="shared" si="173"/>
        <v>0.02</v>
      </c>
      <c r="N642" s="7">
        <f t="shared" si="182"/>
        <v>4.244274149265459E-2</v>
      </c>
      <c r="O642">
        <f>VLOOKUP(R642,mortality!$B$4:$H$106,prot_model!S642+2,FALSE)</f>
        <v>0.40573926997628745</v>
      </c>
      <c r="P642">
        <f t="shared" si="181"/>
        <v>1.0536116117439385</v>
      </c>
      <c r="Q642">
        <f>discount_curve!K634</f>
        <v>0.5381308287458495</v>
      </c>
      <c r="R642">
        <f t="shared" si="174"/>
        <v>106</v>
      </c>
      <c r="S642">
        <f t="shared" si="175"/>
        <v>5</v>
      </c>
      <c r="T642">
        <f t="shared" si="176"/>
        <v>52</v>
      </c>
    </row>
    <row r="643" spans="1:20">
      <c r="A643">
        <f t="shared" si="183"/>
        <v>628</v>
      </c>
      <c r="B643">
        <f t="shared" si="177"/>
        <v>0</v>
      </c>
      <c r="C643">
        <f t="shared" si="166"/>
        <v>0</v>
      </c>
      <c r="D643">
        <f t="shared" si="167"/>
        <v>0</v>
      </c>
      <c r="E643" s="6">
        <f t="shared" si="178"/>
        <v>0</v>
      </c>
      <c r="F643">
        <f t="shared" si="179"/>
        <v>0</v>
      </c>
      <c r="G643">
        <f t="shared" si="168"/>
        <v>4559.88</v>
      </c>
      <c r="H643">
        <f t="shared" si="169"/>
        <v>7005846</v>
      </c>
      <c r="I643">
        <f t="shared" si="170"/>
        <v>0</v>
      </c>
      <c r="J643">
        <f t="shared" si="171"/>
        <v>0</v>
      </c>
      <c r="K643">
        <f t="shared" si="172"/>
        <v>0</v>
      </c>
      <c r="L643">
        <f t="shared" si="180"/>
        <v>0</v>
      </c>
      <c r="M643">
        <f t="shared" si="173"/>
        <v>0.02</v>
      </c>
      <c r="N643" s="7">
        <f t="shared" si="182"/>
        <v>4.244274149265459E-2</v>
      </c>
      <c r="O643">
        <f>VLOOKUP(R643,mortality!$B$4:$H$106,prot_model!S643+2,FALSE)</f>
        <v>0.40573926997628745</v>
      </c>
      <c r="P643">
        <f t="shared" si="181"/>
        <v>1.0536993724951651</v>
      </c>
      <c r="Q643">
        <f>discount_curve!K635</f>
        <v>0.53759926579399042</v>
      </c>
      <c r="R643">
        <f t="shared" si="174"/>
        <v>106</v>
      </c>
      <c r="S643">
        <f t="shared" si="175"/>
        <v>5</v>
      </c>
      <c r="T643">
        <f t="shared" si="176"/>
        <v>52</v>
      </c>
    </row>
    <row r="644" spans="1:20">
      <c r="A644">
        <f t="shared" si="183"/>
        <v>629</v>
      </c>
      <c r="B644">
        <f t="shared" si="177"/>
        <v>0</v>
      </c>
      <c r="C644">
        <f t="shared" si="166"/>
        <v>0</v>
      </c>
      <c r="D644">
        <f t="shared" si="167"/>
        <v>0</v>
      </c>
      <c r="E644" s="6">
        <f t="shared" si="178"/>
        <v>0</v>
      </c>
      <c r="F644">
        <f t="shared" si="179"/>
        <v>0</v>
      </c>
      <c r="G644">
        <f t="shared" si="168"/>
        <v>4559.88</v>
      </c>
      <c r="H644">
        <f t="shared" si="169"/>
        <v>7005846</v>
      </c>
      <c r="I644">
        <f t="shared" si="170"/>
        <v>0</v>
      </c>
      <c r="J644">
        <f t="shared" si="171"/>
        <v>0</v>
      </c>
      <c r="K644">
        <f t="shared" si="172"/>
        <v>0</v>
      </c>
      <c r="L644">
        <f t="shared" si="180"/>
        <v>0</v>
      </c>
      <c r="M644">
        <f t="shared" si="173"/>
        <v>0.02</v>
      </c>
      <c r="N644" s="7">
        <f t="shared" si="182"/>
        <v>4.244274149265459E-2</v>
      </c>
      <c r="O644">
        <f>VLOOKUP(R644,mortality!$B$4:$H$106,prot_model!S644+2,FALSE)</f>
        <v>0.40573926997628745</v>
      </c>
      <c r="P644">
        <f t="shared" si="181"/>
        <v>1.0537871405564379</v>
      </c>
      <c r="Q644">
        <f>discount_curve!K636</f>
        <v>0.53706822791736686</v>
      </c>
      <c r="R644">
        <f t="shared" si="174"/>
        <v>106</v>
      </c>
      <c r="S644">
        <f t="shared" si="175"/>
        <v>5</v>
      </c>
      <c r="T644">
        <f t="shared" si="176"/>
        <v>52</v>
      </c>
    </row>
    <row r="645" spans="1:20">
      <c r="A645">
        <f t="shared" si="183"/>
        <v>630</v>
      </c>
      <c r="B645">
        <f t="shared" si="177"/>
        <v>0</v>
      </c>
      <c r="C645">
        <f t="shared" si="166"/>
        <v>0</v>
      </c>
      <c r="D645">
        <f t="shared" si="167"/>
        <v>0</v>
      </c>
      <c r="E645" s="6">
        <f t="shared" si="178"/>
        <v>0</v>
      </c>
      <c r="F645">
        <f t="shared" si="179"/>
        <v>0</v>
      </c>
      <c r="G645">
        <f t="shared" si="168"/>
        <v>4559.88</v>
      </c>
      <c r="H645">
        <f t="shared" si="169"/>
        <v>7005846</v>
      </c>
      <c r="I645">
        <f t="shared" si="170"/>
        <v>0</v>
      </c>
      <c r="J645">
        <f t="shared" si="171"/>
        <v>0</v>
      </c>
      <c r="K645">
        <f t="shared" si="172"/>
        <v>0</v>
      </c>
      <c r="L645">
        <f t="shared" si="180"/>
        <v>0</v>
      </c>
      <c r="M645">
        <f t="shared" si="173"/>
        <v>0.02</v>
      </c>
      <c r="N645" s="7">
        <f t="shared" si="182"/>
        <v>4.244274149265459E-2</v>
      </c>
      <c r="O645">
        <f>VLOOKUP(R645,mortality!$B$4:$H$106,prot_model!S645+2,FALSE)</f>
        <v>0.40573926997628745</v>
      </c>
      <c r="P645">
        <f t="shared" si="181"/>
        <v>1.0538749159283658</v>
      </c>
      <c r="Q645">
        <f>discount_curve!K637</f>
        <v>0.53653771459731259</v>
      </c>
      <c r="R645">
        <f t="shared" si="174"/>
        <v>106</v>
      </c>
      <c r="S645">
        <f t="shared" si="175"/>
        <v>5</v>
      </c>
      <c r="T645">
        <f t="shared" si="176"/>
        <v>52</v>
      </c>
    </row>
    <row r="646" spans="1:20">
      <c r="A646">
        <f t="shared" si="183"/>
        <v>631</v>
      </c>
      <c r="B646">
        <f t="shared" si="177"/>
        <v>0</v>
      </c>
      <c r="C646">
        <f t="shared" si="166"/>
        <v>0</v>
      </c>
      <c r="D646">
        <f t="shared" si="167"/>
        <v>0</v>
      </c>
      <c r="E646" s="6">
        <f t="shared" si="178"/>
        <v>0</v>
      </c>
      <c r="F646">
        <f t="shared" si="179"/>
        <v>0</v>
      </c>
      <c r="G646">
        <f t="shared" si="168"/>
        <v>4559.88</v>
      </c>
      <c r="H646">
        <f t="shared" si="169"/>
        <v>7005846</v>
      </c>
      <c r="I646">
        <f t="shared" si="170"/>
        <v>0</v>
      </c>
      <c r="J646">
        <f t="shared" si="171"/>
        <v>0</v>
      </c>
      <c r="K646">
        <f t="shared" si="172"/>
        <v>0</v>
      </c>
      <c r="L646">
        <f t="shared" si="180"/>
        <v>0</v>
      </c>
      <c r="M646">
        <f t="shared" si="173"/>
        <v>0.02</v>
      </c>
      <c r="N646" s="7">
        <f t="shared" si="182"/>
        <v>4.244274149265459E-2</v>
      </c>
      <c r="O646">
        <f>VLOOKUP(R646,mortality!$B$4:$H$106,prot_model!S646+2,FALSE)</f>
        <v>0.40573926997628745</v>
      </c>
      <c r="P646">
        <f t="shared" si="181"/>
        <v>1.0539626986115573</v>
      </c>
      <c r="Q646">
        <f>discount_curve!K638</f>
        <v>0.53600772531567298</v>
      </c>
      <c r="R646">
        <f t="shared" si="174"/>
        <v>106</v>
      </c>
      <c r="S646">
        <f t="shared" si="175"/>
        <v>5</v>
      </c>
      <c r="T646">
        <f t="shared" si="176"/>
        <v>52</v>
      </c>
    </row>
    <row r="647" spans="1:20">
      <c r="A647">
        <f t="shared" si="183"/>
        <v>632</v>
      </c>
      <c r="B647">
        <f t="shared" si="177"/>
        <v>0</v>
      </c>
      <c r="C647">
        <f t="shared" si="166"/>
        <v>0</v>
      </c>
      <c r="D647">
        <f t="shared" si="167"/>
        <v>0</v>
      </c>
      <c r="E647" s="6">
        <f t="shared" si="178"/>
        <v>0</v>
      </c>
      <c r="F647">
        <f t="shared" si="179"/>
        <v>0</v>
      </c>
      <c r="G647">
        <f t="shared" si="168"/>
        <v>4559.88</v>
      </c>
      <c r="H647">
        <f t="shared" si="169"/>
        <v>7005846</v>
      </c>
      <c r="I647">
        <f t="shared" si="170"/>
        <v>0</v>
      </c>
      <c r="J647">
        <f t="shared" si="171"/>
        <v>0</v>
      </c>
      <c r="K647">
        <f t="shared" si="172"/>
        <v>0</v>
      </c>
      <c r="L647">
        <f t="shared" si="180"/>
        <v>0</v>
      </c>
      <c r="M647">
        <f t="shared" si="173"/>
        <v>0.02</v>
      </c>
      <c r="N647" s="7">
        <f t="shared" si="182"/>
        <v>4.244274149265459E-2</v>
      </c>
      <c r="O647">
        <f>VLOOKUP(R647,mortality!$B$4:$H$106,prot_model!S647+2,FALSE)</f>
        <v>0.40573926997628745</v>
      </c>
      <c r="P647">
        <f t="shared" si="181"/>
        <v>1.054050488606622</v>
      </c>
      <c r="Q647">
        <f>discount_curve!K639</f>
        <v>0.53547825955480566</v>
      </c>
      <c r="R647">
        <f t="shared" si="174"/>
        <v>106</v>
      </c>
      <c r="S647">
        <f t="shared" si="175"/>
        <v>5</v>
      </c>
      <c r="T647">
        <f t="shared" si="176"/>
        <v>52</v>
      </c>
    </row>
    <row r="648" spans="1:20">
      <c r="A648">
        <f t="shared" si="183"/>
        <v>633</v>
      </c>
      <c r="B648">
        <f t="shared" si="177"/>
        <v>0</v>
      </c>
      <c r="C648">
        <f t="shared" si="166"/>
        <v>0</v>
      </c>
      <c r="D648">
        <f t="shared" si="167"/>
        <v>0</v>
      </c>
      <c r="E648" s="6">
        <f t="shared" si="178"/>
        <v>0</v>
      </c>
      <c r="F648">
        <f t="shared" si="179"/>
        <v>0</v>
      </c>
      <c r="G648">
        <f t="shared" si="168"/>
        <v>4559.88</v>
      </c>
      <c r="H648">
        <f t="shared" si="169"/>
        <v>7005846</v>
      </c>
      <c r="I648">
        <f t="shared" si="170"/>
        <v>0</v>
      </c>
      <c r="J648">
        <f t="shared" si="171"/>
        <v>0</v>
      </c>
      <c r="K648">
        <f t="shared" si="172"/>
        <v>0</v>
      </c>
      <c r="L648">
        <f t="shared" si="180"/>
        <v>0</v>
      </c>
      <c r="M648">
        <f t="shared" si="173"/>
        <v>0.02</v>
      </c>
      <c r="N648" s="7">
        <f t="shared" si="182"/>
        <v>4.244274149265459E-2</v>
      </c>
      <c r="O648">
        <f>VLOOKUP(R648,mortality!$B$4:$H$106,prot_model!S648+2,FALSE)</f>
        <v>0.40573926997628745</v>
      </c>
      <c r="P648">
        <f t="shared" si="181"/>
        <v>1.0541382859141686</v>
      </c>
      <c r="Q648">
        <f>discount_curve!K640</f>
        <v>0.53494931679757918</v>
      </c>
      <c r="R648">
        <f t="shared" si="174"/>
        <v>106</v>
      </c>
      <c r="S648">
        <f t="shared" si="175"/>
        <v>5</v>
      </c>
      <c r="T648">
        <f t="shared" si="176"/>
        <v>52</v>
      </c>
    </row>
    <row r="649" spans="1:20">
      <c r="A649">
        <f t="shared" si="183"/>
        <v>634</v>
      </c>
      <c r="B649">
        <f t="shared" si="177"/>
        <v>0</v>
      </c>
      <c r="C649">
        <f t="shared" si="166"/>
        <v>0</v>
      </c>
      <c r="D649">
        <f t="shared" si="167"/>
        <v>0</v>
      </c>
      <c r="E649" s="6">
        <f t="shared" si="178"/>
        <v>0</v>
      </c>
      <c r="F649">
        <f t="shared" si="179"/>
        <v>0</v>
      </c>
      <c r="G649">
        <f t="shared" si="168"/>
        <v>4559.88</v>
      </c>
      <c r="H649">
        <f t="shared" si="169"/>
        <v>7005846</v>
      </c>
      <c r="I649">
        <f t="shared" si="170"/>
        <v>0</v>
      </c>
      <c r="J649">
        <f t="shared" si="171"/>
        <v>0</v>
      </c>
      <c r="K649">
        <f t="shared" si="172"/>
        <v>0</v>
      </c>
      <c r="L649">
        <f t="shared" si="180"/>
        <v>0</v>
      </c>
      <c r="M649">
        <f t="shared" si="173"/>
        <v>0.02</v>
      </c>
      <c r="N649" s="7">
        <f t="shared" si="182"/>
        <v>4.244274149265459E-2</v>
      </c>
      <c r="O649">
        <f>VLOOKUP(R649,mortality!$B$4:$H$106,prot_model!S649+2,FALSE)</f>
        <v>0.40573926997628745</v>
      </c>
      <c r="P649">
        <f t="shared" si="181"/>
        <v>1.0542260905348062</v>
      </c>
      <c r="Q649">
        <f>discount_curve!K641</f>
        <v>0.53442089652737323</v>
      </c>
      <c r="R649">
        <f t="shared" si="174"/>
        <v>106</v>
      </c>
      <c r="S649">
        <f t="shared" si="175"/>
        <v>5</v>
      </c>
      <c r="T649">
        <f t="shared" si="176"/>
        <v>52</v>
      </c>
    </row>
    <row r="650" spans="1:20">
      <c r="A650">
        <f t="shared" si="183"/>
        <v>635</v>
      </c>
      <c r="B650">
        <f t="shared" si="177"/>
        <v>0</v>
      </c>
      <c r="C650">
        <f t="shared" si="166"/>
        <v>0</v>
      </c>
      <c r="D650">
        <f t="shared" si="167"/>
        <v>0</v>
      </c>
      <c r="E650" s="6">
        <f t="shared" si="178"/>
        <v>0</v>
      </c>
      <c r="F650">
        <f t="shared" si="179"/>
        <v>0</v>
      </c>
      <c r="G650">
        <f t="shared" si="168"/>
        <v>4559.88</v>
      </c>
      <c r="H650">
        <f t="shared" si="169"/>
        <v>7005846</v>
      </c>
      <c r="I650">
        <f t="shared" si="170"/>
        <v>0</v>
      </c>
      <c r="J650">
        <f t="shared" si="171"/>
        <v>0</v>
      </c>
      <c r="K650">
        <f t="shared" si="172"/>
        <v>0</v>
      </c>
      <c r="L650">
        <f t="shared" si="180"/>
        <v>0</v>
      </c>
      <c r="M650">
        <f t="shared" si="173"/>
        <v>0.02</v>
      </c>
      <c r="N650" s="7">
        <f t="shared" si="182"/>
        <v>4.244274149265459E-2</v>
      </c>
      <c r="O650">
        <f>VLOOKUP(R650,mortality!$B$4:$H$106,prot_model!S650+2,FALSE)</f>
        <v>0.40573926997628745</v>
      </c>
      <c r="P650">
        <f t="shared" si="181"/>
        <v>1.0543139024691441</v>
      </c>
      <c r="Q650">
        <f>discount_curve!K642</f>
        <v>0.53389299822807801</v>
      </c>
      <c r="R650">
        <f t="shared" si="174"/>
        <v>106</v>
      </c>
      <c r="S650">
        <f t="shared" si="175"/>
        <v>5</v>
      </c>
      <c r="T650">
        <f t="shared" si="176"/>
        <v>52</v>
      </c>
    </row>
    <row r="651" spans="1:20">
      <c r="A651">
        <f t="shared" si="183"/>
        <v>636</v>
      </c>
      <c r="B651">
        <f t="shared" si="177"/>
        <v>0</v>
      </c>
      <c r="C651">
        <f t="shared" si="166"/>
        <v>0</v>
      </c>
      <c r="D651">
        <f t="shared" si="167"/>
        <v>0</v>
      </c>
      <c r="E651" s="6">
        <f t="shared" si="178"/>
        <v>0</v>
      </c>
      <c r="F651">
        <f t="shared" si="179"/>
        <v>0</v>
      </c>
      <c r="G651">
        <f t="shared" si="168"/>
        <v>4559.88</v>
      </c>
      <c r="H651">
        <f t="shared" si="169"/>
        <v>7005846</v>
      </c>
      <c r="I651">
        <f t="shared" si="170"/>
        <v>0</v>
      </c>
      <c r="J651">
        <f t="shared" si="171"/>
        <v>0</v>
      </c>
      <c r="K651">
        <f t="shared" si="172"/>
        <v>0</v>
      </c>
      <c r="L651">
        <f t="shared" si="180"/>
        <v>0</v>
      </c>
      <c r="M651">
        <f t="shared" si="173"/>
        <v>0.02</v>
      </c>
      <c r="N651" s="7">
        <f t="shared" si="182"/>
        <v>5.1670137037495678E-2</v>
      </c>
      <c r="O651">
        <f>VLOOKUP(R651,mortality!$B$4:$H$106,prot_model!S651+2,FALSE)</f>
        <v>0.47093001890148156</v>
      </c>
      <c r="P651">
        <f t="shared" si="181"/>
        <v>1.0544017217177899</v>
      </c>
      <c r="Q651">
        <f>discount_curve!K643</f>
        <v>0.52725582860930742</v>
      </c>
      <c r="R651">
        <f t="shared" si="174"/>
        <v>107</v>
      </c>
      <c r="S651">
        <f t="shared" si="175"/>
        <v>5</v>
      </c>
      <c r="T651">
        <f t="shared" si="176"/>
        <v>53</v>
      </c>
    </row>
    <row r="652" spans="1:20">
      <c r="A652">
        <f t="shared" si="183"/>
        <v>637</v>
      </c>
      <c r="B652">
        <f t="shared" si="177"/>
        <v>0</v>
      </c>
      <c r="C652">
        <f t="shared" si="166"/>
        <v>0</v>
      </c>
      <c r="D652">
        <f t="shared" si="167"/>
        <v>0</v>
      </c>
      <c r="E652" s="6">
        <f t="shared" si="178"/>
        <v>0</v>
      </c>
      <c r="F652">
        <f t="shared" si="179"/>
        <v>0</v>
      </c>
      <c r="G652">
        <f t="shared" si="168"/>
        <v>4559.88</v>
      </c>
      <c r="H652">
        <f t="shared" si="169"/>
        <v>7005846</v>
      </c>
      <c r="I652">
        <f t="shared" si="170"/>
        <v>0</v>
      </c>
      <c r="J652">
        <f t="shared" si="171"/>
        <v>0</v>
      </c>
      <c r="K652">
        <f t="shared" si="172"/>
        <v>0</v>
      </c>
      <c r="L652">
        <f t="shared" si="180"/>
        <v>0</v>
      </c>
      <c r="M652">
        <f t="shared" si="173"/>
        <v>0.02</v>
      </c>
      <c r="N652" s="7">
        <f t="shared" si="182"/>
        <v>5.1670137037495678E-2</v>
      </c>
      <c r="O652">
        <f>VLOOKUP(R652,mortality!$B$4:$H$106,prot_model!S652+2,FALSE)</f>
        <v>0.47093001890148156</v>
      </c>
      <c r="P652">
        <f t="shared" si="181"/>
        <v>1.0544895482813572</v>
      </c>
      <c r="Q652">
        <f>discount_curve!K644</f>
        <v>0.52672546609107951</v>
      </c>
      <c r="R652">
        <f t="shared" si="174"/>
        <v>107</v>
      </c>
      <c r="S652">
        <f t="shared" si="175"/>
        <v>5</v>
      </c>
      <c r="T652">
        <f t="shared" si="176"/>
        <v>53</v>
      </c>
    </row>
    <row r="653" spans="1:20">
      <c r="A653">
        <f t="shared" si="183"/>
        <v>638</v>
      </c>
      <c r="B653">
        <f t="shared" si="177"/>
        <v>0</v>
      </c>
      <c r="C653">
        <f t="shared" si="166"/>
        <v>0</v>
      </c>
      <c r="D653">
        <f t="shared" si="167"/>
        <v>0</v>
      </c>
      <c r="E653" s="6">
        <f t="shared" si="178"/>
        <v>0</v>
      </c>
      <c r="F653">
        <f t="shared" si="179"/>
        <v>0</v>
      </c>
      <c r="G653">
        <f t="shared" si="168"/>
        <v>4559.88</v>
      </c>
      <c r="H653">
        <f t="shared" si="169"/>
        <v>7005846</v>
      </c>
      <c r="I653">
        <f t="shared" si="170"/>
        <v>0</v>
      </c>
      <c r="J653">
        <f t="shared" si="171"/>
        <v>0</v>
      </c>
      <c r="K653">
        <f t="shared" si="172"/>
        <v>0</v>
      </c>
      <c r="L653">
        <f t="shared" si="180"/>
        <v>0</v>
      </c>
      <c r="M653">
        <f t="shared" si="173"/>
        <v>0.02</v>
      </c>
      <c r="N653" s="7">
        <f t="shared" si="182"/>
        <v>5.1670137037495678E-2</v>
      </c>
      <c r="O653">
        <f>VLOOKUP(R653,mortality!$B$4:$H$106,prot_model!S653+2,FALSE)</f>
        <v>0.47093001890148156</v>
      </c>
      <c r="P653">
        <f t="shared" si="181"/>
        <v>1.0545773821604512</v>
      </c>
      <c r="Q653">
        <f>discount_curve!K645</f>
        <v>0.52619563706036454</v>
      </c>
      <c r="R653">
        <f t="shared" si="174"/>
        <v>107</v>
      </c>
      <c r="S653">
        <f t="shared" si="175"/>
        <v>5</v>
      </c>
      <c r="T653">
        <f t="shared" si="176"/>
        <v>53</v>
      </c>
    </row>
    <row r="654" spans="1:20">
      <c r="A654">
        <f t="shared" si="183"/>
        <v>639</v>
      </c>
      <c r="B654">
        <f t="shared" si="177"/>
        <v>0</v>
      </c>
      <c r="C654">
        <f t="shared" si="166"/>
        <v>0</v>
      </c>
      <c r="D654">
        <f t="shared" si="167"/>
        <v>0</v>
      </c>
      <c r="E654" s="6">
        <f t="shared" si="178"/>
        <v>0</v>
      </c>
      <c r="F654">
        <f t="shared" si="179"/>
        <v>0</v>
      </c>
      <c r="G654">
        <f t="shared" si="168"/>
        <v>4559.88</v>
      </c>
      <c r="H654">
        <f t="shared" si="169"/>
        <v>7005846</v>
      </c>
      <c r="I654">
        <f t="shared" si="170"/>
        <v>0</v>
      </c>
      <c r="J654">
        <f t="shared" si="171"/>
        <v>0</v>
      </c>
      <c r="K654">
        <f t="shared" si="172"/>
        <v>0</v>
      </c>
      <c r="L654">
        <f t="shared" si="180"/>
        <v>0</v>
      </c>
      <c r="M654">
        <f t="shared" si="173"/>
        <v>0.02</v>
      </c>
      <c r="N654" s="7">
        <f t="shared" si="182"/>
        <v>5.1670137037495678E-2</v>
      </c>
      <c r="O654">
        <f>VLOOKUP(R654,mortality!$B$4:$H$106,prot_model!S654+2,FALSE)</f>
        <v>0.47093001890148156</v>
      </c>
      <c r="P654">
        <f t="shared" si="181"/>
        <v>1.0546652233556824</v>
      </c>
      <c r="Q654">
        <f>discount_curve!K646</f>
        <v>0.52566634098053178</v>
      </c>
      <c r="R654">
        <f t="shared" si="174"/>
        <v>107</v>
      </c>
      <c r="S654">
        <f t="shared" si="175"/>
        <v>5</v>
      </c>
      <c r="T654">
        <f t="shared" si="176"/>
        <v>53</v>
      </c>
    </row>
    <row r="655" spans="1:20">
      <c r="A655">
        <f t="shared" ref="A655:A672" si="184">A654+1</f>
        <v>640</v>
      </c>
      <c r="B655">
        <f t="shared" si="177"/>
        <v>0</v>
      </c>
      <c r="C655">
        <f t="shared" ref="C655:C718" si="185">G655*J655</f>
        <v>0</v>
      </c>
      <c r="D655">
        <f t="shared" ref="D655:D718" si="186">H655*K655</f>
        <v>0</v>
      </c>
      <c r="E655" s="6">
        <f t="shared" si="178"/>
        <v>0</v>
      </c>
      <c r="F655">
        <f t="shared" si="179"/>
        <v>0</v>
      </c>
      <c r="G655">
        <f t="shared" ref="G655:G718" si="187">ROUND((1+$I$8)*$C$8,2)</f>
        <v>4559.88</v>
      </c>
      <c r="H655">
        <f t="shared" ref="H655:H718" si="188">$F$5</f>
        <v>7005846</v>
      </c>
      <c r="I655">
        <f t="shared" ref="I655:I718" si="189">IF(A655=$F$7*12,J654-K654-L654,0)</f>
        <v>0</v>
      </c>
      <c r="J655">
        <f t="shared" ref="J655:J718" si="190">IF(A655=0,$F$8, J654-K654-L654-I655)</f>
        <v>0</v>
      </c>
      <c r="K655">
        <f t="shared" ref="K655:K718" si="191">IFERROR(J655*N655,0)</f>
        <v>0</v>
      </c>
      <c r="L655">
        <f t="shared" si="180"/>
        <v>0</v>
      </c>
      <c r="M655">
        <f t="shared" ref="M655:M718" si="192">MAX(0.1 - 0.02 * T655, 0.02)</f>
        <v>0.02</v>
      </c>
      <c r="N655" s="7">
        <f t="shared" si="182"/>
        <v>5.1670137037495678E-2</v>
      </c>
      <c r="O655">
        <f>VLOOKUP(R655,mortality!$B$4:$H$106,prot_model!S655+2,FALSE)</f>
        <v>0.47093001890148156</v>
      </c>
      <c r="P655">
        <f t="shared" si="181"/>
        <v>1.0547530718676603</v>
      </c>
      <c r="Q655">
        <f>discount_curve!K647</f>
        <v>0.52513757731549005</v>
      </c>
      <c r="R655">
        <f t="shared" ref="R655:R718" si="193">$F$6+T655</f>
        <v>107</v>
      </c>
      <c r="S655">
        <f t="shared" ref="S655:S718" si="194">MIN(T655,5)</f>
        <v>5</v>
      </c>
      <c r="T655">
        <f t="shared" ref="T655:T718" si="195">FLOOR(A655/12,1)</f>
        <v>53</v>
      </c>
    </row>
    <row r="656" spans="1:20">
      <c r="A656">
        <f t="shared" si="184"/>
        <v>641</v>
      </c>
      <c r="B656">
        <f t="shared" ref="B656:B719" si="196">C656-D656-E656-F656</f>
        <v>0</v>
      </c>
      <c r="C656">
        <f t="shared" si="185"/>
        <v>0</v>
      </c>
      <c r="D656">
        <f t="shared" si="186"/>
        <v>0</v>
      </c>
      <c r="E656" s="6">
        <f t="shared" ref="E656:E719" si="197">IF(A656=0,$I$7,0)+J656*$I$6/12*P656</f>
        <v>0</v>
      </c>
      <c r="F656">
        <f t="shared" ref="F656:F719" si="198">+IF(T656=0, C656,0)</f>
        <v>0</v>
      </c>
      <c r="G656">
        <f t="shared" si="187"/>
        <v>4559.88</v>
      </c>
      <c r="H656">
        <f t="shared" si="188"/>
        <v>7005846</v>
      </c>
      <c r="I656">
        <f t="shared" si="189"/>
        <v>0</v>
      </c>
      <c r="J656">
        <f t="shared" si="190"/>
        <v>0</v>
      </c>
      <c r="K656">
        <f t="shared" si="191"/>
        <v>0</v>
      </c>
      <c r="L656">
        <f t="shared" ref="L656:L719" si="199">(J656-K656)*(1-(1-M656)^(1/12))</f>
        <v>0</v>
      </c>
      <c r="M656">
        <f t="shared" si="192"/>
        <v>0.02</v>
      </c>
      <c r="N656" s="7">
        <f t="shared" si="182"/>
        <v>5.1670137037495678E-2</v>
      </c>
      <c r="O656">
        <f>VLOOKUP(R656,mortality!$B$4:$H$106,prot_model!S656+2,FALSE)</f>
        <v>0.47093001890148156</v>
      </c>
      <c r="P656">
        <f t="shared" ref="P656:P719" si="200">(1+$I$5)^(A656/12)</f>
        <v>1.0548409276969943</v>
      </c>
      <c r="Q656">
        <f>discount_curve!K648</f>
        <v>0.5246093455296873</v>
      </c>
      <c r="R656">
        <f t="shared" si="193"/>
        <v>107</v>
      </c>
      <c r="S656">
        <f t="shared" si="194"/>
        <v>5</v>
      </c>
      <c r="T656">
        <f t="shared" si="195"/>
        <v>53</v>
      </c>
    </row>
    <row r="657" spans="1:20">
      <c r="A657">
        <f t="shared" si="184"/>
        <v>642</v>
      </c>
      <c r="B657">
        <f t="shared" si="196"/>
        <v>0</v>
      </c>
      <c r="C657">
        <f t="shared" si="185"/>
        <v>0</v>
      </c>
      <c r="D657">
        <f t="shared" si="186"/>
        <v>0</v>
      </c>
      <c r="E657" s="6">
        <f t="shared" si="197"/>
        <v>0</v>
      </c>
      <c r="F657">
        <f t="shared" si="198"/>
        <v>0</v>
      </c>
      <c r="G657">
        <f t="shared" si="187"/>
        <v>4559.88</v>
      </c>
      <c r="H657">
        <f t="shared" si="188"/>
        <v>7005846</v>
      </c>
      <c r="I657">
        <f t="shared" si="189"/>
        <v>0</v>
      </c>
      <c r="J657">
        <f t="shared" si="190"/>
        <v>0</v>
      </c>
      <c r="K657">
        <f t="shared" si="191"/>
        <v>0</v>
      </c>
      <c r="L657">
        <f t="shared" si="199"/>
        <v>0</v>
      </c>
      <c r="M657">
        <f t="shared" si="192"/>
        <v>0.02</v>
      </c>
      <c r="N657" s="7">
        <f t="shared" si="182"/>
        <v>5.1670137037495678E-2</v>
      </c>
      <c r="O657">
        <f>VLOOKUP(R657,mortality!$B$4:$H$106,prot_model!S657+2,FALSE)</f>
        <v>0.47093001890148156</v>
      </c>
      <c r="P657">
        <f t="shared" si="200"/>
        <v>1.0549287908442939</v>
      </c>
      <c r="Q657">
        <f>discount_curve!K649</f>
        <v>0.52408164508811061</v>
      </c>
      <c r="R657">
        <f t="shared" si="193"/>
        <v>107</v>
      </c>
      <c r="S657">
        <f t="shared" si="194"/>
        <v>5</v>
      </c>
      <c r="T657">
        <f t="shared" si="195"/>
        <v>53</v>
      </c>
    </row>
    <row r="658" spans="1:20">
      <c r="A658">
        <f t="shared" si="184"/>
        <v>643</v>
      </c>
      <c r="B658">
        <f t="shared" si="196"/>
        <v>0</v>
      </c>
      <c r="C658">
        <f t="shared" si="185"/>
        <v>0</v>
      </c>
      <c r="D658">
        <f t="shared" si="186"/>
        <v>0</v>
      </c>
      <c r="E658" s="6">
        <f t="shared" si="197"/>
        <v>0</v>
      </c>
      <c r="F658">
        <f t="shared" si="198"/>
        <v>0</v>
      </c>
      <c r="G658">
        <f t="shared" si="187"/>
        <v>4559.88</v>
      </c>
      <c r="H658">
        <f t="shared" si="188"/>
        <v>7005846</v>
      </c>
      <c r="I658">
        <f t="shared" si="189"/>
        <v>0</v>
      </c>
      <c r="J658">
        <f t="shared" si="190"/>
        <v>0</v>
      </c>
      <c r="K658">
        <f t="shared" si="191"/>
        <v>0</v>
      </c>
      <c r="L658">
        <f t="shared" si="199"/>
        <v>0</v>
      </c>
      <c r="M658">
        <f t="shared" si="192"/>
        <v>0.02</v>
      </c>
      <c r="N658" s="7">
        <f t="shared" ref="N658:N721" si="201">1-(1-O658)^(1/12)</f>
        <v>5.1670137037495678E-2</v>
      </c>
      <c r="O658">
        <f>VLOOKUP(R658,mortality!$B$4:$H$106,prot_model!S658+2,FALSE)</f>
        <v>0.47093001890148156</v>
      </c>
      <c r="P658">
        <f t="shared" si="200"/>
        <v>1.0550166613101688</v>
      </c>
      <c r="Q658">
        <f>discount_curve!K650</f>
        <v>0.52355447545628486</v>
      </c>
      <c r="R658">
        <f t="shared" si="193"/>
        <v>107</v>
      </c>
      <c r="S658">
        <f t="shared" si="194"/>
        <v>5</v>
      </c>
      <c r="T658">
        <f t="shared" si="195"/>
        <v>53</v>
      </c>
    </row>
    <row r="659" spans="1:20">
      <c r="A659">
        <f t="shared" si="184"/>
        <v>644</v>
      </c>
      <c r="B659">
        <f t="shared" si="196"/>
        <v>0</v>
      </c>
      <c r="C659">
        <f t="shared" si="185"/>
        <v>0</v>
      </c>
      <c r="D659">
        <f t="shared" si="186"/>
        <v>0</v>
      </c>
      <c r="E659" s="6">
        <f t="shared" si="197"/>
        <v>0</v>
      </c>
      <c r="F659">
        <f t="shared" si="198"/>
        <v>0</v>
      </c>
      <c r="G659">
        <f t="shared" si="187"/>
        <v>4559.88</v>
      </c>
      <c r="H659">
        <f t="shared" si="188"/>
        <v>7005846</v>
      </c>
      <c r="I659">
        <f t="shared" si="189"/>
        <v>0</v>
      </c>
      <c r="J659">
        <f t="shared" si="190"/>
        <v>0</v>
      </c>
      <c r="K659">
        <f t="shared" si="191"/>
        <v>0</v>
      </c>
      <c r="L659">
        <f t="shared" si="199"/>
        <v>0</v>
      </c>
      <c r="M659">
        <f t="shared" si="192"/>
        <v>0.02</v>
      </c>
      <c r="N659" s="7">
        <f t="shared" si="201"/>
        <v>5.1670137037495678E-2</v>
      </c>
      <c r="O659">
        <f>VLOOKUP(R659,mortality!$B$4:$H$106,prot_model!S659+2,FALSE)</f>
        <v>0.47093001890148156</v>
      </c>
      <c r="P659">
        <f t="shared" si="200"/>
        <v>1.0551045390952285</v>
      </c>
      <c r="Q659">
        <f>discount_curve!K651</f>
        <v>0.5230278361002727</v>
      </c>
      <c r="R659">
        <f t="shared" si="193"/>
        <v>107</v>
      </c>
      <c r="S659">
        <f t="shared" si="194"/>
        <v>5</v>
      </c>
      <c r="T659">
        <f t="shared" si="195"/>
        <v>53</v>
      </c>
    </row>
    <row r="660" spans="1:20">
      <c r="A660">
        <f t="shared" si="184"/>
        <v>645</v>
      </c>
      <c r="B660">
        <f t="shared" si="196"/>
        <v>0</v>
      </c>
      <c r="C660">
        <f t="shared" si="185"/>
        <v>0</v>
      </c>
      <c r="D660">
        <f t="shared" si="186"/>
        <v>0</v>
      </c>
      <c r="E660" s="6">
        <f t="shared" si="197"/>
        <v>0</v>
      </c>
      <c r="F660">
        <f t="shared" si="198"/>
        <v>0</v>
      </c>
      <c r="G660">
        <f t="shared" si="187"/>
        <v>4559.88</v>
      </c>
      <c r="H660">
        <f t="shared" si="188"/>
        <v>7005846</v>
      </c>
      <c r="I660">
        <f t="shared" si="189"/>
        <v>0</v>
      </c>
      <c r="J660">
        <f t="shared" si="190"/>
        <v>0</v>
      </c>
      <c r="K660">
        <f t="shared" si="191"/>
        <v>0</v>
      </c>
      <c r="L660">
        <f t="shared" si="199"/>
        <v>0</v>
      </c>
      <c r="M660">
        <f t="shared" si="192"/>
        <v>0.02</v>
      </c>
      <c r="N660" s="7">
        <f t="shared" si="201"/>
        <v>5.1670137037495678E-2</v>
      </c>
      <c r="O660">
        <f>VLOOKUP(R660,mortality!$B$4:$H$106,prot_model!S660+2,FALSE)</f>
        <v>0.47093001890148156</v>
      </c>
      <c r="P660">
        <f t="shared" si="200"/>
        <v>1.0551924242000825</v>
      </c>
      <c r="Q660">
        <f>discount_curve!K652</f>
        <v>0.5225017264866737</v>
      </c>
      <c r="R660">
        <f t="shared" si="193"/>
        <v>107</v>
      </c>
      <c r="S660">
        <f t="shared" si="194"/>
        <v>5</v>
      </c>
      <c r="T660">
        <f t="shared" si="195"/>
        <v>53</v>
      </c>
    </row>
    <row r="661" spans="1:20">
      <c r="A661">
        <f t="shared" si="184"/>
        <v>646</v>
      </c>
      <c r="B661">
        <f t="shared" si="196"/>
        <v>0</v>
      </c>
      <c r="C661">
        <f t="shared" si="185"/>
        <v>0</v>
      </c>
      <c r="D661">
        <f t="shared" si="186"/>
        <v>0</v>
      </c>
      <c r="E661" s="6">
        <f t="shared" si="197"/>
        <v>0</v>
      </c>
      <c r="F661">
        <f t="shared" si="198"/>
        <v>0</v>
      </c>
      <c r="G661">
        <f t="shared" si="187"/>
        <v>4559.88</v>
      </c>
      <c r="H661">
        <f t="shared" si="188"/>
        <v>7005846</v>
      </c>
      <c r="I661">
        <f t="shared" si="189"/>
        <v>0</v>
      </c>
      <c r="J661">
        <f t="shared" si="190"/>
        <v>0</v>
      </c>
      <c r="K661">
        <f t="shared" si="191"/>
        <v>0</v>
      </c>
      <c r="L661">
        <f t="shared" si="199"/>
        <v>0</v>
      </c>
      <c r="M661">
        <f t="shared" si="192"/>
        <v>0.02</v>
      </c>
      <c r="N661" s="7">
        <f t="shared" si="201"/>
        <v>5.1670137037495678E-2</v>
      </c>
      <c r="O661">
        <f>VLOOKUP(R661,mortality!$B$4:$H$106,prot_model!S661+2,FALSE)</f>
        <v>0.47093001890148156</v>
      </c>
      <c r="P661">
        <f t="shared" si="200"/>
        <v>1.0552803166253408</v>
      </c>
      <c r="Q661">
        <f>discount_curve!K653</f>
        <v>0.5219761460826241</v>
      </c>
      <c r="R661">
        <f t="shared" si="193"/>
        <v>107</v>
      </c>
      <c r="S661">
        <f t="shared" si="194"/>
        <v>5</v>
      </c>
      <c r="T661">
        <f t="shared" si="195"/>
        <v>53</v>
      </c>
    </row>
    <row r="662" spans="1:20">
      <c r="A662">
        <f t="shared" si="184"/>
        <v>647</v>
      </c>
      <c r="B662">
        <f t="shared" si="196"/>
        <v>0</v>
      </c>
      <c r="C662">
        <f t="shared" si="185"/>
        <v>0</v>
      </c>
      <c r="D662">
        <f t="shared" si="186"/>
        <v>0</v>
      </c>
      <c r="E662" s="6">
        <f t="shared" si="197"/>
        <v>0</v>
      </c>
      <c r="F662">
        <f t="shared" si="198"/>
        <v>0</v>
      </c>
      <c r="G662">
        <f t="shared" si="187"/>
        <v>4559.88</v>
      </c>
      <c r="H662">
        <f t="shared" si="188"/>
        <v>7005846</v>
      </c>
      <c r="I662">
        <f t="shared" si="189"/>
        <v>0</v>
      </c>
      <c r="J662">
        <f t="shared" si="190"/>
        <v>0</v>
      </c>
      <c r="K662">
        <f t="shared" si="191"/>
        <v>0</v>
      </c>
      <c r="L662">
        <f t="shared" si="199"/>
        <v>0</v>
      </c>
      <c r="M662">
        <f t="shared" si="192"/>
        <v>0.02</v>
      </c>
      <c r="N662" s="7">
        <f t="shared" si="201"/>
        <v>5.1670137037495678E-2</v>
      </c>
      <c r="O662">
        <f>VLOOKUP(R662,mortality!$B$4:$H$106,prot_model!S662+2,FALSE)</f>
        <v>0.47093001890148156</v>
      </c>
      <c r="P662">
        <f t="shared" si="200"/>
        <v>1.0553682163716132</v>
      </c>
      <c r="Q662">
        <f>discount_curve!K654</f>
        <v>0.52145109435579662</v>
      </c>
      <c r="R662">
        <f t="shared" si="193"/>
        <v>107</v>
      </c>
      <c r="S662">
        <f t="shared" si="194"/>
        <v>5</v>
      </c>
      <c r="T662">
        <f t="shared" si="195"/>
        <v>53</v>
      </c>
    </row>
    <row r="663" spans="1:20">
      <c r="A663">
        <f t="shared" si="184"/>
        <v>648</v>
      </c>
      <c r="B663">
        <f t="shared" si="196"/>
        <v>0</v>
      </c>
      <c r="C663">
        <f t="shared" si="185"/>
        <v>0</v>
      </c>
      <c r="D663">
        <f t="shared" si="186"/>
        <v>0</v>
      </c>
      <c r="E663" s="6">
        <f t="shared" si="197"/>
        <v>0</v>
      </c>
      <c r="F663">
        <f t="shared" si="198"/>
        <v>0</v>
      </c>
      <c r="G663">
        <f t="shared" si="187"/>
        <v>4559.88</v>
      </c>
      <c r="H663">
        <f t="shared" si="188"/>
        <v>7005846</v>
      </c>
      <c r="I663">
        <f t="shared" si="189"/>
        <v>0</v>
      </c>
      <c r="J663">
        <f t="shared" si="190"/>
        <v>0</v>
      </c>
      <c r="K663">
        <f t="shared" si="191"/>
        <v>0</v>
      </c>
      <c r="L663">
        <f t="shared" si="199"/>
        <v>0</v>
      </c>
      <c r="M663">
        <f t="shared" si="192"/>
        <v>0.02</v>
      </c>
      <c r="N663" s="7">
        <f t="shared" si="201"/>
        <v>6.3947083494511836E-2</v>
      </c>
      <c r="O663">
        <f>VLOOKUP(R663,mortality!$B$4:$H$106,prot_model!S663+2,FALSE)</f>
        <v>0.54751435155729511</v>
      </c>
      <c r="P663">
        <f t="shared" si="200"/>
        <v>1.0554561234395075</v>
      </c>
      <c r="Q663">
        <f>discount_curve!K655</f>
        <v>0.51375135969029262</v>
      </c>
      <c r="R663">
        <f t="shared" si="193"/>
        <v>108</v>
      </c>
      <c r="S663">
        <f t="shared" si="194"/>
        <v>5</v>
      </c>
      <c r="T663">
        <f t="shared" si="195"/>
        <v>54</v>
      </c>
    </row>
    <row r="664" spans="1:20">
      <c r="A664">
        <f t="shared" si="184"/>
        <v>649</v>
      </c>
      <c r="B664">
        <f t="shared" si="196"/>
        <v>0</v>
      </c>
      <c r="C664">
        <f t="shared" si="185"/>
        <v>0</v>
      </c>
      <c r="D664">
        <f t="shared" si="186"/>
        <v>0</v>
      </c>
      <c r="E664" s="6">
        <f t="shared" si="197"/>
        <v>0</v>
      </c>
      <c r="F664">
        <f t="shared" si="198"/>
        <v>0</v>
      </c>
      <c r="G664">
        <f t="shared" si="187"/>
        <v>4559.88</v>
      </c>
      <c r="H664">
        <f t="shared" si="188"/>
        <v>7005846</v>
      </c>
      <c r="I664">
        <f t="shared" si="189"/>
        <v>0</v>
      </c>
      <c r="J664">
        <f t="shared" si="190"/>
        <v>0</v>
      </c>
      <c r="K664">
        <f t="shared" si="191"/>
        <v>0</v>
      </c>
      <c r="L664">
        <f t="shared" si="199"/>
        <v>0</v>
      </c>
      <c r="M664">
        <f t="shared" si="192"/>
        <v>0.02</v>
      </c>
      <c r="N664" s="7">
        <f t="shared" si="201"/>
        <v>6.3947083494511836E-2</v>
      </c>
      <c r="O664">
        <f>VLOOKUP(R664,mortality!$B$4:$H$106,prot_model!S664+2,FALSE)</f>
        <v>0.54751435155729511</v>
      </c>
      <c r="P664">
        <f t="shared" si="200"/>
        <v>1.0555440378296386</v>
      </c>
      <c r="Q664">
        <f>discount_curve!K656</f>
        <v>0.51322359614480617</v>
      </c>
      <c r="R664">
        <f t="shared" si="193"/>
        <v>108</v>
      </c>
      <c r="S664">
        <f t="shared" si="194"/>
        <v>5</v>
      </c>
      <c r="T664">
        <f t="shared" si="195"/>
        <v>54</v>
      </c>
    </row>
    <row r="665" spans="1:20">
      <c r="A665">
        <f t="shared" si="184"/>
        <v>650</v>
      </c>
      <c r="B665">
        <f t="shared" si="196"/>
        <v>0</v>
      </c>
      <c r="C665">
        <f t="shared" si="185"/>
        <v>0</v>
      </c>
      <c r="D665">
        <f t="shared" si="186"/>
        <v>0</v>
      </c>
      <c r="E665" s="6">
        <f t="shared" si="197"/>
        <v>0</v>
      </c>
      <c r="F665">
        <f t="shared" si="198"/>
        <v>0</v>
      </c>
      <c r="G665">
        <f t="shared" si="187"/>
        <v>4559.88</v>
      </c>
      <c r="H665">
        <f t="shared" si="188"/>
        <v>7005846</v>
      </c>
      <c r="I665">
        <f t="shared" si="189"/>
        <v>0</v>
      </c>
      <c r="J665">
        <f t="shared" si="190"/>
        <v>0</v>
      </c>
      <c r="K665">
        <f t="shared" si="191"/>
        <v>0</v>
      </c>
      <c r="L665">
        <f t="shared" si="199"/>
        <v>0</v>
      </c>
      <c r="M665">
        <f t="shared" si="192"/>
        <v>0.02</v>
      </c>
      <c r="N665" s="7">
        <f t="shared" si="201"/>
        <v>6.3947083494511836E-2</v>
      </c>
      <c r="O665">
        <f>VLOOKUP(R665,mortality!$B$4:$H$106,prot_model!S665+2,FALSE)</f>
        <v>0.54751435155729511</v>
      </c>
      <c r="P665">
        <f t="shared" si="200"/>
        <v>1.0556319595426116</v>
      </c>
      <c r="Q665">
        <f>discount_curve!K657</f>
        <v>0.51269637475722285</v>
      </c>
      <c r="R665">
        <f t="shared" si="193"/>
        <v>108</v>
      </c>
      <c r="S665">
        <f t="shared" si="194"/>
        <v>5</v>
      </c>
      <c r="T665">
        <f t="shared" si="195"/>
        <v>54</v>
      </c>
    </row>
    <row r="666" spans="1:20">
      <c r="A666">
        <f t="shared" si="184"/>
        <v>651</v>
      </c>
      <c r="B666">
        <f t="shared" si="196"/>
        <v>0</v>
      </c>
      <c r="C666">
        <f t="shared" si="185"/>
        <v>0</v>
      </c>
      <c r="D666">
        <f t="shared" si="186"/>
        <v>0</v>
      </c>
      <c r="E666" s="6">
        <f t="shared" si="197"/>
        <v>0</v>
      </c>
      <c r="F666">
        <f t="shared" si="198"/>
        <v>0</v>
      </c>
      <c r="G666">
        <f t="shared" si="187"/>
        <v>4559.88</v>
      </c>
      <c r="H666">
        <f t="shared" si="188"/>
        <v>7005846</v>
      </c>
      <c r="I666">
        <f t="shared" si="189"/>
        <v>0</v>
      </c>
      <c r="J666">
        <f t="shared" si="190"/>
        <v>0</v>
      </c>
      <c r="K666">
        <f t="shared" si="191"/>
        <v>0</v>
      </c>
      <c r="L666">
        <f t="shared" si="199"/>
        <v>0</v>
      </c>
      <c r="M666">
        <f t="shared" si="192"/>
        <v>0.02</v>
      </c>
      <c r="N666" s="7">
        <f t="shared" si="201"/>
        <v>6.3947083494511836E-2</v>
      </c>
      <c r="O666">
        <f>VLOOKUP(R666,mortality!$B$4:$H$106,prot_model!S666+2,FALSE)</f>
        <v>0.54751435155729511</v>
      </c>
      <c r="P666">
        <f t="shared" si="200"/>
        <v>1.055719888579038</v>
      </c>
      <c r="Q666">
        <f>discount_curve!K658</f>
        <v>0.51216969497059794</v>
      </c>
      <c r="R666">
        <f t="shared" si="193"/>
        <v>108</v>
      </c>
      <c r="S666">
        <f t="shared" si="194"/>
        <v>5</v>
      </c>
      <c r="T666">
        <f t="shared" si="195"/>
        <v>54</v>
      </c>
    </row>
    <row r="667" spans="1:20">
      <c r="A667">
        <f t="shared" si="184"/>
        <v>652</v>
      </c>
      <c r="B667">
        <f t="shared" si="196"/>
        <v>0</v>
      </c>
      <c r="C667">
        <f t="shared" si="185"/>
        <v>0</v>
      </c>
      <c r="D667">
        <f t="shared" si="186"/>
        <v>0</v>
      </c>
      <c r="E667" s="6">
        <f t="shared" si="197"/>
        <v>0</v>
      </c>
      <c r="F667">
        <f t="shared" si="198"/>
        <v>0</v>
      </c>
      <c r="G667">
        <f t="shared" si="187"/>
        <v>4559.88</v>
      </c>
      <c r="H667">
        <f t="shared" si="188"/>
        <v>7005846</v>
      </c>
      <c r="I667">
        <f t="shared" si="189"/>
        <v>0</v>
      </c>
      <c r="J667">
        <f t="shared" si="190"/>
        <v>0</v>
      </c>
      <c r="K667">
        <f t="shared" si="191"/>
        <v>0</v>
      </c>
      <c r="L667">
        <f t="shared" si="199"/>
        <v>0</v>
      </c>
      <c r="M667">
        <f t="shared" si="192"/>
        <v>0.02</v>
      </c>
      <c r="N667" s="7">
        <f t="shared" si="201"/>
        <v>6.3947083494511836E-2</v>
      </c>
      <c r="O667">
        <f>VLOOKUP(R667,mortality!$B$4:$H$106,prot_model!S667+2,FALSE)</f>
        <v>0.54751435155729511</v>
      </c>
      <c r="P667">
        <f t="shared" si="200"/>
        <v>1.0558078249395277</v>
      </c>
      <c r="Q667">
        <f>discount_curve!K659</f>
        <v>0.51164355622855839</v>
      </c>
      <c r="R667">
        <f t="shared" si="193"/>
        <v>108</v>
      </c>
      <c r="S667">
        <f t="shared" si="194"/>
        <v>5</v>
      </c>
      <c r="T667">
        <f t="shared" si="195"/>
        <v>54</v>
      </c>
    </row>
    <row r="668" spans="1:20">
      <c r="A668">
        <f t="shared" si="184"/>
        <v>653</v>
      </c>
      <c r="B668">
        <f t="shared" si="196"/>
        <v>0</v>
      </c>
      <c r="C668">
        <f t="shared" si="185"/>
        <v>0</v>
      </c>
      <c r="D668">
        <f t="shared" si="186"/>
        <v>0</v>
      </c>
      <c r="E668" s="6">
        <f t="shared" si="197"/>
        <v>0</v>
      </c>
      <c r="F668">
        <f t="shared" si="198"/>
        <v>0</v>
      </c>
      <c r="G668">
        <f t="shared" si="187"/>
        <v>4559.88</v>
      </c>
      <c r="H668">
        <f t="shared" si="188"/>
        <v>7005846</v>
      </c>
      <c r="I668">
        <f t="shared" si="189"/>
        <v>0</v>
      </c>
      <c r="J668">
        <f t="shared" si="190"/>
        <v>0</v>
      </c>
      <c r="K668">
        <f t="shared" si="191"/>
        <v>0</v>
      </c>
      <c r="L668">
        <f t="shared" si="199"/>
        <v>0</v>
      </c>
      <c r="M668">
        <f t="shared" si="192"/>
        <v>0.02</v>
      </c>
      <c r="N668" s="7">
        <f t="shared" si="201"/>
        <v>6.3947083494511836E-2</v>
      </c>
      <c r="O668">
        <f>VLOOKUP(R668,mortality!$B$4:$H$106,prot_model!S668+2,FALSE)</f>
        <v>0.54751435155729511</v>
      </c>
      <c r="P668">
        <f t="shared" si="200"/>
        <v>1.055895768624691</v>
      </c>
      <c r="Q668">
        <f>discount_curve!K660</f>
        <v>0.51111795797530357</v>
      </c>
      <c r="R668">
        <f t="shared" si="193"/>
        <v>108</v>
      </c>
      <c r="S668">
        <f t="shared" si="194"/>
        <v>5</v>
      </c>
      <c r="T668">
        <f t="shared" si="195"/>
        <v>54</v>
      </c>
    </row>
    <row r="669" spans="1:20">
      <c r="A669">
        <f t="shared" si="184"/>
        <v>654</v>
      </c>
      <c r="B669">
        <f t="shared" si="196"/>
        <v>0</v>
      </c>
      <c r="C669">
        <f t="shared" si="185"/>
        <v>0</v>
      </c>
      <c r="D669">
        <f t="shared" si="186"/>
        <v>0</v>
      </c>
      <c r="E669" s="6">
        <f t="shared" si="197"/>
        <v>0</v>
      </c>
      <c r="F669">
        <f t="shared" si="198"/>
        <v>0</v>
      </c>
      <c r="G669">
        <f t="shared" si="187"/>
        <v>4559.88</v>
      </c>
      <c r="H669">
        <f t="shared" si="188"/>
        <v>7005846</v>
      </c>
      <c r="I669">
        <f t="shared" si="189"/>
        <v>0</v>
      </c>
      <c r="J669">
        <f t="shared" si="190"/>
        <v>0</v>
      </c>
      <c r="K669">
        <f t="shared" si="191"/>
        <v>0</v>
      </c>
      <c r="L669">
        <f t="shared" si="199"/>
        <v>0</v>
      </c>
      <c r="M669">
        <f t="shared" si="192"/>
        <v>0.02</v>
      </c>
      <c r="N669" s="7">
        <f t="shared" si="201"/>
        <v>6.3947083494511836E-2</v>
      </c>
      <c r="O669">
        <f>VLOOKUP(R669,mortality!$B$4:$H$106,prot_model!S669+2,FALSE)</f>
        <v>0.54751435155729511</v>
      </c>
      <c r="P669">
        <f t="shared" si="200"/>
        <v>1.055983719635138</v>
      </c>
      <c r="Q669">
        <f>discount_curve!K661</f>
        <v>0.51059289965560306</v>
      </c>
      <c r="R669">
        <f t="shared" si="193"/>
        <v>108</v>
      </c>
      <c r="S669">
        <f t="shared" si="194"/>
        <v>5</v>
      </c>
      <c r="T669">
        <f t="shared" si="195"/>
        <v>54</v>
      </c>
    </row>
    <row r="670" spans="1:20">
      <c r="A670">
        <f t="shared" si="184"/>
        <v>655</v>
      </c>
      <c r="B670">
        <f t="shared" si="196"/>
        <v>0</v>
      </c>
      <c r="C670">
        <f t="shared" si="185"/>
        <v>0</v>
      </c>
      <c r="D670">
        <f t="shared" si="186"/>
        <v>0</v>
      </c>
      <c r="E670" s="6">
        <f t="shared" si="197"/>
        <v>0</v>
      </c>
      <c r="F670">
        <f t="shared" si="198"/>
        <v>0</v>
      </c>
      <c r="G670">
        <f t="shared" si="187"/>
        <v>4559.88</v>
      </c>
      <c r="H670">
        <f t="shared" si="188"/>
        <v>7005846</v>
      </c>
      <c r="I670">
        <f t="shared" si="189"/>
        <v>0</v>
      </c>
      <c r="J670">
        <f t="shared" si="190"/>
        <v>0</v>
      </c>
      <c r="K670">
        <f t="shared" si="191"/>
        <v>0</v>
      </c>
      <c r="L670">
        <f t="shared" si="199"/>
        <v>0</v>
      </c>
      <c r="M670">
        <f t="shared" si="192"/>
        <v>0.02</v>
      </c>
      <c r="N670" s="7">
        <f t="shared" si="201"/>
        <v>6.3947083494511836E-2</v>
      </c>
      <c r="O670">
        <f>VLOOKUP(R670,mortality!$B$4:$H$106,prot_model!S670+2,FALSE)</f>
        <v>0.54751435155729511</v>
      </c>
      <c r="P670">
        <f t="shared" si="200"/>
        <v>1.0560716779714789</v>
      </c>
      <c r="Q670">
        <f>discount_curve!K662</f>
        <v>0.51006838071479677</v>
      </c>
      <c r="R670">
        <f t="shared" si="193"/>
        <v>108</v>
      </c>
      <c r="S670">
        <f t="shared" si="194"/>
        <v>5</v>
      </c>
      <c r="T670">
        <f t="shared" si="195"/>
        <v>54</v>
      </c>
    </row>
    <row r="671" spans="1:20">
      <c r="A671">
        <f t="shared" si="184"/>
        <v>656</v>
      </c>
      <c r="B671">
        <f t="shared" si="196"/>
        <v>0</v>
      </c>
      <c r="C671">
        <f t="shared" si="185"/>
        <v>0</v>
      </c>
      <c r="D671">
        <f t="shared" si="186"/>
        <v>0</v>
      </c>
      <c r="E671" s="6">
        <f t="shared" si="197"/>
        <v>0</v>
      </c>
      <c r="F671">
        <f t="shared" si="198"/>
        <v>0</v>
      </c>
      <c r="G671">
        <f t="shared" si="187"/>
        <v>4559.88</v>
      </c>
      <c r="H671">
        <f t="shared" si="188"/>
        <v>7005846</v>
      </c>
      <c r="I671">
        <f t="shared" si="189"/>
        <v>0</v>
      </c>
      <c r="J671">
        <f t="shared" si="190"/>
        <v>0</v>
      </c>
      <c r="K671">
        <f t="shared" si="191"/>
        <v>0</v>
      </c>
      <c r="L671">
        <f t="shared" si="199"/>
        <v>0</v>
      </c>
      <c r="M671">
        <f t="shared" si="192"/>
        <v>0.02</v>
      </c>
      <c r="N671" s="7">
        <f t="shared" si="201"/>
        <v>6.3947083494511836E-2</v>
      </c>
      <c r="O671">
        <f>VLOOKUP(R671,mortality!$B$4:$H$106,prot_model!S671+2,FALSE)</f>
        <v>0.54751435155729511</v>
      </c>
      <c r="P671">
        <f t="shared" si="200"/>
        <v>1.0561596436343237</v>
      </c>
      <c r="Q671">
        <f>discount_curve!K663</f>
        <v>0.50954440059879491</v>
      </c>
      <c r="R671">
        <f t="shared" si="193"/>
        <v>108</v>
      </c>
      <c r="S671">
        <f t="shared" si="194"/>
        <v>5</v>
      </c>
      <c r="T671">
        <f t="shared" si="195"/>
        <v>54</v>
      </c>
    </row>
    <row r="672" spans="1:20">
      <c r="A672">
        <f t="shared" si="184"/>
        <v>657</v>
      </c>
      <c r="B672">
        <f t="shared" si="196"/>
        <v>0</v>
      </c>
      <c r="C672">
        <f t="shared" si="185"/>
        <v>0</v>
      </c>
      <c r="D672">
        <f t="shared" si="186"/>
        <v>0</v>
      </c>
      <c r="E672" s="6">
        <f t="shared" si="197"/>
        <v>0</v>
      </c>
      <c r="F672">
        <f t="shared" si="198"/>
        <v>0</v>
      </c>
      <c r="G672">
        <f t="shared" si="187"/>
        <v>4559.88</v>
      </c>
      <c r="H672">
        <f t="shared" si="188"/>
        <v>7005846</v>
      </c>
      <c r="I672">
        <f t="shared" si="189"/>
        <v>0</v>
      </c>
      <c r="J672">
        <f t="shared" si="190"/>
        <v>0</v>
      </c>
      <c r="K672">
        <f t="shared" si="191"/>
        <v>0</v>
      </c>
      <c r="L672">
        <f t="shared" si="199"/>
        <v>0</v>
      </c>
      <c r="M672">
        <f t="shared" si="192"/>
        <v>0.02</v>
      </c>
      <c r="N672" s="7">
        <f t="shared" si="201"/>
        <v>6.3947083494511836E-2</v>
      </c>
      <c r="O672">
        <f>VLOOKUP(R672,mortality!$B$4:$H$106,prot_model!S672+2,FALSE)</f>
        <v>0.54751435155729511</v>
      </c>
      <c r="P672">
        <f t="shared" si="200"/>
        <v>1.0562476166242827</v>
      </c>
      <c r="Q672">
        <f>discount_curve!K664</f>
        <v>0.5090209587540766</v>
      </c>
      <c r="R672">
        <f t="shared" si="193"/>
        <v>108</v>
      </c>
      <c r="S672">
        <f t="shared" si="194"/>
        <v>5</v>
      </c>
      <c r="T672">
        <f t="shared" si="195"/>
        <v>54</v>
      </c>
    </row>
    <row r="673" spans="1:20">
      <c r="A673">
        <f t="shared" ref="A673:A710" si="202">A672+1</f>
        <v>658</v>
      </c>
      <c r="B673">
        <f t="shared" si="196"/>
        <v>0</v>
      </c>
      <c r="C673">
        <f t="shared" si="185"/>
        <v>0</v>
      </c>
      <c r="D673">
        <f t="shared" si="186"/>
        <v>0</v>
      </c>
      <c r="E673" s="6">
        <f t="shared" si="197"/>
        <v>0</v>
      </c>
      <c r="F673">
        <f t="shared" si="198"/>
        <v>0</v>
      </c>
      <c r="G673">
        <f t="shared" si="187"/>
        <v>4559.88</v>
      </c>
      <c r="H673">
        <f t="shared" si="188"/>
        <v>7005846</v>
      </c>
      <c r="I673">
        <f t="shared" si="189"/>
        <v>0</v>
      </c>
      <c r="J673">
        <f t="shared" si="190"/>
        <v>0</v>
      </c>
      <c r="K673">
        <f t="shared" si="191"/>
        <v>0</v>
      </c>
      <c r="L673">
        <f t="shared" si="199"/>
        <v>0</v>
      </c>
      <c r="M673">
        <f t="shared" si="192"/>
        <v>0.02</v>
      </c>
      <c r="N673" s="7">
        <f t="shared" si="201"/>
        <v>6.3947083494511836E-2</v>
      </c>
      <c r="O673">
        <f>VLOOKUP(R673,mortality!$B$4:$H$106,prot_model!S673+2,FALSE)</f>
        <v>0.54751435155729511</v>
      </c>
      <c r="P673">
        <f t="shared" si="200"/>
        <v>1.0563355969419661</v>
      </c>
      <c r="Q673">
        <f>discount_curve!K665</f>
        <v>0.5084980546276896</v>
      </c>
      <c r="R673">
        <f t="shared" si="193"/>
        <v>108</v>
      </c>
      <c r="S673">
        <f t="shared" si="194"/>
        <v>5</v>
      </c>
      <c r="T673">
        <f t="shared" si="195"/>
        <v>54</v>
      </c>
    </row>
    <row r="674" spans="1:20">
      <c r="A674">
        <f t="shared" si="202"/>
        <v>659</v>
      </c>
      <c r="B674">
        <f t="shared" si="196"/>
        <v>0</v>
      </c>
      <c r="C674">
        <f t="shared" si="185"/>
        <v>0</v>
      </c>
      <c r="D674">
        <f t="shared" si="186"/>
        <v>0</v>
      </c>
      <c r="E674" s="6">
        <f t="shared" si="197"/>
        <v>0</v>
      </c>
      <c r="F674">
        <f t="shared" si="198"/>
        <v>0</v>
      </c>
      <c r="G674">
        <f t="shared" si="187"/>
        <v>4559.88</v>
      </c>
      <c r="H674">
        <f t="shared" si="188"/>
        <v>7005846</v>
      </c>
      <c r="I674">
        <f t="shared" si="189"/>
        <v>0</v>
      </c>
      <c r="J674">
        <f t="shared" si="190"/>
        <v>0</v>
      </c>
      <c r="K674">
        <f t="shared" si="191"/>
        <v>0</v>
      </c>
      <c r="L674">
        <f t="shared" si="199"/>
        <v>0</v>
      </c>
      <c r="M674">
        <f t="shared" si="192"/>
        <v>0.02</v>
      </c>
      <c r="N674" s="7">
        <f t="shared" si="201"/>
        <v>6.3947083494511836E-2</v>
      </c>
      <c r="O674">
        <f>VLOOKUP(R674,mortality!$B$4:$H$106,prot_model!S674+2,FALSE)</f>
        <v>0.54751435155729511</v>
      </c>
      <c r="P674">
        <f t="shared" si="200"/>
        <v>1.0564235845879846</v>
      </c>
      <c r="Q674">
        <f>discount_curve!K666</f>
        <v>0.50797568766724965</v>
      </c>
      <c r="R674">
        <f t="shared" si="193"/>
        <v>108</v>
      </c>
      <c r="S674">
        <f t="shared" si="194"/>
        <v>5</v>
      </c>
      <c r="T674">
        <f t="shared" si="195"/>
        <v>54</v>
      </c>
    </row>
    <row r="675" spans="1:20">
      <c r="A675">
        <f t="shared" si="202"/>
        <v>660</v>
      </c>
      <c r="B675">
        <f t="shared" si="196"/>
        <v>0</v>
      </c>
      <c r="C675">
        <f t="shared" si="185"/>
        <v>0</v>
      </c>
      <c r="D675">
        <f t="shared" si="186"/>
        <v>0</v>
      </c>
      <c r="E675" s="6">
        <f t="shared" si="197"/>
        <v>0</v>
      </c>
      <c r="F675">
        <f t="shared" si="198"/>
        <v>0</v>
      </c>
      <c r="G675">
        <f t="shared" si="187"/>
        <v>4559.88</v>
      </c>
      <c r="H675">
        <f t="shared" si="188"/>
        <v>7005846</v>
      </c>
      <c r="I675">
        <f t="shared" si="189"/>
        <v>0</v>
      </c>
      <c r="J675">
        <f t="shared" si="190"/>
        <v>0</v>
      </c>
      <c r="K675">
        <f t="shared" si="191"/>
        <v>0</v>
      </c>
      <c r="L675">
        <f t="shared" si="199"/>
        <v>0</v>
      </c>
      <c r="M675">
        <f t="shared" si="192"/>
        <v>0.02</v>
      </c>
      <c r="N675" s="7">
        <f t="shared" si="201"/>
        <v>8.1110862281633223E-2</v>
      </c>
      <c r="O675">
        <f>VLOOKUP(R675,mortality!$B$4:$H$106,prot_model!S675+2,FALSE)</f>
        <v>0.63762568066322445</v>
      </c>
      <c r="P675">
        <f t="shared" si="200"/>
        <v>1.0565115795629467</v>
      </c>
      <c r="Q675">
        <f>discount_curve!K667</f>
        <v>0.49952295570325533</v>
      </c>
      <c r="R675">
        <f t="shared" si="193"/>
        <v>109</v>
      </c>
      <c r="S675">
        <f t="shared" si="194"/>
        <v>5</v>
      </c>
      <c r="T675">
        <f t="shared" si="195"/>
        <v>55</v>
      </c>
    </row>
    <row r="676" spans="1:20">
      <c r="A676">
        <f t="shared" si="202"/>
        <v>661</v>
      </c>
      <c r="B676">
        <f t="shared" si="196"/>
        <v>0</v>
      </c>
      <c r="C676">
        <f t="shared" si="185"/>
        <v>0</v>
      </c>
      <c r="D676">
        <f t="shared" si="186"/>
        <v>0</v>
      </c>
      <c r="E676" s="6">
        <f t="shared" si="197"/>
        <v>0</v>
      </c>
      <c r="F676">
        <f t="shared" si="198"/>
        <v>0</v>
      </c>
      <c r="G676">
        <f t="shared" si="187"/>
        <v>4559.88</v>
      </c>
      <c r="H676">
        <f t="shared" si="188"/>
        <v>7005846</v>
      </c>
      <c r="I676">
        <f t="shared" si="189"/>
        <v>0</v>
      </c>
      <c r="J676">
        <f t="shared" si="190"/>
        <v>0</v>
      </c>
      <c r="K676">
        <f t="shared" si="191"/>
        <v>0</v>
      </c>
      <c r="L676">
        <f t="shared" si="199"/>
        <v>0</v>
      </c>
      <c r="M676">
        <f t="shared" si="192"/>
        <v>0.02</v>
      </c>
      <c r="N676" s="7">
        <f t="shared" si="201"/>
        <v>8.1110862281633223E-2</v>
      </c>
      <c r="O676">
        <f>VLOOKUP(R676,mortality!$B$4:$H$106,prot_model!S676+2,FALSE)</f>
        <v>0.63762568066322445</v>
      </c>
      <c r="P676">
        <f t="shared" si="200"/>
        <v>1.0565995818674681</v>
      </c>
      <c r="Q676">
        <f>discount_curve!K668</f>
        <v>0.49899789889769908</v>
      </c>
      <c r="R676">
        <f t="shared" si="193"/>
        <v>109</v>
      </c>
      <c r="S676">
        <f t="shared" si="194"/>
        <v>5</v>
      </c>
      <c r="T676">
        <f t="shared" si="195"/>
        <v>55</v>
      </c>
    </row>
    <row r="677" spans="1:20">
      <c r="A677">
        <f t="shared" si="202"/>
        <v>662</v>
      </c>
      <c r="B677">
        <f t="shared" si="196"/>
        <v>0</v>
      </c>
      <c r="C677">
        <f t="shared" si="185"/>
        <v>0</v>
      </c>
      <c r="D677">
        <f t="shared" si="186"/>
        <v>0</v>
      </c>
      <c r="E677" s="6">
        <f t="shared" si="197"/>
        <v>0</v>
      </c>
      <c r="F677">
        <f t="shared" si="198"/>
        <v>0</v>
      </c>
      <c r="G677">
        <f t="shared" si="187"/>
        <v>4559.88</v>
      </c>
      <c r="H677">
        <f t="shared" si="188"/>
        <v>7005846</v>
      </c>
      <c r="I677">
        <f t="shared" si="189"/>
        <v>0</v>
      </c>
      <c r="J677">
        <f t="shared" si="190"/>
        <v>0</v>
      </c>
      <c r="K677">
        <f t="shared" si="191"/>
        <v>0</v>
      </c>
      <c r="L677">
        <f t="shared" si="199"/>
        <v>0</v>
      </c>
      <c r="M677">
        <f t="shared" si="192"/>
        <v>0.02</v>
      </c>
      <c r="N677" s="7">
        <f t="shared" si="201"/>
        <v>8.1110862281633223E-2</v>
      </c>
      <c r="O677">
        <f>VLOOKUP(R677,mortality!$B$4:$H$106,prot_model!S677+2,FALSE)</f>
        <v>0.63762568066322445</v>
      </c>
      <c r="P677">
        <f t="shared" si="200"/>
        <v>1.0566875915021541</v>
      </c>
      <c r="Q677">
        <f>discount_curve!K669</f>
        <v>0.49847339398799834</v>
      </c>
      <c r="R677">
        <f t="shared" si="193"/>
        <v>109</v>
      </c>
      <c r="S677">
        <f t="shared" si="194"/>
        <v>5</v>
      </c>
      <c r="T677">
        <f t="shared" si="195"/>
        <v>55</v>
      </c>
    </row>
    <row r="678" spans="1:20">
      <c r="A678">
        <f t="shared" si="202"/>
        <v>663</v>
      </c>
      <c r="B678">
        <f t="shared" si="196"/>
        <v>0</v>
      </c>
      <c r="C678">
        <f t="shared" si="185"/>
        <v>0</v>
      </c>
      <c r="D678">
        <f t="shared" si="186"/>
        <v>0</v>
      </c>
      <c r="E678" s="6">
        <f t="shared" si="197"/>
        <v>0</v>
      </c>
      <c r="F678">
        <f t="shared" si="198"/>
        <v>0</v>
      </c>
      <c r="G678">
        <f t="shared" si="187"/>
        <v>4559.88</v>
      </c>
      <c r="H678">
        <f t="shared" si="188"/>
        <v>7005846</v>
      </c>
      <c r="I678">
        <f t="shared" si="189"/>
        <v>0</v>
      </c>
      <c r="J678">
        <f t="shared" si="190"/>
        <v>0</v>
      </c>
      <c r="K678">
        <f t="shared" si="191"/>
        <v>0</v>
      </c>
      <c r="L678">
        <f t="shared" si="199"/>
        <v>0</v>
      </c>
      <c r="M678">
        <f t="shared" si="192"/>
        <v>0.02</v>
      </c>
      <c r="N678" s="7">
        <f t="shared" si="201"/>
        <v>8.1110862281633223E-2</v>
      </c>
      <c r="O678">
        <f>VLOOKUP(R678,mortality!$B$4:$H$106,prot_model!S678+2,FALSE)</f>
        <v>0.63762568066322445</v>
      </c>
      <c r="P678">
        <f t="shared" si="200"/>
        <v>1.0567756084676168</v>
      </c>
      <c r="Q678">
        <f>discount_curve!K670</f>
        <v>0.49794944039404648</v>
      </c>
      <c r="R678">
        <f t="shared" si="193"/>
        <v>109</v>
      </c>
      <c r="S678">
        <f t="shared" si="194"/>
        <v>5</v>
      </c>
      <c r="T678">
        <f t="shared" si="195"/>
        <v>55</v>
      </c>
    </row>
    <row r="679" spans="1:20">
      <c r="A679">
        <f t="shared" si="202"/>
        <v>664</v>
      </c>
      <c r="B679">
        <f t="shared" si="196"/>
        <v>0</v>
      </c>
      <c r="C679">
        <f t="shared" si="185"/>
        <v>0</v>
      </c>
      <c r="D679">
        <f t="shared" si="186"/>
        <v>0</v>
      </c>
      <c r="E679" s="6">
        <f t="shared" si="197"/>
        <v>0</v>
      </c>
      <c r="F679">
        <f t="shared" si="198"/>
        <v>0</v>
      </c>
      <c r="G679">
        <f t="shared" si="187"/>
        <v>4559.88</v>
      </c>
      <c r="H679">
        <f t="shared" si="188"/>
        <v>7005846</v>
      </c>
      <c r="I679">
        <f t="shared" si="189"/>
        <v>0</v>
      </c>
      <c r="J679">
        <f t="shared" si="190"/>
        <v>0</v>
      </c>
      <c r="K679">
        <f t="shared" si="191"/>
        <v>0</v>
      </c>
      <c r="L679">
        <f t="shared" si="199"/>
        <v>0</v>
      </c>
      <c r="M679">
        <f t="shared" si="192"/>
        <v>0.02</v>
      </c>
      <c r="N679" s="7">
        <f t="shared" si="201"/>
        <v>8.1110862281633223E-2</v>
      </c>
      <c r="O679">
        <f>VLOOKUP(R679,mortality!$B$4:$H$106,prot_model!S679+2,FALSE)</f>
        <v>0.63762568066322445</v>
      </c>
      <c r="P679">
        <f t="shared" si="200"/>
        <v>1.0568636327644672</v>
      </c>
      <c r="Q679">
        <f>discount_curve!K671</f>
        <v>0.4974260375363464</v>
      </c>
      <c r="R679">
        <f t="shared" si="193"/>
        <v>109</v>
      </c>
      <c r="S679">
        <f t="shared" si="194"/>
        <v>5</v>
      </c>
      <c r="T679">
        <f t="shared" si="195"/>
        <v>55</v>
      </c>
    </row>
    <row r="680" spans="1:20">
      <c r="A680">
        <f t="shared" si="202"/>
        <v>665</v>
      </c>
      <c r="B680">
        <f t="shared" si="196"/>
        <v>0</v>
      </c>
      <c r="C680">
        <f t="shared" si="185"/>
        <v>0</v>
      </c>
      <c r="D680">
        <f t="shared" si="186"/>
        <v>0</v>
      </c>
      <c r="E680" s="6">
        <f t="shared" si="197"/>
        <v>0</v>
      </c>
      <c r="F680">
        <f t="shared" si="198"/>
        <v>0</v>
      </c>
      <c r="G680">
        <f t="shared" si="187"/>
        <v>4559.88</v>
      </c>
      <c r="H680">
        <f t="shared" si="188"/>
        <v>7005846</v>
      </c>
      <c r="I680">
        <f t="shared" si="189"/>
        <v>0</v>
      </c>
      <c r="J680">
        <f t="shared" si="190"/>
        <v>0</v>
      </c>
      <c r="K680">
        <f t="shared" si="191"/>
        <v>0</v>
      </c>
      <c r="L680">
        <f t="shared" si="199"/>
        <v>0</v>
      </c>
      <c r="M680">
        <f t="shared" si="192"/>
        <v>0.02</v>
      </c>
      <c r="N680" s="7">
        <f t="shared" si="201"/>
        <v>8.1110862281633223E-2</v>
      </c>
      <c r="O680">
        <f>VLOOKUP(R680,mortality!$B$4:$H$106,prot_model!S680+2,FALSE)</f>
        <v>0.63762568066322445</v>
      </c>
      <c r="P680">
        <f t="shared" si="200"/>
        <v>1.0569516643933157</v>
      </c>
      <c r="Q680">
        <f>discount_curve!K672</f>
        <v>0.49690318483601026</v>
      </c>
      <c r="R680">
        <f t="shared" si="193"/>
        <v>109</v>
      </c>
      <c r="S680">
        <f t="shared" si="194"/>
        <v>5</v>
      </c>
      <c r="T680">
        <f t="shared" si="195"/>
        <v>55</v>
      </c>
    </row>
    <row r="681" spans="1:20">
      <c r="A681">
        <f t="shared" si="202"/>
        <v>666</v>
      </c>
      <c r="B681">
        <f t="shared" si="196"/>
        <v>0</v>
      </c>
      <c r="C681">
        <f t="shared" si="185"/>
        <v>0</v>
      </c>
      <c r="D681">
        <f t="shared" si="186"/>
        <v>0</v>
      </c>
      <c r="E681" s="6">
        <f t="shared" si="197"/>
        <v>0</v>
      </c>
      <c r="F681">
        <f t="shared" si="198"/>
        <v>0</v>
      </c>
      <c r="G681">
        <f t="shared" si="187"/>
        <v>4559.88</v>
      </c>
      <c r="H681">
        <f t="shared" si="188"/>
        <v>7005846</v>
      </c>
      <c r="I681">
        <f t="shared" si="189"/>
        <v>0</v>
      </c>
      <c r="J681">
        <f t="shared" si="190"/>
        <v>0</v>
      </c>
      <c r="K681">
        <f t="shared" si="191"/>
        <v>0</v>
      </c>
      <c r="L681">
        <f t="shared" si="199"/>
        <v>0</v>
      </c>
      <c r="M681">
        <f t="shared" si="192"/>
        <v>0.02</v>
      </c>
      <c r="N681" s="7">
        <f t="shared" si="201"/>
        <v>8.1110862281633223E-2</v>
      </c>
      <c r="O681">
        <f>VLOOKUP(R681,mortality!$B$4:$H$106,prot_model!S681+2,FALSE)</f>
        <v>0.63762568066322445</v>
      </c>
      <c r="P681">
        <f t="shared" si="200"/>
        <v>1.0570397033547732</v>
      </c>
      <c r="Q681">
        <f>discount_curve!K673</f>
        <v>0.49638088171475825</v>
      </c>
      <c r="R681">
        <f t="shared" si="193"/>
        <v>109</v>
      </c>
      <c r="S681">
        <f t="shared" si="194"/>
        <v>5</v>
      </c>
      <c r="T681">
        <f t="shared" si="195"/>
        <v>55</v>
      </c>
    </row>
    <row r="682" spans="1:20">
      <c r="A682">
        <f t="shared" si="202"/>
        <v>667</v>
      </c>
      <c r="B682">
        <f t="shared" si="196"/>
        <v>0</v>
      </c>
      <c r="C682">
        <f t="shared" si="185"/>
        <v>0</v>
      </c>
      <c r="D682">
        <f t="shared" si="186"/>
        <v>0</v>
      </c>
      <c r="E682" s="6">
        <f t="shared" si="197"/>
        <v>0</v>
      </c>
      <c r="F682">
        <f t="shared" si="198"/>
        <v>0</v>
      </c>
      <c r="G682">
        <f t="shared" si="187"/>
        <v>4559.88</v>
      </c>
      <c r="H682">
        <f t="shared" si="188"/>
        <v>7005846</v>
      </c>
      <c r="I682">
        <f t="shared" si="189"/>
        <v>0</v>
      </c>
      <c r="J682">
        <f t="shared" si="190"/>
        <v>0</v>
      </c>
      <c r="K682">
        <f t="shared" si="191"/>
        <v>0</v>
      </c>
      <c r="L682">
        <f t="shared" si="199"/>
        <v>0</v>
      </c>
      <c r="M682">
        <f t="shared" si="192"/>
        <v>0.02</v>
      </c>
      <c r="N682" s="7">
        <f t="shared" si="201"/>
        <v>8.1110862281633223E-2</v>
      </c>
      <c r="O682">
        <f>VLOOKUP(R682,mortality!$B$4:$H$106,prot_model!S682+2,FALSE)</f>
        <v>0.63762568066322445</v>
      </c>
      <c r="P682">
        <f t="shared" si="200"/>
        <v>1.0571277496494502</v>
      </c>
      <c r="Q682">
        <f>discount_curve!K674</f>
        <v>0.49585912759491912</v>
      </c>
      <c r="R682">
        <f t="shared" si="193"/>
        <v>109</v>
      </c>
      <c r="S682">
        <f t="shared" si="194"/>
        <v>5</v>
      </c>
      <c r="T682">
        <f t="shared" si="195"/>
        <v>55</v>
      </c>
    </row>
    <row r="683" spans="1:20">
      <c r="A683">
        <f t="shared" si="202"/>
        <v>668</v>
      </c>
      <c r="B683">
        <f t="shared" si="196"/>
        <v>0</v>
      </c>
      <c r="C683">
        <f t="shared" si="185"/>
        <v>0</v>
      </c>
      <c r="D683">
        <f t="shared" si="186"/>
        <v>0</v>
      </c>
      <c r="E683" s="6">
        <f t="shared" si="197"/>
        <v>0</v>
      </c>
      <c r="F683">
        <f t="shared" si="198"/>
        <v>0</v>
      </c>
      <c r="G683">
        <f t="shared" si="187"/>
        <v>4559.88</v>
      </c>
      <c r="H683">
        <f t="shared" si="188"/>
        <v>7005846</v>
      </c>
      <c r="I683">
        <f t="shared" si="189"/>
        <v>0</v>
      </c>
      <c r="J683">
        <f t="shared" si="190"/>
        <v>0</v>
      </c>
      <c r="K683">
        <f t="shared" si="191"/>
        <v>0</v>
      </c>
      <c r="L683">
        <f t="shared" si="199"/>
        <v>0</v>
      </c>
      <c r="M683">
        <f t="shared" si="192"/>
        <v>0.02</v>
      </c>
      <c r="N683" s="7">
        <f t="shared" si="201"/>
        <v>8.1110862281633223E-2</v>
      </c>
      <c r="O683">
        <f>VLOOKUP(R683,mortality!$B$4:$H$106,prot_model!S683+2,FALSE)</f>
        <v>0.63762568066322445</v>
      </c>
      <c r="P683">
        <f t="shared" si="200"/>
        <v>1.0572158032779577</v>
      </c>
      <c r="Q683">
        <f>discount_curve!K675</f>
        <v>0.49533792189942827</v>
      </c>
      <c r="R683">
        <f t="shared" si="193"/>
        <v>109</v>
      </c>
      <c r="S683">
        <f t="shared" si="194"/>
        <v>5</v>
      </c>
      <c r="T683">
        <f t="shared" si="195"/>
        <v>55</v>
      </c>
    </row>
    <row r="684" spans="1:20">
      <c r="A684">
        <f t="shared" si="202"/>
        <v>669</v>
      </c>
      <c r="B684">
        <f t="shared" si="196"/>
        <v>0</v>
      </c>
      <c r="C684">
        <f t="shared" si="185"/>
        <v>0</v>
      </c>
      <c r="D684">
        <f t="shared" si="186"/>
        <v>0</v>
      </c>
      <c r="E684" s="6">
        <f t="shared" si="197"/>
        <v>0</v>
      </c>
      <c r="F684">
        <f t="shared" si="198"/>
        <v>0</v>
      </c>
      <c r="G684">
        <f t="shared" si="187"/>
        <v>4559.88</v>
      </c>
      <c r="H684">
        <f t="shared" si="188"/>
        <v>7005846</v>
      </c>
      <c r="I684">
        <f t="shared" si="189"/>
        <v>0</v>
      </c>
      <c r="J684">
        <f t="shared" si="190"/>
        <v>0</v>
      </c>
      <c r="K684">
        <f t="shared" si="191"/>
        <v>0</v>
      </c>
      <c r="L684">
        <f t="shared" si="199"/>
        <v>0</v>
      </c>
      <c r="M684">
        <f t="shared" si="192"/>
        <v>0.02</v>
      </c>
      <c r="N684" s="7">
        <f t="shared" si="201"/>
        <v>8.1110862281633223E-2</v>
      </c>
      <c r="O684">
        <f>VLOOKUP(R684,mortality!$B$4:$H$106,prot_model!S684+2,FALSE)</f>
        <v>0.63762568066322445</v>
      </c>
      <c r="P684">
        <f t="shared" si="200"/>
        <v>1.0573038642409067</v>
      </c>
      <c r="Q684">
        <f>discount_curve!K676</f>
        <v>0.49481726405182791</v>
      </c>
      <c r="R684">
        <f t="shared" si="193"/>
        <v>109</v>
      </c>
      <c r="S684">
        <f t="shared" si="194"/>
        <v>5</v>
      </c>
      <c r="T684">
        <f t="shared" si="195"/>
        <v>55</v>
      </c>
    </row>
    <row r="685" spans="1:20">
      <c r="A685">
        <f t="shared" si="202"/>
        <v>670</v>
      </c>
      <c r="B685">
        <f t="shared" si="196"/>
        <v>0</v>
      </c>
      <c r="C685">
        <f t="shared" si="185"/>
        <v>0</v>
      </c>
      <c r="D685">
        <f t="shared" si="186"/>
        <v>0</v>
      </c>
      <c r="E685" s="6">
        <f t="shared" si="197"/>
        <v>0</v>
      </c>
      <c r="F685">
        <f t="shared" si="198"/>
        <v>0</v>
      </c>
      <c r="G685">
        <f t="shared" si="187"/>
        <v>4559.88</v>
      </c>
      <c r="H685">
        <f t="shared" si="188"/>
        <v>7005846</v>
      </c>
      <c r="I685">
        <f t="shared" si="189"/>
        <v>0</v>
      </c>
      <c r="J685">
        <f t="shared" si="190"/>
        <v>0</v>
      </c>
      <c r="K685">
        <f t="shared" si="191"/>
        <v>0</v>
      </c>
      <c r="L685">
        <f t="shared" si="199"/>
        <v>0</v>
      </c>
      <c r="M685">
        <f t="shared" si="192"/>
        <v>0.02</v>
      </c>
      <c r="N685" s="7">
        <f t="shared" si="201"/>
        <v>8.1110862281633223E-2</v>
      </c>
      <c r="O685">
        <f>VLOOKUP(R685,mortality!$B$4:$H$106,prot_model!S685+2,FALSE)</f>
        <v>0.63762568066322445</v>
      </c>
      <c r="P685">
        <f t="shared" si="200"/>
        <v>1.0573919325389081</v>
      </c>
      <c r="Q685">
        <f>discount_curve!K677</f>
        <v>0.49429715347626607</v>
      </c>
      <c r="R685">
        <f t="shared" si="193"/>
        <v>109</v>
      </c>
      <c r="S685">
        <f t="shared" si="194"/>
        <v>5</v>
      </c>
      <c r="T685">
        <f t="shared" si="195"/>
        <v>55</v>
      </c>
    </row>
    <row r="686" spans="1:20">
      <c r="A686">
        <f t="shared" si="202"/>
        <v>671</v>
      </c>
      <c r="B686">
        <f t="shared" si="196"/>
        <v>0</v>
      </c>
      <c r="C686">
        <f t="shared" si="185"/>
        <v>0</v>
      </c>
      <c r="D686">
        <f t="shared" si="186"/>
        <v>0</v>
      </c>
      <c r="E686" s="6">
        <f t="shared" si="197"/>
        <v>0</v>
      </c>
      <c r="F686">
        <f t="shared" si="198"/>
        <v>0</v>
      </c>
      <c r="G686">
        <f t="shared" si="187"/>
        <v>4559.88</v>
      </c>
      <c r="H686">
        <f t="shared" si="188"/>
        <v>7005846</v>
      </c>
      <c r="I686">
        <f t="shared" si="189"/>
        <v>0</v>
      </c>
      <c r="J686">
        <f t="shared" si="190"/>
        <v>0</v>
      </c>
      <c r="K686">
        <f t="shared" si="191"/>
        <v>0</v>
      </c>
      <c r="L686">
        <f t="shared" si="199"/>
        <v>0</v>
      </c>
      <c r="M686">
        <f t="shared" si="192"/>
        <v>0.02</v>
      </c>
      <c r="N686" s="7">
        <f t="shared" si="201"/>
        <v>8.1110862281633223E-2</v>
      </c>
      <c r="O686">
        <f>VLOOKUP(R686,mortality!$B$4:$H$106,prot_model!S686+2,FALSE)</f>
        <v>0.63762568066322445</v>
      </c>
      <c r="P686">
        <f t="shared" si="200"/>
        <v>1.0574800081725726</v>
      </c>
      <c r="Q686">
        <f>discount_curve!K678</f>
        <v>0.4937775895974959</v>
      </c>
      <c r="R686">
        <f t="shared" si="193"/>
        <v>109</v>
      </c>
      <c r="S686">
        <f t="shared" si="194"/>
        <v>5</v>
      </c>
      <c r="T686">
        <f t="shared" si="195"/>
        <v>55</v>
      </c>
    </row>
    <row r="687" spans="1:20">
      <c r="A687">
        <f t="shared" si="202"/>
        <v>672</v>
      </c>
      <c r="B687">
        <f t="shared" si="196"/>
        <v>0</v>
      </c>
      <c r="C687">
        <f t="shared" si="185"/>
        <v>0</v>
      </c>
      <c r="D687">
        <f t="shared" si="186"/>
        <v>0</v>
      </c>
      <c r="E687" s="6">
        <f t="shared" si="197"/>
        <v>0</v>
      </c>
      <c r="F687">
        <f t="shared" si="198"/>
        <v>0</v>
      </c>
      <c r="G687">
        <f t="shared" si="187"/>
        <v>4559.88</v>
      </c>
      <c r="H687">
        <f t="shared" si="188"/>
        <v>7005846</v>
      </c>
      <c r="I687">
        <f t="shared" si="189"/>
        <v>0</v>
      </c>
      <c r="J687">
        <f t="shared" si="190"/>
        <v>0</v>
      </c>
      <c r="K687">
        <f t="shared" si="191"/>
        <v>0</v>
      </c>
      <c r="L687">
        <f t="shared" si="199"/>
        <v>0</v>
      </c>
      <c r="M687">
        <f t="shared" si="192"/>
        <v>0.02</v>
      </c>
      <c r="N687" s="7">
        <f t="shared" si="201"/>
        <v>0.10728687452127461</v>
      </c>
      <c r="O687">
        <f>VLOOKUP(R687,mortality!$B$4:$H$106,prot_model!S687+2,FALSE)</f>
        <v>0.74382128519873325</v>
      </c>
      <c r="P687">
        <f t="shared" si="200"/>
        <v>1.0575680911425098</v>
      </c>
      <c r="Q687">
        <f>discount_curve!K679</f>
        <v>0.48487632254617102</v>
      </c>
      <c r="R687">
        <f t="shared" si="193"/>
        <v>110</v>
      </c>
      <c r="S687">
        <f t="shared" si="194"/>
        <v>5</v>
      </c>
      <c r="T687">
        <f t="shared" si="195"/>
        <v>56</v>
      </c>
    </row>
    <row r="688" spans="1:20">
      <c r="A688">
        <f t="shared" si="202"/>
        <v>673</v>
      </c>
      <c r="B688">
        <f t="shared" si="196"/>
        <v>0</v>
      </c>
      <c r="C688">
        <f t="shared" si="185"/>
        <v>0</v>
      </c>
      <c r="D688">
        <f t="shared" si="186"/>
        <v>0</v>
      </c>
      <c r="E688" s="6">
        <f t="shared" si="197"/>
        <v>0</v>
      </c>
      <c r="F688">
        <f t="shared" si="198"/>
        <v>0</v>
      </c>
      <c r="G688">
        <f t="shared" si="187"/>
        <v>4559.88</v>
      </c>
      <c r="H688">
        <f t="shared" si="188"/>
        <v>7005846</v>
      </c>
      <c r="I688">
        <f t="shared" si="189"/>
        <v>0</v>
      </c>
      <c r="J688">
        <f t="shared" si="190"/>
        <v>0</v>
      </c>
      <c r="K688">
        <f t="shared" si="191"/>
        <v>0</v>
      </c>
      <c r="L688">
        <f t="shared" si="199"/>
        <v>0</v>
      </c>
      <c r="M688">
        <f t="shared" si="192"/>
        <v>0.02</v>
      </c>
      <c r="N688" s="7">
        <f t="shared" si="201"/>
        <v>0.10728687452127461</v>
      </c>
      <c r="O688">
        <f>VLOOKUP(R688,mortality!$B$4:$H$106,prot_model!S688+2,FALSE)</f>
        <v>0.74382128519873325</v>
      </c>
      <c r="P688">
        <f t="shared" si="200"/>
        <v>1.0576561814493355</v>
      </c>
      <c r="Q688">
        <f>discount_curve!K680</f>
        <v>0.48435430722058859</v>
      </c>
      <c r="R688">
        <f t="shared" si="193"/>
        <v>110</v>
      </c>
      <c r="S688">
        <f t="shared" si="194"/>
        <v>5</v>
      </c>
      <c r="T688">
        <f t="shared" si="195"/>
        <v>56</v>
      </c>
    </row>
    <row r="689" spans="1:20">
      <c r="A689">
        <f t="shared" si="202"/>
        <v>674</v>
      </c>
      <c r="B689">
        <f t="shared" si="196"/>
        <v>0</v>
      </c>
      <c r="C689">
        <f t="shared" si="185"/>
        <v>0</v>
      </c>
      <c r="D689">
        <f t="shared" si="186"/>
        <v>0</v>
      </c>
      <c r="E689" s="6">
        <f t="shared" si="197"/>
        <v>0</v>
      </c>
      <c r="F689">
        <f t="shared" si="198"/>
        <v>0</v>
      </c>
      <c r="G689">
        <f t="shared" si="187"/>
        <v>4559.88</v>
      </c>
      <c r="H689">
        <f t="shared" si="188"/>
        <v>7005846</v>
      </c>
      <c r="I689">
        <f t="shared" si="189"/>
        <v>0</v>
      </c>
      <c r="J689">
        <f t="shared" si="190"/>
        <v>0</v>
      </c>
      <c r="K689">
        <f t="shared" si="191"/>
        <v>0</v>
      </c>
      <c r="L689">
        <f t="shared" si="199"/>
        <v>0</v>
      </c>
      <c r="M689">
        <f t="shared" si="192"/>
        <v>0.02</v>
      </c>
      <c r="N689" s="7">
        <f t="shared" si="201"/>
        <v>0.10728687452127461</v>
      </c>
      <c r="O689">
        <f>VLOOKUP(R689,mortality!$B$4:$H$106,prot_model!S689+2,FALSE)</f>
        <v>0.74382128519873325</v>
      </c>
      <c r="P689">
        <f t="shared" si="200"/>
        <v>1.057744279093656</v>
      </c>
      <c r="Q689">
        <f>discount_curve!K681</f>
        <v>0.48383285389398917</v>
      </c>
      <c r="R689">
        <f t="shared" si="193"/>
        <v>110</v>
      </c>
      <c r="S689">
        <f t="shared" si="194"/>
        <v>5</v>
      </c>
      <c r="T689">
        <f t="shared" si="195"/>
        <v>56</v>
      </c>
    </row>
    <row r="690" spans="1:20">
      <c r="A690">
        <f t="shared" si="202"/>
        <v>675</v>
      </c>
      <c r="B690">
        <f t="shared" si="196"/>
        <v>0</v>
      </c>
      <c r="C690">
        <f t="shared" si="185"/>
        <v>0</v>
      </c>
      <c r="D690">
        <f t="shared" si="186"/>
        <v>0</v>
      </c>
      <c r="E690" s="6">
        <f t="shared" si="197"/>
        <v>0</v>
      </c>
      <c r="F690">
        <f t="shared" si="198"/>
        <v>0</v>
      </c>
      <c r="G690">
        <f t="shared" si="187"/>
        <v>4559.88</v>
      </c>
      <c r="H690">
        <f t="shared" si="188"/>
        <v>7005846</v>
      </c>
      <c r="I690">
        <f t="shared" si="189"/>
        <v>0</v>
      </c>
      <c r="J690">
        <f t="shared" si="190"/>
        <v>0</v>
      </c>
      <c r="K690">
        <f t="shared" si="191"/>
        <v>0</v>
      </c>
      <c r="L690">
        <f t="shared" si="199"/>
        <v>0</v>
      </c>
      <c r="M690">
        <f t="shared" si="192"/>
        <v>0.02</v>
      </c>
      <c r="N690" s="7">
        <f t="shared" si="201"/>
        <v>0.10728687452127461</v>
      </c>
      <c r="O690">
        <f>VLOOKUP(R690,mortality!$B$4:$H$106,prot_model!S690+2,FALSE)</f>
        <v>0.74382128519873325</v>
      </c>
      <c r="P690">
        <f t="shared" si="200"/>
        <v>1.0578323840760844</v>
      </c>
      <c r="Q690">
        <f>discount_curve!K682</f>
        <v>0.48331196196132742</v>
      </c>
      <c r="R690">
        <f t="shared" si="193"/>
        <v>110</v>
      </c>
      <c r="S690">
        <f t="shared" si="194"/>
        <v>5</v>
      </c>
      <c r="T690">
        <f t="shared" si="195"/>
        <v>56</v>
      </c>
    </row>
    <row r="691" spans="1:20">
      <c r="A691">
        <f t="shared" si="202"/>
        <v>676</v>
      </c>
      <c r="B691">
        <f t="shared" si="196"/>
        <v>0</v>
      </c>
      <c r="C691">
        <f t="shared" si="185"/>
        <v>0</v>
      </c>
      <c r="D691">
        <f t="shared" si="186"/>
        <v>0</v>
      </c>
      <c r="E691" s="6">
        <f t="shared" si="197"/>
        <v>0</v>
      </c>
      <c r="F691">
        <f t="shared" si="198"/>
        <v>0</v>
      </c>
      <c r="G691">
        <f t="shared" si="187"/>
        <v>4559.88</v>
      </c>
      <c r="H691">
        <f t="shared" si="188"/>
        <v>7005846</v>
      </c>
      <c r="I691">
        <f t="shared" si="189"/>
        <v>0</v>
      </c>
      <c r="J691">
        <f t="shared" si="190"/>
        <v>0</v>
      </c>
      <c r="K691">
        <f t="shared" si="191"/>
        <v>0</v>
      </c>
      <c r="L691">
        <f t="shared" si="199"/>
        <v>0</v>
      </c>
      <c r="M691">
        <f t="shared" si="192"/>
        <v>0.02</v>
      </c>
      <c r="N691" s="7">
        <f t="shared" si="201"/>
        <v>0.10728687452127461</v>
      </c>
      <c r="O691">
        <f>VLOOKUP(R691,mortality!$B$4:$H$106,prot_model!S691+2,FALSE)</f>
        <v>0.74382128519873325</v>
      </c>
      <c r="P691">
        <f t="shared" si="200"/>
        <v>1.0579204963972315</v>
      </c>
      <c r="Q691">
        <f>discount_curve!K683</f>
        <v>0.48279163081820997</v>
      </c>
      <c r="R691">
        <f t="shared" si="193"/>
        <v>110</v>
      </c>
      <c r="S691">
        <f t="shared" si="194"/>
        <v>5</v>
      </c>
      <c r="T691">
        <f t="shared" si="195"/>
        <v>56</v>
      </c>
    </row>
    <row r="692" spans="1:20">
      <c r="A692">
        <f t="shared" si="202"/>
        <v>677</v>
      </c>
      <c r="B692">
        <f t="shared" si="196"/>
        <v>0</v>
      </c>
      <c r="C692">
        <f t="shared" si="185"/>
        <v>0</v>
      </c>
      <c r="D692">
        <f t="shared" si="186"/>
        <v>0</v>
      </c>
      <c r="E692" s="6">
        <f t="shared" si="197"/>
        <v>0</v>
      </c>
      <c r="F692">
        <f t="shared" si="198"/>
        <v>0</v>
      </c>
      <c r="G692">
        <f t="shared" si="187"/>
        <v>4559.88</v>
      </c>
      <c r="H692">
        <f t="shared" si="188"/>
        <v>7005846</v>
      </c>
      <c r="I692">
        <f t="shared" si="189"/>
        <v>0</v>
      </c>
      <c r="J692">
        <f t="shared" si="190"/>
        <v>0</v>
      </c>
      <c r="K692">
        <f t="shared" si="191"/>
        <v>0</v>
      </c>
      <c r="L692">
        <f t="shared" si="199"/>
        <v>0</v>
      </c>
      <c r="M692">
        <f t="shared" si="192"/>
        <v>0.02</v>
      </c>
      <c r="N692" s="7">
        <f t="shared" si="201"/>
        <v>0.10728687452127461</v>
      </c>
      <c r="O692">
        <f>VLOOKUP(R692,mortality!$B$4:$H$106,prot_model!S692+2,FALSE)</f>
        <v>0.74382128519873325</v>
      </c>
      <c r="P692">
        <f t="shared" si="200"/>
        <v>1.0580086160577089</v>
      </c>
      <c r="Q692">
        <f>discount_curve!K684</f>
        <v>0.48227185986089333</v>
      </c>
      <c r="R692">
        <f t="shared" si="193"/>
        <v>110</v>
      </c>
      <c r="S692">
        <f t="shared" si="194"/>
        <v>5</v>
      </c>
      <c r="T692">
        <f t="shared" si="195"/>
        <v>56</v>
      </c>
    </row>
    <row r="693" spans="1:20">
      <c r="A693">
        <f t="shared" si="202"/>
        <v>678</v>
      </c>
      <c r="B693">
        <f t="shared" si="196"/>
        <v>0</v>
      </c>
      <c r="C693">
        <f t="shared" si="185"/>
        <v>0</v>
      </c>
      <c r="D693">
        <f t="shared" si="186"/>
        <v>0</v>
      </c>
      <c r="E693" s="6">
        <f t="shared" si="197"/>
        <v>0</v>
      </c>
      <c r="F693">
        <f t="shared" si="198"/>
        <v>0</v>
      </c>
      <c r="G693">
        <f t="shared" si="187"/>
        <v>4559.88</v>
      </c>
      <c r="H693">
        <f t="shared" si="188"/>
        <v>7005846</v>
      </c>
      <c r="I693">
        <f t="shared" si="189"/>
        <v>0</v>
      </c>
      <c r="J693">
        <f t="shared" si="190"/>
        <v>0</v>
      </c>
      <c r="K693">
        <f t="shared" si="191"/>
        <v>0</v>
      </c>
      <c r="L693">
        <f t="shared" si="199"/>
        <v>0</v>
      </c>
      <c r="M693">
        <f t="shared" si="192"/>
        <v>0.02</v>
      </c>
      <c r="N693" s="7">
        <f t="shared" si="201"/>
        <v>0.10728687452127461</v>
      </c>
      <c r="O693">
        <f>VLOOKUP(R693,mortality!$B$4:$H$106,prot_model!S693+2,FALSE)</f>
        <v>0.74382128519873325</v>
      </c>
      <c r="P693">
        <f t="shared" si="200"/>
        <v>1.0580967430581278</v>
      </c>
      <c r="Q693">
        <f>discount_curve!K685</f>
        <v>0.48175264848628424</v>
      </c>
      <c r="R693">
        <f t="shared" si="193"/>
        <v>110</v>
      </c>
      <c r="S693">
        <f t="shared" si="194"/>
        <v>5</v>
      </c>
      <c r="T693">
        <f t="shared" si="195"/>
        <v>56</v>
      </c>
    </row>
    <row r="694" spans="1:20">
      <c r="A694">
        <f t="shared" si="202"/>
        <v>679</v>
      </c>
      <c r="B694">
        <f t="shared" si="196"/>
        <v>0</v>
      </c>
      <c r="C694">
        <f t="shared" si="185"/>
        <v>0</v>
      </c>
      <c r="D694">
        <f t="shared" si="186"/>
        <v>0</v>
      </c>
      <c r="E694" s="6">
        <f t="shared" si="197"/>
        <v>0</v>
      </c>
      <c r="F694">
        <f t="shared" si="198"/>
        <v>0</v>
      </c>
      <c r="G694">
        <f t="shared" si="187"/>
        <v>4559.88</v>
      </c>
      <c r="H694">
        <f t="shared" si="188"/>
        <v>7005846</v>
      </c>
      <c r="I694">
        <f t="shared" si="189"/>
        <v>0</v>
      </c>
      <c r="J694">
        <f t="shared" si="190"/>
        <v>0</v>
      </c>
      <c r="K694">
        <f t="shared" si="191"/>
        <v>0</v>
      </c>
      <c r="L694">
        <f t="shared" si="199"/>
        <v>0</v>
      </c>
      <c r="M694">
        <f t="shared" si="192"/>
        <v>0.02</v>
      </c>
      <c r="N694" s="7">
        <f t="shared" si="201"/>
        <v>0.10728687452127461</v>
      </c>
      <c r="O694">
        <f>VLOOKUP(R694,mortality!$B$4:$H$106,prot_model!S694+2,FALSE)</f>
        <v>0.74382128519873325</v>
      </c>
      <c r="P694">
        <f t="shared" si="200"/>
        <v>1.0581848773990996</v>
      </c>
      <c r="Q694">
        <f>discount_curve!K686</f>
        <v>0.48123399609193929</v>
      </c>
      <c r="R694">
        <f t="shared" si="193"/>
        <v>110</v>
      </c>
      <c r="S694">
        <f t="shared" si="194"/>
        <v>5</v>
      </c>
      <c r="T694">
        <f t="shared" si="195"/>
        <v>56</v>
      </c>
    </row>
    <row r="695" spans="1:20">
      <c r="A695">
        <f t="shared" si="202"/>
        <v>680</v>
      </c>
      <c r="B695">
        <f t="shared" si="196"/>
        <v>0</v>
      </c>
      <c r="C695">
        <f t="shared" si="185"/>
        <v>0</v>
      </c>
      <c r="D695">
        <f t="shared" si="186"/>
        <v>0</v>
      </c>
      <c r="E695" s="6">
        <f t="shared" si="197"/>
        <v>0</v>
      </c>
      <c r="F695">
        <f t="shared" si="198"/>
        <v>0</v>
      </c>
      <c r="G695">
        <f t="shared" si="187"/>
        <v>4559.88</v>
      </c>
      <c r="H695">
        <f t="shared" si="188"/>
        <v>7005846</v>
      </c>
      <c r="I695">
        <f t="shared" si="189"/>
        <v>0</v>
      </c>
      <c r="J695">
        <f t="shared" si="190"/>
        <v>0</v>
      </c>
      <c r="K695">
        <f t="shared" si="191"/>
        <v>0</v>
      </c>
      <c r="L695">
        <f t="shared" si="199"/>
        <v>0</v>
      </c>
      <c r="M695">
        <f t="shared" si="192"/>
        <v>0.02</v>
      </c>
      <c r="N695" s="7">
        <f t="shared" si="201"/>
        <v>0.10728687452127461</v>
      </c>
      <c r="O695">
        <f>VLOOKUP(R695,mortality!$B$4:$H$106,prot_model!S695+2,FALSE)</f>
        <v>0.74382128519873325</v>
      </c>
      <c r="P695">
        <f t="shared" si="200"/>
        <v>1.0582730190812357</v>
      </c>
      <c r="Q695">
        <f>discount_curve!K687</f>
        <v>0.48071590207606313</v>
      </c>
      <c r="R695">
        <f t="shared" si="193"/>
        <v>110</v>
      </c>
      <c r="S695">
        <f t="shared" si="194"/>
        <v>5</v>
      </c>
      <c r="T695">
        <f t="shared" si="195"/>
        <v>56</v>
      </c>
    </row>
    <row r="696" spans="1:20">
      <c r="A696">
        <f t="shared" si="202"/>
        <v>681</v>
      </c>
      <c r="B696">
        <f t="shared" si="196"/>
        <v>0</v>
      </c>
      <c r="C696">
        <f t="shared" si="185"/>
        <v>0</v>
      </c>
      <c r="D696">
        <f t="shared" si="186"/>
        <v>0</v>
      </c>
      <c r="E696" s="6">
        <f t="shared" si="197"/>
        <v>0</v>
      </c>
      <c r="F696">
        <f t="shared" si="198"/>
        <v>0</v>
      </c>
      <c r="G696">
        <f t="shared" si="187"/>
        <v>4559.88</v>
      </c>
      <c r="H696">
        <f t="shared" si="188"/>
        <v>7005846</v>
      </c>
      <c r="I696">
        <f t="shared" si="189"/>
        <v>0</v>
      </c>
      <c r="J696">
        <f t="shared" si="190"/>
        <v>0</v>
      </c>
      <c r="K696">
        <f t="shared" si="191"/>
        <v>0</v>
      </c>
      <c r="L696">
        <f t="shared" si="199"/>
        <v>0</v>
      </c>
      <c r="M696">
        <f t="shared" si="192"/>
        <v>0.02</v>
      </c>
      <c r="N696" s="7">
        <f t="shared" si="201"/>
        <v>0.10728687452127461</v>
      </c>
      <c r="O696">
        <f>VLOOKUP(R696,mortality!$B$4:$H$106,prot_model!S696+2,FALSE)</f>
        <v>0.74382128519873325</v>
      </c>
      <c r="P696">
        <f t="shared" si="200"/>
        <v>1.0583611681051475</v>
      </c>
      <c r="Q696">
        <f>discount_curve!K688</f>
        <v>0.48019836583750819</v>
      </c>
      <c r="R696">
        <f t="shared" si="193"/>
        <v>110</v>
      </c>
      <c r="S696">
        <f t="shared" si="194"/>
        <v>5</v>
      </c>
      <c r="T696">
        <f t="shared" si="195"/>
        <v>56</v>
      </c>
    </row>
    <row r="697" spans="1:20">
      <c r="A697">
        <f t="shared" si="202"/>
        <v>682</v>
      </c>
      <c r="B697">
        <f t="shared" si="196"/>
        <v>0</v>
      </c>
      <c r="C697">
        <f t="shared" si="185"/>
        <v>0</v>
      </c>
      <c r="D697">
        <f t="shared" si="186"/>
        <v>0</v>
      </c>
      <c r="E697" s="6">
        <f t="shared" si="197"/>
        <v>0</v>
      </c>
      <c r="F697">
        <f t="shared" si="198"/>
        <v>0</v>
      </c>
      <c r="G697">
        <f t="shared" si="187"/>
        <v>4559.88</v>
      </c>
      <c r="H697">
        <f t="shared" si="188"/>
        <v>7005846</v>
      </c>
      <c r="I697">
        <f t="shared" si="189"/>
        <v>0</v>
      </c>
      <c r="J697">
        <f t="shared" si="190"/>
        <v>0</v>
      </c>
      <c r="K697">
        <f t="shared" si="191"/>
        <v>0</v>
      </c>
      <c r="L697">
        <f t="shared" si="199"/>
        <v>0</v>
      </c>
      <c r="M697">
        <f t="shared" si="192"/>
        <v>0.02</v>
      </c>
      <c r="N697" s="7">
        <f t="shared" si="201"/>
        <v>0.10728687452127461</v>
      </c>
      <c r="O697">
        <f>VLOOKUP(R697,mortality!$B$4:$H$106,prot_model!S697+2,FALSE)</f>
        <v>0.74382128519873325</v>
      </c>
      <c r="P697">
        <f t="shared" si="200"/>
        <v>1.0584493244714468</v>
      </c>
      <c r="Q697">
        <f>discount_curve!K689</f>
        <v>0.47968138677577438</v>
      </c>
      <c r="R697">
        <f t="shared" si="193"/>
        <v>110</v>
      </c>
      <c r="S697">
        <f t="shared" si="194"/>
        <v>5</v>
      </c>
      <c r="T697">
        <f t="shared" si="195"/>
        <v>56</v>
      </c>
    </row>
    <row r="698" spans="1:20">
      <c r="A698">
        <f t="shared" si="202"/>
        <v>683</v>
      </c>
      <c r="B698">
        <f t="shared" si="196"/>
        <v>0</v>
      </c>
      <c r="C698">
        <f t="shared" si="185"/>
        <v>0</v>
      </c>
      <c r="D698">
        <f t="shared" si="186"/>
        <v>0</v>
      </c>
      <c r="E698" s="6">
        <f t="shared" si="197"/>
        <v>0</v>
      </c>
      <c r="F698">
        <f t="shared" si="198"/>
        <v>0</v>
      </c>
      <c r="G698">
        <f t="shared" si="187"/>
        <v>4559.88</v>
      </c>
      <c r="H698">
        <f t="shared" si="188"/>
        <v>7005846</v>
      </c>
      <c r="I698">
        <f t="shared" si="189"/>
        <v>0</v>
      </c>
      <c r="J698">
        <f t="shared" si="190"/>
        <v>0</v>
      </c>
      <c r="K698">
        <f t="shared" si="191"/>
        <v>0</v>
      </c>
      <c r="L698">
        <f t="shared" si="199"/>
        <v>0</v>
      </c>
      <c r="M698">
        <f t="shared" si="192"/>
        <v>0.02</v>
      </c>
      <c r="N698" s="7">
        <f t="shared" si="201"/>
        <v>0.10728687452127461</v>
      </c>
      <c r="O698">
        <f>VLOOKUP(R698,mortality!$B$4:$H$106,prot_model!S698+2,FALSE)</f>
        <v>0.74382128519873325</v>
      </c>
      <c r="P698">
        <f t="shared" si="200"/>
        <v>1.058537488180745</v>
      </c>
      <c r="Q698">
        <f>discount_curve!K690</f>
        <v>0.47916496429100819</v>
      </c>
      <c r="R698">
        <f t="shared" si="193"/>
        <v>110</v>
      </c>
      <c r="S698">
        <f t="shared" si="194"/>
        <v>5</v>
      </c>
      <c r="T698">
        <f t="shared" si="195"/>
        <v>56</v>
      </c>
    </row>
    <row r="699" spans="1:20">
      <c r="A699">
        <f t="shared" si="202"/>
        <v>684</v>
      </c>
      <c r="B699">
        <f t="shared" si="196"/>
        <v>0</v>
      </c>
      <c r="C699">
        <f t="shared" si="185"/>
        <v>0</v>
      </c>
      <c r="D699">
        <f t="shared" si="186"/>
        <v>0</v>
      </c>
      <c r="E699" s="6">
        <f t="shared" si="197"/>
        <v>0</v>
      </c>
      <c r="F699">
        <f t="shared" si="198"/>
        <v>0</v>
      </c>
      <c r="G699">
        <f t="shared" si="187"/>
        <v>4559.88</v>
      </c>
      <c r="H699">
        <f t="shared" si="188"/>
        <v>7005846</v>
      </c>
      <c r="I699">
        <f t="shared" si="189"/>
        <v>0</v>
      </c>
      <c r="J699">
        <f t="shared" si="190"/>
        <v>0</v>
      </c>
      <c r="K699">
        <f t="shared" si="191"/>
        <v>0</v>
      </c>
      <c r="L699">
        <f t="shared" si="199"/>
        <v>0</v>
      </c>
      <c r="M699">
        <f t="shared" si="192"/>
        <v>0.02</v>
      </c>
      <c r="N699" s="7">
        <f t="shared" si="201"/>
        <v>0.15590371623334942</v>
      </c>
      <c r="O699">
        <f>VLOOKUP(R699,mortality!$B$4:$H$106,prot_model!S699+2,FALSE)</f>
        <v>0.86917104908857734</v>
      </c>
      <c r="P699">
        <f t="shared" si="200"/>
        <v>1.0586256592336523</v>
      </c>
      <c r="Q699">
        <f>discount_curve!K691</f>
        <v>0.47010912778960701</v>
      </c>
      <c r="R699">
        <f t="shared" si="193"/>
        <v>111</v>
      </c>
      <c r="S699">
        <f t="shared" si="194"/>
        <v>5</v>
      </c>
      <c r="T699">
        <f t="shared" si="195"/>
        <v>57</v>
      </c>
    </row>
    <row r="700" spans="1:20">
      <c r="A700">
        <f t="shared" si="202"/>
        <v>685</v>
      </c>
      <c r="B700">
        <f t="shared" si="196"/>
        <v>0</v>
      </c>
      <c r="C700">
        <f t="shared" si="185"/>
        <v>0</v>
      </c>
      <c r="D700">
        <f t="shared" si="186"/>
        <v>0</v>
      </c>
      <c r="E700" s="6">
        <f t="shared" si="197"/>
        <v>0</v>
      </c>
      <c r="F700">
        <f t="shared" si="198"/>
        <v>0</v>
      </c>
      <c r="G700">
        <f t="shared" si="187"/>
        <v>4559.88</v>
      </c>
      <c r="H700">
        <f t="shared" si="188"/>
        <v>7005846</v>
      </c>
      <c r="I700">
        <f t="shared" si="189"/>
        <v>0</v>
      </c>
      <c r="J700">
        <f t="shared" si="190"/>
        <v>0</v>
      </c>
      <c r="K700">
        <f t="shared" si="191"/>
        <v>0</v>
      </c>
      <c r="L700">
        <f t="shared" si="199"/>
        <v>0</v>
      </c>
      <c r="M700">
        <f t="shared" si="192"/>
        <v>0.02</v>
      </c>
      <c r="N700" s="7">
        <f t="shared" si="201"/>
        <v>0.15590371623334942</v>
      </c>
      <c r="O700">
        <f>VLOOKUP(R700,mortality!$B$4:$H$106,prot_model!S700+2,FALSE)</f>
        <v>0.86917104908857734</v>
      </c>
      <c r="P700">
        <f t="shared" si="200"/>
        <v>1.0587138376307845</v>
      </c>
      <c r="Q700">
        <f>discount_curve!K692</f>
        <v>0.46959065094540647</v>
      </c>
      <c r="R700">
        <f t="shared" si="193"/>
        <v>111</v>
      </c>
      <c r="S700">
        <f t="shared" si="194"/>
        <v>5</v>
      </c>
      <c r="T700">
        <f t="shared" si="195"/>
        <v>57</v>
      </c>
    </row>
    <row r="701" spans="1:20">
      <c r="A701">
        <f t="shared" si="202"/>
        <v>686</v>
      </c>
      <c r="B701">
        <f t="shared" si="196"/>
        <v>0</v>
      </c>
      <c r="C701">
        <f t="shared" si="185"/>
        <v>0</v>
      </c>
      <c r="D701">
        <f t="shared" si="186"/>
        <v>0</v>
      </c>
      <c r="E701" s="6">
        <f t="shared" si="197"/>
        <v>0</v>
      </c>
      <c r="F701">
        <f t="shared" si="198"/>
        <v>0</v>
      </c>
      <c r="G701">
        <f t="shared" si="187"/>
        <v>4559.88</v>
      </c>
      <c r="H701">
        <f t="shared" si="188"/>
        <v>7005846</v>
      </c>
      <c r="I701">
        <f t="shared" si="189"/>
        <v>0</v>
      </c>
      <c r="J701">
        <f t="shared" si="190"/>
        <v>0</v>
      </c>
      <c r="K701">
        <f t="shared" si="191"/>
        <v>0</v>
      </c>
      <c r="L701">
        <f t="shared" si="199"/>
        <v>0</v>
      </c>
      <c r="M701">
        <f t="shared" si="192"/>
        <v>0.02</v>
      </c>
      <c r="N701" s="7">
        <f t="shared" si="201"/>
        <v>0.15590371623334942</v>
      </c>
      <c r="O701">
        <f>VLOOKUP(R701,mortality!$B$4:$H$106,prot_model!S701+2,FALSE)</f>
        <v>0.86917104908857734</v>
      </c>
      <c r="P701">
        <f t="shared" si="200"/>
        <v>1.0588020233727495</v>
      </c>
      <c r="Q701">
        <f>discount_curve!K693</f>
        <v>0.46907274592213449</v>
      </c>
      <c r="R701">
        <f t="shared" si="193"/>
        <v>111</v>
      </c>
      <c r="S701">
        <f t="shared" si="194"/>
        <v>5</v>
      </c>
      <c r="T701">
        <f t="shared" si="195"/>
        <v>57</v>
      </c>
    </row>
    <row r="702" spans="1:20">
      <c r="A702">
        <f t="shared" si="202"/>
        <v>687</v>
      </c>
      <c r="B702">
        <f t="shared" si="196"/>
        <v>0</v>
      </c>
      <c r="C702">
        <f t="shared" si="185"/>
        <v>0</v>
      </c>
      <c r="D702">
        <f t="shared" si="186"/>
        <v>0</v>
      </c>
      <c r="E702" s="6">
        <f t="shared" si="197"/>
        <v>0</v>
      </c>
      <c r="F702">
        <f t="shared" si="198"/>
        <v>0</v>
      </c>
      <c r="G702">
        <f t="shared" si="187"/>
        <v>4559.88</v>
      </c>
      <c r="H702">
        <f t="shared" si="188"/>
        <v>7005846</v>
      </c>
      <c r="I702">
        <f t="shared" si="189"/>
        <v>0</v>
      </c>
      <c r="J702">
        <f t="shared" si="190"/>
        <v>0</v>
      </c>
      <c r="K702">
        <f t="shared" si="191"/>
        <v>0</v>
      </c>
      <c r="L702">
        <f t="shared" si="199"/>
        <v>0</v>
      </c>
      <c r="M702">
        <f t="shared" si="192"/>
        <v>0.02</v>
      </c>
      <c r="N702" s="7">
        <f t="shared" si="201"/>
        <v>0.15590371623334942</v>
      </c>
      <c r="O702">
        <f>VLOOKUP(R702,mortality!$B$4:$H$106,prot_model!S702+2,FALSE)</f>
        <v>0.86917104908857734</v>
      </c>
      <c r="P702">
        <f t="shared" si="200"/>
        <v>1.0588902164601603</v>
      </c>
      <c r="Q702">
        <f>discount_curve!K694</f>
        <v>0.46855541208913765</v>
      </c>
      <c r="R702">
        <f t="shared" si="193"/>
        <v>111</v>
      </c>
      <c r="S702">
        <f t="shared" si="194"/>
        <v>5</v>
      </c>
      <c r="T702">
        <f t="shared" si="195"/>
        <v>57</v>
      </c>
    </row>
    <row r="703" spans="1:20">
      <c r="A703">
        <f t="shared" si="202"/>
        <v>688</v>
      </c>
      <c r="B703">
        <f t="shared" si="196"/>
        <v>0</v>
      </c>
      <c r="C703">
        <f t="shared" si="185"/>
        <v>0</v>
      </c>
      <c r="D703">
        <f t="shared" si="186"/>
        <v>0</v>
      </c>
      <c r="E703" s="6">
        <f t="shared" si="197"/>
        <v>0</v>
      </c>
      <c r="F703">
        <f t="shared" si="198"/>
        <v>0</v>
      </c>
      <c r="G703">
        <f t="shared" si="187"/>
        <v>4559.88</v>
      </c>
      <c r="H703">
        <f t="shared" si="188"/>
        <v>7005846</v>
      </c>
      <c r="I703">
        <f t="shared" si="189"/>
        <v>0</v>
      </c>
      <c r="J703">
        <f t="shared" si="190"/>
        <v>0</v>
      </c>
      <c r="K703">
        <f t="shared" si="191"/>
        <v>0</v>
      </c>
      <c r="L703">
        <f t="shared" si="199"/>
        <v>0</v>
      </c>
      <c r="M703">
        <f t="shared" si="192"/>
        <v>0.02</v>
      </c>
      <c r="N703" s="7">
        <f t="shared" si="201"/>
        <v>0.15590371623334942</v>
      </c>
      <c r="O703">
        <f>VLOOKUP(R703,mortality!$B$4:$H$106,prot_model!S703+2,FALSE)</f>
        <v>0.86917104908857734</v>
      </c>
      <c r="P703">
        <f t="shared" si="200"/>
        <v>1.0589784168936287</v>
      </c>
      <c r="Q703">
        <f>discount_curve!K695</f>
        <v>0.46803864881645807</v>
      </c>
      <c r="R703">
        <f t="shared" si="193"/>
        <v>111</v>
      </c>
      <c r="S703">
        <f t="shared" si="194"/>
        <v>5</v>
      </c>
      <c r="T703">
        <f t="shared" si="195"/>
        <v>57</v>
      </c>
    </row>
    <row r="704" spans="1:20">
      <c r="A704">
        <f t="shared" si="202"/>
        <v>689</v>
      </c>
      <c r="B704">
        <f t="shared" si="196"/>
        <v>0</v>
      </c>
      <c r="C704">
        <f t="shared" si="185"/>
        <v>0</v>
      </c>
      <c r="D704">
        <f t="shared" si="186"/>
        <v>0</v>
      </c>
      <c r="E704" s="6">
        <f t="shared" si="197"/>
        <v>0</v>
      </c>
      <c r="F704">
        <f t="shared" si="198"/>
        <v>0</v>
      </c>
      <c r="G704">
        <f t="shared" si="187"/>
        <v>4559.88</v>
      </c>
      <c r="H704">
        <f t="shared" si="188"/>
        <v>7005846</v>
      </c>
      <c r="I704">
        <f t="shared" si="189"/>
        <v>0</v>
      </c>
      <c r="J704">
        <f t="shared" si="190"/>
        <v>0</v>
      </c>
      <c r="K704">
        <f t="shared" si="191"/>
        <v>0</v>
      </c>
      <c r="L704">
        <f t="shared" si="199"/>
        <v>0</v>
      </c>
      <c r="M704">
        <f t="shared" si="192"/>
        <v>0.02</v>
      </c>
      <c r="N704" s="7">
        <f t="shared" si="201"/>
        <v>0.15590371623334942</v>
      </c>
      <c r="O704">
        <f>VLOOKUP(R704,mortality!$B$4:$H$106,prot_model!S704+2,FALSE)</f>
        <v>0.86917104908857734</v>
      </c>
      <c r="P704">
        <f t="shared" si="200"/>
        <v>1.0590666246737666</v>
      </c>
      <c r="Q704">
        <f>discount_curve!K696</f>
        <v>0.46752245547483279</v>
      </c>
      <c r="R704">
        <f t="shared" si="193"/>
        <v>111</v>
      </c>
      <c r="S704">
        <f t="shared" si="194"/>
        <v>5</v>
      </c>
      <c r="T704">
        <f t="shared" si="195"/>
        <v>57</v>
      </c>
    </row>
    <row r="705" spans="1:20">
      <c r="A705">
        <f t="shared" si="202"/>
        <v>690</v>
      </c>
      <c r="B705">
        <f t="shared" si="196"/>
        <v>0</v>
      </c>
      <c r="C705">
        <f t="shared" si="185"/>
        <v>0</v>
      </c>
      <c r="D705">
        <f t="shared" si="186"/>
        <v>0</v>
      </c>
      <c r="E705" s="6">
        <f t="shared" si="197"/>
        <v>0</v>
      </c>
      <c r="F705">
        <f t="shared" si="198"/>
        <v>0</v>
      </c>
      <c r="G705">
        <f t="shared" si="187"/>
        <v>4559.88</v>
      </c>
      <c r="H705">
        <f t="shared" si="188"/>
        <v>7005846</v>
      </c>
      <c r="I705">
        <f t="shared" si="189"/>
        <v>0</v>
      </c>
      <c r="J705">
        <f t="shared" si="190"/>
        <v>0</v>
      </c>
      <c r="K705">
        <f t="shared" si="191"/>
        <v>0</v>
      </c>
      <c r="L705">
        <f t="shared" si="199"/>
        <v>0</v>
      </c>
      <c r="M705">
        <f t="shared" si="192"/>
        <v>0.02</v>
      </c>
      <c r="N705" s="7">
        <f t="shared" si="201"/>
        <v>0.15590371623334942</v>
      </c>
      <c r="O705">
        <f>VLOOKUP(R705,mortality!$B$4:$H$106,prot_model!S705+2,FALSE)</f>
        <v>0.86917104908857734</v>
      </c>
      <c r="P705">
        <f t="shared" si="200"/>
        <v>1.0591548398011859</v>
      </c>
      <c r="Q705">
        <f>discount_curve!K697</f>
        <v>0.46700683143569277</v>
      </c>
      <c r="R705">
        <f t="shared" si="193"/>
        <v>111</v>
      </c>
      <c r="S705">
        <f t="shared" si="194"/>
        <v>5</v>
      </c>
      <c r="T705">
        <f t="shared" si="195"/>
        <v>57</v>
      </c>
    </row>
    <row r="706" spans="1:20">
      <c r="A706">
        <f t="shared" si="202"/>
        <v>691</v>
      </c>
      <c r="B706">
        <f t="shared" si="196"/>
        <v>0</v>
      </c>
      <c r="C706">
        <f t="shared" si="185"/>
        <v>0</v>
      </c>
      <c r="D706">
        <f t="shared" si="186"/>
        <v>0</v>
      </c>
      <c r="E706" s="6">
        <f t="shared" si="197"/>
        <v>0</v>
      </c>
      <c r="F706">
        <f t="shared" si="198"/>
        <v>0</v>
      </c>
      <c r="G706">
        <f t="shared" si="187"/>
        <v>4559.88</v>
      </c>
      <c r="H706">
        <f t="shared" si="188"/>
        <v>7005846</v>
      </c>
      <c r="I706">
        <f t="shared" si="189"/>
        <v>0</v>
      </c>
      <c r="J706">
        <f t="shared" si="190"/>
        <v>0</v>
      </c>
      <c r="K706">
        <f t="shared" si="191"/>
        <v>0</v>
      </c>
      <c r="L706">
        <f t="shared" si="199"/>
        <v>0</v>
      </c>
      <c r="M706">
        <f t="shared" si="192"/>
        <v>0.02</v>
      </c>
      <c r="N706" s="7">
        <f t="shared" si="201"/>
        <v>0.15590371623334942</v>
      </c>
      <c r="O706">
        <f>VLOOKUP(R706,mortality!$B$4:$H$106,prot_model!S706+2,FALSE)</f>
        <v>0.86917104908857734</v>
      </c>
      <c r="P706">
        <f t="shared" si="200"/>
        <v>1.0592430622764986</v>
      </c>
      <c r="Q706">
        <f>discount_curve!K698</f>
        <v>0.46649177607116205</v>
      </c>
      <c r="R706">
        <f t="shared" si="193"/>
        <v>111</v>
      </c>
      <c r="S706">
        <f t="shared" si="194"/>
        <v>5</v>
      </c>
      <c r="T706">
        <f t="shared" si="195"/>
        <v>57</v>
      </c>
    </row>
    <row r="707" spans="1:20">
      <c r="A707">
        <f t="shared" si="202"/>
        <v>692</v>
      </c>
      <c r="B707">
        <f t="shared" si="196"/>
        <v>0</v>
      </c>
      <c r="C707">
        <f t="shared" si="185"/>
        <v>0</v>
      </c>
      <c r="D707">
        <f t="shared" si="186"/>
        <v>0</v>
      </c>
      <c r="E707" s="6">
        <f t="shared" si="197"/>
        <v>0</v>
      </c>
      <c r="F707">
        <f t="shared" si="198"/>
        <v>0</v>
      </c>
      <c r="G707">
        <f t="shared" si="187"/>
        <v>4559.88</v>
      </c>
      <c r="H707">
        <f t="shared" si="188"/>
        <v>7005846</v>
      </c>
      <c r="I707">
        <f t="shared" si="189"/>
        <v>0</v>
      </c>
      <c r="J707">
        <f t="shared" si="190"/>
        <v>0</v>
      </c>
      <c r="K707">
        <f t="shared" si="191"/>
        <v>0</v>
      </c>
      <c r="L707">
        <f t="shared" si="199"/>
        <v>0</v>
      </c>
      <c r="M707">
        <f t="shared" si="192"/>
        <v>0.02</v>
      </c>
      <c r="N707" s="7">
        <f t="shared" si="201"/>
        <v>0.15590371623334942</v>
      </c>
      <c r="O707">
        <f>VLOOKUP(R707,mortality!$B$4:$H$106,prot_model!S707+2,FALSE)</f>
        <v>0.86917104908857734</v>
      </c>
      <c r="P707">
        <f t="shared" si="200"/>
        <v>1.0593312921003168</v>
      </c>
      <c r="Q707">
        <f>discount_curve!K699</f>
        <v>0.46597728875405736</v>
      </c>
      <c r="R707">
        <f t="shared" si="193"/>
        <v>111</v>
      </c>
      <c r="S707">
        <f t="shared" si="194"/>
        <v>5</v>
      </c>
      <c r="T707">
        <f t="shared" si="195"/>
        <v>57</v>
      </c>
    </row>
    <row r="708" spans="1:20">
      <c r="A708">
        <f t="shared" si="202"/>
        <v>693</v>
      </c>
      <c r="B708">
        <f t="shared" si="196"/>
        <v>0</v>
      </c>
      <c r="C708">
        <f t="shared" si="185"/>
        <v>0</v>
      </c>
      <c r="D708">
        <f t="shared" si="186"/>
        <v>0</v>
      </c>
      <c r="E708" s="6">
        <f t="shared" si="197"/>
        <v>0</v>
      </c>
      <c r="F708">
        <f t="shared" si="198"/>
        <v>0</v>
      </c>
      <c r="G708">
        <f t="shared" si="187"/>
        <v>4559.88</v>
      </c>
      <c r="H708">
        <f t="shared" si="188"/>
        <v>7005846</v>
      </c>
      <c r="I708">
        <f t="shared" si="189"/>
        <v>0</v>
      </c>
      <c r="J708">
        <f t="shared" si="190"/>
        <v>0</v>
      </c>
      <c r="K708">
        <f t="shared" si="191"/>
        <v>0</v>
      </c>
      <c r="L708">
        <f t="shared" si="199"/>
        <v>0</v>
      </c>
      <c r="M708">
        <f t="shared" si="192"/>
        <v>0.02</v>
      </c>
      <c r="N708" s="7">
        <f t="shared" si="201"/>
        <v>0.15590371623334942</v>
      </c>
      <c r="O708">
        <f>VLOOKUP(R708,mortality!$B$4:$H$106,prot_model!S708+2,FALSE)</f>
        <v>0.86917104908857734</v>
      </c>
      <c r="P708">
        <f t="shared" si="200"/>
        <v>1.0594195292732527</v>
      </c>
      <c r="Q708">
        <f>discount_curve!K700</f>
        <v>0.46546336885788708</v>
      </c>
      <c r="R708">
        <f t="shared" si="193"/>
        <v>111</v>
      </c>
      <c r="S708">
        <f t="shared" si="194"/>
        <v>5</v>
      </c>
      <c r="T708">
        <f t="shared" si="195"/>
        <v>57</v>
      </c>
    </row>
    <row r="709" spans="1:20">
      <c r="A709">
        <f t="shared" si="202"/>
        <v>694</v>
      </c>
      <c r="B709">
        <f t="shared" si="196"/>
        <v>0</v>
      </c>
      <c r="C709">
        <f t="shared" si="185"/>
        <v>0</v>
      </c>
      <c r="D709">
        <f t="shared" si="186"/>
        <v>0</v>
      </c>
      <c r="E709" s="6">
        <f t="shared" si="197"/>
        <v>0</v>
      </c>
      <c r="F709">
        <f t="shared" si="198"/>
        <v>0</v>
      </c>
      <c r="G709">
        <f t="shared" si="187"/>
        <v>4559.88</v>
      </c>
      <c r="H709">
        <f t="shared" si="188"/>
        <v>7005846</v>
      </c>
      <c r="I709">
        <f t="shared" si="189"/>
        <v>0</v>
      </c>
      <c r="J709">
        <f t="shared" si="190"/>
        <v>0</v>
      </c>
      <c r="K709">
        <f t="shared" si="191"/>
        <v>0</v>
      </c>
      <c r="L709">
        <f t="shared" si="199"/>
        <v>0</v>
      </c>
      <c r="M709">
        <f t="shared" si="192"/>
        <v>0.02</v>
      </c>
      <c r="N709" s="7">
        <f t="shared" si="201"/>
        <v>0.15590371623334942</v>
      </c>
      <c r="O709">
        <f>VLOOKUP(R709,mortality!$B$4:$H$106,prot_model!S709+2,FALSE)</f>
        <v>0.86917104908857734</v>
      </c>
      <c r="P709">
        <f t="shared" si="200"/>
        <v>1.0595077737959182</v>
      </c>
      <c r="Q709">
        <f>discount_curve!K701</f>
        <v>0.46495001575685058</v>
      </c>
      <c r="R709">
        <f t="shared" si="193"/>
        <v>111</v>
      </c>
      <c r="S709">
        <f t="shared" si="194"/>
        <v>5</v>
      </c>
      <c r="T709">
        <f t="shared" si="195"/>
        <v>57</v>
      </c>
    </row>
    <row r="710" spans="1:20">
      <c r="A710">
        <f t="shared" si="202"/>
        <v>695</v>
      </c>
      <c r="B710">
        <f t="shared" si="196"/>
        <v>0</v>
      </c>
      <c r="C710">
        <f t="shared" si="185"/>
        <v>0</v>
      </c>
      <c r="D710">
        <f t="shared" si="186"/>
        <v>0</v>
      </c>
      <c r="E710" s="6">
        <f t="shared" si="197"/>
        <v>0</v>
      </c>
      <c r="F710">
        <f t="shared" si="198"/>
        <v>0</v>
      </c>
      <c r="G710">
        <f t="shared" si="187"/>
        <v>4559.88</v>
      </c>
      <c r="H710">
        <f t="shared" si="188"/>
        <v>7005846</v>
      </c>
      <c r="I710">
        <f t="shared" si="189"/>
        <v>0</v>
      </c>
      <c r="J710">
        <f t="shared" si="190"/>
        <v>0</v>
      </c>
      <c r="K710">
        <f t="shared" si="191"/>
        <v>0</v>
      </c>
      <c r="L710">
        <f t="shared" si="199"/>
        <v>0</v>
      </c>
      <c r="M710">
        <f t="shared" si="192"/>
        <v>0.02</v>
      </c>
      <c r="N710" s="7">
        <f t="shared" si="201"/>
        <v>0.15590371623334942</v>
      </c>
      <c r="O710">
        <f>VLOOKUP(R710,mortality!$B$4:$H$106,prot_model!S710+2,FALSE)</f>
        <v>0.86917104908857734</v>
      </c>
      <c r="P710">
        <f t="shared" si="200"/>
        <v>1.0595960256689256</v>
      </c>
      <c r="Q710">
        <f>discount_curve!K702</f>
        <v>0.46443722882583721</v>
      </c>
      <c r="R710">
        <f t="shared" si="193"/>
        <v>111</v>
      </c>
      <c r="S710">
        <f t="shared" si="194"/>
        <v>5</v>
      </c>
      <c r="T710">
        <f t="shared" si="195"/>
        <v>57</v>
      </c>
    </row>
    <row r="711" spans="1:20">
      <c r="A711">
        <f t="shared" ref="A711:A734" si="203">A710+1</f>
        <v>696</v>
      </c>
      <c r="B711">
        <f t="shared" si="196"/>
        <v>0</v>
      </c>
      <c r="C711">
        <f t="shared" si="185"/>
        <v>0</v>
      </c>
      <c r="D711">
        <f t="shared" si="186"/>
        <v>0</v>
      </c>
      <c r="E711" s="6">
        <f t="shared" si="197"/>
        <v>0</v>
      </c>
      <c r="F711">
        <f t="shared" si="198"/>
        <v>0</v>
      </c>
      <c r="G711">
        <f t="shared" si="187"/>
        <v>4559.88</v>
      </c>
      <c r="H711">
        <f t="shared" si="188"/>
        <v>7005846</v>
      </c>
      <c r="I711">
        <f t="shared" si="189"/>
        <v>0</v>
      </c>
      <c r="J711">
        <f t="shared" si="190"/>
        <v>0</v>
      </c>
      <c r="K711">
        <f t="shared" si="191"/>
        <v>0</v>
      </c>
      <c r="L711">
        <f t="shared" si="199"/>
        <v>0</v>
      </c>
      <c r="M711">
        <f t="shared" si="192"/>
        <v>0.02</v>
      </c>
      <c r="N711" s="7">
        <f t="shared" si="201"/>
        <v>1</v>
      </c>
      <c r="O711">
        <f>VLOOKUP(R711,mortality!$B$4:$H$106,prot_model!S711+2,FALSE)</f>
        <v>1</v>
      </c>
      <c r="P711">
        <f t="shared" si="200"/>
        <v>1.0596842848928858</v>
      </c>
      <c r="Q711">
        <f>discount_curve!K703</f>
        <v>0.45498551850743374</v>
      </c>
      <c r="R711">
        <f t="shared" si="193"/>
        <v>112</v>
      </c>
      <c r="S711">
        <f t="shared" si="194"/>
        <v>5</v>
      </c>
      <c r="T711">
        <f t="shared" si="195"/>
        <v>58</v>
      </c>
    </row>
    <row r="712" spans="1:20">
      <c r="A712">
        <f t="shared" si="203"/>
        <v>697</v>
      </c>
      <c r="B712">
        <f t="shared" si="196"/>
        <v>0</v>
      </c>
      <c r="C712">
        <f t="shared" si="185"/>
        <v>0</v>
      </c>
      <c r="D712">
        <f t="shared" si="186"/>
        <v>0</v>
      </c>
      <c r="E712" s="6">
        <f t="shared" si="197"/>
        <v>0</v>
      </c>
      <c r="F712">
        <f t="shared" si="198"/>
        <v>0</v>
      </c>
      <c r="G712">
        <f t="shared" si="187"/>
        <v>4559.88</v>
      </c>
      <c r="H712">
        <f t="shared" si="188"/>
        <v>7005846</v>
      </c>
      <c r="I712">
        <f t="shared" si="189"/>
        <v>0</v>
      </c>
      <c r="J712">
        <f t="shared" si="190"/>
        <v>0</v>
      </c>
      <c r="K712">
        <f t="shared" si="191"/>
        <v>0</v>
      </c>
      <c r="L712">
        <f t="shared" si="199"/>
        <v>0</v>
      </c>
      <c r="M712">
        <f t="shared" si="192"/>
        <v>0.02</v>
      </c>
      <c r="N712" s="7">
        <f t="shared" si="201"/>
        <v>1</v>
      </c>
      <c r="O712">
        <f>VLOOKUP(R712,mortality!$B$4:$H$106,prot_model!S712+2,FALSE)</f>
        <v>1</v>
      </c>
      <c r="P712">
        <f t="shared" si="200"/>
        <v>1.0597725514684153</v>
      </c>
      <c r="Q712">
        <f>discount_curve!K704</f>
        <v>0.45447101594554001</v>
      </c>
      <c r="R712">
        <f t="shared" si="193"/>
        <v>112</v>
      </c>
      <c r="S712">
        <f t="shared" si="194"/>
        <v>5</v>
      </c>
      <c r="T712">
        <f t="shared" si="195"/>
        <v>58</v>
      </c>
    </row>
    <row r="713" spans="1:20">
      <c r="A713">
        <f t="shared" si="203"/>
        <v>698</v>
      </c>
      <c r="B713">
        <f t="shared" si="196"/>
        <v>0</v>
      </c>
      <c r="C713">
        <f t="shared" si="185"/>
        <v>0</v>
      </c>
      <c r="D713">
        <f t="shared" si="186"/>
        <v>0</v>
      </c>
      <c r="E713" s="6">
        <f t="shared" si="197"/>
        <v>0</v>
      </c>
      <c r="F713">
        <f t="shared" si="198"/>
        <v>0</v>
      </c>
      <c r="G713">
        <f t="shared" si="187"/>
        <v>4559.88</v>
      </c>
      <c r="H713">
        <f t="shared" si="188"/>
        <v>7005846</v>
      </c>
      <c r="I713">
        <f t="shared" si="189"/>
        <v>0</v>
      </c>
      <c r="J713">
        <f t="shared" si="190"/>
        <v>0</v>
      </c>
      <c r="K713">
        <f t="shared" si="191"/>
        <v>0</v>
      </c>
      <c r="L713">
        <f t="shared" si="199"/>
        <v>0</v>
      </c>
      <c r="M713">
        <f t="shared" si="192"/>
        <v>0.02</v>
      </c>
      <c r="N713" s="7">
        <f t="shared" si="201"/>
        <v>1</v>
      </c>
      <c r="O713">
        <f>VLOOKUP(R713,mortality!$B$4:$H$106,prot_model!S713+2,FALSE)</f>
        <v>1</v>
      </c>
      <c r="P713">
        <f t="shared" si="200"/>
        <v>1.0598608253961221</v>
      </c>
      <c r="Q713">
        <f>discount_curve!K705</f>
        <v>0.45395709518872651</v>
      </c>
      <c r="R713">
        <f t="shared" si="193"/>
        <v>112</v>
      </c>
      <c r="S713">
        <f t="shared" si="194"/>
        <v>5</v>
      </c>
      <c r="T713">
        <f t="shared" si="195"/>
        <v>58</v>
      </c>
    </row>
    <row r="714" spans="1:20">
      <c r="A714">
        <f t="shared" si="203"/>
        <v>699</v>
      </c>
      <c r="B714">
        <f t="shared" si="196"/>
        <v>0</v>
      </c>
      <c r="C714">
        <f t="shared" si="185"/>
        <v>0</v>
      </c>
      <c r="D714">
        <f t="shared" si="186"/>
        <v>0</v>
      </c>
      <c r="E714" s="6">
        <f t="shared" si="197"/>
        <v>0</v>
      </c>
      <c r="F714">
        <f t="shared" si="198"/>
        <v>0</v>
      </c>
      <c r="G714">
        <f t="shared" si="187"/>
        <v>4559.88</v>
      </c>
      <c r="H714">
        <f t="shared" si="188"/>
        <v>7005846</v>
      </c>
      <c r="I714">
        <f t="shared" si="189"/>
        <v>0</v>
      </c>
      <c r="J714">
        <f t="shared" si="190"/>
        <v>0</v>
      </c>
      <c r="K714">
        <f t="shared" si="191"/>
        <v>0</v>
      </c>
      <c r="L714">
        <f t="shared" si="199"/>
        <v>0</v>
      </c>
      <c r="M714">
        <f t="shared" si="192"/>
        <v>0.02</v>
      </c>
      <c r="N714" s="7">
        <f t="shared" si="201"/>
        <v>1</v>
      </c>
      <c r="O714">
        <f>VLOOKUP(R714,mortality!$B$4:$H$106,prot_model!S714+2,FALSE)</f>
        <v>1</v>
      </c>
      <c r="P714">
        <f t="shared" si="200"/>
        <v>1.0599491066766205</v>
      </c>
      <c r="Q714">
        <f>discount_curve!K706</f>
        <v>0.45344375557908212</v>
      </c>
      <c r="R714">
        <f t="shared" si="193"/>
        <v>112</v>
      </c>
      <c r="S714">
        <f t="shared" si="194"/>
        <v>5</v>
      </c>
      <c r="T714">
        <f t="shared" si="195"/>
        <v>58</v>
      </c>
    </row>
    <row r="715" spans="1:20">
      <c r="A715">
        <f t="shared" si="203"/>
        <v>700</v>
      </c>
      <c r="B715">
        <f t="shared" si="196"/>
        <v>0</v>
      </c>
      <c r="C715">
        <f t="shared" si="185"/>
        <v>0</v>
      </c>
      <c r="D715">
        <f t="shared" si="186"/>
        <v>0</v>
      </c>
      <c r="E715" s="6">
        <f t="shared" si="197"/>
        <v>0</v>
      </c>
      <c r="F715">
        <f t="shared" si="198"/>
        <v>0</v>
      </c>
      <c r="G715">
        <f t="shared" si="187"/>
        <v>4559.88</v>
      </c>
      <c r="H715">
        <f t="shared" si="188"/>
        <v>7005846</v>
      </c>
      <c r="I715">
        <f t="shared" si="189"/>
        <v>0</v>
      </c>
      <c r="J715">
        <f t="shared" si="190"/>
        <v>0</v>
      </c>
      <c r="K715">
        <f t="shared" si="191"/>
        <v>0</v>
      </c>
      <c r="L715">
        <f t="shared" si="199"/>
        <v>0</v>
      </c>
      <c r="M715">
        <f t="shared" si="192"/>
        <v>0.02</v>
      </c>
      <c r="N715" s="7">
        <f t="shared" si="201"/>
        <v>1</v>
      </c>
      <c r="O715">
        <f>VLOOKUP(R715,mortality!$B$4:$H$106,prot_model!S715+2,FALSE)</f>
        <v>1</v>
      </c>
      <c r="P715">
        <f t="shared" si="200"/>
        <v>1.0600373953105222</v>
      </c>
      <c r="Q715">
        <f>discount_curve!K707</f>
        <v>0.45293099645943902</v>
      </c>
      <c r="R715">
        <f t="shared" si="193"/>
        <v>112</v>
      </c>
      <c r="S715">
        <f t="shared" si="194"/>
        <v>5</v>
      </c>
      <c r="T715">
        <f t="shared" si="195"/>
        <v>58</v>
      </c>
    </row>
    <row r="716" spans="1:20">
      <c r="A716">
        <f t="shared" si="203"/>
        <v>701</v>
      </c>
      <c r="B716">
        <f t="shared" si="196"/>
        <v>0</v>
      </c>
      <c r="C716">
        <f t="shared" si="185"/>
        <v>0</v>
      </c>
      <c r="D716">
        <f t="shared" si="186"/>
        <v>0</v>
      </c>
      <c r="E716" s="6">
        <f t="shared" si="197"/>
        <v>0</v>
      </c>
      <c r="F716">
        <f t="shared" si="198"/>
        <v>0</v>
      </c>
      <c r="G716">
        <f t="shared" si="187"/>
        <v>4559.88</v>
      </c>
      <c r="H716">
        <f t="shared" si="188"/>
        <v>7005846</v>
      </c>
      <c r="I716">
        <f t="shared" si="189"/>
        <v>0</v>
      </c>
      <c r="J716">
        <f t="shared" si="190"/>
        <v>0</v>
      </c>
      <c r="K716">
        <f t="shared" si="191"/>
        <v>0</v>
      </c>
      <c r="L716">
        <f t="shared" si="199"/>
        <v>0</v>
      </c>
      <c r="M716">
        <f t="shared" si="192"/>
        <v>0.02</v>
      </c>
      <c r="N716" s="7">
        <f t="shared" si="201"/>
        <v>1</v>
      </c>
      <c r="O716">
        <f>VLOOKUP(R716,mortality!$B$4:$H$106,prot_model!S716+2,FALSE)</f>
        <v>1</v>
      </c>
      <c r="P716">
        <f t="shared" si="200"/>
        <v>1.0601256912984403</v>
      </c>
      <c r="Q716">
        <f>discount_curve!K708</f>
        <v>0.4524188171733729</v>
      </c>
      <c r="R716">
        <f t="shared" si="193"/>
        <v>112</v>
      </c>
      <c r="S716">
        <f t="shared" si="194"/>
        <v>5</v>
      </c>
      <c r="T716">
        <f t="shared" si="195"/>
        <v>58</v>
      </c>
    </row>
    <row r="717" spans="1:20">
      <c r="A717">
        <f t="shared" si="203"/>
        <v>702</v>
      </c>
      <c r="B717">
        <f t="shared" si="196"/>
        <v>0</v>
      </c>
      <c r="C717">
        <f t="shared" si="185"/>
        <v>0</v>
      </c>
      <c r="D717">
        <f t="shared" si="186"/>
        <v>0</v>
      </c>
      <c r="E717" s="6">
        <f t="shared" si="197"/>
        <v>0</v>
      </c>
      <c r="F717">
        <f t="shared" si="198"/>
        <v>0</v>
      </c>
      <c r="G717">
        <f t="shared" si="187"/>
        <v>4559.88</v>
      </c>
      <c r="H717">
        <f t="shared" si="188"/>
        <v>7005846</v>
      </c>
      <c r="I717">
        <f t="shared" si="189"/>
        <v>0</v>
      </c>
      <c r="J717">
        <f t="shared" si="190"/>
        <v>0</v>
      </c>
      <c r="K717">
        <f t="shared" si="191"/>
        <v>0</v>
      </c>
      <c r="L717">
        <f t="shared" si="199"/>
        <v>0</v>
      </c>
      <c r="M717">
        <f t="shared" si="192"/>
        <v>0.02</v>
      </c>
      <c r="N717" s="7">
        <f t="shared" si="201"/>
        <v>1</v>
      </c>
      <c r="O717">
        <f>VLOOKUP(R717,mortality!$B$4:$H$106,prot_model!S717+2,FALSE)</f>
        <v>1</v>
      </c>
      <c r="P717">
        <f t="shared" si="200"/>
        <v>1.060213994640987</v>
      </c>
      <c r="Q717">
        <f>discount_curve!K709</f>
        <v>0.45190721706520171</v>
      </c>
      <c r="R717">
        <f t="shared" si="193"/>
        <v>112</v>
      </c>
      <c r="S717">
        <f t="shared" si="194"/>
        <v>5</v>
      </c>
      <c r="T717">
        <f t="shared" si="195"/>
        <v>58</v>
      </c>
    </row>
    <row r="718" spans="1:20">
      <c r="A718">
        <f t="shared" si="203"/>
        <v>703</v>
      </c>
      <c r="B718">
        <f t="shared" si="196"/>
        <v>0</v>
      </c>
      <c r="C718">
        <f t="shared" si="185"/>
        <v>0</v>
      </c>
      <c r="D718">
        <f t="shared" si="186"/>
        <v>0</v>
      </c>
      <c r="E718" s="6">
        <f t="shared" si="197"/>
        <v>0</v>
      </c>
      <c r="F718">
        <f t="shared" si="198"/>
        <v>0</v>
      </c>
      <c r="G718">
        <f t="shared" si="187"/>
        <v>4559.88</v>
      </c>
      <c r="H718">
        <f t="shared" si="188"/>
        <v>7005846</v>
      </c>
      <c r="I718">
        <f t="shared" si="189"/>
        <v>0</v>
      </c>
      <c r="J718">
        <f t="shared" si="190"/>
        <v>0</v>
      </c>
      <c r="K718">
        <f t="shared" si="191"/>
        <v>0</v>
      </c>
      <c r="L718">
        <f t="shared" si="199"/>
        <v>0</v>
      </c>
      <c r="M718">
        <f t="shared" si="192"/>
        <v>0.02</v>
      </c>
      <c r="N718" s="7">
        <f t="shared" si="201"/>
        <v>1</v>
      </c>
      <c r="O718">
        <f>VLOOKUP(R718,mortality!$B$4:$H$106,prot_model!S718+2,FALSE)</f>
        <v>1</v>
      </c>
      <c r="P718">
        <f t="shared" si="200"/>
        <v>1.060302305338775</v>
      </c>
      <c r="Q718">
        <f>discount_curve!K710</f>
        <v>0.45139619547998511</v>
      </c>
      <c r="R718">
        <f t="shared" si="193"/>
        <v>112</v>
      </c>
      <c r="S718">
        <f t="shared" si="194"/>
        <v>5</v>
      </c>
      <c r="T718">
        <f t="shared" si="195"/>
        <v>58</v>
      </c>
    </row>
    <row r="719" spans="1:20">
      <c r="A719">
        <f t="shared" si="203"/>
        <v>704</v>
      </c>
      <c r="B719">
        <f t="shared" si="196"/>
        <v>0</v>
      </c>
      <c r="C719">
        <f t="shared" ref="C719:C769" si="204">G719*J719</f>
        <v>0</v>
      </c>
      <c r="D719">
        <f t="shared" ref="D719:D769" si="205">H719*K719</f>
        <v>0</v>
      </c>
      <c r="E719" s="6">
        <f t="shared" si="197"/>
        <v>0</v>
      </c>
      <c r="F719">
        <f t="shared" si="198"/>
        <v>0</v>
      </c>
      <c r="G719">
        <f t="shared" ref="G719:G769" si="206">ROUND((1+$I$8)*$C$8,2)</f>
        <v>4559.88</v>
      </c>
      <c r="H719">
        <f t="shared" ref="H719:H769" si="207">$F$5</f>
        <v>7005846</v>
      </c>
      <c r="I719">
        <f t="shared" ref="I719:I769" si="208">IF(A719=$F$7*12,J718-K718-L718,0)</f>
        <v>0</v>
      </c>
      <c r="J719">
        <f t="shared" ref="J719:J769" si="209">IF(A719=0,$F$8, J718-K718-L718-I719)</f>
        <v>0</v>
      </c>
      <c r="K719">
        <f t="shared" ref="K719:K769" si="210">IFERROR(J719*N719,0)</f>
        <v>0</v>
      </c>
      <c r="L719">
        <f t="shared" si="199"/>
        <v>0</v>
      </c>
      <c r="M719">
        <f t="shared" ref="M719:M769" si="211">MAX(0.1 - 0.02 * T719, 0.02)</f>
        <v>0.02</v>
      </c>
      <c r="N719" s="7">
        <f t="shared" si="201"/>
        <v>1</v>
      </c>
      <c r="O719">
        <f>VLOOKUP(R719,mortality!$B$4:$H$106,prot_model!S719+2,FALSE)</f>
        <v>1</v>
      </c>
      <c r="P719">
        <f t="shared" si="200"/>
        <v>1.060390623392417</v>
      </c>
      <c r="Q719">
        <f>discount_curve!K711</f>
        <v>0.45088575176352247</v>
      </c>
      <c r="R719">
        <f t="shared" ref="R719:R769" si="212">$F$6+T719</f>
        <v>112</v>
      </c>
      <c r="S719">
        <f t="shared" ref="S719:S769" si="213">MIN(T719,5)</f>
        <v>5</v>
      </c>
      <c r="T719">
        <f t="shared" ref="T719:T769" si="214">FLOOR(A719/12,1)</f>
        <v>58</v>
      </c>
    </row>
    <row r="720" spans="1:20">
      <c r="A720">
        <f t="shared" si="203"/>
        <v>705</v>
      </c>
      <c r="B720">
        <f t="shared" ref="B720:B769" si="215">C720-D720-E720-F720</f>
        <v>0</v>
      </c>
      <c r="C720">
        <f t="shared" si="204"/>
        <v>0</v>
      </c>
      <c r="D720">
        <f t="shared" si="205"/>
        <v>0</v>
      </c>
      <c r="E720" s="6">
        <f t="shared" ref="E720:E769" si="216">IF(A720=0,$I$7,0)+J720*$I$6/12*P720</f>
        <v>0</v>
      </c>
      <c r="F720">
        <f t="shared" ref="F720:F769" si="217">+IF(T720=0, C720,0)</f>
        <v>0</v>
      </c>
      <c r="G720">
        <f t="shared" si="206"/>
        <v>4559.88</v>
      </c>
      <c r="H720">
        <f t="shared" si="207"/>
        <v>7005846</v>
      </c>
      <c r="I720">
        <f t="shared" si="208"/>
        <v>0</v>
      </c>
      <c r="J720">
        <f t="shared" si="209"/>
        <v>0</v>
      </c>
      <c r="K720">
        <f t="shared" si="210"/>
        <v>0</v>
      </c>
      <c r="L720">
        <f t="shared" ref="L720:L769" si="218">(J720-K720)*(1-(1-M720)^(1/12))</f>
        <v>0</v>
      </c>
      <c r="M720">
        <f t="shared" si="211"/>
        <v>0.02</v>
      </c>
      <c r="N720" s="7">
        <f t="shared" si="201"/>
        <v>1</v>
      </c>
      <c r="O720">
        <f>VLOOKUP(R720,mortality!$B$4:$H$106,prot_model!S720+2,FALSE)</f>
        <v>1</v>
      </c>
      <c r="P720">
        <f t="shared" ref="P720:P769" si="219">(1+$I$5)^(A720/12)</f>
        <v>1.0604789488025257</v>
      </c>
      <c r="Q720">
        <f>discount_curve!K712</f>
        <v>0.45037588526235384</v>
      </c>
      <c r="R720">
        <f t="shared" si="212"/>
        <v>112</v>
      </c>
      <c r="S720">
        <f t="shared" si="213"/>
        <v>5</v>
      </c>
      <c r="T720">
        <f t="shared" si="214"/>
        <v>58</v>
      </c>
    </row>
    <row r="721" spans="1:20">
      <c r="A721">
        <f t="shared" si="203"/>
        <v>706</v>
      </c>
      <c r="B721">
        <f t="shared" si="215"/>
        <v>0</v>
      </c>
      <c r="C721">
        <f t="shared" si="204"/>
        <v>0</v>
      </c>
      <c r="D721">
        <f t="shared" si="205"/>
        <v>0</v>
      </c>
      <c r="E721" s="6">
        <f t="shared" si="216"/>
        <v>0</v>
      </c>
      <c r="F721">
        <f t="shared" si="217"/>
        <v>0</v>
      </c>
      <c r="G721">
        <f t="shared" si="206"/>
        <v>4559.88</v>
      </c>
      <c r="H721">
        <f t="shared" si="207"/>
        <v>7005846</v>
      </c>
      <c r="I721">
        <f t="shared" si="208"/>
        <v>0</v>
      </c>
      <c r="J721">
        <f t="shared" si="209"/>
        <v>0</v>
      </c>
      <c r="K721">
        <f t="shared" si="210"/>
        <v>0</v>
      </c>
      <c r="L721">
        <f t="shared" si="218"/>
        <v>0</v>
      </c>
      <c r="M721">
        <f t="shared" si="211"/>
        <v>0.02</v>
      </c>
      <c r="N721" s="7">
        <f t="shared" si="201"/>
        <v>1</v>
      </c>
      <c r="O721">
        <f>VLOOKUP(R721,mortality!$B$4:$H$106,prot_model!S721+2,FALSE)</f>
        <v>1</v>
      </c>
      <c r="P721">
        <f t="shared" si="219"/>
        <v>1.060567281569714</v>
      </c>
      <c r="Q721">
        <f>discount_curve!K713</f>
        <v>0.44986659532375789</v>
      </c>
      <c r="R721">
        <f t="shared" si="212"/>
        <v>112</v>
      </c>
      <c r="S721">
        <f t="shared" si="213"/>
        <v>5</v>
      </c>
      <c r="T721">
        <f t="shared" si="214"/>
        <v>58</v>
      </c>
    </row>
    <row r="722" spans="1:20">
      <c r="A722">
        <f t="shared" si="203"/>
        <v>707</v>
      </c>
      <c r="B722">
        <f t="shared" si="215"/>
        <v>0</v>
      </c>
      <c r="C722">
        <f t="shared" si="204"/>
        <v>0</v>
      </c>
      <c r="D722">
        <f t="shared" si="205"/>
        <v>0</v>
      </c>
      <c r="E722" s="6">
        <f t="shared" si="216"/>
        <v>0</v>
      </c>
      <c r="F722">
        <f t="shared" si="217"/>
        <v>0</v>
      </c>
      <c r="G722">
        <f t="shared" si="206"/>
        <v>4559.88</v>
      </c>
      <c r="H722">
        <f t="shared" si="207"/>
        <v>7005846</v>
      </c>
      <c r="I722">
        <f t="shared" si="208"/>
        <v>0</v>
      </c>
      <c r="J722">
        <f t="shared" si="209"/>
        <v>0</v>
      </c>
      <c r="K722">
        <f t="shared" si="210"/>
        <v>0</v>
      </c>
      <c r="L722">
        <f t="shared" si="218"/>
        <v>0</v>
      </c>
      <c r="M722">
        <f t="shared" si="211"/>
        <v>0.02</v>
      </c>
      <c r="N722" s="7">
        <f t="shared" ref="N722:N769" si="220">1-(1-O722)^(1/12)</f>
        <v>1</v>
      </c>
      <c r="O722">
        <f>VLOOKUP(R722,mortality!$B$4:$H$106,prot_model!S722+2,FALSE)</f>
        <v>1</v>
      </c>
      <c r="P722">
        <f t="shared" si="219"/>
        <v>1.0606556216945944</v>
      </c>
      <c r="Q722">
        <f>discount_curve!K714</f>
        <v>0.44935788129575144</v>
      </c>
      <c r="R722">
        <f t="shared" si="212"/>
        <v>112</v>
      </c>
      <c r="S722">
        <f t="shared" si="213"/>
        <v>5</v>
      </c>
      <c r="T722">
        <f t="shared" si="214"/>
        <v>58</v>
      </c>
    </row>
    <row r="723" spans="1:20">
      <c r="A723">
        <f t="shared" si="203"/>
        <v>708</v>
      </c>
      <c r="B723">
        <f t="shared" si="215"/>
        <v>0</v>
      </c>
      <c r="C723">
        <f t="shared" si="204"/>
        <v>0</v>
      </c>
      <c r="D723">
        <f t="shared" si="205"/>
        <v>0</v>
      </c>
      <c r="E723" s="6">
        <f t="shared" si="216"/>
        <v>0</v>
      </c>
      <c r="F723">
        <f t="shared" si="217"/>
        <v>0</v>
      </c>
      <c r="G723">
        <f t="shared" si="206"/>
        <v>4559.88</v>
      </c>
      <c r="H723">
        <f t="shared" si="207"/>
        <v>7005846</v>
      </c>
      <c r="I723">
        <f t="shared" si="208"/>
        <v>0</v>
      </c>
      <c r="J723">
        <f t="shared" si="209"/>
        <v>0</v>
      </c>
      <c r="K723">
        <f t="shared" si="210"/>
        <v>0</v>
      </c>
      <c r="L723">
        <f t="shared" si="218"/>
        <v>0</v>
      </c>
      <c r="M723">
        <f t="shared" si="211"/>
        <v>0.02</v>
      </c>
      <c r="N723" s="7">
        <f t="shared" si="220"/>
        <v>1</v>
      </c>
      <c r="O723">
        <f>VLOOKUP(R723,mortality!$B$4:$H$106,prot_model!S723+2,FALSE)</f>
        <v>1</v>
      </c>
      <c r="P723">
        <f t="shared" si="219"/>
        <v>1.0607439691777785</v>
      </c>
      <c r="Q723">
        <f>discount_curve!K715</f>
        <v>0.43980004366355713</v>
      </c>
      <c r="R723">
        <f t="shared" si="212"/>
        <v>113</v>
      </c>
      <c r="S723">
        <f t="shared" si="213"/>
        <v>5</v>
      </c>
      <c r="T723">
        <f t="shared" si="214"/>
        <v>59</v>
      </c>
    </row>
    <row r="724" spans="1:20">
      <c r="A724">
        <f t="shared" si="203"/>
        <v>709</v>
      </c>
      <c r="B724">
        <f t="shared" si="215"/>
        <v>0</v>
      </c>
      <c r="C724">
        <f t="shared" si="204"/>
        <v>0</v>
      </c>
      <c r="D724">
        <f t="shared" si="205"/>
        <v>0</v>
      </c>
      <c r="E724" s="6">
        <f t="shared" si="216"/>
        <v>0</v>
      </c>
      <c r="F724">
        <f t="shared" si="217"/>
        <v>0</v>
      </c>
      <c r="G724">
        <f t="shared" si="206"/>
        <v>4559.88</v>
      </c>
      <c r="H724">
        <f t="shared" si="207"/>
        <v>7005846</v>
      </c>
      <c r="I724">
        <f t="shared" si="208"/>
        <v>0</v>
      </c>
      <c r="J724">
        <f t="shared" si="209"/>
        <v>0</v>
      </c>
      <c r="K724">
        <f t="shared" si="210"/>
        <v>0</v>
      </c>
      <c r="L724">
        <f t="shared" si="218"/>
        <v>0</v>
      </c>
      <c r="M724">
        <f t="shared" si="211"/>
        <v>0.02</v>
      </c>
      <c r="N724" s="7">
        <f t="shared" si="220"/>
        <v>1</v>
      </c>
      <c r="O724">
        <f>VLOOKUP(R724,mortality!$B$4:$H$106,prot_model!S724+2,FALSE)</f>
        <v>1</v>
      </c>
      <c r="P724">
        <f t="shared" si="219"/>
        <v>1.0608323240198836</v>
      </c>
      <c r="Q724">
        <f>discount_curve!K716</f>
        <v>0.43929007516069585</v>
      </c>
      <c r="R724">
        <f t="shared" si="212"/>
        <v>113</v>
      </c>
      <c r="S724">
        <f t="shared" si="213"/>
        <v>5</v>
      </c>
      <c r="T724">
        <f t="shared" si="214"/>
        <v>59</v>
      </c>
    </row>
    <row r="725" spans="1:20">
      <c r="A725">
        <f t="shared" si="203"/>
        <v>710</v>
      </c>
      <c r="B725">
        <f t="shared" si="215"/>
        <v>0</v>
      </c>
      <c r="C725">
        <f t="shared" si="204"/>
        <v>0</v>
      </c>
      <c r="D725">
        <f t="shared" si="205"/>
        <v>0</v>
      </c>
      <c r="E725" s="6">
        <f t="shared" si="216"/>
        <v>0</v>
      </c>
      <c r="F725">
        <f t="shared" si="217"/>
        <v>0</v>
      </c>
      <c r="G725">
        <f t="shared" si="206"/>
        <v>4559.88</v>
      </c>
      <c r="H725">
        <f t="shared" si="207"/>
        <v>7005846</v>
      </c>
      <c r="I725">
        <f t="shared" si="208"/>
        <v>0</v>
      </c>
      <c r="J725">
        <f t="shared" si="209"/>
        <v>0</v>
      </c>
      <c r="K725">
        <f t="shared" si="210"/>
        <v>0</v>
      </c>
      <c r="L725">
        <f t="shared" si="218"/>
        <v>0</v>
      </c>
      <c r="M725">
        <f t="shared" si="211"/>
        <v>0.02</v>
      </c>
      <c r="N725" s="7">
        <f t="shared" si="220"/>
        <v>1</v>
      </c>
      <c r="O725">
        <f>VLOOKUP(R725,mortality!$B$4:$H$106,prot_model!S725+2,FALSE)</f>
        <v>1</v>
      </c>
      <c r="P725">
        <f t="shared" si="219"/>
        <v>1.0609206862215181</v>
      </c>
      <c r="Q725">
        <f>discount_curve!K717</f>
        <v>0.43878069798991309</v>
      </c>
      <c r="R725">
        <f t="shared" si="212"/>
        <v>113</v>
      </c>
      <c r="S725">
        <f t="shared" si="213"/>
        <v>5</v>
      </c>
      <c r="T725">
        <f t="shared" si="214"/>
        <v>59</v>
      </c>
    </row>
    <row r="726" spans="1:20">
      <c r="A726">
        <f t="shared" si="203"/>
        <v>711</v>
      </c>
      <c r="B726">
        <f t="shared" si="215"/>
        <v>0</v>
      </c>
      <c r="C726">
        <f t="shared" si="204"/>
        <v>0</v>
      </c>
      <c r="D726">
        <f t="shared" si="205"/>
        <v>0</v>
      </c>
      <c r="E726" s="6">
        <f t="shared" si="216"/>
        <v>0</v>
      </c>
      <c r="F726">
        <f t="shared" si="217"/>
        <v>0</v>
      </c>
      <c r="G726">
        <f t="shared" si="206"/>
        <v>4559.88</v>
      </c>
      <c r="H726">
        <f t="shared" si="207"/>
        <v>7005846</v>
      </c>
      <c r="I726">
        <f t="shared" si="208"/>
        <v>0</v>
      </c>
      <c r="J726">
        <f t="shared" si="209"/>
        <v>0</v>
      </c>
      <c r="K726">
        <f t="shared" si="210"/>
        <v>0</v>
      </c>
      <c r="L726">
        <f t="shared" si="218"/>
        <v>0</v>
      </c>
      <c r="M726">
        <f t="shared" si="211"/>
        <v>0.02</v>
      </c>
      <c r="N726" s="7">
        <f t="shared" si="220"/>
        <v>1</v>
      </c>
      <c r="O726">
        <f>VLOOKUP(R726,mortality!$B$4:$H$106,prot_model!S726+2,FALSE)</f>
        <v>1</v>
      </c>
      <c r="P726">
        <f t="shared" si="219"/>
        <v>1.061009055783297</v>
      </c>
      <c r="Q726">
        <f>discount_curve!K718</f>
        <v>0.43827191146553179</v>
      </c>
      <c r="R726">
        <f t="shared" si="212"/>
        <v>113</v>
      </c>
      <c r="S726">
        <f t="shared" si="213"/>
        <v>5</v>
      </c>
      <c r="T726">
        <f t="shared" si="214"/>
        <v>59</v>
      </c>
    </row>
    <row r="727" spans="1:20">
      <c r="A727">
        <f t="shared" si="203"/>
        <v>712</v>
      </c>
      <c r="B727">
        <f t="shared" si="215"/>
        <v>0</v>
      </c>
      <c r="C727">
        <f t="shared" si="204"/>
        <v>0</v>
      </c>
      <c r="D727">
        <f t="shared" si="205"/>
        <v>0</v>
      </c>
      <c r="E727" s="6">
        <f t="shared" si="216"/>
        <v>0</v>
      </c>
      <c r="F727">
        <f t="shared" si="217"/>
        <v>0</v>
      </c>
      <c r="G727">
        <f t="shared" si="206"/>
        <v>4559.88</v>
      </c>
      <c r="H727">
        <f t="shared" si="207"/>
        <v>7005846</v>
      </c>
      <c r="I727">
        <f t="shared" si="208"/>
        <v>0</v>
      </c>
      <c r="J727">
        <f t="shared" si="209"/>
        <v>0</v>
      </c>
      <c r="K727">
        <f t="shared" si="210"/>
        <v>0</v>
      </c>
      <c r="L727">
        <f t="shared" si="218"/>
        <v>0</v>
      </c>
      <c r="M727">
        <f t="shared" si="211"/>
        <v>0.02</v>
      </c>
      <c r="N727" s="7">
        <f t="shared" si="220"/>
        <v>1</v>
      </c>
      <c r="O727">
        <f>VLOOKUP(R727,mortality!$B$4:$H$106,prot_model!S727+2,FALSE)</f>
        <v>1</v>
      </c>
      <c r="P727">
        <f t="shared" si="219"/>
        <v>1.0610974327058327</v>
      </c>
      <c r="Q727">
        <f>discount_curve!K719</f>
        <v>0.43776371490267024</v>
      </c>
      <c r="R727">
        <f t="shared" si="212"/>
        <v>113</v>
      </c>
      <c r="S727">
        <f t="shared" si="213"/>
        <v>5</v>
      </c>
      <c r="T727">
        <f t="shared" si="214"/>
        <v>59</v>
      </c>
    </row>
    <row r="728" spans="1:20">
      <c r="A728">
        <f t="shared" si="203"/>
        <v>713</v>
      </c>
      <c r="B728">
        <f t="shared" si="215"/>
        <v>0</v>
      </c>
      <c r="C728">
        <f t="shared" si="204"/>
        <v>0</v>
      </c>
      <c r="D728">
        <f t="shared" si="205"/>
        <v>0</v>
      </c>
      <c r="E728" s="6">
        <f t="shared" si="216"/>
        <v>0</v>
      </c>
      <c r="F728">
        <f t="shared" si="217"/>
        <v>0</v>
      </c>
      <c r="G728">
        <f t="shared" si="206"/>
        <v>4559.88</v>
      </c>
      <c r="H728">
        <f t="shared" si="207"/>
        <v>7005846</v>
      </c>
      <c r="I728">
        <f t="shared" si="208"/>
        <v>0</v>
      </c>
      <c r="J728">
        <f t="shared" si="209"/>
        <v>0</v>
      </c>
      <c r="K728">
        <f t="shared" si="210"/>
        <v>0</v>
      </c>
      <c r="L728">
        <f t="shared" si="218"/>
        <v>0</v>
      </c>
      <c r="M728">
        <f t="shared" si="211"/>
        <v>0.02</v>
      </c>
      <c r="N728" s="7">
        <f t="shared" si="220"/>
        <v>1</v>
      </c>
      <c r="O728">
        <f>VLOOKUP(R728,mortality!$B$4:$H$106,prot_model!S728+2,FALSE)</f>
        <v>1</v>
      </c>
      <c r="P728">
        <f t="shared" si="219"/>
        <v>1.0611858169897386</v>
      </c>
      <c r="Q728">
        <f>discount_curve!K720</f>
        <v>0.43725610761724071</v>
      </c>
      <c r="R728">
        <f t="shared" si="212"/>
        <v>113</v>
      </c>
      <c r="S728">
        <f t="shared" si="213"/>
        <v>5</v>
      </c>
      <c r="T728">
        <f t="shared" si="214"/>
        <v>59</v>
      </c>
    </row>
    <row r="729" spans="1:20">
      <c r="A729">
        <f t="shared" si="203"/>
        <v>714</v>
      </c>
      <c r="B729">
        <f t="shared" si="215"/>
        <v>0</v>
      </c>
      <c r="C729">
        <f t="shared" si="204"/>
        <v>0</v>
      </c>
      <c r="D729">
        <f t="shared" si="205"/>
        <v>0</v>
      </c>
      <c r="E729" s="6">
        <f t="shared" si="216"/>
        <v>0</v>
      </c>
      <c r="F729">
        <f t="shared" si="217"/>
        <v>0</v>
      </c>
      <c r="G729">
        <f t="shared" si="206"/>
        <v>4559.88</v>
      </c>
      <c r="H729">
        <f t="shared" si="207"/>
        <v>7005846</v>
      </c>
      <c r="I729">
        <f t="shared" si="208"/>
        <v>0</v>
      </c>
      <c r="J729">
        <f t="shared" si="209"/>
        <v>0</v>
      </c>
      <c r="K729">
        <f t="shared" si="210"/>
        <v>0</v>
      </c>
      <c r="L729">
        <f t="shared" si="218"/>
        <v>0</v>
      </c>
      <c r="M729">
        <f t="shared" si="211"/>
        <v>0.02</v>
      </c>
      <c r="N729" s="7">
        <f t="shared" si="220"/>
        <v>1</v>
      </c>
      <c r="O729">
        <f>VLOOKUP(R729,mortality!$B$4:$H$106,prot_model!S729+2,FALSE)</f>
        <v>1</v>
      </c>
      <c r="P729">
        <f t="shared" si="219"/>
        <v>1.0612742086356277</v>
      </c>
      <c r="Q729">
        <f>discount_curve!K721</f>
        <v>0.4367490889259486</v>
      </c>
      <c r="R729">
        <f t="shared" si="212"/>
        <v>113</v>
      </c>
      <c r="S729">
        <f t="shared" si="213"/>
        <v>5</v>
      </c>
      <c r="T729">
        <f t="shared" si="214"/>
        <v>59</v>
      </c>
    </row>
    <row r="730" spans="1:20">
      <c r="A730">
        <f t="shared" si="203"/>
        <v>715</v>
      </c>
      <c r="B730">
        <f t="shared" si="215"/>
        <v>0</v>
      </c>
      <c r="C730">
        <f t="shared" si="204"/>
        <v>0</v>
      </c>
      <c r="D730">
        <f t="shared" si="205"/>
        <v>0</v>
      </c>
      <c r="E730" s="6">
        <f t="shared" si="216"/>
        <v>0</v>
      </c>
      <c r="F730">
        <f t="shared" si="217"/>
        <v>0</v>
      </c>
      <c r="G730">
        <f t="shared" si="206"/>
        <v>4559.88</v>
      </c>
      <c r="H730">
        <f t="shared" si="207"/>
        <v>7005846</v>
      </c>
      <c r="I730">
        <f t="shared" si="208"/>
        <v>0</v>
      </c>
      <c r="J730">
        <f t="shared" si="209"/>
        <v>0</v>
      </c>
      <c r="K730">
        <f t="shared" si="210"/>
        <v>0</v>
      </c>
      <c r="L730">
        <f t="shared" si="218"/>
        <v>0</v>
      </c>
      <c r="M730">
        <f t="shared" si="211"/>
        <v>0.02</v>
      </c>
      <c r="N730" s="7">
        <f t="shared" si="220"/>
        <v>1</v>
      </c>
      <c r="O730">
        <f>VLOOKUP(R730,mortality!$B$4:$H$106,prot_model!S730+2,FALSE)</f>
        <v>1</v>
      </c>
      <c r="P730">
        <f t="shared" si="219"/>
        <v>1.0613626076441136</v>
      </c>
      <c r="Q730">
        <f>discount_curve!K722</f>
        <v>0.43624265814629198</v>
      </c>
      <c r="R730">
        <f t="shared" si="212"/>
        <v>113</v>
      </c>
      <c r="S730">
        <f t="shared" si="213"/>
        <v>5</v>
      </c>
      <c r="T730">
        <f t="shared" si="214"/>
        <v>59</v>
      </c>
    </row>
    <row r="731" spans="1:20">
      <c r="A731">
        <f t="shared" si="203"/>
        <v>716</v>
      </c>
      <c r="B731">
        <f t="shared" si="215"/>
        <v>0</v>
      </c>
      <c r="C731">
        <f t="shared" si="204"/>
        <v>0</v>
      </c>
      <c r="D731">
        <f t="shared" si="205"/>
        <v>0</v>
      </c>
      <c r="E731" s="6">
        <f t="shared" si="216"/>
        <v>0</v>
      </c>
      <c r="F731">
        <f t="shared" si="217"/>
        <v>0</v>
      </c>
      <c r="G731">
        <f t="shared" si="206"/>
        <v>4559.88</v>
      </c>
      <c r="H731">
        <f t="shared" si="207"/>
        <v>7005846</v>
      </c>
      <c r="I731">
        <f t="shared" si="208"/>
        <v>0</v>
      </c>
      <c r="J731">
        <f t="shared" si="209"/>
        <v>0</v>
      </c>
      <c r="K731">
        <f t="shared" si="210"/>
        <v>0</v>
      </c>
      <c r="L731">
        <f t="shared" si="218"/>
        <v>0</v>
      </c>
      <c r="M731">
        <f t="shared" si="211"/>
        <v>0.02</v>
      </c>
      <c r="N731" s="7">
        <f t="shared" si="220"/>
        <v>1</v>
      </c>
      <c r="O731">
        <f>VLOOKUP(R731,mortality!$B$4:$H$106,prot_model!S731+2,FALSE)</f>
        <v>1</v>
      </c>
      <c r="P731">
        <f t="shared" si="219"/>
        <v>1.0614510140158093</v>
      </c>
      <c r="Q731">
        <f>discount_curve!K723</f>
        <v>0.43573681459656</v>
      </c>
      <c r="R731">
        <f t="shared" si="212"/>
        <v>113</v>
      </c>
      <c r="S731">
        <f t="shared" si="213"/>
        <v>5</v>
      </c>
      <c r="T731">
        <f t="shared" si="214"/>
        <v>59</v>
      </c>
    </row>
    <row r="732" spans="1:20">
      <c r="A732">
        <f t="shared" si="203"/>
        <v>717</v>
      </c>
      <c r="B732">
        <f t="shared" si="215"/>
        <v>0</v>
      </c>
      <c r="C732">
        <f t="shared" si="204"/>
        <v>0</v>
      </c>
      <c r="D732">
        <f t="shared" si="205"/>
        <v>0</v>
      </c>
      <c r="E732" s="6">
        <f t="shared" si="216"/>
        <v>0</v>
      </c>
      <c r="F732">
        <f t="shared" si="217"/>
        <v>0</v>
      </c>
      <c r="G732">
        <f t="shared" si="206"/>
        <v>4559.88</v>
      </c>
      <c r="H732">
        <f t="shared" si="207"/>
        <v>7005846</v>
      </c>
      <c r="I732">
        <f t="shared" si="208"/>
        <v>0</v>
      </c>
      <c r="J732">
        <f t="shared" si="209"/>
        <v>0</v>
      </c>
      <c r="K732">
        <f t="shared" si="210"/>
        <v>0</v>
      </c>
      <c r="L732">
        <f t="shared" si="218"/>
        <v>0</v>
      </c>
      <c r="M732">
        <f t="shared" si="211"/>
        <v>0.02</v>
      </c>
      <c r="N732" s="7">
        <f t="shared" si="220"/>
        <v>1</v>
      </c>
      <c r="O732">
        <f>VLOOKUP(R732,mortality!$B$4:$H$106,prot_model!S732+2,FALSE)</f>
        <v>1</v>
      </c>
      <c r="P732">
        <f t="shared" si="219"/>
        <v>1.0615394277513281</v>
      </c>
      <c r="Q732">
        <f>discount_curve!K724</f>
        <v>0.43523155759583237</v>
      </c>
      <c r="R732">
        <f t="shared" si="212"/>
        <v>113</v>
      </c>
      <c r="S732">
        <f t="shared" si="213"/>
        <v>5</v>
      </c>
      <c r="T732">
        <f t="shared" si="214"/>
        <v>59</v>
      </c>
    </row>
    <row r="733" spans="1:20">
      <c r="A733">
        <f t="shared" si="203"/>
        <v>718</v>
      </c>
      <c r="B733">
        <f t="shared" si="215"/>
        <v>0</v>
      </c>
      <c r="C733">
        <f t="shared" si="204"/>
        <v>0</v>
      </c>
      <c r="D733">
        <f t="shared" si="205"/>
        <v>0</v>
      </c>
      <c r="E733" s="6">
        <f t="shared" si="216"/>
        <v>0</v>
      </c>
      <c r="F733">
        <f t="shared" si="217"/>
        <v>0</v>
      </c>
      <c r="G733">
        <f t="shared" si="206"/>
        <v>4559.88</v>
      </c>
      <c r="H733">
        <f t="shared" si="207"/>
        <v>7005846</v>
      </c>
      <c r="I733">
        <f t="shared" si="208"/>
        <v>0</v>
      </c>
      <c r="J733">
        <f t="shared" si="209"/>
        <v>0</v>
      </c>
      <c r="K733">
        <f t="shared" si="210"/>
        <v>0</v>
      </c>
      <c r="L733">
        <f t="shared" si="218"/>
        <v>0</v>
      </c>
      <c r="M733">
        <f t="shared" si="211"/>
        <v>0.02</v>
      </c>
      <c r="N733" s="7">
        <f t="shared" si="220"/>
        <v>1</v>
      </c>
      <c r="O733">
        <f>VLOOKUP(R733,mortality!$B$4:$H$106,prot_model!S733+2,FALSE)</f>
        <v>1</v>
      </c>
      <c r="P733">
        <f t="shared" si="219"/>
        <v>1.0616278488512836</v>
      </c>
      <c r="Q733">
        <f>discount_curve!K725</f>
        <v>0.43472688646397839</v>
      </c>
      <c r="R733">
        <f t="shared" si="212"/>
        <v>113</v>
      </c>
      <c r="S733">
        <f t="shared" si="213"/>
        <v>5</v>
      </c>
      <c r="T733">
        <f t="shared" si="214"/>
        <v>59</v>
      </c>
    </row>
    <row r="734" spans="1:20">
      <c r="A734">
        <f t="shared" si="203"/>
        <v>719</v>
      </c>
      <c r="B734">
        <f t="shared" si="215"/>
        <v>0</v>
      </c>
      <c r="C734">
        <f t="shared" si="204"/>
        <v>0</v>
      </c>
      <c r="D734">
        <f t="shared" si="205"/>
        <v>0</v>
      </c>
      <c r="E734" s="6">
        <f t="shared" si="216"/>
        <v>0</v>
      </c>
      <c r="F734">
        <f t="shared" si="217"/>
        <v>0</v>
      </c>
      <c r="G734">
        <f t="shared" si="206"/>
        <v>4559.88</v>
      </c>
      <c r="H734">
        <f t="shared" si="207"/>
        <v>7005846</v>
      </c>
      <c r="I734">
        <f t="shared" si="208"/>
        <v>0</v>
      </c>
      <c r="J734">
        <f t="shared" si="209"/>
        <v>0</v>
      </c>
      <c r="K734">
        <f t="shared" si="210"/>
        <v>0</v>
      </c>
      <c r="L734">
        <f t="shared" si="218"/>
        <v>0</v>
      </c>
      <c r="M734">
        <f t="shared" si="211"/>
        <v>0.02</v>
      </c>
      <c r="N734" s="7">
        <f t="shared" si="220"/>
        <v>1</v>
      </c>
      <c r="O734">
        <f>VLOOKUP(R734,mortality!$B$4:$H$106,prot_model!S734+2,FALSE)</f>
        <v>1</v>
      </c>
      <c r="P734">
        <f t="shared" si="219"/>
        <v>1.0617162773162889</v>
      </c>
      <c r="Q734">
        <f>discount_curve!K726</f>
        <v>0.43422280052165613</v>
      </c>
      <c r="R734">
        <f t="shared" si="212"/>
        <v>113</v>
      </c>
      <c r="S734">
        <f t="shared" si="213"/>
        <v>5</v>
      </c>
      <c r="T734">
        <f t="shared" si="214"/>
        <v>59</v>
      </c>
    </row>
    <row r="735" spans="1:20">
      <c r="A735">
        <f t="shared" ref="A735:A769" si="221">A734+1</f>
        <v>720</v>
      </c>
      <c r="B735">
        <f t="shared" si="215"/>
        <v>0</v>
      </c>
      <c r="C735">
        <f t="shared" si="204"/>
        <v>0</v>
      </c>
      <c r="D735">
        <f t="shared" si="205"/>
        <v>0</v>
      </c>
      <c r="E735" s="6">
        <f t="shared" si="216"/>
        <v>0</v>
      </c>
      <c r="F735">
        <f t="shared" si="217"/>
        <v>0</v>
      </c>
      <c r="G735">
        <f t="shared" si="206"/>
        <v>4559.88</v>
      </c>
      <c r="H735">
        <f t="shared" si="207"/>
        <v>7005846</v>
      </c>
      <c r="I735">
        <f t="shared" si="208"/>
        <v>0</v>
      </c>
      <c r="J735">
        <f t="shared" si="209"/>
        <v>0</v>
      </c>
      <c r="K735">
        <f t="shared" si="210"/>
        <v>0</v>
      </c>
      <c r="L735">
        <f t="shared" si="218"/>
        <v>0</v>
      </c>
      <c r="M735">
        <f t="shared" si="211"/>
        <v>0.02</v>
      </c>
      <c r="N735" s="7">
        <f t="shared" si="220"/>
        <v>1</v>
      </c>
      <c r="O735">
        <f>VLOOKUP(R735,mortality!$B$4:$H$106,prot_model!S735+2,FALSE)</f>
        <v>1</v>
      </c>
      <c r="P735">
        <f t="shared" si="219"/>
        <v>1.0618047131469561</v>
      </c>
      <c r="Q735">
        <f>discount_curve!K727</f>
        <v>0.42483101203908807</v>
      </c>
      <c r="R735">
        <f t="shared" si="212"/>
        <v>114</v>
      </c>
      <c r="S735">
        <f t="shared" si="213"/>
        <v>5</v>
      </c>
      <c r="T735">
        <f t="shared" si="214"/>
        <v>60</v>
      </c>
    </row>
    <row r="736" spans="1:20">
      <c r="A736">
        <f t="shared" si="221"/>
        <v>721</v>
      </c>
      <c r="B736">
        <f t="shared" si="215"/>
        <v>0</v>
      </c>
      <c r="C736">
        <f t="shared" si="204"/>
        <v>0</v>
      </c>
      <c r="D736">
        <f t="shared" si="205"/>
        <v>0</v>
      </c>
      <c r="E736" s="6">
        <f t="shared" si="216"/>
        <v>0</v>
      </c>
      <c r="F736">
        <f t="shared" si="217"/>
        <v>0</v>
      </c>
      <c r="G736">
        <f t="shared" si="206"/>
        <v>4559.88</v>
      </c>
      <c r="H736">
        <f t="shared" si="207"/>
        <v>7005846</v>
      </c>
      <c r="I736">
        <f t="shared" si="208"/>
        <v>0</v>
      </c>
      <c r="J736">
        <f t="shared" si="209"/>
        <v>0</v>
      </c>
      <c r="K736">
        <f t="shared" si="210"/>
        <v>0</v>
      </c>
      <c r="L736">
        <f t="shared" si="218"/>
        <v>0</v>
      </c>
      <c r="M736">
        <f t="shared" si="211"/>
        <v>0.02</v>
      </c>
      <c r="N736" s="7">
        <f t="shared" si="220"/>
        <v>1</v>
      </c>
      <c r="O736">
        <f>VLOOKUP(R736,mortality!$B$4:$H$106,prot_model!S736+2,FALSE)</f>
        <v>1</v>
      </c>
      <c r="P736">
        <f t="shared" si="219"/>
        <v>1.0618931563439034</v>
      </c>
      <c r="Q736">
        <f>discount_curve!K728</f>
        <v>0.4243261976857598</v>
      </c>
      <c r="R736">
        <f t="shared" si="212"/>
        <v>114</v>
      </c>
      <c r="S736">
        <f t="shared" si="213"/>
        <v>5</v>
      </c>
      <c r="T736">
        <f t="shared" si="214"/>
        <v>60</v>
      </c>
    </row>
    <row r="737" spans="1:20">
      <c r="A737">
        <f t="shared" si="221"/>
        <v>722</v>
      </c>
      <c r="B737">
        <f t="shared" si="215"/>
        <v>0</v>
      </c>
      <c r="C737">
        <f t="shared" si="204"/>
        <v>0</v>
      </c>
      <c r="D737">
        <f t="shared" si="205"/>
        <v>0</v>
      </c>
      <c r="E737" s="6">
        <f t="shared" si="216"/>
        <v>0</v>
      </c>
      <c r="F737">
        <f t="shared" si="217"/>
        <v>0</v>
      </c>
      <c r="G737">
        <f t="shared" si="206"/>
        <v>4559.88</v>
      </c>
      <c r="H737">
        <f t="shared" si="207"/>
        <v>7005846</v>
      </c>
      <c r="I737">
        <f t="shared" si="208"/>
        <v>0</v>
      </c>
      <c r="J737">
        <f t="shared" si="209"/>
        <v>0</v>
      </c>
      <c r="K737">
        <f t="shared" si="210"/>
        <v>0</v>
      </c>
      <c r="L737">
        <f t="shared" si="218"/>
        <v>0</v>
      </c>
      <c r="M737">
        <f t="shared" si="211"/>
        <v>0.02</v>
      </c>
      <c r="N737" s="7">
        <f t="shared" si="220"/>
        <v>1</v>
      </c>
      <c r="O737">
        <f>VLOOKUP(R737,mortality!$B$4:$H$106,prot_model!S737+2,FALSE)</f>
        <v>1</v>
      </c>
      <c r="P737">
        <f t="shared" si="219"/>
        <v>1.0619816069077397</v>
      </c>
      <c r="Q737">
        <f>discount_curve!K729</f>
        <v>0.42382198318866654</v>
      </c>
      <c r="R737">
        <f t="shared" si="212"/>
        <v>114</v>
      </c>
      <c r="S737">
        <f t="shared" si="213"/>
        <v>5</v>
      </c>
      <c r="T737">
        <f t="shared" si="214"/>
        <v>60</v>
      </c>
    </row>
    <row r="738" spans="1:20">
      <c r="A738">
        <f t="shared" si="221"/>
        <v>723</v>
      </c>
      <c r="B738">
        <f t="shared" si="215"/>
        <v>0</v>
      </c>
      <c r="C738">
        <f t="shared" si="204"/>
        <v>0</v>
      </c>
      <c r="D738">
        <f t="shared" si="205"/>
        <v>0</v>
      </c>
      <c r="E738" s="6">
        <f t="shared" si="216"/>
        <v>0</v>
      </c>
      <c r="F738">
        <f t="shared" si="217"/>
        <v>0</v>
      </c>
      <c r="G738">
        <f t="shared" si="206"/>
        <v>4559.88</v>
      </c>
      <c r="H738">
        <f t="shared" si="207"/>
        <v>7005846</v>
      </c>
      <c r="I738">
        <f t="shared" si="208"/>
        <v>0</v>
      </c>
      <c r="J738">
        <f t="shared" si="209"/>
        <v>0</v>
      </c>
      <c r="K738">
        <f t="shared" si="210"/>
        <v>0</v>
      </c>
      <c r="L738">
        <f t="shared" si="218"/>
        <v>0</v>
      </c>
      <c r="M738">
        <f t="shared" si="211"/>
        <v>0.02</v>
      </c>
      <c r="N738" s="7">
        <f t="shared" si="220"/>
        <v>1</v>
      </c>
      <c r="O738">
        <f>VLOOKUP(R738,mortality!$B$4:$H$106,prot_model!S738+2,FALSE)</f>
        <v>1</v>
      </c>
      <c r="P738">
        <f t="shared" si="219"/>
        <v>1.06207006483908</v>
      </c>
      <c r="Q738">
        <f>discount_curve!K730</f>
        <v>0.42331836783501625</v>
      </c>
      <c r="R738">
        <f t="shared" si="212"/>
        <v>114</v>
      </c>
      <c r="S738">
        <f t="shared" si="213"/>
        <v>5</v>
      </c>
      <c r="T738">
        <f t="shared" si="214"/>
        <v>60</v>
      </c>
    </row>
    <row r="739" spans="1:20">
      <c r="A739">
        <f t="shared" si="221"/>
        <v>724</v>
      </c>
      <c r="B739">
        <f t="shared" si="215"/>
        <v>0</v>
      </c>
      <c r="C739">
        <f t="shared" si="204"/>
        <v>0</v>
      </c>
      <c r="D739">
        <f t="shared" si="205"/>
        <v>0</v>
      </c>
      <c r="E739" s="6">
        <f t="shared" si="216"/>
        <v>0</v>
      </c>
      <c r="F739">
        <f t="shared" si="217"/>
        <v>0</v>
      </c>
      <c r="G739">
        <f t="shared" si="206"/>
        <v>4559.88</v>
      </c>
      <c r="H739">
        <f t="shared" si="207"/>
        <v>7005846</v>
      </c>
      <c r="I739">
        <f t="shared" si="208"/>
        <v>0</v>
      </c>
      <c r="J739">
        <f t="shared" si="209"/>
        <v>0</v>
      </c>
      <c r="K739">
        <f t="shared" si="210"/>
        <v>0</v>
      </c>
      <c r="L739">
        <f t="shared" si="218"/>
        <v>0</v>
      </c>
      <c r="M739">
        <f t="shared" si="211"/>
        <v>0.02</v>
      </c>
      <c r="N739" s="7">
        <f t="shared" si="220"/>
        <v>1</v>
      </c>
      <c r="O739">
        <f>VLOOKUP(R739,mortality!$B$4:$H$106,prot_model!S739+2,FALSE)</f>
        <v>1</v>
      </c>
      <c r="P739">
        <f t="shared" si="219"/>
        <v>1.0621585301385383</v>
      </c>
      <c r="Q739">
        <f>discount_curve!K731</f>
        <v>0.42281535091286443</v>
      </c>
      <c r="R739">
        <f t="shared" si="212"/>
        <v>114</v>
      </c>
      <c r="S739">
        <f t="shared" si="213"/>
        <v>5</v>
      </c>
      <c r="T739">
        <f t="shared" si="214"/>
        <v>60</v>
      </c>
    </row>
    <row r="740" spans="1:20">
      <c r="A740">
        <f t="shared" si="221"/>
        <v>725</v>
      </c>
      <c r="B740">
        <f t="shared" si="215"/>
        <v>0</v>
      </c>
      <c r="C740">
        <f t="shared" si="204"/>
        <v>0</v>
      </c>
      <c r="D740">
        <f t="shared" si="205"/>
        <v>0</v>
      </c>
      <c r="E740" s="6">
        <f t="shared" si="216"/>
        <v>0</v>
      </c>
      <c r="F740">
        <f t="shared" si="217"/>
        <v>0</v>
      </c>
      <c r="G740">
        <f t="shared" si="206"/>
        <v>4559.88</v>
      </c>
      <c r="H740">
        <f t="shared" si="207"/>
        <v>7005846</v>
      </c>
      <c r="I740">
        <f t="shared" si="208"/>
        <v>0</v>
      </c>
      <c r="J740">
        <f t="shared" si="209"/>
        <v>0</v>
      </c>
      <c r="K740">
        <f t="shared" si="210"/>
        <v>0</v>
      </c>
      <c r="L740">
        <f t="shared" si="218"/>
        <v>0</v>
      </c>
      <c r="M740">
        <f t="shared" si="211"/>
        <v>0.02</v>
      </c>
      <c r="N740" s="7">
        <f t="shared" si="220"/>
        <v>1</v>
      </c>
      <c r="O740">
        <f>VLOOKUP(R740,mortality!$B$4:$H$106,prot_model!S740+2,FALSE)</f>
        <v>1</v>
      </c>
      <c r="P740">
        <f t="shared" si="219"/>
        <v>1.0622470028067281</v>
      </c>
      <c r="Q740">
        <f>discount_curve!K732</f>
        <v>0.42231293171111212</v>
      </c>
      <c r="R740">
        <f t="shared" si="212"/>
        <v>114</v>
      </c>
      <c r="S740">
        <f t="shared" si="213"/>
        <v>5</v>
      </c>
      <c r="T740">
        <f t="shared" si="214"/>
        <v>60</v>
      </c>
    </row>
    <row r="741" spans="1:20">
      <c r="A741">
        <f t="shared" si="221"/>
        <v>726</v>
      </c>
      <c r="B741">
        <f t="shared" si="215"/>
        <v>0</v>
      </c>
      <c r="C741">
        <f t="shared" si="204"/>
        <v>0</v>
      </c>
      <c r="D741">
        <f t="shared" si="205"/>
        <v>0</v>
      </c>
      <c r="E741" s="6">
        <f t="shared" si="216"/>
        <v>0</v>
      </c>
      <c r="F741">
        <f t="shared" si="217"/>
        <v>0</v>
      </c>
      <c r="G741">
        <f t="shared" si="206"/>
        <v>4559.88</v>
      </c>
      <c r="H741">
        <f t="shared" si="207"/>
        <v>7005846</v>
      </c>
      <c r="I741">
        <f t="shared" si="208"/>
        <v>0</v>
      </c>
      <c r="J741">
        <f t="shared" si="209"/>
        <v>0</v>
      </c>
      <c r="K741">
        <f t="shared" si="210"/>
        <v>0</v>
      </c>
      <c r="L741">
        <f t="shared" si="218"/>
        <v>0</v>
      </c>
      <c r="M741">
        <f t="shared" si="211"/>
        <v>0.02</v>
      </c>
      <c r="N741" s="7">
        <f t="shared" si="220"/>
        <v>1</v>
      </c>
      <c r="O741">
        <f>VLOOKUP(R741,mortality!$B$4:$H$106,prot_model!S741+2,FALSE)</f>
        <v>1</v>
      </c>
      <c r="P741">
        <f t="shared" si="219"/>
        <v>1.0623354828442633</v>
      </c>
      <c r="Q741">
        <f>discount_curve!K733</f>
        <v>0.42181110951950562</v>
      </c>
      <c r="R741">
        <f t="shared" si="212"/>
        <v>114</v>
      </c>
      <c r="S741">
        <f t="shared" si="213"/>
        <v>5</v>
      </c>
      <c r="T741">
        <f t="shared" si="214"/>
        <v>60</v>
      </c>
    </row>
    <row r="742" spans="1:20">
      <c r="A742">
        <f t="shared" si="221"/>
        <v>727</v>
      </c>
      <c r="B742">
        <f t="shared" si="215"/>
        <v>0</v>
      </c>
      <c r="C742">
        <f t="shared" si="204"/>
        <v>0</v>
      </c>
      <c r="D742">
        <f t="shared" si="205"/>
        <v>0</v>
      </c>
      <c r="E742" s="6">
        <f t="shared" si="216"/>
        <v>0</v>
      </c>
      <c r="F742">
        <f t="shared" si="217"/>
        <v>0</v>
      </c>
      <c r="G742">
        <f t="shared" si="206"/>
        <v>4559.88</v>
      </c>
      <c r="H742">
        <f t="shared" si="207"/>
        <v>7005846</v>
      </c>
      <c r="I742">
        <f t="shared" si="208"/>
        <v>0</v>
      </c>
      <c r="J742">
        <f t="shared" si="209"/>
        <v>0</v>
      </c>
      <c r="K742">
        <f t="shared" si="210"/>
        <v>0</v>
      </c>
      <c r="L742">
        <f t="shared" si="218"/>
        <v>0</v>
      </c>
      <c r="M742">
        <f t="shared" si="211"/>
        <v>0.02</v>
      </c>
      <c r="N742" s="7">
        <f t="shared" si="220"/>
        <v>1</v>
      </c>
      <c r="O742">
        <f>VLOOKUP(R742,mortality!$B$4:$H$106,prot_model!S742+2,FALSE)</f>
        <v>1</v>
      </c>
      <c r="P742">
        <f t="shared" si="219"/>
        <v>1.0624239702517575</v>
      </c>
      <c r="Q742">
        <f>discount_curve!K734</f>
        <v>0.42130988362863503</v>
      </c>
      <c r="R742">
        <f t="shared" si="212"/>
        <v>114</v>
      </c>
      <c r="S742">
        <f t="shared" si="213"/>
        <v>5</v>
      </c>
      <c r="T742">
        <f t="shared" si="214"/>
        <v>60</v>
      </c>
    </row>
    <row r="743" spans="1:20">
      <c r="A743">
        <f t="shared" si="221"/>
        <v>728</v>
      </c>
      <c r="B743">
        <f t="shared" si="215"/>
        <v>0</v>
      </c>
      <c r="C743">
        <f t="shared" si="204"/>
        <v>0</v>
      </c>
      <c r="D743">
        <f t="shared" si="205"/>
        <v>0</v>
      </c>
      <c r="E743" s="6">
        <f t="shared" si="216"/>
        <v>0</v>
      </c>
      <c r="F743">
        <f t="shared" si="217"/>
        <v>0</v>
      </c>
      <c r="G743">
        <f t="shared" si="206"/>
        <v>4559.88</v>
      </c>
      <c r="H743">
        <f t="shared" si="207"/>
        <v>7005846</v>
      </c>
      <c r="I743">
        <f t="shared" si="208"/>
        <v>0</v>
      </c>
      <c r="J743">
        <f t="shared" si="209"/>
        <v>0</v>
      </c>
      <c r="K743">
        <f t="shared" si="210"/>
        <v>0</v>
      </c>
      <c r="L743">
        <f t="shared" si="218"/>
        <v>0</v>
      </c>
      <c r="M743">
        <f t="shared" si="211"/>
        <v>0.02</v>
      </c>
      <c r="N743" s="7">
        <f t="shared" si="220"/>
        <v>1</v>
      </c>
      <c r="O743">
        <f>VLOOKUP(R743,mortality!$B$4:$H$106,prot_model!S743+2,FALSE)</f>
        <v>1</v>
      </c>
      <c r="P743">
        <f t="shared" si="219"/>
        <v>1.062512465029825</v>
      </c>
      <c r="Q743">
        <f>discount_curve!K735</f>
        <v>0.42080925332993374</v>
      </c>
      <c r="R743">
        <f t="shared" si="212"/>
        <v>114</v>
      </c>
      <c r="S743">
        <f t="shared" si="213"/>
        <v>5</v>
      </c>
      <c r="T743">
        <f t="shared" si="214"/>
        <v>60</v>
      </c>
    </row>
    <row r="744" spans="1:20">
      <c r="A744">
        <f t="shared" si="221"/>
        <v>729</v>
      </c>
      <c r="B744">
        <f t="shared" si="215"/>
        <v>0</v>
      </c>
      <c r="C744">
        <f t="shared" si="204"/>
        <v>0</v>
      </c>
      <c r="D744">
        <f t="shared" si="205"/>
        <v>0</v>
      </c>
      <c r="E744" s="6">
        <f t="shared" si="216"/>
        <v>0</v>
      </c>
      <c r="F744">
        <f t="shared" si="217"/>
        <v>0</v>
      </c>
      <c r="G744">
        <f t="shared" si="206"/>
        <v>4559.88</v>
      </c>
      <c r="H744">
        <f t="shared" si="207"/>
        <v>7005846</v>
      </c>
      <c r="I744">
        <f t="shared" si="208"/>
        <v>0</v>
      </c>
      <c r="J744">
        <f t="shared" si="209"/>
        <v>0</v>
      </c>
      <c r="K744">
        <f t="shared" si="210"/>
        <v>0</v>
      </c>
      <c r="L744">
        <f t="shared" si="218"/>
        <v>0</v>
      </c>
      <c r="M744">
        <f t="shared" si="211"/>
        <v>0.02</v>
      </c>
      <c r="N744" s="7">
        <f t="shared" si="220"/>
        <v>1</v>
      </c>
      <c r="O744">
        <f>VLOOKUP(R744,mortality!$B$4:$H$106,prot_model!S744+2,FALSE)</f>
        <v>1</v>
      </c>
      <c r="P744">
        <f t="shared" si="219"/>
        <v>1.0626009671790793</v>
      </c>
      <c r="Q744">
        <f>discount_curve!K736</f>
        <v>0.42030921791567655</v>
      </c>
      <c r="R744">
        <f t="shared" si="212"/>
        <v>114</v>
      </c>
      <c r="S744">
        <f t="shared" si="213"/>
        <v>5</v>
      </c>
      <c r="T744">
        <f t="shared" si="214"/>
        <v>60</v>
      </c>
    </row>
    <row r="745" spans="1:20">
      <c r="A745">
        <f t="shared" si="221"/>
        <v>730</v>
      </c>
      <c r="B745">
        <f t="shared" si="215"/>
        <v>0</v>
      </c>
      <c r="C745">
        <f t="shared" si="204"/>
        <v>0</v>
      </c>
      <c r="D745">
        <f t="shared" si="205"/>
        <v>0</v>
      </c>
      <c r="E745" s="6">
        <f t="shared" si="216"/>
        <v>0</v>
      </c>
      <c r="F745">
        <f t="shared" si="217"/>
        <v>0</v>
      </c>
      <c r="G745">
        <f t="shared" si="206"/>
        <v>4559.88</v>
      </c>
      <c r="H745">
        <f t="shared" si="207"/>
        <v>7005846</v>
      </c>
      <c r="I745">
        <f t="shared" si="208"/>
        <v>0</v>
      </c>
      <c r="J745">
        <f t="shared" si="209"/>
        <v>0</v>
      </c>
      <c r="K745">
        <f t="shared" si="210"/>
        <v>0</v>
      </c>
      <c r="L745">
        <f t="shared" si="218"/>
        <v>0</v>
      </c>
      <c r="M745">
        <f t="shared" si="211"/>
        <v>0.02</v>
      </c>
      <c r="N745" s="7">
        <f t="shared" si="220"/>
        <v>1</v>
      </c>
      <c r="O745">
        <f>VLOOKUP(R745,mortality!$B$4:$H$106,prot_model!S745+2,FALSE)</f>
        <v>1</v>
      </c>
      <c r="P745">
        <f t="shared" si="219"/>
        <v>1.0626894767001347</v>
      </c>
      <c r="Q745">
        <f>discount_curve!K737</f>
        <v>0.41980977667897967</v>
      </c>
      <c r="R745">
        <f t="shared" si="212"/>
        <v>114</v>
      </c>
      <c r="S745">
        <f t="shared" si="213"/>
        <v>5</v>
      </c>
      <c r="T745">
        <f t="shared" si="214"/>
        <v>60</v>
      </c>
    </row>
    <row r="746" spans="1:20">
      <c r="A746">
        <f t="shared" si="221"/>
        <v>731</v>
      </c>
      <c r="B746">
        <f t="shared" si="215"/>
        <v>0</v>
      </c>
      <c r="C746">
        <f t="shared" si="204"/>
        <v>0</v>
      </c>
      <c r="D746">
        <f t="shared" si="205"/>
        <v>0</v>
      </c>
      <c r="E746" s="6">
        <f t="shared" si="216"/>
        <v>0</v>
      </c>
      <c r="F746">
        <f t="shared" si="217"/>
        <v>0</v>
      </c>
      <c r="G746">
        <f t="shared" si="206"/>
        <v>4559.88</v>
      </c>
      <c r="H746">
        <f t="shared" si="207"/>
        <v>7005846</v>
      </c>
      <c r="I746">
        <f t="shared" si="208"/>
        <v>0</v>
      </c>
      <c r="J746">
        <f t="shared" si="209"/>
        <v>0</v>
      </c>
      <c r="K746">
        <f t="shared" si="210"/>
        <v>0</v>
      </c>
      <c r="L746">
        <f t="shared" si="218"/>
        <v>0</v>
      </c>
      <c r="M746">
        <f t="shared" si="211"/>
        <v>0.02</v>
      </c>
      <c r="N746" s="7">
        <f t="shared" si="220"/>
        <v>1</v>
      </c>
      <c r="O746">
        <f>VLOOKUP(R746,mortality!$B$4:$H$106,prot_model!S746+2,FALSE)</f>
        <v>1</v>
      </c>
      <c r="P746">
        <f t="shared" si="219"/>
        <v>1.062777993593605</v>
      </c>
      <c r="Q746">
        <f>discount_curve!K738</f>
        <v>0.41931092891379917</v>
      </c>
      <c r="R746">
        <f t="shared" si="212"/>
        <v>114</v>
      </c>
      <c r="S746">
        <f t="shared" si="213"/>
        <v>5</v>
      </c>
      <c r="T746">
        <f t="shared" si="214"/>
        <v>60</v>
      </c>
    </row>
    <row r="747" spans="1:20">
      <c r="A747">
        <f t="shared" si="221"/>
        <v>732</v>
      </c>
      <c r="B747">
        <f t="shared" si="215"/>
        <v>0</v>
      </c>
      <c r="C747">
        <f t="shared" si="204"/>
        <v>0</v>
      </c>
      <c r="D747">
        <f t="shared" si="205"/>
        <v>0</v>
      </c>
      <c r="E747" s="6">
        <f t="shared" si="216"/>
        <v>0</v>
      </c>
      <c r="F747">
        <f t="shared" si="217"/>
        <v>0</v>
      </c>
      <c r="G747">
        <f t="shared" si="206"/>
        <v>4559.88</v>
      </c>
      <c r="H747">
        <f t="shared" si="207"/>
        <v>7005846</v>
      </c>
      <c r="I747">
        <f t="shared" si="208"/>
        <v>0</v>
      </c>
      <c r="J747">
        <f t="shared" si="209"/>
        <v>0</v>
      </c>
      <c r="K747">
        <f t="shared" si="210"/>
        <v>0</v>
      </c>
      <c r="L747">
        <f t="shared" si="218"/>
        <v>0</v>
      </c>
      <c r="M747">
        <f t="shared" si="211"/>
        <v>0.02</v>
      </c>
      <c r="N747" s="7">
        <f t="shared" si="220"/>
        <v>1</v>
      </c>
      <c r="O747">
        <f>VLOOKUP(R747,mortality!$B$4:$H$106,prot_model!S747+2,FALSE)</f>
        <v>1</v>
      </c>
      <c r="P747">
        <f t="shared" si="219"/>
        <v>1.0628665178601031</v>
      </c>
      <c r="Q747">
        <f>discount_curve!K739</f>
        <v>0.40984485123032827</v>
      </c>
      <c r="R747">
        <f t="shared" si="212"/>
        <v>115</v>
      </c>
      <c r="S747">
        <f t="shared" si="213"/>
        <v>5</v>
      </c>
      <c r="T747">
        <f t="shared" si="214"/>
        <v>61</v>
      </c>
    </row>
    <row r="748" spans="1:20">
      <c r="A748">
        <f t="shared" si="221"/>
        <v>733</v>
      </c>
      <c r="B748">
        <f t="shared" si="215"/>
        <v>0</v>
      </c>
      <c r="C748">
        <f t="shared" si="204"/>
        <v>0</v>
      </c>
      <c r="D748">
        <f t="shared" si="205"/>
        <v>0</v>
      </c>
      <c r="E748" s="6">
        <f t="shared" si="216"/>
        <v>0</v>
      </c>
      <c r="F748">
        <f t="shared" si="217"/>
        <v>0</v>
      </c>
      <c r="G748">
        <f t="shared" si="206"/>
        <v>4559.88</v>
      </c>
      <c r="H748">
        <f t="shared" si="207"/>
        <v>7005846</v>
      </c>
      <c r="I748">
        <f t="shared" si="208"/>
        <v>0</v>
      </c>
      <c r="J748">
        <f t="shared" si="209"/>
        <v>0</v>
      </c>
      <c r="K748">
        <f t="shared" si="210"/>
        <v>0</v>
      </c>
      <c r="L748">
        <f t="shared" si="218"/>
        <v>0</v>
      </c>
      <c r="M748">
        <f t="shared" si="211"/>
        <v>0.02</v>
      </c>
      <c r="N748" s="7">
        <f t="shared" si="220"/>
        <v>1</v>
      </c>
      <c r="O748">
        <f>VLOOKUP(R748,mortality!$B$4:$H$106,prot_model!S748+2,FALSE)</f>
        <v>1</v>
      </c>
      <c r="P748">
        <f t="shared" si="219"/>
        <v>1.0629550495002471</v>
      </c>
      <c r="Q748">
        <f>discount_curve!K740</f>
        <v>0.40934574006227314</v>
      </c>
      <c r="R748">
        <f t="shared" si="212"/>
        <v>115</v>
      </c>
      <c r="S748">
        <f t="shared" si="213"/>
        <v>5</v>
      </c>
      <c r="T748">
        <f t="shared" si="214"/>
        <v>61</v>
      </c>
    </row>
    <row r="749" spans="1:20">
      <c r="A749">
        <f t="shared" si="221"/>
        <v>734</v>
      </c>
      <c r="B749">
        <f t="shared" si="215"/>
        <v>0</v>
      </c>
      <c r="C749">
        <f t="shared" si="204"/>
        <v>0</v>
      </c>
      <c r="D749">
        <f t="shared" si="205"/>
        <v>0</v>
      </c>
      <c r="E749" s="6">
        <f t="shared" si="216"/>
        <v>0</v>
      </c>
      <c r="F749">
        <f t="shared" si="217"/>
        <v>0</v>
      </c>
      <c r="G749">
        <f t="shared" si="206"/>
        <v>4559.88</v>
      </c>
      <c r="H749">
        <f t="shared" si="207"/>
        <v>7005846</v>
      </c>
      <c r="I749">
        <f t="shared" si="208"/>
        <v>0</v>
      </c>
      <c r="J749">
        <f t="shared" si="209"/>
        <v>0</v>
      </c>
      <c r="K749">
        <f t="shared" si="210"/>
        <v>0</v>
      </c>
      <c r="L749">
        <f t="shared" si="218"/>
        <v>0</v>
      </c>
      <c r="M749">
        <f t="shared" si="211"/>
        <v>0.02</v>
      </c>
      <c r="N749" s="7">
        <f t="shared" si="220"/>
        <v>1</v>
      </c>
      <c r="O749">
        <f>VLOOKUP(R749,mortality!$B$4:$H$106,prot_model!S749+2,FALSE)</f>
        <v>1</v>
      </c>
      <c r="P749">
        <f t="shared" si="219"/>
        <v>1.0630435885146472</v>
      </c>
      <c r="Q749">
        <f>discount_curve!K741</f>
        <v>0.40884723671436585</v>
      </c>
      <c r="R749">
        <f t="shared" si="212"/>
        <v>115</v>
      </c>
      <c r="S749">
        <f t="shared" si="213"/>
        <v>5</v>
      </c>
      <c r="T749">
        <f t="shared" si="214"/>
        <v>61</v>
      </c>
    </row>
    <row r="750" spans="1:20">
      <c r="A750">
        <f t="shared" si="221"/>
        <v>735</v>
      </c>
      <c r="B750">
        <f t="shared" si="215"/>
        <v>0</v>
      </c>
      <c r="C750">
        <f t="shared" si="204"/>
        <v>0</v>
      </c>
      <c r="D750">
        <f t="shared" si="205"/>
        <v>0</v>
      </c>
      <c r="E750" s="6">
        <f t="shared" si="216"/>
        <v>0</v>
      </c>
      <c r="F750">
        <f t="shared" si="217"/>
        <v>0</v>
      </c>
      <c r="G750">
        <f t="shared" si="206"/>
        <v>4559.88</v>
      </c>
      <c r="H750">
        <f t="shared" si="207"/>
        <v>7005846</v>
      </c>
      <c r="I750">
        <f t="shared" si="208"/>
        <v>0</v>
      </c>
      <c r="J750">
        <f t="shared" si="209"/>
        <v>0</v>
      </c>
      <c r="K750">
        <f t="shared" si="210"/>
        <v>0</v>
      </c>
      <c r="L750">
        <f t="shared" si="218"/>
        <v>0</v>
      </c>
      <c r="M750">
        <f t="shared" si="211"/>
        <v>0.02</v>
      </c>
      <c r="N750" s="7">
        <f t="shared" si="220"/>
        <v>1</v>
      </c>
      <c r="O750">
        <f>VLOOKUP(R750,mortality!$B$4:$H$106,prot_model!S750+2,FALSE)</f>
        <v>1</v>
      </c>
      <c r="P750">
        <f t="shared" si="219"/>
        <v>1.0631321349039191</v>
      </c>
      <c r="Q750">
        <f>discount_curve!K742</f>
        <v>0.40834934044639992</v>
      </c>
      <c r="R750">
        <f t="shared" si="212"/>
        <v>115</v>
      </c>
      <c r="S750">
        <f t="shared" si="213"/>
        <v>5</v>
      </c>
      <c r="T750">
        <f t="shared" si="214"/>
        <v>61</v>
      </c>
    </row>
    <row r="751" spans="1:20">
      <c r="A751">
        <f t="shared" si="221"/>
        <v>736</v>
      </c>
      <c r="B751">
        <f t="shared" si="215"/>
        <v>0</v>
      </c>
      <c r="C751">
        <f t="shared" si="204"/>
        <v>0</v>
      </c>
      <c r="D751">
        <f t="shared" si="205"/>
        <v>0</v>
      </c>
      <c r="E751" s="6">
        <f t="shared" si="216"/>
        <v>0</v>
      </c>
      <c r="F751">
        <f t="shared" si="217"/>
        <v>0</v>
      </c>
      <c r="G751">
        <f t="shared" si="206"/>
        <v>4559.88</v>
      </c>
      <c r="H751">
        <f t="shared" si="207"/>
        <v>7005846</v>
      </c>
      <c r="I751">
        <f t="shared" si="208"/>
        <v>0</v>
      </c>
      <c r="J751">
        <f t="shared" si="209"/>
        <v>0</v>
      </c>
      <c r="K751">
        <f t="shared" si="210"/>
        <v>0</v>
      </c>
      <c r="L751">
        <f t="shared" si="218"/>
        <v>0</v>
      </c>
      <c r="M751">
        <f t="shared" si="211"/>
        <v>0.02</v>
      </c>
      <c r="N751" s="7">
        <f t="shared" si="220"/>
        <v>1</v>
      </c>
      <c r="O751">
        <f>VLOOKUP(R751,mortality!$B$4:$H$106,prot_model!S751+2,FALSE)</f>
        <v>1</v>
      </c>
      <c r="P751">
        <f t="shared" si="219"/>
        <v>1.0632206886686768</v>
      </c>
      <c r="Q751">
        <f>discount_curve!K743</f>
        <v>0.40785205051907009</v>
      </c>
      <c r="R751">
        <f t="shared" si="212"/>
        <v>115</v>
      </c>
      <c r="S751">
        <f t="shared" si="213"/>
        <v>5</v>
      </c>
      <c r="T751">
        <f t="shared" si="214"/>
        <v>61</v>
      </c>
    </row>
    <row r="752" spans="1:20">
      <c r="A752">
        <f t="shared" si="221"/>
        <v>737</v>
      </c>
      <c r="B752">
        <f t="shared" si="215"/>
        <v>0</v>
      </c>
      <c r="C752">
        <f t="shared" si="204"/>
        <v>0</v>
      </c>
      <c r="D752">
        <f t="shared" si="205"/>
        <v>0</v>
      </c>
      <c r="E752" s="6">
        <f t="shared" si="216"/>
        <v>0</v>
      </c>
      <c r="F752">
        <f t="shared" si="217"/>
        <v>0</v>
      </c>
      <c r="G752">
        <f t="shared" si="206"/>
        <v>4559.88</v>
      </c>
      <c r="H752">
        <f t="shared" si="207"/>
        <v>7005846</v>
      </c>
      <c r="I752">
        <f t="shared" si="208"/>
        <v>0</v>
      </c>
      <c r="J752">
        <f t="shared" si="209"/>
        <v>0</v>
      </c>
      <c r="K752">
        <f t="shared" si="210"/>
        <v>0</v>
      </c>
      <c r="L752">
        <f t="shared" si="218"/>
        <v>0</v>
      </c>
      <c r="M752">
        <f t="shared" si="211"/>
        <v>0.02</v>
      </c>
      <c r="N752" s="7">
        <f t="shared" si="220"/>
        <v>1</v>
      </c>
      <c r="O752">
        <f>VLOOKUP(R752,mortality!$B$4:$H$106,prot_model!S752+2,FALSE)</f>
        <v>1</v>
      </c>
      <c r="P752">
        <f t="shared" si="219"/>
        <v>1.0633092498095347</v>
      </c>
      <c r="Q752">
        <f>discount_curve!K744</f>
        <v>0.407355366193972</v>
      </c>
      <c r="R752">
        <f t="shared" si="212"/>
        <v>115</v>
      </c>
      <c r="S752">
        <f t="shared" si="213"/>
        <v>5</v>
      </c>
      <c r="T752">
        <f t="shared" si="214"/>
        <v>61</v>
      </c>
    </row>
    <row r="753" spans="1:20">
      <c r="A753">
        <f t="shared" si="221"/>
        <v>738</v>
      </c>
      <c r="B753">
        <f t="shared" si="215"/>
        <v>0</v>
      </c>
      <c r="C753">
        <f t="shared" si="204"/>
        <v>0</v>
      </c>
      <c r="D753">
        <f t="shared" si="205"/>
        <v>0</v>
      </c>
      <c r="E753" s="6">
        <f t="shared" si="216"/>
        <v>0</v>
      </c>
      <c r="F753">
        <f t="shared" si="217"/>
        <v>0</v>
      </c>
      <c r="G753">
        <f t="shared" si="206"/>
        <v>4559.88</v>
      </c>
      <c r="H753">
        <f t="shared" si="207"/>
        <v>7005846</v>
      </c>
      <c r="I753">
        <f t="shared" si="208"/>
        <v>0</v>
      </c>
      <c r="J753">
        <f t="shared" si="209"/>
        <v>0</v>
      </c>
      <c r="K753">
        <f t="shared" si="210"/>
        <v>0</v>
      </c>
      <c r="L753">
        <f t="shared" si="218"/>
        <v>0</v>
      </c>
      <c r="M753">
        <f t="shared" si="211"/>
        <v>0.02</v>
      </c>
      <c r="N753" s="7">
        <f t="shared" si="220"/>
        <v>1</v>
      </c>
      <c r="O753">
        <f>VLOOKUP(R753,mortality!$B$4:$H$106,prot_model!S753+2,FALSE)</f>
        <v>1</v>
      </c>
      <c r="P753">
        <f t="shared" si="219"/>
        <v>1.0633978183271073</v>
      </c>
      <c r="Q753">
        <f>discount_curve!K745</f>
        <v>0.40685928673359995</v>
      </c>
      <c r="R753">
        <f t="shared" si="212"/>
        <v>115</v>
      </c>
      <c r="S753">
        <f t="shared" si="213"/>
        <v>5</v>
      </c>
      <c r="T753">
        <f t="shared" si="214"/>
        <v>61</v>
      </c>
    </row>
    <row r="754" spans="1:20">
      <c r="A754">
        <f t="shared" si="221"/>
        <v>739</v>
      </c>
      <c r="B754">
        <f t="shared" si="215"/>
        <v>0</v>
      </c>
      <c r="C754">
        <f t="shared" si="204"/>
        <v>0</v>
      </c>
      <c r="D754">
        <f t="shared" si="205"/>
        <v>0</v>
      </c>
      <c r="E754" s="6">
        <f t="shared" si="216"/>
        <v>0</v>
      </c>
      <c r="F754">
        <f t="shared" si="217"/>
        <v>0</v>
      </c>
      <c r="G754">
        <f t="shared" si="206"/>
        <v>4559.88</v>
      </c>
      <c r="H754">
        <f t="shared" si="207"/>
        <v>7005846</v>
      </c>
      <c r="I754">
        <f t="shared" si="208"/>
        <v>0</v>
      </c>
      <c r="J754">
        <f t="shared" si="209"/>
        <v>0</v>
      </c>
      <c r="K754">
        <f t="shared" si="210"/>
        <v>0</v>
      </c>
      <c r="L754">
        <f t="shared" si="218"/>
        <v>0</v>
      </c>
      <c r="M754">
        <f t="shared" si="211"/>
        <v>0.02</v>
      </c>
      <c r="N754" s="7">
        <f t="shared" si="220"/>
        <v>1</v>
      </c>
      <c r="O754">
        <f>VLOOKUP(R754,mortality!$B$4:$H$106,prot_model!S754+2,FALSE)</f>
        <v>1</v>
      </c>
      <c r="P754">
        <f t="shared" si="219"/>
        <v>1.0634863942220092</v>
      </c>
      <c r="Q754">
        <f>discount_curve!K746</f>
        <v>0.40636381140134653</v>
      </c>
      <c r="R754">
        <f t="shared" si="212"/>
        <v>115</v>
      </c>
      <c r="S754">
        <f t="shared" si="213"/>
        <v>5</v>
      </c>
      <c r="T754">
        <f t="shared" si="214"/>
        <v>61</v>
      </c>
    </row>
    <row r="755" spans="1:20">
      <c r="A755">
        <f t="shared" si="221"/>
        <v>740</v>
      </c>
      <c r="B755">
        <f t="shared" si="215"/>
        <v>0</v>
      </c>
      <c r="C755">
        <f t="shared" si="204"/>
        <v>0</v>
      </c>
      <c r="D755">
        <f t="shared" si="205"/>
        <v>0</v>
      </c>
      <c r="E755" s="6">
        <f t="shared" si="216"/>
        <v>0</v>
      </c>
      <c r="F755">
        <f t="shared" si="217"/>
        <v>0</v>
      </c>
      <c r="G755">
        <f t="shared" si="206"/>
        <v>4559.88</v>
      </c>
      <c r="H755">
        <f t="shared" si="207"/>
        <v>7005846</v>
      </c>
      <c r="I755">
        <f t="shared" si="208"/>
        <v>0</v>
      </c>
      <c r="J755">
        <f t="shared" si="209"/>
        <v>0</v>
      </c>
      <c r="K755">
        <f t="shared" si="210"/>
        <v>0</v>
      </c>
      <c r="L755">
        <f t="shared" si="218"/>
        <v>0</v>
      </c>
      <c r="M755">
        <f t="shared" si="211"/>
        <v>0.02</v>
      </c>
      <c r="N755" s="7">
        <f t="shared" si="220"/>
        <v>1</v>
      </c>
      <c r="O755">
        <f>VLOOKUP(R755,mortality!$B$4:$H$106,prot_model!S755+2,FALSE)</f>
        <v>1</v>
      </c>
      <c r="P755">
        <f t="shared" si="219"/>
        <v>1.0635749774948546</v>
      </c>
      <c r="Q755">
        <f>discount_curve!K747</f>
        <v>0.40586893946150143</v>
      </c>
      <c r="R755">
        <f t="shared" si="212"/>
        <v>115</v>
      </c>
      <c r="S755">
        <f t="shared" si="213"/>
        <v>5</v>
      </c>
      <c r="T755">
        <f t="shared" si="214"/>
        <v>61</v>
      </c>
    </row>
    <row r="756" spans="1:20">
      <c r="A756">
        <f t="shared" si="221"/>
        <v>741</v>
      </c>
      <c r="B756">
        <f t="shared" si="215"/>
        <v>0</v>
      </c>
      <c r="C756">
        <f t="shared" si="204"/>
        <v>0</v>
      </c>
      <c r="D756">
        <f t="shared" si="205"/>
        <v>0</v>
      </c>
      <c r="E756" s="6">
        <f t="shared" si="216"/>
        <v>0</v>
      </c>
      <c r="F756">
        <f t="shared" si="217"/>
        <v>0</v>
      </c>
      <c r="G756">
        <f t="shared" si="206"/>
        <v>4559.88</v>
      </c>
      <c r="H756">
        <f t="shared" si="207"/>
        <v>7005846</v>
      </c>
      <c r="I756">
        <f t="shared" si="208"/>
        <v>0</v>
      </c>
      <c r="J756">
        <f t="shared" si="209"/>
        <v>0</v>
      </c>
      <c r="K756">
        <f t="shared" si="210"/>
        <v>0</v>
      </c>
      <c r="L756">
        <f t="shared" si="218"/>
        <v>0</v>
      </c>
      <c r="M756">
        <f t="shared" si="211"/>
        <v>0.02</v>
      </c>
      <c r="N756" s="7">
        <f t="shared" si="220"/>
        <v>1</v>
      </c>
      <c r="O756">
        <f>VLOOKUP(R756,mortality!$B$4:$H$106,prot_model!S756+2,FALSE)</f>
        <v>1</v>
      </c>
      <c r="P756">
        <f t="shared" si="219"/>
        <v>1.0636635681462583</v>
      </c>
      <c r="Q756">
        <f>discount_curve!K748</f>
        <v>0.40537467017925027</v>
      </c>
      <c r="R756">
        <f t="shared" si="212"/>
        <v>115</v>
      </c>
      <c r="S756">
        <f t="shared" si="213"/>
        <v>5</v>
      </c>
      <c r="T756">
        <f t="shared" si="214"/>
        <v>61</v>
      </c>
    </row>
    <row r="757" spans="1:20">
      <c r="A757">
        <f t="shared" si="221"/>
        <v>742</v>
      </c>
      <c r="B757">
        <f t="shared" si="215"/>
        <v>0</v>
      </c>
      <c r="C757">
        <f t="shared" si="204"/>
        <v>0</v>
      </c>
      <c r="D757">
        <f t="shared" si="205"/>
        <v>0</v>
      </c>
      <c r="E757" s="6">
        <f t="shared" si="216"/>
        <v>0</v>
      </c>
      <c r="F757">
        <f t="shared" si="217"/>
        <v>0</v>
      </c>
      <c r="G757">
        <f t="shared" si="206"/>
        <v>4559.88</v>
      </c>
      <c r="H757">
        <f t="shared" si="207"/>
        <v>7005846</v>
      </c>
      <c r="I757">
        <f t="shared" si="208"/>
        <v>0</v>
      </c>
      <c r="J757">
        <f t="shared" si="209"/>
        <v>0</v>
      </c>
      <c r="K757">
        <f t="shared" si="210"/>
        <v>0</v>
      </c>
      <c r="L757">
        <f t="shared" si="218"/>
        <v>0</v>
      </c>
      <c r="M757">
        <f t="shared" si="211"/>
        <v>0.02</v>
      </c>
      <c r="N757" s="7">
        <f t="shared" si="220"/>
        <v>1</v>
      </c>
      <c r="O757">
        <f>VLOOKUP(R757,mortality!$B$4:$H$106,prot_model!S757+2,FALSE)</f>
        <v>1</v>
      </c>
      <c r="P757">
        <f t="shared" si="219"/>
        <v>1.0637521661768348</v>
      </c>
      <c r="Q757">
        <f>discount_curve!K749</f>
        <v>0.40488100282067352</v>
      </c>
      <c r="R757">
        <f t="shared" si="212"/>
        <v>115</v>
      </c>
      <c r="S757">
        <f t="shared" si="213"/>
        <v>5</v>
      </c>
      <c r="T757">
        <f t="shared" si="214"/>
        <v>61</v>
      </c>
    </row>
    <row r="758" spans="1:20">
      <c r="A758">
        <f t="shared" si="221"/>
        <v>743</v>
      </c>
      <c r="B758">
        <f t="shared" si="215"/>
        <v>0</v>
      </c>
      <c r="C758">
        <f t="shared" si="204"/>
        <v>0</v>
      </c>
      <c r="D758">
        <f t="shared" si="205"/>
        <v>0</v>
      </c>
      <c r="E758" s="6">
        <f t="shared" si="216"/>
        <v>0</v>
      </c>
      <c r="F758">
        <f t="shared" si="217"/>
        <v>0</v>
      </c>
      <c r="G758">
        <f t="shared" si="206"/>
        <v>4559.88</v>
      </c>
      <c r="H758">
        <f t="shared" si="207"/>
        <v>7005846</v>
      </c>
      <c r="I758">
        <f t="shared" si="208"/>
        <v>0</v>
      </c>
      <c r="J758">
        <f t="shared" si="209"/>
        <v>0</v>
      </c>
      <c r="K758">
        <f t="shared" si="210"/>
        <v>0</v>
      </c>
      <c r="L758">
        <f t="shared" si="218"/>
        <v>0</v>
      </c>
      <c r="M758">
        <f t="shared" si="211"/>
        <v>0.02</v>
      </c>
      <c r="N758" s="7">
        <f t="shared" si="220"/>
        <v>1</v>
      </c>
      <c r="O758">
        <f>VLOOKUP(R758,mortality!$B$4:$H$106,prot_model!S758+2,FALSE)</f>
        <v>1</v>
      </c>
      <c r="P758">
        <f t="shared" si="219"/>
        <v>1.0638407715871985</v>
      </c>
      <c r="Q758">
        <f>discount_curve!K750</f>
        <v>0.40438793665274553</v>
      </c>
      <c r="R758">
        <f t="shared" si="212"/>
        <v>115</v>
      </c>
      <c r="S758">
        <f t="shared" si="213"/>
        <v>5</v>
      </c>
      <c r="T758">
        <f t="shared" si="214"/>
        <v>61</v>
      </c>
    </row>
    <row r="759" spans="1:20">
      <c r="A759">
        <f t="shared" si="221"/>
        <v>744</v>
      </c>
      <c r="B759">
        <f t="shared" si="215"/>
        <v>0</v>
      </c>
      <c r="C759">
        <f t="shared" si="204"/>
        <v>0</v>
      </c>
      <c r="D759">
        <f t="shared" si="205"/>
        <v>0</v>
      </c>
      <c r="E759" s="6">
        <f t="shared" si="216"/>
        <v>0</v>
      </c>
      <c r="F759">
        <f t="shared" si="217"/>
        <v>0</v>
      </c>
      <c r="G759">
        <f t="shared" si="206"/>
        <v>4559.88</v>
      </c>
      <c r="H759">
        <f t="shared" si="207"/>
        <v>7005846</v>
      </c>
      <c r="I759">
        <f t="shared" si="208"/>
        <v>0</v>
      </c>
      <c r="J759">
        <f t="shared" si="209"/>
        <v>0</v>
      </c>
      <c r="K759">
        <f t="shared" si="210"/>
        <v>0</v>
      </c>
      <c r="L759">
        <f t="shared" si="218"/>
        <v>0</v>
      </c>
      <c r="M759">
        <f t="shared" si="211"/>
        <v>0.02</v>
      </c>
      <c r="N759" s="7">
        <f t="shared" si="220"/>
        <v>1</v>
      </c>
      <c r="O759">
        <f>VLOOKUP(R759,mortality!$B$4:$H$106,prot_model!S759+2,FALSE)</f>
        <v>1</v>
      </c>
      <c r="P759">
        <f t="shared" si="219"/>
        <v>1.0639293843779627</v>
      </c>
      <c r="Q759">
        <f>discount_curve!K751</f>
        <v>0.39535132399554723</v>
      </c>
      <c r="R759">
        <f t="shared" si="212"/>
        <v>116</v>
      </c>
      <c r="S759">
        <f t="shared" si="213"/>
        <v>5</v>
      </c>
      <c r="T759">
        <f t="shared" si="214"/>
        <v>62</v>
      </c>
    </row>
    <row r="760" spans="1:20">
      <c r="A760">
        <f t="shared" si="221"/>
        <v>745</v>
      </c>
      <c r="B760">
        <f t="shared" si="215"/>
        <v>0</v>
      </c>
      <c r="C760">
        <f t="shared" si="204"/>
        <v>0</v>
      </c>
      <c r="D760">
        <f t="shared" si="205"/>
        <v>0</v>
      </c>
      <c r="E760" s="6">
        <f t="shared" si="216"/>
        <v>0</v>
      </c>
      <c r="F760">
        <f t="shared" si="217"/>
        <v>0</v>
      </c>
      <c r="G760">
        <f t="shared" si="206"/>
        <v>4559.88</v>
      </c>
      <c r="H760">
        <f t="shared" si="207"/>
        <v>7005846</v>
      </c>
      <c r="I760">
        <f t="shared" si="208"/>
        <v>0</v>
      </c>
      <c r="J760">
        <f t="shared" si="209"/>
        <v>0</v>
      </c>
      <c r="K760">
        <f t="shared" si="210"/>
        <v>0</v>
      </c>
      <c r="L760">
        <f t="shared" si="218"/>
        <v>0</v>
      </c>
      <c r="M760">
        <f t="shared" si="211"/>
        <v>0.02</v>
      </c>
      <c r="N760" s="7">
        <f t="shared" si="220"/>
        <v>1</v>
      </c>
      <c r="O760">
        <f>VLOOKUP(R760,mortality!$B$4:$H$106,prot_model!S760+2,FALSE)</f>
        <v>1</v>
      </c>
      <c r="P760">
        <f t="shared" si="219"/>
        <v>1.0640180045497474</v>
      </c>
      <c r="Q760">
        <f>discount_curve!K752</f>
        <v>0.39485851538519295</v>
      </c>
      <c r="R760">
        <f t="shared" si="212"/>
        <v>116</v>
      </c>
      <c r="S760">
        <f t="shared" si="213"/>
        <v>5</v>
      </c>
      <c r="T760">
        <f t="shared" si="214"/>
        <v>62</v>
      </c>
    </row>
    <row r="761" spans="1:20">
      <c r="A761">
        <f t="shared" si="221"/>
        <v>746</v>
      </c>
      <c r="B761">
        <f t="shared" si="215"/>
        <v>0</v>
      </c>
      <c r="C761">
        <f t="shared" si="204"/>
        <v>0</v>
      </c>
      <c r="D761">
        <f t="shared" si="205"/>
        <v>0</v>
      </c>
      <c r="E761" s="6">
        <f t="shared" si="216"/>
        <v>0</v>
      </c>
      <c r="F761">
        <f t="shared" si="217"/>
        <v>0</v>
      </c>
      <c r="G761">
        <f t="shared" si="206"/>
        <v>4559.88</v>
      </c>
      <c r="H761">
        <f t="shared" si="207"/>
        <v>7005846</v>
      </c>
      <c r="I761">
        <f t="shared" si="208"/>
        <v>0</v>
      </c>
      <c r="J761">
        <f t="shared" si="209"/>
        <v>0</v>
      </c>
      <c r="K761">
        <f t="shared" si="210"/>
        <v>0</v>
      </c>
      <c r="L761">
        <f t="shared" si="218"/>
        <v>0</v>
      </c>
      <c r="M761">
        <f t="shared" si="211"/>
        <v>0.02</v>
      </c>
      <c r="N761" s="7">
        <f t="shared" si="220"/>
        <v>1</v>
      </c>
      <c r="O761">
        <f>VLOOKUP(R761,mortality!$B$4:$H$106,prot_model!S761+2,FALSE)</f>
        <v>1</v>
      </c>
      <c r="P761">
        <f t="shared" si="219"/>
        <v>1.0641066321031618</v>
      </c>
      <c r="Q761">
        <f>discount_curve!K753</f>
        <v>0.39436632106474145</v>
      </c>
      <c r="R761">
        <f t="shared" si="212"/>
        <v>116</v>
      </c>
      <c r="S761">
        <f t="shared" si="213"/>
        <v>5</v>
      </c>
      <c r="T761">
        <f t="shared" si="214"/>
        <v>62</v>
      </c>
    </row>
    <row r="762" spans="1:20">
      <c r="A762">
        <f t="shared" si="221"/>
        <v>747</v>
      </c>
      <c r="B762">
        <f t="shared" si="215"/>
        <v>0</v>
      </c>
      <c r="C762">
        <f t="shared" si="204"/>
        <v>0</v>
      </c>
      <c r="D762">
        <f t="shared" si="205"/>
        <v>0</v>
      </c>
      <c r="E762" s="6">
        <f t="shared" si="216"/>
        <v>0</v>
      </c>
      <c r="F762">
        <f t="shared" si="217"/>
        <v>0</v>
      </c>
      <c r="G762">
        <f t="shared" si="206"/>
        <v>4559.88</v>
      </c>
      <c r="H762">
        <f t="shared" si="207"/>
        <v>7005846</v>
      </c>
      <c r="I762">
        <f t="shared" si="208"/>
        <v>0</v>
      </c>
      <c r="J762">
        <f t="shared" si="209"/>
        <v>0</v>
      </c>
      <c r="K762">
        <f t="shared" si="210"/>
        <v>0</v>
      </c>
      <c r="L762">
        <f t="shared" si="218"/>
        <v>0</v>
      </c>
      <c r="M762">
        <f t="shared" si="211"/>
        <v>0.02</v>
      </c>
      <c r="N762" s="7">
        <f t="shared" si="220"/>
        <v>1</v>
      </c>
      <c r="O762">
        <f>VLOOKUP(R762,mortality!$B$4:$H$106,prot_model!S762+2,FALSE)</f>
        <v>1</v>
      </c>
      <c r="P762">
        <f t="shared" si="219"/>
        <v>1.0641952670388228</v>
      </c>
      <c r="Q762">
        <f>discount_curve!K754</f>
        <v>0.39387474026847563</v>
      </c>
      <c r="R762">
        <f t="shared" si="212"/>
        <v>116</v>
      </c>
      <c r="S762">
        <f t="shared" si="213"/>
        <v>5</v>
      </c>
      <c r="T762">
        <f t="shared" si="214"/>
        <v>62</v>
      </c>
    </row>
    <row r="763" spans="1:20">
      <c r="A763">
        <f t="shared" si="221"/>
        <v>748</v>
      </c>
      <c r="B763">
        <f t="shared" si="215"/>
        <v>0</v>
      </c>
      <c r="C763">
        <f t="shared" si="204"/>
        <v>0</v>
      </c>
      <c r="D763">
        <f t="shared" si="205"/>
        <v>0</v>
      </c>
      <c r="E763" s="6">
        <f t="shared" si="216"/>
        <v>0</v>
      </c>
      <c r="F763">
        <f t="shared" si="217"/>
        <v>0</v>
      </c>
      <c r="G763">
        <f t="shared" si="206"/>
        <v>4559.88</v>
      </c>
      <c r="H763">
        <f t="shared" si="207"/>
        <v>7005846</v>
      </c>
      <c r="I763">
        <f t="shared" si="208"/>
        <v>0</v>
      </c>
      <c r="J763">
        <f t="shared" si="209"/>
        <v>0</v>
      </c>
      <c r="K763">
        <f t="shared" si="210"/>
        <v>0</v>
      </c>
      <c r="L763">
        <f t="shared" si="218"/>
        <v>0</v>
      </c>
      <c r="M763">
        <f t="shared" si="211"/>
        <v>0.02</v>
      </c>
      <c r="N763" s="7">
        <f t="shared" si="220"/>
        <v>1</v>
      </c>
      <c r="O763">
        <f>VLOOKUP(R763,mortality!$B$4:$H$106,prot_model!S763+2,FALSE)</f>
        <v>1</v>
      </c>
      <c r="P763">
        <f t="shared" si="219"/>
        <v>1.0642839093573453</v>
      </c>
      <c r="Q763">
        <f>discount_curve!K755</f>
        <v>0.39338377223163262</v>
      </c>
      <c r="R763">
        <f t="shared" si="212"/>
        <v>116</v>
      </c>
      <c r="S763">
        <f t="shared" si="213"/>
        <v>5</v>
      </c>
      <c r="T763">
        <f t="shared" si="214"/>
        <v>62</v>
      </c>
    </row>
    <row r="764" spans="1:20">
      <c r="A764">
        <f t="shared" si="221"/>
        <v>749</v>
      </c>
      <c r="B764">
        <f t="shared" si="215"/>
        <v>0</v>
      </c>
      <c r="C764">
        <f t="shared" si="204"/>
        <v>0</v>
      </c>
      <c r="D764">
        <f t="shared" si="205"/>
        <v>0</v>
      </c>
      <c r="E764" s="6">
        <f t="shared" si="216"/>
        <v>0</v>
      </c>
      <c r="F764">
        <f t="shared" si="217"/>
        <v>0</v>
      </c>
      <c r="G764">
        <f t="shared" si="206"/>
        <v>4559.88</v>
      </c>
      <c r="H764">
        <f t="shared" si="207"/>
        <v>7005846</v>
      </c>
      <c r="I764">
        <f t="shared" si="208"/>
        <v>0</v>
      </c>
      <c r="J764">
        <f t="shared" si="209"/>
        <v>0</v>
      </c>
      <c r="K764">
        <f t="shared" si="210"/>
        <v>0</v>
      </c>
      <c r="L764">
        <f t="shared" si="218"/>
        <v>0</v>
      </c>
      <c r="M764">
        <f t="shared" si="211"/>
        <v>0.02</v>
      </c>
      <c r="N764" s="7">
        <f t="shared" si="220"/>
        <v>1</v>
      </c>
      <c r="O764">
        <f>VLOOKUP(R764,mortality!$B$4:$H$106,prot_model!S764+2,FALSE)</f>
        <v>1</v>
      </c>
      <c r="P764">
        <f t="shared" si="219"/>
        <v>1.064372559059344</v>
      </c>
      <c r="Q764">
        <f>discount_curve!K756</f>
        <v>0.39289341619040291</v>
      </c>
      <c r="R764">
        <f t="shared" si="212"/>
        <v>116</v>
      </c>
      <c r="S764">
        <f t="shared" si="213"/>
        <v>5</v>
      </c>
      <c r="T764">
        <f t="shared" si="214"/>
        <v>62</v>
      </c>
    </row>
    <row r="765" spans="1:20">
      <c r="A765">
        <f t="shared" si="221"/>
        <v>750</v>
      </c>
      <c r="B765">
        <f t="shared" si="215"/>
        <v>0</v>
      </c>
      <c r="C765">
        <f t="shared" si="204"/>
        <v>0</v>
      </c>
      <c r="D765">
        <f t="shared" si="205"/>
        <v>0</v>
      </c>
      <c r="E765" s="6">
        <f t="shared" si="216"/>
        <v>0</v>
      </c>
      <c r="F765">
        <f t="shared" si="217"/>
        <v>0</v>
      </c>
      <c r="G765">
        <f t="shared" si="206"/>
        <v>4559.88</v>
      </c>
      <c r="H765">
        <f t="shared" si="207"/>
        <v>7005846</v>
      </c>
      <c r="I765">
        <f t="shared" si="208"/>
        <v>0</v>
      </c>
      <c r="J765">
        <f t="shared" si="209"/>
        <v>0</v>
      </c>
      <c r="K765">
        <f t="shared" si="210"/>
        <v>0</v>
      </c>
      <c r="L765">
        <f t="shared" si="218"/>
        <v>0</v>
      </c>
      <c r="M765">
        <f t="shared" si="211"/>
        <v>0.02</v>
      </c>
      <c r="N765" s="7">
        <f t="shared" si="220"/>
        <v>1</v>
      </c>
      <c r="O765">
        <f>VLOOKUP(R765,mortality!$B$4:$H$106,prot_model!S765+2,FALSE)</f>
        <v>1</v>
      </c>
      <c r="P765">
        <f t="shared" si="219"/>
        <v>1.0644612161454343</v>
      </c>
      <c r="Q765">
        <f>discount_curve!K757</f>
        <v>0.39240367138192878</v>
      </c>
      <c r="R765">
        <f t="shared" si="212"/>
        <v>116</v>
      </c>
      <c r="S765">
        <f t="shared" si="213"/>
        <v>5</v>
      </c>
      <c r="T765">
        <f t="shared" si="214"/>
        <v>62</v>
      </c>
    </row>
    <row r="766" spans="1:20">
      <c r="A766">
        <f t="shared" si="221"/>
        <v>751</v>
      </c>
      <c r="B766">
        <f t="shared" si="215"/>
        <v>0</v>
      </c>
      <c r="C766">
        <f t="shared" si="204"/>
        <v>0</v>
      </c>
      <c r="D766">
        <f t="shared" si="205"/>
        <v>0</v>
      </c>
      <c r="E766" s="6">
        <f t="shared" si="216"/>
        <v>0</v>
      </c>
      <c r="F766">
        <f t="shared" si="217"/>
        <v>0</v>
      </c>
      <c r="G766">
        <f t="shared" si="206"/>
        <v>4559.88</v>
      </c>
      <c r="H766">
        <f t="shared" si="207"/>
        <v>7005846</v>
      </c>
      <c r="I766">
        <f t="shared" si="208"/>
        <v>0</v>
      </c>
      <c r="J766">
        <f t="shared" si="209"/>
        <v>0</v>
      </c>
      <c r="K766">
        <f t="shared" si="210"/>
        <v>0</v>
      </c>
      <c r="L766">
        <f t="shared" si="218"/>
        <v>0</v>
      </c>
      <c r="M766">
        <f t="shared" si="211"/>
        <v>0.02</v>
      </c>
      <c r="N766" s="7">
        <f t="shared" si="220"/>
        <v>1</v>
      </c>
      <c r="O766">
        <f>VLOOKUP(R766,mortality!$B$4:$H$106,prot_model!S766+2,FALSE)</f>
        <v>1</v>
      </c>
      <c r="P766">
        <f t="shared" si="219"/>
        <v>1.064549880616231</v>
      </c>
      <c r="Q766">
        <f>discount_curve!K758</f>
        <v>0.3919145370443039</v>
      </c>
      <c r="R766">
        <f t="shared" si="212"/>
        <v>116</v>
      </c>
      <c r="S766">
        <f t="shared" si="213"/>
        <v>5</v>
      </c>
      <c r="T766">
        <f t="shared" si="214"/>
        <v>62</v>
      </c>
    </row>
    <row r="767" spans="1:20">
      <c r="A767">
        <f t="shared" si="221"/>
        <v>752</v>
      </c>
      <c r="B767">
        <f t="shared" si="215"/>
        <v>0</v>
      </c>
      <c r="C767">
        <f t="shared" si="204"/>
        <v>0</v>
      </c>
      <c r="D767">
        <f t="shared" si="205"/>
        <v>0</v>
      </c>
      <c r="E767" s="6">
        <f t="shared" si="216"/>
        <v>0</v>
      </c>
      <c r="F767">
        <f t="shared" si="217"/>
        <v>0</v>
      </c>
      <c r="G767">
        <f t="shared" si="206"/>
        <v>4559.88</v>
      </c>
      <c r="H767">
        <f t="shared" si="207"/>
        <v>7005846</v>
      </c>
      <c r="I767">
        <f t="shared" si="208"/>
        <v>0</v>
      </c>
      <c r="J767">
        <f t="shared" si="209"/>
        <v>0</v>
      </c>
      <c r="K767">
        <f t="shared" si="210"/>
        <v>0</v>
      </c>
      <c r="L767">
        <f t="shared" si="218"/>
        <v>0</v>
      </c>
      <c r="M767">
        <f t="shared" si="211"/>
        <v>0.02</v>
      </c>
      <c r="N767" s="7">
        <f t="shared" si="220"/>
        <v>1</v>
      </c>
      <c r="O767">
        <f>VLOOKUP(R767,mortality!$B$4:$H$106,prot_model!S767+2,FALSE)</f>
        <v>1</v>
      </c>
      <c r="P767">
        <f t="shared" si="219"/>
        <v>1.0646385524723494</v>
      </c>
      <c r="Q767">
        <f>discount_curve!K759</f>
        <v>0.39142601241657143</v>
      </c>
      <c r="R767">
        <f t="shared" si="212"/>
        <v>116</v>
      </c>
      <c r="S767">
        <f t="shared" si="213"/>
        <v>5</v>
      </c>
      <c r="T767">
        <f t="shared" si="214"/>
        <v>62</v>
      </c>
    </row>
    <row r="768" spans="1:20">
      <c r="A768">
        <f t="shared" si="221"/>
        <v>753</v>
      </c>
      <c r="B768">
        <f t="shared" si="215"/>
        <v>0</v>
      </c>
      <c r="C768">
        <f t="shared" si="204"/>
        <v>0</v>
      </c>
      <c r="D768">
        <f t="shared" si="205"/>
        <v>0</v>
      </c>
      <c r="E768" s="6">
        <f t="shared" si="216"/>
        <v>0</v>
      </c>
      <c r="F768">
        <f t="shared" si="217"/>
        <v>0</v>
      </c>
      <c r="G768">
        <f t="shared" si="206"/>
        <v>4559.88</v>
      </c>
      <c r="H768">
        <f t="shared" si="207"/>
        <v>7005846</v>
      </c>
      <c r="I768">
        <f t="shared" si="208"/>
        <v>0</v>
      </c>
      <c r="J768">
        <f t="shared" si="209"/>
        <v>0</v>
      </c>
      <c r="K768">
        <f t="shared" si="210"/>
        <v>0</v>
      </c>
      <c r="L768">
        <f t="shared" si="218"/>
        <v>0</v>
      </c>
      <c r="M768">
        <f t="shared" si="211"/>
        <v>0.02</v>
      </c>
      <c r="N768" s="7">
        <f t="shared" si="220"/>
        <v>1</v>
      </c>
      <c r="O768">
        <f>VLOOKUP(R768,mortality!$B$4:$H$106,prot_model!S768+2,FALSE)</f>
        <v>1</v>
      </c>
      <c r="P768">
        <f t="shared" si="219"/>
        <v>1.0647272317144045</v>
      </c>
      <c r="Q768">
        <f>discount_curve!K760</f>
        <v>0.3909380967387231</v>
      </c>
      <c r="R768">
        <f t="shared" si="212"/>
        <v>116</v>
      </c>
      <c r="S768">
        <f t="shared" si="213"/>
        <v>5</v>
      </c>
      <c r="T768">
        <f t="shared" si="214"/>
        <v>62</v>
      </c>
    </row>
    <row r="769" spans="1:20">
      <c r="A769">
        <f t="shared" si="221"/>
        <v>754</v>
      </c>
      <c r="B769">
        <f t="shared" si="215"/>
        <v>0</v>
      </c>
      <c r="C769">
        <f t="shared" si="204"/>
        <v>0</v>
      </c>
      <c r="D769">
        <f t="shared" si="205"/>
        <v>0</v>
      </c>
      <c r="E769" s="6">
        <f t="shared" si="216"/>
        <v>0</v>
      </c>
      <c r="F769">
        <f t="shared" si="217"/>
        <v>0</v>
      </c>
      <c r="G769">
        <f t="shared" si="206"/>
        <v>4559.88</v>
      </c>
      <c r="H769">
        <f t="shared" si="207"/>
        <v>7005846</v>
      </c>
      <c r="I769">
        <f t="shared" si="208"/>
        <v>0</v>
      </c>
      <c r="J769">
        <f t="shared" si="209"/>
        <v>0</v>
      </c>
      <c r="K769">
        <f t="shared" si="210"/>
        <v>0</v>
      </c>
      <c r="L769">
        <f t="shared" si="218"/>
        <v>0</v>
      </c>
      <c r="M769">
        <f t="shared" si="211"/>
        <v>0.02</v>
      </c>
      <c r="N769" s="7">
        <f t="shared" si="220"/>
        <v>1</v>
      </c>
      <c r="O769">
        <f>VLOOKUP(R769,mortality!$B$4:$H$106,prot_model!S769+2,FALSE)</f>
        <v>1</v>
      </c>
      <c r="P769">
        <f t="shared" si="219"/>
        <v>1.0648159183430115</v>
      </c>
      <c r="Q769">
        <f>discount_curve!K761</f>
        <v>0.39045078925169779</v>
      </c>
      <c r="R769">
        <f t="shared" si="212"/>
        <v>116</v>
      </c>
      <c r="S769">
        <f t="shared" si="213"/>
        <v>5</v>
      </c>
      <c r="T769">
        <f t="shared" si="214"/>
        <v>62</v>
      </c>
    </row>
  </sheetData>
  <phoneticPr fontId="3"/>
  <dataValidations disablePrompts="1" count="3">
    <dataValidation type="whole" allowBlank="1" showInputMessage="1" showErrorMessage="1" sqref="F6" xr:uid="{D5958A23-3B30-4549-A6C9-CAFF607934A2}">
      <formula1>18</formula1>
      <formula2>70</formula2>
    </dataValidation>
    <dataValidation type="list" allowBlank="1" showInputMessage="1" showErrorMessage="1" sqref="F7" xr:uid="{1A3E39DA-44B0-4D68-A571-80497D6C3699}">
      <formula1>"1,5,10,20,30"</formula1>
    </dataValidation>
    <dataValidation type="whole" allowBlank="1" showInputMessage="1" showErrorMessage="1" sqref="F5" xr:uid="{7BBF4989-AE02-4081-89D7-49B948CE02CB}">
      <formula1>50000</formula1>
      <formula2>10000000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H106"/>
  <sheetViews>
    <sheetView workbookViewId="0">
      <selection activeCell="G4" sqref="G4"/>
    </sheetView>
  </sheetViews>
  <sheetFormatPr defaultRowHeight="14.6"/>
  <sheetData>
    <row r="1" spans="2:8">
      <c r="B1" t="s">
        <v>25</v>
      </c>
      <c r="C1">
        <v>2.0000000000000001E-4</v>
      </c>
      <c r="E1" t="s">
        <v>27</v>
      </c>
      <c r="F1">
        <v>2.2000000000000002</v>
      </c>
    </row>
    <row r="2" spans="2:8">
      <c r="B2" t="s">
        <v>26</v>
      </c>
      <c r="C2">
        <v>2.5000000000000001E-4</v>
      </c>
    </row>
    <row r="3" spans="2:8">
      <c r="B3" t="s">
        <v>48</v>
      </c>
      <c r="C3">
        <v>0</v>
      </c>
      <c r="D3">
        <v>1</v>
      </c>
      <c r="E3">
        <v>2</v>
      </c>
      <c r="F3">
        <v>3</v>
      </c>
      <c r="G3">
        <v>4</v>
      </c>
      <c r="H3" t="s">
        <v>13</v>
      </c>
    </row>
    <row r="4" spans="2:8">
      <c r="B4">
        <v>18</v>
      </c>
      <c r="C4">
        <f>MIN($C$1*EXP($C$2*B4^$F$1),1)</f>
        <v>2.3106710487807007E-4</v>
      </c>
      <c r="D4">
        <f>MIN(C4*1.1,1)</f>
        <v>2.5417381536587709E-4</v>
      </c>
      <c r="E4">
        <f t="shared" ref="E4:H4" si="0">MIN(D4*1.1,1)</f>
        <v>2.7959119690246481E-4</v>
      </c>
      <c r="F4">
        <f t="shared" si="0"/>
        <v>3.0755031659271132E-4</v>
      </c>
      <c r="G4">
        <f>MIN(F4*1.1,1)</f>
        <v>3.3830534825198249E-4</v>
      </c>
      <c r="H4">
        <f t="shared" si="0"/>
        <v>3.7213588307718077E-4</v>
      </c>
    </row>
    <row r="5" spans="2:8">
      <c r="B5">
        <f>B4+1</f>
        <v>19</v>
      </c>
      <c r="C5">
        <f t="shared" ref="C5:C68" si="1">MIN($C$1*EXP($C$2*B5^$F$1),1)</f>
        <v>2.3532001265836995E-4</v>
      </c>
      <c r="D5">
        <f t="shared" ref="D5:H20" si="2">MIN(C5*1.1,1)</f>
        <v>2.5885201392420696E-4</v>
      </c>
      <c r="E5">
        <f t="shared" si="2"/>
        <v>2.8473721531662767E-4</v>
      </c>
      <c r="F5">
        <f t="shared" si="2"/>
        <v>3.1321093684829048E-4</v>
      </c>
      <c r="G5">
        <f t="shared" si="2"/>
        <v>3.4453203053311953E-4</v>
      </c>
      <c r="H5">
        <f t="shared" si="2"/>
        <v>3.7898523358643153E-4</v>
      </c>
    </row>
    <row r="6" spans="2:8">
      <c r="B6">
        <f t="shared" ref="B6:B69" si="3">B5+1</f>
        <v>20</v>
      </c>
      <c r="C6">
        <f t="shared" si="1"/>
        <v>2.3993637567701445E-4</v>
      </c>
      <c r="D6">
        <f t="shared" ref="D6:H6" si="4">MIN(C6*1.1,1)</f>
        <v>2.6393001324471593E-4</v>
      </c>
      <c r="E6">
        <f t="shared" si="4"/>
        <v>2.9032301456918754E-4</v>
      </c>
      <c r="F6">
        <f t="shared" si="4"/>
        <v>3.1935531602610633E-4</v>
      </c>
      <c r="G6">
        <f t="shared" si="2"/>
        <v>3.5129084762871698E-4</v>
      </c>
      <c r="H6">
        <f t="shared" si="4"/>
        <v>3.8641993239158873E-4</v>
      </c>
    </row>
    <row r="7" spans="2:8">
      <c r="B7">
        <f t="shared" si="3"/>
        <v>21</v>
      </c>
      <c r="C7">
        <f t="shared" si="1"/>
        <v>2.4493742315277695E-4</v>
      </c>
      <c r="D7">
        <f t="shared" ref="D7:H7" si="5">MIN(C7*1.1,1)</f>
        <v>2.6943116546805467E-4</v>
      </c>
      <c r="E7">
        <f t="shared" si="5"/>
        <v>2.9637428201486016E-4</v>
      </c>
      <c r="F7">
        <f t="shared" si="5"/>
        <v>3.260117102163462E-4</v>
      </c>
      <c r="G7">
        <f t="shared" si="2"/>
        <v>3.5861288123798088E-4</v>
      </c>
      <c r="H7">
        <f t="shared" si="5"/>
        <v>3.9447416936177901E-4</v>
      </c>
    </row>
    <row r="8" spans="2:8">
      <c r="B8">
        <f t="shared" si="3"/>
        <v>22</v>
      </c>
      <c r="C8">
        <f t="shared" si="1"/>
        <v>2.5034627403345568E-4</v>
      </c>
      <c r="D8">
        <f t="shared" ref="D8:H8" si="6">MIN(C8*1.1,1)</f>
        <v>2.7538090143680127E-4</v>
      </c>
      <c r="E8">
        <f t="shared" si="6"/>
        <v>3.0291899158048141E-4</v>
      </c>
      <c r="F8">
        <f t="shared" si="6"/>
        <v>3.3321089073852956E-4</v>
      </c>
      <c r="G8">
        <f t="shared" si="2"/>
        <v>3.6653197981238256E-4</v>
      </c>
      <c r="H8">
        <f t="shared" si="6"/>
        <v>4.0318517779362083E-4</v>
      </c>
    </row>
    <row r="9" spans="2:8">
      <c r="B9">
        <f t="shared" si="3"/>
        <v>23</v>
      </c>
      <c r="C9">
        <f t="shared" si="1"/>
        <v>2.5618811831551827E-4</v>
      </c>
      <c r="D9">
        <f t="shared" ref="D9:H9" si="7">MIN(C9*1.1,1)</f>
        <v>2.818069301470701E-4</v>
      </c>
      <c r="E9">
        <f t="shared" si="7"/>
        <v>3.0998762316177713E-4</v>
      </c>
      <c r="F9">
        <f t="shared" si="7"/>
        <v>3.4098638547795489E-4</v>
      </c>
      <c r="G9">
        <f t="shared" si="2"/>
        <v>3.750850240257504E-4</v>
      </c>
      <c r="H9">
        <f t="shared" si="7"/>
        <v>4.1259352642832546E-4</v>
      </c>
    </row>
    <row r="10" spans="2:8">
      <c r="B10">
        <f t="shared" si="3"/>
        <v>24</v>
      </c>
      <c r="C10">
        <f t="shared" si="1"/>
        <v>2.6249041571441161E-4</v>
      </c>
      <c r="D10">
        <f t="shared" ref="D10:H10" si="8">MIN(C10*1.1,1)</f>
        <v>2.8873945728585278E-4</v>
      </c>
      <c r="E10">
        <f t="shared" si="8"/>
        <v>3.1761340301443808E-4</v>
      </c>
      <c r="F10">
        <f t="shared" si="8"/>
        <v>3.4937474331588189E-4</v>
      </c>
      <c r="G10">
        <f t="shared" si="2"/>
        <v>3.8431221764747013E-4</v>
      </c>
      <c r="H10">
        <f t="shared" si="8"/>
        <v>4.2274343941221717E-4</v>
      </c>
    </row>
    <row r="11" spans="2:8">
      <c r="B11">
        <f t="shared" si="3"/>
        <v>25</v>
      </c>
      <c r="C11">
        <f t="shared" si="1"/>
        <v>2.6928311397997568E-4</v>
      </c>
      <c r="D11">
        <f t="shared" ref="D11:H11" si="9">MIN(C11*1.1,1)</f>
        <v>2.9621142537797324E-4</v>
      </c>
      <c r="E11">
        <f t="shared" si="9"/>
        <v>3.2583256791577058E-4</v>
      </c>
      <c r="F11">
        <f t="shared" si="9"/>
        <v>3.5841582470734766E-4</v>
      </c>
      <c r="G11">
        <f t="shared" si="2"/>
        <v>3.9425740717808245E-4</v>
      </c>
      <c r="H11">
        <f t="shared" si="9"/>
        <v>4.3368314789589071E-4</v>
      </c>
    </row>
    <row r="12" spans="2:8">
      <c r="B12">
        <f t="shared" si="3"/>
        <v>26</v>
      </c>
      <c r="C12">
        <f t="shared" si="1"/>
        <v>2.7659888937081839E-4</v>
      </c>
      <c r="D12">
        <f t="shared" ref="D12:H12" si="10">MIN(C12*1.1,1)</f>
        <v>3.0425877830790024E-4</v>
      </c>
      <c r="E12">
        <f t="shared" si="10"/>
        <v>3.3468465613869028E-4</v>
      </c>
      <c r="F12">
        <f t="shared" si="10"/>
        <v>3.6815312175255934E-4</v>
      </c>
      <c r="G12">
        <f t="shared" si="2"/>
        <v>4.049684339278153E-4</v>
      </c>
      <c r="H12">
        <f t="shared" si="10"/>
        <v>4.4546527732059686E-4</v>
      </c>
    </row>
    <row r="13" spans="2:8">
      <c r="B13">
        <f t="shared" si="3"/>
        <v>27</v>
      </c>
      <c r="C13">
        <f t="shared" si="1"/>
        <v>2.844734120632121E-4</v>
      </c>
      <c r="D13">
        <f t="shared" ref="D13:H13" si="11">MIN(C13*1.1,1)</f>
        <v>3.1292075326953334E-4</v>
      </c>
      <c r="E13">
        <f t="shared" si="11"/>
        <v>3.4421282859648672E-4</v>
      </c>
      <c r="F13">
        <f t="shared" si="11"/>
        <v>3.7863411145613543E-4</v>
      </c>
      <c r="G13">
        <f t="shared" si="2"/>
        <v>4.1649752260174898E-4</v>
      </c>
      <c r="H13">
        <f t="shared" si="11"/>
        <v>4.5814727486192391E-4</v>
      </c>
    </row>
    <row r="14" spans="2:8">
      <c r="B14">
        <f t="shared" si="3"/>
        <v>28</v>
      </c>
      <c r="C14">
        <f t="shared" si="1"/>
        <v>2.9294563957669068E-4</v>
      </c>
      <c r="D14">
        <f t="shared" ref="D14:H14" si="12">MIN(C14*1.1,1)</f>
        <v>3.2224020353435978E-4</v>
      </c>
      <c r="E14">
        <f t="shared" si="12"/>
        <v>3.5446422388779581E-4</v>
      </c>
      <c r="F14">
        <f t="shared" si="12"/>
        <v>3.8991064627657543E-4</v>
      </c>
      <c r="G14">
        <f t="shared" si="2"/>
        <v>4.2890171090423303E-4</v>
      </c>
      <c r="H14">
        <f t="shared" si="12"/>
        <v>4.717918819946564E-4</v>
      </c>
    </row>
    <row r="15" spans="2:8">
      <c r="B15">
        <f t="shared" si="3"/>
        <v>29</v>
      </c>
      <c r="C15">
        <f t="shared" si="1"/>
        <v>3.0205814165395827E-4</v>
      </c>
      <c r="D15">
        <f t="shared" ref="D15:H15" si="13">MIN(C15*1.1,1)</f>
        <v>3.3226395581935413E-4</v>
      </c>
      <c r="E15">
        <f t="shared" si="13"/>
        <v>3.6549035140128958E-4</v>
      </c>
      <c r="F15">
        <f t="shared" si="13"/>
        <v>4.0203938654141859E-4</v>
      </c>
      <c r="G15">
        <f t="shared" si="2"/>
        <v>4.4224332519556046E-4</v>
      </c>
      <c r="H15">
        <f t="shared" si="13"/>
        <v>4.8646765771511656E-4</v>
      </c>
    </row>
    <row r="16" spans="2:8">
      <c r="B16">
        <f t="shared" si="3"/>
        <v>30</v>
      </c>
      <c r="C16">
        <f t="shared" si="1"/>
        <v>3.1185746044209083E-4</v>
      </c>
      <c r="D16">
        <f t="shared" ref="D16:H16" si="14">MIN(C16*1.1,1)</f>
        <v>3.4304320648629997E-4</v>
      </c>
      <c r="E16">
        <f t="shared" si="14"/>
        <v>3.7734752713492999E-4</v>
      </c>
      <c r="F16">
        <f t="shared" si="14"/>
        <v>4.1508227984842302E-4</v>
      </c>
      <c r="G16">
        <f t="shared" si="2"/>
        <v>4.5659050783326534E-4</v>
      </c>
      <c r="H16">
        <f t="shared" si="14"/>
        <v>5.0224955861659186E-4</v>
      </c>
    </row>
    <row r="17" spans="2:8">
      <c r="B17">
        <f t="shared" si="3"/>
        <v>31</v>
      </c>
      <c r="C17">
        <f t="shared" si="1"/>
        <v>3.2239451029165961E-4</v>
      </c>
      <c r="D17">
        <f t="shared" ref="D17:H17" si="15">MIN(C17*1.1,1)</f>
        <v>3.546339613208256E-4</v>
      </c>
      <c r="E17">
        <f t="shared" si="15"/>
        <v>3.900973574529082E-4</v>
      </c>
      <c r="F17">
        <f t="shared" si="15"/>
        <v>4.2910709319819907E-4</v>
      </c>
      <c r="G17">
        <f t="shared" si="2"/>
        <v>4.7201780251801903E-4</v>
      </c>
      <c r="H17">
        <f t="shared" si="15"/>
        <v>5.1921958276982102E-4</v>
      </c>
    </row>
    <row r="18" spans="2:8">
      <c r="B18">
        <f t="shared" si="3"/>
        <v>32</v>
      </c>
      <c r="C18">
        <f t="shared" si="1"/>
        <v>3.3372502202793356E-4</v>
      </c>
      <c r="D18">
        <f t="shared" ref="D18:H18" si="16">MIN(C18*1.1,1)</f>
        <v>3.6709752423072696E-4</v>
      </c>
      <c r="E18">
        <f t="shared" si="16"/>
        <v>4.038072766537997E-4</v>
      </c>
      <c r="F18">
        <f t="shared" si="16"/>
        <v>4.4418800431917971E-4</v>
      </c>
      <c r="G18">
        <f t="shared" si="2"/>
        <v>4.8860680475109773E-4</v>
      </c>
      <c r="H18">
        <f t="shared" si="16"/>
        <v>5.3746748522620754E-4</v>
      </c>
    </row>
    <row r="19" spans="2:8">
      <c r="B19">
        <f t="shared" si="3"/>
        <v>33</v>
      </c>
      <c r="C19">
        <f t="shared" si="1"/>
        <v>3.4591003716274765E-4</v>
      </c>
      <c r="D19">
        <f t="shared" ref="D19:H19" si="17">MIN(C19*1.1,1)</f>
        <v>3.8050104087902244E-4</v>
      </c>
      <c r="E19">
        <f t="shared" si="17"/>
        <v>4.1855114496692472E-4</v>
      </c>
      <c r="F19">
        <f t="shared" si="17"/>
        <v>4.6040625946361721E-4</v>
      </c>
      <c r="G19">
        <f t="shared" si="2"/>
        <v>5.0644688540997897E-4</v>
      </c>
      <c r="H19">
        <f t="shared" si="17"/>
        <v>5.5709157395097692E-4</v>
      </c>
    </row>
    <row r="20" spans="2:8">
      <c r="B20">
        <f t="shared" si="3"/>
        <v>34</v>
      </c>
      <c r="C20">
        <f t="shared" si="1"/>
        <v>3.5901645821752364E-4</v>
      </c>
      <c r="D20">
        <f t="shared" ref="D20:H20" si="18">MIN(C20*1.1,1)</f>
        <v>3.9491810403927602E-4</v>
      </c>
      <c r="E20">
        <f t="shared" si="18"/>
        <v>4.3440991444320363E-4</v>
      </c>
      <c r="F20">
        <f t="shared" si="18"/>
        <v>4.7785090588752405E-4</v>
      </c>
      <c r="G20">
        <f t="shared" si="2"/>
        <v>5.2563599647627648E-4</v>
      </c>
      <c r="H20">
        <f t="shared" si="18"/>
        <v>5.781995961239042E-4</v>
      </c>
    </row>
    <row r="21" spans="2:8">
      <c r="B21">
        <f t="shared" si="3"/>
        <v>35</v>
      </c>
      <c r="C21">
        <f t="shared" si="1"/>
        <v>3.7311766212959709E-4</v>
      </c>
      <c r="D21">
        <f t="shared" ref="D21:H36" si="19">MIN(C21*1.1,1)</f>
        <v>4.1042942834255681E-4</v>
      </c>
      <c r="E21">
        <f t="shared" si="19"/>
        <v>4.5147237117681256E-4</v>
      </c>
      <c r="F21">
        <f t="shared" si="19"/>
        <v>4.9661960829449389E-4</v>
      </c>
      <c r="G21">
        <f t="shared" si="19"/>
        <v>5.4628156912394331E-4</v>
      </c>
      <c r="H21">
        <f t="shared" si="19"/>
        <v>6.0090972603633766E-4</v>
      </c>
    </row>
    <row r="22" spans="2:8">
      <c r="B22">
        <f t="shared" si="3"/>
        <v>36</v>
      </c>
      <c r="C22">
        <f t="shared" si="1"/>
        <v>3.8829418462979932E-4</v>
      </c>
      <c r="D22">
        <f t="shared" ref="D22:H22" si="20">MIN(C22*1.1,1)</f>
        <v>4.2712360309277929E-4</v>
      </c>
      <c r="E22">
        <f t="shared" si="20"/>
        <v>4.6983596340205723E-4</v>
      </c>
      <c r="F22">
        <f t="shared" si="20"/>
        <v>5.1681955974226302E-4</v>
      </c>
      <c r="G22">
        <f t="shared" si="19"/>
        <v>5.6850151571648938E-4</v>
      </c>
      <c r="H22">
        <f t="shared" si="20"/>
        <v>6.2535166728813838E-4</v>
      </c>
    </row>
    <row r="23" spans="2:8">
      <c r="B23">
        <f t="shared" si="3"/>
        <v>37</v>
      </c>
      <c r="C23">
        <f t="shared" si="1"/>
        <v>4.0463448452577157E-4</v>
      </c>
      <c r="D23">
        <f t="shared" ref="D23:H23" si="21">MIN(C23*1.1,1)</f>
        <v>4.4509793297834875E-4</v>
      </c>
      <c r="E23">
        <f t="shared" si="21"/>
        <v>4.896077262761837E-4</v>
      </c>
      <c r="F23">
        <f t="shared" si="21"/>
        <v>5.3856849890380207E-4</v>
      </c>
      <c r="G23">
        <f t="shared" si="19"/>
        <v>5.9242534879418228E-4</v>
      </c>
      <c r="H23">
        <f t="shared" si="21"/>
        <v>6.5166788367360053E-4</v>
      </c>
    </row>
    <row r="24" spans="2:8">
      <c r="B24">
        <f t="shared" si="3"/>
        <v>38</v>
      </c>
      <c r="C24">
        <f t="shared" si="1"/>
        <v>4.2223579802206138E-4</v>
      </c>
      <c r="D24">
        <f t="shared" ref="D24:H24" si="22">MIN(C24*1.1,1)</f>
        <v>4.6445937782426755E-4</v>
      </c>
      <c r="E24">
        <f t="shared" si="22"/>
        <v>5.109053156066944E-4</v>
      </c>
      <c r="F24">
        <f t="shared" si="22"/>
        <v>5.6199584716736385E-4</v>
      </c>
      <c r="G24">
        <f t="shared" si="19"/>
        <v>6.181954318841003E-4</v>
      </c>
      <c r="H24">
        <f t="shared" si="22"/>
        <v>6.8001497507251042E-4</v>
      </c>
    </row>
    <row r="25" spans="2:8">
      <c r="B25">
        <f t="shared" si="3"/>
        <v>39</v>
      </c>
      <c r="C25">
        <f t="shared" si="1"/>
        <v>4.4120509457706652E-4</v>
      </c>
      <c r="D25">
        <f t="shared" ref="D25:H25" si="23">MIN(C25*1.1,1)</f>
        <v>4.853256040347732E-4</v>
      </c>
      <c r="E25">
        <f t="shared" si="23"/>
        <v>5.3385816443825057E-4</v>
      </c>
      <c r="F25">
        <f t="shared" si="23"/>
        <v>5.8724398088207564E-4</v>
      </c>
      <c r="G25">
        <f t="shared" si="19"/>
        <v>6.4596837897028323E-4</v>
      </c>
      <c r="H25">
        <f t="shared" si="23"/>
        <v>7.1056521686731157E-4</v>
      </c>
    </row>
    <row r="26" spans="2:8">
      <c r="B26">
        <f t="shared" si="3"/>
        <v>40</v>
      </c>
      <c r="C26">
        <f t="shared" si="1"/>
        <v>4.6166014736429792E-4</v>
      </c>
      <c r="D26">
        <f t="shared" ref="D26:H26" si="24">MIN(C26*1.1,1)</f>
        <v>5.0782616210072776E-4</v>
      </c>
      <c r="E26">
        <f t="shared" si="24"/>
        <v>5.5860877831080062E-4</v>
      </c>
      <c r="F26">
        <f t="shared" si="24"/>
        <v>6.1446965614188071E-4</v>
      </c>
      <c r="G26">
        <f t="shared" si="19"/>
        <v>6.7591662175606887E-4</v>
      </c>
      <c r="H26">
        <f t="shared" si="24"/>
        <v>7.4350828393167584E-4</v>
      </c>
    </row>
    <row r="27" spans="2:8">
      <c r="B27">
        <f t="shared" si="3"/>
        <v>41</v>
      </c>
      <c r="C27">
        <f t="shared" si="1"/>
        <v>4.8373073320142024E-4</v>
      </c>
      <c r="D27">
        <f t="shared" ref="D27:H27" si="25">MIN(C27*1.1,1)</f>
        <v>5.3210380652156234E-4</v>
      </c>
      <c r="E27">
        <f t="shared" si="25"/>
        <v>5.8531418717371866E-4</v>
      </c>
      <c r="F27">
        <f t="shared" si="25"/>
        <v>6.4384560589109054E-4</v>
      </c>
      <c r="G27">
        <f t="shared" si="19"/>
        <v>7.0823016648019965E-4</v>
      </c>
      <c r="H27">
        <f t="shared" si="25"/>
        <v>7.7905318312821966E-4</v>
      </c>
    </row>
    <row r="28" spans="2:8">
      <c r="B28">
        <f t="shared" si="3"/>
        <v>42</v>
      </c>
      <c r="C28">
        <f t="shared" si="1"/>
        <v>5.0755997887010627E-4</v>
      </c>
      <c r="D28">
        <f t="shared" ref="D28:H28" si="26">MIN(C28*1.1,1)</f>
        <v>5.583159767571169E-4</v>
      </c>
      <c r="E28">
        <f t="shared" si="26"/>
        <v>6.1414757443282867E-4</v>
      </c>
      <c r="F28">
        <f t="shared" si="26"/>
        <v>6.7556233187611155E-4</v>
      </c>
      <c r="G28">
        <f t="shared" si="19"/>
        <v>7.4311856506372278E-4</v>
      </c>
      <c r="H28">
        <f t="shared" si="26"/>
        <v>8.1743042157009509E-4</v>
      </c>
    </row>
    <row r="29" spans="2:8">
      <c r="B29">
        <f t="shared" si="3"/>
        <v>43</v>
      </c>
      <c r="C29">
        <f t="shared" si="1"/>
        <v>5.3330587311359475E-4</v>
      </c>
      <c r="D29">
        <f t="shared" ref="D29:H29" si="27">MIN(C29*1.1,1)</f>
        <v>5.8663646042495432E-4</v>
      </c>
      <c r="E29">
        <f t="shared" si="27"/>
        <v>6.4530010646744978E-4</v>
      </c>
      <c r="F29">
        <f t="shared" si="27"/>
        <v>7.0983011711419481E-4</v>
      </c>
      <c r="G29">
        <f t="shared" si="19"/>
        <v>7.8081312882561434E-4</v>
      </c>
      <c r="H29">
        <f t="shared" si="27"/>
        <v>8.5889444170817581E-4</v>
      </c>
    </row>
    <row r="30" spans="2:8">
      <c r="B30">
        <f t="shared" si="3"/>
        <v>44</v>
      </c>
      <c r="C30">
        <f t="shared" si="1"/>
        <v>5.6114296631440722E-4</v>
      </c>
      <c r="D30">
        <f t="shared" ref="D30:H30" si="28">MIN(C30*1.1,1)</f>
        <v>6.17257262945848E-4</v>
      </c>
      <c r="E30">
        <f t="shared" si="28"/>
        <v>6.7898298924043291E-4</v>
      </c>
      <c r="F30">
        <f t="shared" si="28"/>
        <v>7.4688128816447624E-4</v>
      </c>
      <c r="G30">
        <f t="shared" si="19"/>
        <v>8.2156941698092393E-4</v>
      </c>
      <c r="H30">
        <f t="shared" si="28"/>
        <v>9.0372635867901638E-4</v>
      </c>
    </row>
    <row r="31" spans="2:8">
      <c r="B31">
        <f t="shared" si="3"/>
        <v>45</v>
      </c>
      <c r="C31">
        <f t="shared" si="1"/>
        <v>5.9126428297699089E-4</v>
      </c>
      <c r="D31">
        <f t="shared" ref="D31:H31" si="29">MIN(C31*1.1,1)</f>
        <v>6.5039071127469001E-4</v>
      </c>
      <c r="E31">
        <f t="shared" si="29"/>
        <v>7.1542978240215908E-4</v>
      </c>
      <c r="F31">
        <f t="shared" si="29"/>
        <v>7.8697276064237508E-4</v>
      </c>
      <c r="G31">
        <f t="shared" si="19"/>
        <v>8.6567003670661271E-4</v>
      </c>
      <c r="H31">
        <f t="shared" si="29"/>
        <v>9.522370403772741E-4</v>
      </c>
    </row>
    <row r="32" spans="2:8">
      <c r="B32">
        <f t="shared" si="3"/>
        <v>46</v>
      </c>
      <c r="C32">
        <f t="shared" si="1"/>
        <v>6.2388347573344438E-4</v>
      </c>
      <c r="D32">
        <f t="shared" ref="D32:H32" si="30">MIN(C32*1.1,1)</f>
        <v>6.8627182330678886E-4</v>
      </c>
      <c r="E32">
        <f t="shared" si="30"/>
        <v>7.5489900563746777E-4</v>
      </c>
      <c r="F32">
        <f t="shared" si="30"/>
        <v>8.3038890620121459E-4</v>
      </c>
      <c r="G32">
        <f t="shared" si="19"/>
        <v>9.1342779682133609E-4</v>
      </c>
      <c r="H32">
        <f t="shared" si="30"/>
        <v>1.0047705765034698E-3</v>
      </c>
    </row>
    <row r="33" spans="2:8">
      <c r="B33">
        <f t="shared" si="3"/>
        <v>47</v>
      </c>
      <c r="C33">
        <f t="shared" si="1"/>
        <v>6.5923725372987361E-4</v>
      </c>
      <c r="D33">
        <f t="shared" ref="D33:H33" si="31">MIN(C33*1.1,1)</f>
        <v>7.2516097910286105E-4</v>
      </c>
      <c r="E33">
        <f t="shared" si="31"/>
        <v>7.9767707701314716E-4</v>
      </c>
      <c r="F33">
        <f t="shared" si="31"/>
        <v>8.7744478471446193E-4</v>
      </c>
      <c r="G33">
        <f t="shared" si="19"/>
        <v>9.6518926318590816E-4</v>
      </c>
      <c r="H33">
        <f t="shared" si="31"/>
        <v>1.0617081895044991E-3</v>
      </c>
    </row>
    <row r="34" spans="2:8">
      <c r="B34">
        <f t="shared" si="3"/>
        <v>48</v>
      </c>
      <c r="C34">
        <f t="shared" si="1"/>
        <v>6.9758812302372409E-4</v>
      </c>
      <c r="D34">
        <f t="shared" ref="D34:H34" si="32">MIN(C34*1.1,1)</f>
        <v>7.6734693532609654E-4</v>
      </c>
      <c r="E34">
        <f t="shared" si="32"/>
        <v>8.4408162885870632E-4</v>
      </c>
      <c r="F34">
        <f t="shared" si="32"/>
        <v>9.2848979174457703E-4</v>
      </c>
      <c r="G34">
        <f t="shared" si="19"/>
        <v>1.0213387709190349E-3</v>
      </c>
      <c r="H34">
        <f t="shared" si="32"/>
        <v>1.1234726480109385E-3</v>
      </c>
    </row>
    <row r="35" spans="2:8">
      <c r="B35">
        <f t="shared" si="3"/>
        <v>49</v>
      </c>
      <c r="C35">
        <f t="shared" si="1"/>
        <v>7.3922748213094309E-4</v>
      </c>
      <c r="D35">
        <f t="shared" ref="D35:H35" si="33">MIN(C35*1.1,1)</f>
        <v>8.1315023034403747E-4</v>
      </c>
      <c r="E35">
        <f t="shared" si="33"/>
        <v>8.9446525337844127E-4</v>
      </c>
      <c r="F35">
        <f t="shared" si="33"/>
        <v>9.8391177871628554E-4</v>
      </c>
      <c r="G35">
        <f t="shared" si="19"/>
        <v>1.0823029565879142E-3</v>
      </c>
      <c r="H35">
        <f t="shared" si="33"/>
        <v>1.1905332522467056E-3</v>
      </c>
    </row>
    <row r="36" spans="2:8">
      <c r="B36">
        <f t="shared" si="3"/>
        <v>50</v>
      </c>
      <c r="C36">
        <f t="shared" si="1"/>
        <v>7.8447912222558863E-4</v>
      </c>
      <c r="D36">
        <f t="shared" ref="D36:H36" si="34">MIN(C36*1.1,1)</f>
        <v>8.6292703444814755E-4</v>
      </c>
      <c r="E36">
        <f t="shared" si="34"/>
        <v>9.492197378929624E-4</v>
      </c>
      <c r="F36">
        <f t="shared" si="34"/>
        <v>1.0441417116822586E-3</v>
      </c>
      <c r="G36">
        <f t="shared" si="19"/>
        <v>1.1485558828504847E-3</v>
      </c>
      <c r="H36">
        <f t="shared" si="34"/>
        <v>1.2634114711355332E-3</v>
      </c>
    </row>
    <row r="37" spans="2:8">
      <c r="B37">
        <f t="shared" si="3"/>
        <v>51</v>
      </c>
      <c r="C37">
        <f t="shared" si="1"/>
        <v>8.3370318885332044E-4</v>
      </c>
      <c r="D37">
        <f t="shared" ref="D37:H52" si="35">MIN(C37*1.1,1)</f>
        <v>9.1707350773865257E-4</v>
      </c>
      <c r="E37">
        <f t="shared" si="35"/>
        <v>1.0087808585125179E-3</v>
      </c>
      <c r="F37">
        <f t="shared" si="35"/>
        <v>1.1096589443637698E-3</v>
      </c>
      <c r="G37">
        <f t="shared" si="35"/>
        <v>1.220624838800147E-3</v>
      </c>
      <c r="H37">
        <f t="shared" si="35"/>
        <v>1.3426873226801618E-3</v>
      </c>
    </row>
    <row r="38" spans="2:8">
      <c r="B38">
        <f t="shared" si="3"/>
        <v>52</v>
      </c>
      <c r="C38">
        <f t="shared" si="1"/>
        <v>8.8730067053835319E-4</v>
      </c>
      <c r="D38">
        <f t="shared" ref="D38:H38" si="36">MIN(C38*1.1,1)</f>
        <v>9.7603073759218863E-4</v>
      </c>
      <c r="E38">
        <f t="shared" si="36"/>
        <v>1.0736338113514076E-3</v>
      </c>
      <c r="F38">
        <f t="shared" si="36"/>
        <v>1.1809971924865484E-3</v>
      </c>
      <c r="G38">
        <f t="shared" si="35"/>
        <v>1.2990969117352034E-3</v>
      </c>
      <c r="H38">
        <f t="shared" si="36"/>
        <v>1.4290066029087238E-3</v>
      </c>
    </row>
    <row r="39" spans="2:8">
      <c r="B39">
        <f t="shared" si="3"/>
        <v>53</v>
      </c>
      <c r="C39">
        <f t="shared" si="1"/>
        <v>9.4571848953304985E-4</v>
      </c>
      <c r="D39">
        <f t="shared" ref="D39:H39" si="37">MIN(C39*1.1,1)</f>
        <v>1.040290338486355E-3</v>
      </c>
      <c r="E39">
        <f t="shared" si="37"/>
        <v>1.1443193723349905E-3</v>
      </c>
      <c r="F39">
        <f t="shared" si="37"/>
        <v>1.2587513095684896E-3</v>
      </c>
      <c r="G39">
        <f t="shared" si="35"/>
        <v>1.3846264405253386E-3</v>
      </c>
      <c r="H39">
        <f t="shared" si="37"/>
        <v>1.5230890845778725E-3</v>
      </c>
    </row>
    <row r="40" spans="2:8">
      <c r="B40">
        <f t="shared" si="3"/>
        <v>54</v>
      </c>
      <c r="C40">
        <f t="shared" si="1"/>
        <v>1.0094552814063624E-3</v>
      </c>
      <c r="D40">
        <f t="shared" ref="D40:H40" si="38">MIN(C40*1.1,1)</f>
        <v>1.1104008095469988E-3</v>
      </c>
      <c r="E40">
        <f t="shared" si="38"/>
        <v>1.2214408905016987E-3</v>
      </c>
      <c r="F40">
        <f t="shared" si="38"/>
        <v>1.3435849795518688E-3</v>
      </c>
      <c r="G40">
        <f t="shared" si="35"/>
        <v>1.4779434775070558E-3</v>
      </c>
      <c r="H40">
        <f t="shared" si="38"/>
        <v>1.6257378252577616E-3</v>
      </c>
    </row>
    <row r="41" spans="2:8">
      <c r="B41">
        <f t="shared" si="3"/>
        <v>55</v>
      </c>
      <c r="C41">
        <f t="shared" si="1"/>
        <v>1.0790679634573403E-3</v>
      </c>
      <c r="D41">
        <f t="shared" ref="D41:H41" si="39">MIN(C41*1.1,1)</f>
        <v>1.1869747598030746E-3</v>
      </c>
      <c r="E41">
        <f t="shared" si="39"/>
        <v>1.3056722357833821E-3</v>
      </c>
      <c r="F41">
        <f t="shared" si="39"/>
        <v>1.4362394593617205E-3</v>
      </c>
      <c r="G41">
        <f t="shared" si="35"/>
        <v>1.5798634052978926E-3</v>
      </c>
      <c r="H41">
        <f t="shared" si="39"/>
        <v>1.737849745827682E-3</v>
      </c>
    </row>
    <row r="42" spans="2:8">
      <c r="B42">
        <f t="shared" si="3"/>
        <v>56</v>
      </c>
      <c r="C42">
        <f t="shared" si="1"/>
        <v>1.1551792073849836E-3</v>
      </c>
      <c r="D42">
        <f t="shared" ref="D42:H42" si="40">MIN(C42*1.1,1)</f>
        <v>1.2706971281234822E-3</v>
      </c>
      <c r="E42">
        <f t="shared" si="40"/>
        <v>1.3977668409358305E-3</v>
      </c>
      <c r="F42">
        <f t="shared" si="40"/>
        <v>1.5375435250294135E-3</v>
      </c>
      <c r="G42">
        <f t="shared" si="35"/>
        <v>1.691297877532355E-3</v>
      </c>
      <c r="H42">
        <f t="shared" si="40"/>
        <v>1.8604276652855905E-3</v>
      </c>
    </row>
    <row r="43" spans="2:8">
      <c r="B43">
        <f t="shared" si="3"/>
        <v>57</v>
      </c>
      <c r="C43">
        <f t="shared" si="1"/>
        <v>1.2384859496140804E-3</v>
      </c>
      <c r="D43">
        <f t="shared" ref="D43:H43" si="41">MIN(C43*1.1,1)</f>
        <v>1.3623345445754886E-3</v>
      </c>
      <c r="E43">
        <f t="shared" si="41"/>
        <v>1.4985679990330376E-3</v>
      </c>
      <c r="F43">
        <f t="shared" si="41"/>
        <v>1.6484247989363415E-3</v>
      </c>
      <c r="G43">
        <f t="shared" si="35"/>
        <v>1.8132672788299757E-3</v>
      </c>
      <c r="H43">
        <f t="shared" si="41"/>
        <v>1.9945940067129736E-3</v>
      </c>
    </row>
    <row r="44" spans="2:8">
      <c r="B44">
        <f t="shared" si="3"/>
        <v>58</v>
      </c>
      <c r="C44">
        <f t="shared" si="1"/>
        <v>1.3297690936013775E-3</v>
      </c>
      <c r="D44">
        <f t="shared" ref="D44:H44" si="42">MIN(C44*1.1,1)</f>
        <v>1.4627460029615154E-3</v>
      </c>
      <c r="E44">
        <f t="shared" si="42"/>
        <v>1.609020603257667E-3</v>
      </c>
      <c r="F44">
        <f t="shared" si="42"/>
        <v>1.7699226635834338E-3</v>
      </c>
      <c r="G44">
        <f t="shared" si="35"/>
        <v>1.9469149299417773E-3</v>
      </c>
      <c r="H44">
        <f t="shared" si="42"/>
        <v>2.1416064229359552E-3</v>
      </c>
    </row>
    <row r="45" spans="2:8">
      <c r="B45">
        <f t="shared" si="3"/>
        <v>59</v>
      </c>
      <c r="C45">
        <f t="shared" si="1"/>
        <v>1.429904582839669E-3</v>
      </c>
      <c r="D45">
        <f t="shared" ref="D45:H45" si="43">MIN(C45*1.1,1)</f>
        <v>1.5728950411236359E-3</v>
      </c>
      <c r="E45">
        <f t="shared" si="43"/>
        <v>1.7301845452359996E-3</v>
      </c>
      <c r="F45">
        <f t="shared" si="43"/>
        <v>1.9032029997595999E-3</v>
      </c>
      <c r="G45">
        <f t="shared" si="35"/>
        <v>2.0935232997355601E-3</v>
      </c>
      <c r="H45">
        <f t="shared" si="43"/>
        <v>2.3028756297091162E-3</v>
      </c>
    </row>
    <row r="46" spans="2:8">
      <c r="B46">
        <f t="shared" si="3"/>
        <v>60</v>
      </c>
      <c r="C46">
        <f t="shared" si="1"/>
        <v>1.5398760517432186E-3</v>
      </c>
      <c r="D46">
        <f t="shared" ref="D46:H46" si="44">MIN(C46*1.1,1)</f>
        <v>1.6938636569175406E-3</v>
      </c>
      <c r="E46">
        <f t="shared" si="44"/>
        <v>1.8632500226092948E-3</v>
      </c>
      <c r="F46">
        <f t="shared" si="44"/>
        <v>2.0495750248702245E-3</v>
      </c>
      <c r="G46">
        <f t="shared" si="35"/>
        <v>2.2545325273572469E-3</v>
      </c>
      <c r="H46">
        <f t="shared" si="44"/>
        <v>2.4799857800929716E-3</v>
      </c>
    </row>
    <row r="47" spans="2:8">
      <c r="B47">
        <f t="shared" si="3"/>
        <v>61</v>
      </c>
      <c r="C47">
        <f t="shared" si="1"/>
        <v>1.6607892948515396E-3</v>
      </c>
      <c r="D47">
        <f t="shared" ref="D47:H47" si="45">MIN(C47*1.1,1)</f>
        <v>1.8268682243366937E-3</v>
      </c>
      <c r="E47">
        <f t="shared" si="45"/>
        <v>2.0095550467703633E-3</v>
      </c>
      <c r="F47">
        <f t="shared" si="45"/>
        <v>2.2105105514473996E-3</v>
      </c>
      <c r="G47">
        <f t="shared" si="35"/>
        <v>2.4315616065921399E-3</v>
      </c>
      <c r="H47">
        <f t="shared" si="45"/>
        <v>2.6747177672513541E-3</v>
      </c>
    </row>
    <row r="48" spans="2:8">
      <c r="B48">
        <f t="shared" si="3"/>
        <v>62</v>
      </c>
      <c r="C48">
        <f t="shared" si="1"/>
        <v>1.7938888336750474E-3</v>
      </c>
      <c r="D48">
        <f t="shared" ref="D48:H48" si="46">MIN(C48*1.1,1)</f>
        <v>1.9732777170425523E-3</v>
      </c>
      <c r="E48">
        <f t="shared" si="46"/>
        <v>2.1706054887468077E-3</v>
      </c>
      <c r="F48">
        <f t="shared" si="46"/>
        <v>2.3876660376214885E-3</v>
      </c>
      <c r="G48">
        <f t="shared" si="35"/>
        <v>2.6264326413836373E-3</v>
      </c>
      <c r="H48">
        <f t="shared" si="46"/>
        <v>2.8890759055220012E-3</v>
      </c>
    </row>
    <row r="49" spans="2:8">
      <c r="B49">
        <f t="shared" si="3"/>
        <v>63</v>
      </c>
      <c r="C49">
        <f t="shared" si="1"/>
        <v>1.9405769060295659E-3</v>
      </c>
      <c r="D49">
        <f t="shared" ref="D49:H49" si="47">MIN(C49*1.1,1)</f>
        <v>2.1346345966325227E-3</v>
      </c>
      <c r="E49">
        <f t="shared" si="47"/>
        <v>2.3480980562957752E-3</v>
      </c>
      <c r="F49">
        <f t="shared" si="47"/>
        <v>2.5829078619253529E-3</v>
      </c>
      <c r="G49">
        <f t="shared" si="35"/>
        <v>2.8411986481178884E-3</v>
      </c>
      <c r="H49">
        <f t="shared" si="47"/>
        <v>3.1253185129296777E-3</v>
      </c>
    </row>
    <row r="50" spans="2:8">
      <c r="B50">
        <f t="shared" si="3"/>
        <v>64</v>
      </c>
      <c r="C50">
        <f t="shared" si="1"/>
        <v>2.1024352560544187E-3</v>
      </c>
      <c r="D50">
        <f t="shared" ref="D50:H50" si="48">MIN(C50*1.1,1)</f>
        <v>2.3126787816598608E-3</v>
      </c>
      <c r="E50">
        <f t="shared" si="48"/>
        <v>2.5439466598258472E-3</v>
      </c>
      <c r="F50">
        <f t="shared" si="48"/>
        <v>2.7983413258084321E-3</v>
      </c>
      <c r="G50">
        <f t="shared" si="35"/>
        <v>3.0781754583892756E-3</v>
      </c>
      <c r="H50">
        <f t="shared" si="48"/>
        <v>3.3859930042282036E-3</v>
      </c>
    </row>
    <row r="51" spans="2:8">
      <c r="B51">
        <f t="shared" si="3"/>
        <v>65</v>
      </c>
      <c r="C51">
        <f t="shared" si="1"/>
        <v>2.2812501656946016E-3</v>
      </c>
      <c r="D51">
        <f t="shared" ref="D51:H51" si="49">MIN(C51*1.1,1)</f>
        <v>2.5093751822640618E-3</v>
      </c>
      <c r="E51">
        <f t="shared" si="49"/>
        <v>2.7603127004904682E-3</v>
      </c>
      <c r="F51">
        <f t="shared" si="49"/>
        <v>3.036343970539515E-3</v>
      </c>
      <c r="G51">
        <f t="shared" si="35"/>
        <v>3.3399783675934669E-3</v>
      </c>
      <c r="H51">
        <f t="shared" si="49"/>
        <v>3.673976204352814E-3</v>
      </c>
    </row>
    <row r="52" spans="2:8">
      <c r="B52">
        <f t="shared" si="3"/>
        <v>66</v>
      </c>
      <c r="C52">
        <f t="shared" si="1"/>
        <v>2.4790412419286958E-3</v>
      </c>
      <c r="D52">
        <f t="shared" ref="D52:H52" si="50">MIN(C52*1.1,1)</f>
        <v>2.7269453661215655E-3</v>
      </c>
      <c r="E52">
        <f t="shared" si="50"/>
        <v>2.9996399027337221E-3</v>
      </c>
      <c r="F52">
        <f t="shared" si="50"/>
        <v>3.2996038930070944E-3</v>
      </c>
      <c r="G52">
        <f t="shared" si="35"/>
        <v>3.6295642823078039E-3</v>
      </c>
      <c r="H52">
        <f t="shared" si="50"/>
        <v>3.9925207105385848E-3</v>
      </c>
    </row>
    <row r="53" spans="2:8">
      <c r="B53">
        <f t="shared" si="3"/>
        <v>67</v>
      </c>
      <c r="C53">
        <f t="shared" si="1"/>
        <v>2.6980945604392105E-3</v>
      </c>
      <c r="D53">
        <f t="shared" ref="D53:H68" si="51">MIN(C53*1.1,1)</f>
        <v>2.9679040164831316E-3</v>
      </c>
      <c r="E53">
        <f t="shared" si="51"/>
        <v>3.2646944181314451E-3</v>
      </c>
      <c r="F53">
        <f t="shared" si="51"/>
        <v>3.59116385994459E-3</v>
      </c>
      <c r="G53">
        <f t="shared" si="51"/>
        <v>3.9502802459390491E-3</v>
      </c>
      <c r="H53">
        <f t="shared" si="51"/>
        <v>4.3453082705329545E-3</v>
      </c>
    </row>
    <row r="54" spans="2:8">
      <c r="B54">
        <f t="shared" si="3"/>
        <v>68</v>
      </c>
      <c r="C54">
        <f t="shared" si="1"/>
        <v>2.9410008681289971E-3</v>
      </c>
      <c r="D54">
        <f t="shared" ref="D54:H54" si="52">MIN(C54*1.1,1)</f>
        <v>3.2351009549418971E-3</v>
      </c>
      <c r="E54">
        <f t="shared" si="52"/>
        <v>3.5586110504360873E-3</v>
      </c>
      <c r="F54">
        <f t="shared" si="52"/>
        <v>3.9144721554796964E-3</v>
      </c>
      <c r="G54">
        <f t="shared" si="51"/>
        <v>4.3059193710276661E-3</v>
      </c>
      <c r="H54">
        <f t="shared" si="52"/>
        <v>4.7365113081304332E-3</v>
      </c>
    </row>
    <row r="55" spans="2:8">
      <c r="B55">
        <f t="shared" si="3"/>
        <v>69</v>
      </c>
      <c r="C55">
        <f t="shared" si="1"/>
        <v>3.2106996667257285E-3</v>
      </c>
      <c r="D55">
        <f t="shared" ref="D55:H55" si="53">MIN(C55*1.1,1)</f>
        <v>3.5317696333983014E-3</v>
      </c>
      <c r="E55">
        <f t="shared" si="53"/>
        <v>3.8849465967381318E-3</v>
      </c>
      <c r="F55">
        <f t="shared" si="53"/>
        <v>4.2734412564119457E-3</v>
      </c>
      <c r="G55">
        <f t="shared" si="51"/>
        <v>4.7007853820531407E-3</v>
      </c>
      <c r="H55">
        <f t="shared" si="53"/>
        <v>5.1708639202584549E-3</v>
      </c>
    </row>
    <row r="56" spans="2:8">
      <c r="B56">
        <f t="shared" si="3"/>
        <v>70</v>
      </c>
      <c r="C56">
        <f t="shared" si="1"/>
        <v>3.510530141071987E-3</v>
      </c>
      <c r="D56">
        <f t="shared" ref="D56:H56" si="54">MIN(C56*1.1,1)</f>
        <v>3.8615831551791859E-3</v>
      </c>
      <c r="E56">
        <f t="shared" si="54"/>
        <v>4.2477414706971047E-3</v>
      </c>
      <c r="F56">
        <f t="shared" si="54"/>
        <v>4.6725156177668155E-3</v>
      </c>
      <c r="G56">
        <f t="shared" si="51"/>
        <v>5.1397671795434972E-3</v>
      </c>
      <c r="H56">
        <f t="shared" si="54"/>
        <v>5.653743897497847E-3</v>
      </c>
    </row>
    <row r="57" spans="2:8">
      <c r="B57">
        <f t="shared" si="3"/>
        <v>71</v>
      </c>
      <c r="C57">
        <f t="shared" si="1"/>
        <v>3.8442900626206055E-3</v>
      </c>
      <c r="D57">
        <f t="shared" ref="D57:H57" si="55">MIN(C57*1.1,1)</f>
        <v>4.2287190688826666E-3</v>
      </c>
      <c r="E57">
        <f t="shared" si="55"/>
        <v>4.6515909757709334E-3</v>
      </c>
      <c r="F57">
        <f t="shared" si="55"/>
        <v>5.1167500733480271E-3</v>
      </c>
      <c r="G57">
        <f t="shared" si="51"/>
        <v>5.6284250806828305E-3</v>
      </c>
      <c r="H57">
        <f t="shared" si="55"/>
        <v>6.1912675887511141E-3</v>
      </c>
    </row>
    <row r="58" spans="2:8">
      <c r="B58">
        <f t="shared" si="3"/>
        <v>72</v>
      </c>
      <c r="C58">
        <f t="shared" si="1"/>
        <v>4.2163039959880536E-3</v>
      </c>
      <c r="D58">
        <f t="shared" ref="D58:H58" si="56">MIN(C58*1.1,1)</f>
        <v>4.6379343955868591E-3</v>
      </c>
      <c r="E58">
        <f t="shared" si="56"/>
        <v>5.1017278351455451E-3</v>
      </c>
      <c r="F58">
        <f t="shared" si="56"/>
        <v>5.6119006186601001E-3</v>
      </c>
      <c r="G58">
        <f t="shared" si="51"/>
        <v>6.1730906805261103E-3</v>
      </c>
      <c r="H58">
        <f t="shared" si="56"/>
        <v>6.7903997485787215E-3</v>
      </c>
    </row>
    <row r="59" spans="2:8">
      <c r="B59">
        <f t="shared" si="3"/>
        <v>73</v>
      </c>
      <c r="C59">
        <f t="shared" si="1"/>
        <v>4.6315023699631157E-3</v>
      </c>
      <c r="D59">
        <f t="shared" ref="D59:H59" si="57">MIN(C59*1.1,1)</f>
        <v>5.0946526069594279E-3</v>
      </c>
      <c r="E59">
        <f t="shared" si="57"/>
        <v>5.6041178676553708E-3</v>
      </c>
      <c r="F59">
        <f t="shared" si="57"/>
        <v>6.1645296544209083E-3</v>
      </c>
      <c r="G59">
        <f t="shared" si="51"/>
        <v>6.780982619863E-3</v>
      </c>
      <c r="H59">
        <f t="shared" si="57"/>
        <v>7.4590808818493009E-3</v>
      </c>
    </row>
    <row r="60" spans="2:8">
      <c r="B60">
        <f t="shared" si="3"/>
        <v>74</v>
      </c>
      <c r="C60">
        <f t="shared" si="1"/>
        <v>5.0955132510828137E-3</v>
      </c>
      <c r="D60">
        <f t="shared" ref="D60:H60" si="58">MIN(C60*1.1,1)</f>
        <v>5.6050645761910956E-3</v>
      </c>
      <c r="E60">
        <f t="shared" si="58"/>
        <v>6.1655710338102054E-3</v>
      </c>
      <c r="F60">
        <f t="shared" si="58"/>
        <v>6.7821281371912264E-3</v>
      </c>
      <c r="G60">
        <f t="shared" si="51"/>
        <v>7.4603409509103498E-3</v>
      </c>
      <c r="H60">
        <f t="shared" si="58"/>
        <v>8.2063750460013851E-3</v>
      </c>
    </row>
    <row r="61" spans="2:8">
      <c r="B61">
        <f t="shared" si="3"/>
        <v>75</v>
      </c>
      <c r="C61">
        <f t="shared" si="1"/>
        <v>5.6147689861203503E-3</v>
      </c>
      <c r="D61">
        <f t="shared" ref="D61:H61" si="59">MIN(C61*1.1,1)</f>
        <v>6.1762458847323858E-3</v>
      </c>
      <c r="E61">
        <f t="shared" si="59"/>
        <v>6.7938704732056253E-3</v>
      </c>
      <c r="F61">
        <f t="shared" si="59"/>
        <v>7.4732575205261886E-3</v>
      </c>
      <c r="G61">
        <f t="shared" si="51"/>
        <v>8.2205832725788085E-3</v>
      </c>
      <c r="H61">
        <f t="shared" si="59"/>
        <v>9.0426415998366896E-3</v>
      </c>
    </row>
    <row r="62" spans="2:8">
      <c r="B62">
        <f t="shared" si="3"/>
        <v>76</v>
      </c>
      <c r="C62">
        <f t="shared" si="1"/>
        <v>6.1966302696224657E-3</v>
      </c>
      <c r="D62">
        <f t="shared" ref="D62:H62" si="60">MIN(C62*1.1,1)</f>
        <v>6.8162932965847127E-3</v>
      </c>
      <c r="E62">
        <f t="shared" si="60"/>
        <v>7.4979226262431847E-3</v>
      </c>
      <c r="F62">
        <f t="shared" si="60"/>
        <v>8.2477148888675036E-3</v>
      </c>
      <c r="G62">
        <f t="shared" si="51"/>
        <v>9.0724863777542544E-3</v>
      </c>
      <c r="H62">
        <f t="shared" si="60"/>
        <v>9.97973501552968E-3</v>
      </c>
    </row>
    <row r="63" spans="2:8">
      <c r="B63">
        <f t="shared" si="3"/>
        <v>77</v>
      </c>
      <c r="C63">
        <f t="shared" si="1"/>
        <v>6.8495306560512293E-3</v>
      </c>
      <c r="D63">
        <f t="shared" ref="D63:H63" si="61">MIN(C63*1.1,1)</f>
        <v>7.5344837216563525E-3</v>
      </c>
      <c r="E63">
        <f t="shared" si="61"/>
        <v>8.287932093821988E-3</v>
      </c>
      <c r="F63">
        <f t="shared" si="61"/>
        <v>9.1167253032041883E-3</v>
      </c>
      <c r="G63">
        <f t="shared" si="51"/>
        <v>1.0028397833524608E-2</v>
      </c>
      <c r="H63">
        <f t="shared" si="61"/>
        <v>1.103123761687707E-2</v>
      </c>
    </row>
    <row r="64" spans="2:8">
      <c r="B64">
        <f t="shared" si="3"/>
        <v>78</v>
      </c>
      <c r="C64">
        <f t="shared" si="1"/>
        <v>7.5831450876836003E-3</v>
      </c>
      <c r="D64">
        <f t="shared" ref="D64:H64" si="62">MIN(C64*1.1,1)</f>
        <v>8.3414595964519615E-3</v>
      </c>
      <c r="E64">
        <f t="shared" si="62"/>
        <v>9.1756055560971578E-3</v>
      </c>
      <c r="F64">
        <f t="shared" si="62"/>
        <v>1.0093166111706874E-2</v>
      </c>
      <c r="G64">
        <f t="shared" si="51"/>
        <v>1.1102482722877562E-2</v>
      </c>
      <c r="H64">
        <f t="shared" si="62"/>
        <v>1.221273099516532E-2</v>
      </c>
    </row>
    <row r="65" spans="2:8">
      <c r="B65">
        <f t="shared" si="3"/>
        <v>79</v>
      </c>
      <c r="C65">
        <f t="shared" si="1"/>
        <v>8.4085866667251135E-3</v>
      </c>
      <c r="D65">
        <f t="shared" ref="D65:H65" si="63">MIN(C65*1.1,1)</f>
        <v>9.2494453333976257E-3</v>
      </c>
      <c r="E65">
        <f t="shared" si="63"/>
        <v>1.0174389866737389E-2</v>
      </c>
      <c r="F65">
        <f t="shared" si="63"/>
        <v>1.1191828853411129E-2</v>
      </c>
      <c r="G65">
        <f t="shared" si="51"/>
        <v>1.2311011738752244E-2</v>
      </c>
      <c r="H65">
        <f t="shared" si="63"/>
        <v>1.3542112912627469E-2</v>
      </c>
    </row>
    <row r="66" spans="2:8">
      <c r="B66">
        <f t="shared" si="3"/>
        <v>80</v>
      </c>
      <c r="C66">
        <f t="shared" si="1"/>
        <v>9.3386366842819341E-3</v>
      </c>
      <c r="D66">
        <f t="shared" ref="D66:H66" si="64">MIN(C66*1.1,1)</f>
        <v>1.0272500352710129E-2</v>
      </c>
      <c r="E66">
        <f t="shared" si="64"/>
        <v>1.1299750387981143E-2</v>
      </c>
      <c r="F66">
        <f t="shared" si="64"/>
        <v>1.2429725426779259E-2</v>
      </c>
      <c r="G66">
        <f t="shared" si="51"/>
        <v>1.3672697969457186E-2</v>
      </c>
      <c r="H66">
        <f t="shared" si="64"/>
        <v>1.5039967766402906E-2</v>
      </c>
    </row>
    <row r="67" spans="2:8">
      <c r="B67">
        <f t="shared" si="3"/>
        <v>81</v>
      </c>
      <c r="C67">
        <f t="shared" si="1"/>
        <v>1.0388013855493081E-2</v>
      </c>
      <c r="D67">
        <f t="shared" ref="D67:H67" si="65">MIN(C67*1.1,1)</f>
        <v>1.1426815241042389E-2</v>
      </c>
      <c r="E67">
        <f t="shared" si="65"/>
        <v>1.256949676514663E-2</v>
      </c>
      <c r="F67">
        <f t="shared" si="65"/>
        <v>1.3826446441661294E-2</v>
      </c>
      <c r="G67">
        <f t="shared" si="51"/>
        <v>1.5209091085827424E-2</v>
      </c>
      <c r="H67">
        <f t="shared" si="65"/>
        <v>1.6730000194410167E-2</v>
      </c>
    </row>
    <row r="68" spans="2:8">
      <c r="B68">
        <f t="shared" si="3"/>
        <v>82</v>
      </c>
      <c r="C68">
        <f t="shared" si="1"/>
        <v>1.1573689830205423E-2</v>
      </c>
      <c r="D68">
        <f t="shared" ref="D68:H68" si="66">MIN(C68*1.1,1)</f>
        <v>1.2731058813225967E-2</v>
      </c>
      <c r="E68">
        <f t="shared" si="66"/>
        <v>1.4004164694548566E-2</v>
      </c>
      <c r="F68">
        <f t="shared" si="66"/>
        <v>1.5404581164003424E-2</v>
      </c>
      <c r="G68">
        <f t="shared" si="51"/>
        <v>1.6945039280403768E-2</v>
      </c>
      <c r="H68">
        <f t="shared" si="66"/>
        <v>1.8639543208444145E-2</v>
      </c>
    </row>
    <row r="69" spans="2:8">
      <c r="B69">
        <f t="shared" si="3"/>
        <v>83</v>
      </c>
      <c r="C69">
        <f t="shared" ref="C69:C106" si="67">MIN($C$1*EXP($C$2*B69^$F$1),1)</f>
        <v>1.2915259389598773E-2</v>
      </c>
      <c r="D69">
        <f t="shared" ref="D69:H84" si="68">MIN(C69*1.1,1)</f>
        <v>1.4206785328558652E-2</v>
      </c>
      <c r="E69">
        <f t="shared" si="68"/>
        <v>1.5627463861414517E-2</v>
      </c>
      <c r="F69">
        <f t="shared" si="68"/>
        <v>1.719021024755597E-2</v>
      </c>
      <c r="G69">
        <f t="shared" si="68"/>
        <v>1.8909231272311568E-2</v>
      </c>
      <c r="H69">
        <f t="shared" si="68"/>
        <v>2.0800154399542727E-2</v>
      </c>
    </row>
    <row r="70" spans="2:8">
      <c r="B70">
        <f t="shared" ref="B70:B106" si="69">B69+1</f>
        <v>84</v>
      </c>
      <c r="C70">
        <f t="shared" si="67"/>
        <v>1.4435375346602134E-2</v>
      </c>
      <c r="D70">
        <f t="shared" ref="D70:H70" si="70">MIN(C70*1.1,1)</f>
        <v>1.587891288126235E-2</v>
      </c>
      <c r="E70">
        <f t="shared" si="70"/>
        <v>1.7466804169388585E-2</v>
      </c>
      <c r="F70">
        <f t="shared" si="70"/>
        <v>1.9213484586327444E-2</v>
      </c>
      <c r="G70">
        <f t="shared" si="68"/>
        <v>2.1134833044960191E-2</v>
      </c>
      <c r="H70">
        <f t="shared" si="70"/>
        <v>2.3248316349456212E-2</v>
      </c>
    </row>
    <row r="71" spans="2:8">
      <c r="B71">
        <f t="shared" si="69"/>
        <v>85</v>
      </c>
      <c r="C71">
        <f t="shared" si="67"/>
        <v>1.6160260097038037E-2</v>
      </c>
      <c r="D71">
        <f t="shared" ref="D71:H71" si="71">MIN(C71*1.1,1)</f>
        <v>1.7776286106741843E-2</v>
      </c>
      <c r="E71">
        <f t="shared" si="71"/>
        <v>1.9553914717416028E-2</v>
      </c>
      <c r="F71">
        <f t="shared" si="71"/>
        <v>2.1509306189157633E-2</v>
      </c>
      <c r="G71">
        <f t="shared" si="68"/>
        <v>2.3660236808073398E-2</v>
      </c>
      <c r="H71">
        <f t="shared" si="71"/>
        <v>2.602626048888074E-2</v>
      </c>
    </row>
    <row r="72" spans="2:8">
      <c r="B72">
        <f t="shared" si="69"/>
        <v>86</v>
      </c>
      <c r="C72">
        <f t="shared" si="67"/>
        <v>1.8120308086311685E-2</v>
      </c>
      <c r="D72">
        <f t="shared" ref="D72:H72" si="72">MIN(C72*1.1,1)</f>
        <v>1.9932338894942857E-2</v>
      </c>
      <c r="E72">
        <f t="shared" si="72"/>
        <v>2.1925572784437145E-2</v>
      </c>
      <c r="F72">
        <f t="shared" si="72"/>
        <v>2.4118130062880862E-2</v>
      </c>
      <c r="G72">
        <f t="shared" si="68"/>
        <v>2.6529943069168949E-2</v>
      </c>
      <c r="H72">
        <f t="shared" si="72"/>
        <v>2.9182937376085846E-2</v>
      </c>
    </row>
    <row r="73" spans="2:8">
      <c r="B73">
        <f t="shared" si="69"/>
        <v>87</v>
      </c>
      <c r="C73">
        <f t="shared" si="67"/>
        <v>2.0350796244866059E-2</v>
      </c>
      <c r="D73">
        <f t="shared" ref="D73:H73" si="73">MIN(C73*1.1,1)</f>
        <v>2.2385875869352666E-2</v>
      </c>
      <c r="E73">
        <f t="shared" si="73"/>
        <v>2.4624463456287934E-2</v>
      </c>
      <c r="F73">
        <f t="shared" si="73"/>
        <v>2.708690980191673E-2</v>
      </c>
      <c r="G73">
        <f t="shared" si="68"/>
        <v>2.9795600782108404E-2</v>
      </c>
      <c r="H73">
        <f t="shared" si="73"/>
        <v>3.2775160860319244E-2</v>
      </c>
    </row>
    <row r="74" spans="2:8">
      <c r="B74">
        <f t="shared" si="69"/>
        <v>88</v>
      </c>
      <c r="C74">
        <f t="shared" si="67"/>
        <v>2.2892722804094726E-2</v>
      </c>
      <c r="D74">
        <f t="shared" ref="D74:H74" si="74">MIN(C74*1.1,1)</f>
        <v>2.5181995084504201E-2</v>
      </c>
      <c r="E74">
        <f t="shared" si="74"/>
        <v>2.7700194592954624E-2</v>
      </c>
      <c r="F74">
        <f t="shared" si="74"/>
        <v>3.0470214052250089E-2</v>
      </c>
      <c r="G74">
        <f t="shared" si="68"/>
        <v>3.3517235457475099E-2</v>
      </c>
      <c r="H74">
        <f t="shared" si="74"/>
        <v>3.6868959003222609E-2</v>
      </c>
    </row>
    <row r="75" spans="2:8">
      <c r="B75">
        <f t="shared" si="69"/>
        <v>89</v>
      </c>
      <c r="C75">
        <f t="shared" si="67"/>
        <v>2.5793798954470391E-2</v>
      </c>
      <c r="D75">
        <f t="shared" ref="D75:H75" si="75">MIN(C75*1.1,1)</f>
        <v>2.8373178849917434E-2</v>
      </c>
      <c r="E75">
        <f t="shared" si="75"/>
        <v>3.1210496734909179E-2</v>
      </c>
      <c r="F75">
        <f t="shared" si="75"/>
        <v>3.4331546408400103E-2</v>
      </c>
      <c r="G75">
        <f t="shared" si="68"/>
        <v>3.7764701049240117E-2</v>
      </c>
      <c r="H75">
        <f t="shared" si="75"/>
        <v>4.1541171154164135E-2</v>
      </c>
    </row>
    <row r="76" spans="2:8">
      <c r="B76">
        <f t="shared" si="69"/>
        <v>90</v>
      </c>
      <c r="C76">
        <f t="shared" si="67"/>
        <v>2.9109622697643698E-2</v>
      </c>
      <c r="D76">
        <f t="shared" ref="D76:H76" si="76">MIN(C76*1.1,1)</f>
        <v>3.2020584967408068E-2</v>
      </c>
      <c r="E76">
        <f t="shared" si="76"/>
        <v>3.5222643464148877E-2</v>
      </c>
      <c r="F76">
        <f t="shared" si="76"/>
        <v>3.8744907810563771E-2</v>
      </c>
      <c r="G76">
        <f t="shared" si="68"/>
        <v>4.2619398591620151E-2</v>
      </c>
      <c r="H76">
        <f t="shared" si="76"/>
        <v>4.688133845078217E-2</v>
      </c>
    </row>
    <row r="77" spans="2:8">
      <c r="B77">
        <f t="shared" si="69"/>
        <v>91</v>
      </c>
      <c r="C77">
        <f t="shared" si="67"/>
        <v>3.2905070155685737E-2</v>
      </c>
      <c r="D77">
        <f t="shared" ref="D77:H77" si="77">MIN(C77*1.1,1)</f>
        <v>3.6195577171254316E-2</v>
      </c>
      <c r="E77">
        <f t="shared" si="77"/>
        <v>3.9815134888379754E-2</v>
      </c>
      <c r="F77">
        <f t="shared" si="77"/>
        <v>4.379664837721773E-2</v>
      </c>
      <c r="G77">
        <f t="shared" si="68"/>
        <v>4.8176313214939509E-2</v>
      </c>
      <c r="H77">
        <f t="shared" si="77"/>
        <v>5.2993944536433461E-2</v>
      </c>
    </row>
    <row r="78" spans="2:8">
      <c r="B78">
        <f t="shared" si="69"/>
        <v>92</v>
      </c>
      <c r="C78">
        <f t="shared" si="67"/>
        <v>3.7255946755678518E-2</v>
      </c>
      <c r="D78">
        <f t="shared" ref="D78:H78" si="78">MIN(C78*1.1,1)</f>
        <v>4.0981541431246375E-2</v>
      </c>
      <c r="E78">
        <f t="shared" si="78"/>
        <v>4.5079695574371019E-2</v>
      </c>
      <c r="F78">
        <f t="shared" si="78"/>
        <v>4.9587665131808123E-2</v>
      </c>
      <c r="G78">
        <f t="shared" si="68"/>
        <v>5.4546431644988937E-2</v>
      </c>
      <c r="H78">
        <f t="shared" si="78"/>
        <v>6.0001074809487832E-2</v>
      </c>
    </row>
    <row r="79" spans="2:8">
      <c r="B79">
        <f t="shared" si="69"/>
        <v>93</v>
      </c>
      <c r="C79">
        <f t="shared" si="67"/>
        <v>4.2250949378824176E-2</v>
      </c>
      <c r="D79">
        <f t="shared" ref="D79:H79" si="79">MIN(C79*1.1,1)</f>
        <v>4.64760443167066E-2</v>
      </c>
      <c r="E79">
        <f t="shared" si="79"/>
        <v>5.1123648748377264E-2</v>
      </c>
      <c r="F79">
        <f t="shared" si="79"/>
        <v>5.6236013623214995E-2</v>
      </c>
      <c r="G79">
        <f t="shared" si="68"/>
        <v>6.18596149855365E-2</v>
      </c>
      <c r="H79">
        <f t="shared" si="79"/>
        <v>6.8045576484090153E-2</v>
      </c>
    </row>
    <row r="80" spans="2:8">
      <c r="B80">
        <f t="shared" si="69"/>
        <v>94</v>
      </c>
      <c r="C80">
        <f t="shared" si="67"/>
        <v>4.7994001084520309E-2</v>
      </c>
      <c r="D80">
        <f t="shared" ref="D80:H80" si="80">MIN(C80*1.1,1)</f>
        <v>5.2793401192972343E-2</v>
      </c>
      <c r="E80">
        <f t="shared" si="80"/>
        <v>5.8072741312269582E-2</v>
      </c>
      <c r="F80">
        <f t="shared" si="80"/>
        <v>6.3880015443496543E-2</v>
      </c>
      <c r="G80">
        <f t="shared" si="68"/>
        <v>7.026801698784621E-2</v>
      </c>
      <c r="H80">
        <f t="shared" si="80"/>
        <v>7.7294818686630837E-2</v>
      </c>
    </row>
    <row r="81" spans="2:8">
      <c r="B81">
        <f t="shared" si="69"/>
        <v>95</v>
      </c>
      <c r="C81">
        <f t="shared" si="67"/>
        <v>5.4607032802187261E-2</v>
      </c>
      <c r="D81">
        <f t="shared" ref="D81:H81" si="81">MIN(C81*1.1,1)</f>
        <v>6.0067736082405988E-2</v>
      </c>
      <c r="E81">
        <f t="shared" si="81"/>
        <v>6.6074509690646599E-2</v>
      </c>
      <c r="F81">
        <f t="shared" si="81"/>
        <v>7.2681960659711262E-2</v>
      </c>
      <c r="G81">
        <f t="shared" si="68"/>
        <v>7.9950156725682398E-2</v>
      </c>
      <c r="H81">
        <f t="shared" si="81"/>
        <v>8.7945172398250643E-2</v>
      </c>
    </row>
    <row r="82" spans="2:8">
      <c r="B82">
        <f t="shared" si="69"/>
        <v>96</v>
      </c>
      <c r="C82">
        <f t="shared" si="67"/>
        <v>6.2233301932556918E-2</v>
      </c>
      <c r="D82">
        <f t="shared" ref="D82:H82" si="82">MIN(C82*1.1,1)</f>
        <v>6.8456632125812614E-2</v>
      </c>
      <c r="E82">
        <f t="shared" si="82"/>
        <v>7.5302295338393888E-2</v>
      </c>
      <c r="F82">
        <f t="shared" si="82"/>
        <v>8.2832524872233276E-2</v>
      </c>
      <c r="G82">
        <f t="shared" si="68"/>
        <v>9.1115777359456612E-2</v>
      </c>
      <c r="H82">
        <f t="shared" si="82"/>
        <v>0.10022735509540229</v>
      </c>
    </row>
    <row r="83" spans="2:8">
      <c r="B83">
        <f t="shared" si="69"/>
        <v>97</v>
      </c>
      <c r="C83">
        <f t="shared" si="67"/>
        <v>7.104135673834143E-2</v>
      </c>
      <c r="D83">
        <f t="shared" ref="D83:H83" si="83">MIN(C83*1.1,1)</f>
        <v>7.8145492412175582E-2</v>
      </c>
      <c r="E83">
        <f t="shared" si="83"/>
        <v>8.5960041653393146E-2</v>
      </c>
      <c r="F83">
        <f t="shared" si="83"/>
        <v>9.4556045818732462E-2</v>
      </c>
      <c r="G83">
        <f t="shared" si="68"/>
        <v>0.10401165040060571</v>
      </c>
      <c r="H83">
        <f t="shared" si="83"/>
        <v>0.1144128154406663</v>
      </c>
    </row>
    <row r="84" spans="2:8">
      <c r="B84">
        <f t="shared" si="69"/>
        <v>98</v>
      </c>
      <c r="C84">
        <f t="shared" si="67"/>
        <v>8.1229778499755684E-2</v>
      </c>
      <c r="D84">
        <f t="shared" ref="D84:H84" si="84">MIN(C84*1.1,1)</f>
        <v>8.9352756349731263E-2</v>
      </c>
      <c r="E84">
        <f t="shared" si="84"/>
        <v>9.8288031984704399E-2</v>
      </c>
      <c r="F84">
        <f t="shared" si="84"/>
        <v>0.10811683518317484</v>
      </c>
      <c r="G84">
        <f t="shared" si="68"/>
        <v>0.11892851870149233</v>
      </c>
      <c r="H84">
        <f t="shared" si="84"/>
        <v>0.13082137057164159</v>
      </c>
    </row>
    <row r="85" spans="2:8">
      <c r="B85">
        <f t="shared" si="69"/>
        <v>99</v>
      </c>
      <c r="C85">
        <f t="shared" si="67"/>
        <v>9.3032861611879236E-2</v>
      </c>
      <c r="D85">
        <f t="shared" ref="D85:H100" si="85">MIN(C85*1.1,1)</f>
        <v>0.10233614777306717</v>
      </c>
      <c r="E85">
        <f t="shared" si="85"/>
        <v>0.11256976255037389</v>
      </c>
      <c r="F85">
        <f t="shared" si="85"/>
        <v>0.12382673880541128</v>
      </c>
      <c r="G85">
        <f t="shared" si="85"/>
        <v>0.13620941268595244</v>
      </c>
      <c r="H85">
        <f t="shared" si="85"/>
        <v>0.14983035395454769</v>
      </c>
    </row>
    <row r="86" spans="2:8">
      <c r="B86">
        <f t="shared" si="69"/>
        <v>100</v>
      </c>
      <c r="C86">
        <f t="shared" si="67"/>
        <v>0.10672742628126744</v>
      </c>
      <c r="D86">
        <f t="shared" ref="D86:H86" si="86">MIN(C86*1.1,1)</f>
        <v>0.1174001689093942</v>
      </c>
      <c r="E86">
        <f t="shared" si="86"/>
        <v>0.12914018580033362</v>
      </c>
      <c r="F86">
        <f t="shared" si="86"/>
        <v>0.14205420438036701</v>
      </c>
      <c r="G86">
        <f t="shared" si="85"/>
        <v>0.15625962481840372</v>
      </c>
      <c r="H86">
        <f t="shared" si="86"/>
        <v>0.17188558730024411</v>
      </c>
    </row>
    <row r="87" spans="2:8">
      <c r="B87">
        <f t="shared" si="69"/>
        <v>101</v>
      </c>
      <c r="C87">
        <f t="shared" si="67"/>
        <v>0.12264100069073877</v>
      </c>
      <c r="D87">
        <f t="shared" ref="D87:H87" si="87">MIN(C87*1.1,1)</f>
        <v>0.13490510075981266</v>
      </c>
      <c r="E87">
        <f t="shared" si="87"/>
        <v>0.14839561083579395</v>
      </c>
      <c r="F87">
        <f t="shared" si="87"/>
        <v>0.16323517191937334</v>
      </c>
      <c r="G87">
        <f t="shared" si="85"/>
        <v>0.17955868911131068</v>
      </c>
      <c r="H87">
        <f t="shared" si="87"/>
        <v>0.19751455802244175</v>
      </c>
    </row>
    <row r="88" spans="2:8">
      <c r="B88">
        <f t="shared" si="69"/>
        <v>102</v>
      </c>
      <c r="C88">
        <f t="shared" si="67"/>
        <v>0.14116166124431948</v>
      </c>
      <c r="D88">
        <f t="shared" ref="D88:H88" si="88">MIN(C88*1.1,1)</f>
        <v>0.15527782736875143</v>
      </c>
      <c r="E88">
        <f t="shared" si="88"/>
        <v>0.17080561010562659</v>
      </c>
      <c r="F88">
        <f t="shared" si="88"/>
        <v>0.18788617111618927</v>
      </c>
      <c r="G88">
        <f t="shared" si="85"/>
        <v>0.20667478822780821</v>
      </c>
      <c r="H88">
        <f t="shared" si="88"/>
        <v>0.22734226705058905</v>
      </c>
    </row>
    <row r="89" spans="2:8">
      <c r="B89">
        <f t="shared" si="69"/>
        <v>103</v>
      </c>
      <c r="C89">
        <f t="shared" si="67"/>
        <v>0.16274988301325047</v>
      </c>
      <c r="D89">
        <f t="shared" ref="D89:H89" si="89">MIN(C89*1.1,1)</f>
        <v>0.17902487131457553</v>
      </c>
      <c r="E89">
        <f t="shared" si="89"/>
        <v>0.1969273584460331</v>
      </c>
      <c r="F89">
        <f t="shared" si="89"/>
        <v>0.21662009429063642</v>
      </c>
      <c r="G89">
        <f t="shared" si="85"/>
        <v>0.23828210371970007</v>
      </c>
      <c r="H89">
        <f t="shared" si="89"/>
        <v>0.26211031409167013</v>
      </c>
    </row>
    <row r="90" spans="2:8">
      <c r="B90">
        <f t="shared" si="69"/>
        <v>104</v>
      </c>
      <c r="C90">
        <f t="shared" si="67"/>
        <v>0.18795283055622594</v>
      </c>
      <c r="D90">
        <f t="shared" ref="D90:H90" si="90">MIN(C90*1.1,1)</f>
        <v>0.20674811361184856</v>
      </c>
      <c r="E90">
        <f t="shared" si="90"/>
        <v>0.22742292497303343</v>
      </c>
      <c r="F90">
        <f t="shared" si="90"/>
        <v>0.25016521747033682</v>
      </c>
      <c r="G90">
        <f t="shared" si="85"/>
        <v>0.27518173921737055</v>
      </c>
      <c r="H90">
        <f t="shared" si="90"/>
        <v>0.3026999131391076</v>
      </c>
    </row>
    <row r="91" spans="2:8">
      <c r="B91">
        <f t="shared" si="69"/>
        <v>105</v>
      </c>
      <c r="C91">
        <f t="shared" si="67"/>
        <v>0.21742161533844642</v>
      </c>
      <c r="D91">
        <f t="shared" ref="D91:H91" si="91">MIN(C91*1.1,1)</f>
        <v>0.2391637768722911</v>
      </c>
      <c r="E91">
        <f t="shared" si="91"/>
        <v>0.26308015455952022</v>
      </c>
      <c r="F91">
        <f t="shared" si="91"/>
        <v>0.28938817001547229</v>
      </c>
      <c r="G91">
        <f t="shared" si="85"/>
        <v>0.31832698701701956</v>
      </c>
      <c r="H91">
        <f t="shared" si="91"/>
        <v>0.35015968571872153</v>
      </c>
    </row>
    <row r="92" spans="2:8">
      <c r="B92">
        <f t="shared" si="69"/>
        <v>106</v>
      </c>
      <c r="C92">
        <f t="shared" si="67"/>
        <v>0.25193216433073207</v>
      </c>
      <c r="D92">
        <f t="shared" ref="D92:H92" si="92">MIN(C92*1.1,1)</f>
        <v>0.27712538076380527</v>
      </c>
      <c r="E92">
        <f t="shared" si="92"/>
        <v>0.30483791884018585</v>
      </c>
      <c r="F92">
        <f t="shared" si="92"/>
        <v>0.33532171072420447</v>
      </c>
      <c r="G92">
        <f t="shared" si="85"/>
        <v>0.36885388179662493</v>
      </c>
      <c r="H92">
        <f t="shared" si="92"/>
        <v>0.40573926997628745</v>
      </c>
    </row>
    <row r="93" spans="2:8">
      <c r="B93">
        <f t="shared" si="69"/>
        <v>107</v>
      </c>
      <c r="C93">
        <f t="shared" si="67"/>
        <v>0.29241049040458078</v>
      </c>
      <c r="D93">
        <f t="shared" ref="D93:H93" si="93">MIN(C93*1.1,1)</f>
        <v>0.32165153944503888</v>
      </c>
      <c r="E93">
        <f t="shared" si="93"/>
        <v>0.3538166933895428</v>
      </c>
      <c r="F93">
        <f t="shared" si="93"/>
        <v>0.38919836272849712</v>
      </c>
      <c r="G93">
        <f t="shared" si="85"/>
        <v>0.42811819900134684</v>
      </c>
      <c r="H93">
        <f t="shared" si="93"/>
        <v>0.47093001890148156</v>
      </c>
    </row>
    <row r="94" spans="2:8">
      <c r="B94">
        <f t="shared" si="69"/>
        <v>108</v>
      </c>
      <c r="C94">
        <f t="shared" si="67"/>
        <v>0.33996333556283093</v>
      </c>
      <c r="D94">
        <f t="shared" ref="D94:H94" si="94">MIN(C94*1.1,1)</f>
        <v>0.37395966911911405</v>
      </c>
      <c r="E94">
        <f t="shared" si="94"/>
        <v>0.41135563603102548</v>
      </c>
      <c r="F94">
        <f t="shared" si="94"/>
        <v>0.45249119963412809</v>
      </c>
      <c r="G94">
        <f t="shared" si="85"/>
        <v>0.49774031959754095</v>
      </c>
      <c r="H94">
        <f t="shared" si="94"/>
        <v>0.54751435155729511</v>
      </c>
    </row>
    <row r="95" spans="2:8">
      <c r="B95">
        <f t="shared" si="69"/>
        <v>109</v>
      </c>
      <c r="C95">
        <f t="shared" si="67"/>
        <v>0.39591538125390352</v>
      </c>
      <c r="D95">
        <f t="shared" ref="D95:H95" si="95">MIN(C95*1.1,1)</f>
        <v>0.43550691937929392</v>
      </c>
      <c r="E95">
        <f t="shared" si="95"/>
        <v>0.47905761131722335</v>
      </c>
      <c r="F95">
        <f t="shared" si="95"/>
        <v>0.52696337244894575</v>
      </c>
      <c r="G95">
        <f t="shared" si="85"/>
        <v>0.5796597096938404</v>
      </c>
      <c r="H95">
        <f t="shared" si="95"/>
        <v>0.63762568066322445</v>
      </c>
    </row>
    <row r="96" spans="2:8">
      <c r="B96">
        <f t="shared" si="69"/>
        <v>110</v>
      </c>
      <c r="C96">
        <f t="shared" si="67"/>
        <v>0.46185449652515831</v>
      </c>
      <c r="D96">
        <f t="shared" ref="D96:H96" si="96">MIN(C96*1.1,1)</f>
        <v>0.50803994617767423</v>
      </c>
      <c r="E96">
        <f t="shared" si="96"/>
        <v>0.55884394079544175</v>
      </c>
      <c r="F96">
        <f t="shared" si="96"/>
        <v>0.61472833487498602</v>
      </c>
      <c r="G96">
        <f t="shared" si="85"/>
        <v>0.67620116836248467</v>
      </c>
      <c r="H96">
        <f t="shared" si="96"/>
        <v>0.74382128519873325</v>
      </c>
    </row>
    <row r="97" spans="2:8">
      <c r="B97">
        <f t="shared" si="69"/>
        <v>111</v>
      </c>
      <c r="C97">
        <f t="shared" si="67"/>
        <v>0.5396868377647932</v>
      </c>
      <c r="D97">
        <f t="shared" ref="D97:H97" si="97">MIN(C97*1.1,1)</f>
        <v>0.59365552154127255</v>
      </c>
      <c r="E97">
        <f t="shared" si="97"/>
        <v>0.65302107369539986</v>
      </c>
      <c r="F97">
        <f t="shared" si="97"/>
        <v>0.71832318106493986</v>
      </c>
      <c r="G97">
        <f t="shared" si="85"/>
        <v>0.79015549917143391</v>
      </c>
      <c r="H97">
        <f t="shared" si="97"/>
        <v>0.86917104908857734</v>
      </c>
    </row>
    <row r="98" spans="2:8">
      <c r="B98">
        <f t="shared" si="69"/>
        <v>112</v>
      </c>
      <c r="C98">
        <f t="shared" si="67"/>
        <v>0.63170403982251422</v>
      </c>
      <c r="D98">
        <f t="shared" ref="D98:H98" si="98">MIN(C98*1.1,1)</f>
        <v>0.69487444380476571</v>
      </c>
      <c r="E98">
        <f t="shared" si="98"/>
        <v>0.76436188818524231</v>
      </c>
      <c r="F98">
        <f t="shared" si="98"/>
        <v>0.84079807700376663</v>
      </c>
      <c r="G98">
        <f t="shared" si="85"/>
        <v>0.92487788470414334</v>
      </c>
      <c r="H98">
        <f t="shared" si="98"/>
        <v>1</v>
      </c>
    </row>
    <row r="99" spans="2:8">
      <c r="B99">
        <f t="shared" si="69"/>
        <v>113</v>
      </c>
      <c r="C99">
        <f t="shared" si="67"/>
        <v>0.74066526821002854</v>
      </c>
      <c r="D99">
        <f t="shared" ref="D99:H99" si="99">MIN(C99*1.1,1)</f>
        <v>0.81473179503103144</v>
      </c>
      <c r="E99">
        <f t="shared" si="99"/>
        <v>0.89620497453413461</v>
      </c>
      <c r="F99">
        <f t="shared" si="99"/>
        <v>0.98582547198754811</v>
      </c>
      <c r="G99">
        <f t="shared" si="85"/>
        <v>1</v>
      </c>
      <c r="H99">
        <f t="shared" si="99"/>
        <v>1</v>
      </c>
    </row>
    <row r="100" spans="2:8">
      <c r="B100">
        <f t="shared" si="69"/>
        <v>114</v>
      </c>
      <c r="C100">
        <f t="shared" si="67"/>
        <v>0.86989756208357649</v>
      </c>
      <c r="D100">
        <f t="shared" ref="D100:H100" si="100">MIN(C100*1.1,1)</f>
        <v>0.95688731829193419</v>
      </c>
      <c r="E100">
        <f t="shared" si="100"/>
        <v>1</v>
      </c>
      <c r="F100">
        <f t="shared" si="100"/>
        <v>1</v>
      </c>
      <c r="G100">
        <f t="shared" si="85"/>
        <v>1</v>
      </c>
      <c r="H100">
        <f t="shared" si="100"/>
        <v>1</v>
      </c>
    </row>
    <row r="101" spans="2:8">
      <c r="B101">
        <f t="shared" si="69"/>
        <v>115</v>
      </c>
      <c r="C101">
        <f t="shared" si="67"/>
        <v>1</v>
      </c>
      <c r="D101">
        <f t="shared" ref="D101:H106" si="101">MIN(C101*1.1,1)</f>
        <v>1</v>
      </c>
      <c r="E101">
        <f t="shared" si="101"/>
        <v>1</v>
      </c>
      <c r="F101">
        <f t="shared" si="101"/>
        <v>1</v>
      </c>
      <c r="G101">
        <f t="shared" si="101"/>
        <v>1</v>
      </c>
      <c r="H101">
        <f t="shared" si="101"/>
        <v>1</v>
      </c>
    </row>
    <row r="102" spans="2:8">
      <c r="B102">
        <f t="shared" si="69"/>
        <v>116</v>
      </c>
      <c r="C102">
        <f t="shared" si="67"/>
        <v>1</v>
      </c>
      <c r="D102">
        <f t="shared" ref="D102:H102" si="102">MIN(C102*1.1,1)</f>
        <v>1</v>
      </c>
      <c r="E102">
        <f t="shared" si="102"/>
        <v>1</v>
      </c>
      <c r="F102">
        <f t="shared" si="102"/>
        <v>1</v>
      </c>
      <c r="G102">
        <f t="shared" si="101"/>
        <v>1</v>
      </c>
      <c r="H102">
        <f t="shared" si="102"/>
        <v>1</v>
      </c>
    </row>
    <row r="103" spans="2:8">
      <c r="B103">
        <f t="shared" si="69"/>
        <v>117</v>
      </c>
      <c r="C103">
        <f t="shared" si="67"/>
        <v>1</v>
      </c>
      <c r="D103">
        <f t="shared" ref="D103:H103" si="103">MIN(C103*1.1,1)</f>
        <v>1</v>
      </c>
      <c r="E103">
        <f t="shared" si="103"/>
        <v>1</v>
      </c>
      <c r="F103">
        <f t="shared" si="103"/>
        <v>1</v>
      </c>
      <c r="G103">
        <f t="shared" si="101"/>
        <v>1</v>
      </c>
      <c r="H103">
        <f t="shared" si="103"/>
        <v>1</v>
      </c>
    </row>
    <row r="104" spans="2:8">
      <c r="B104">
        <f t="shared" si="69"/>
        <v>118</v>
      </c>
      <c r="C104">
        <f t="shared" si="67"/>
        <v>1</v>
      </c>
      <c r="D104">
        <f t="shared" ref="D104:H104" si="104">MIN(C104*1.1,1)</f>
        <v>1</v>
      </c>
      <c r="E104">
        <f t="shared" si="104"/>
        <v>1</v>
      </c>
      <c r="F104">
        <f t="shared" si="104"/>
        <v>1</v>
      </c>
      <c r="G104">
        <f t="shared" si="101"/>
        <v>1</v>
      </c>
      <c r="H104">
        <f t="shared" si="104"/>
        <v>1</v>
      </c>
    </row>
    <row r="105" spans="2:8">
      <c r="B105">
        <f t="shared" si="69"/>
        <v>119</v>
      </c>
      <c r="C105">
        <f t="shared" si="67"/>
        <v>1</v>
      </c>
      <c r="D105">
        <f t="shared" ref="D105:H105" si="105">MIN(C105*1.1,1)</f>
        <v>1</v>
      </c>
      <c r="E105">
        <f t="shared" si="105"/>
        <v>1</v>
      </c>
      <c r="F105">
        <f t="shared" si="105"/>
        <v>1</v>
      </c>
      <c r="G105">
        <f t="shared" si="101"/>
        <v>1</v>
      </c>
      <c r="H105">
        <f t="shared" si="105"/>
        <v>1</v>
      </c>
    </row>
    <row r="106" spans="2:8">
      <c r="B106">
        <f t="shared" si="69"/>
        <v>120</v>
      </c>
      <c r="C106">
        <f t="shared" si="67"/>
        <v>1</v>
      </c>
      <c r="D106">
        <f t="shared" ref="D106:H106" si="106">MIN(C106*1.1,1)</f>
        <v>1</v>
      </c>
      <c r="E106">
        <f t="shared" si="106"/>
        <v>1</v>
      </c>
      <c r="F106">
        <f t="shared" si="106"/>
        <v>1</v>
      </c>
      <c r="G106">
        <f t="shared" si="101"/>
        <v>1</v>
      </c>
      <c r="H106">
        <f t="shared" si="106"/>
        <v>1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L768"/>
  <sheetViews>
    <sheetView workbookViewId="0"/>
  </sheetViews>
  <sheetFormatPr defaultRowHeight="14.6"/>
  <sheetData>
    <row r="3" spans="1:12">
      <c r="D3" t="s">
        <v>18</v>
      </c>
      <c r="K3" t="s">
        <v>19</v>
      </c>
    </row>
    <row r="6" spans="1:12">
      <c r="A6" t="s">
        <v>20</v>
      </c>
      <c r="B6" t="s">
        <v>16</v>
      </c>
      <c r="C6" t="s">
        <v>17</v>
      </c>
      <c r="D6" t="s">
        <v>21</v>
      </c>
      <c r="G6" t="s">
        <v>20</v>
      </c>
      <c r="H6" t="s">
        <v>16</v>
      </c>
      <c r="I6" t="s">
        <v>22</v>
      </c>
      <c r="J6" t="s">
        <v>23</v>
      </c>
      <c r="K6" t="s">
        <v>21</v>
      </c>
      <c r="L6" t="s">
        <v>24</v>
      </c>
    </row>
    <row r="7" spans="1:12">
      <c r="A7">
        <f>B7*12</f>
        <v>0</v>
      </c>
      <c r="B7">
        <v>0</v>
      </c>
      <c r="C7">
        <v>0</v>
      </c>
      <c r="D7">
        <f>((1+C7)^-B7)</f>
        <v>1</v>
      </c>
      <c r="G7">
        <v>0</v>
      </c>
      <c r="H7">
        <f>INT(G7/12)</f>
        <v>0</v>
      </c>
      <c r="I7">
        <f>VLOOKUP(H7,$B$7:$C$157,2,FALSE)</f>
        <v>0</v>
      </c>
      <c r="J7">
        <f>(1+I7)^(1/12)-1</f>
        <v>0</v>
      </c>
      <c r="K7">
        <f>(1+J7)^(-G7)</f>
        <v>1</v>
      </c>
      <c r="L7">
        <f>(1+I7)^(-G7/12)</f>
        <v>1</v>
      </c>
    </row>
    <row r="8" spans="1:12">
      <c r="A8">
        <f t="shared" ref="A8:A71" si="0">B8*12</f>
        <v>12</v>
      </c>
      <c r="B8">
        <v>1</v>
      </c>
      <c r="C8">
        <v>5.5500000000000002E-3</v>
      </c>
      <c r="D8">
        <f t="shared" ref="D8:D71" si="1">((1+C8)^-B8)</f>
        <v>0.99448063248968233</v>
      </c>
      <c r="G8">
        <f>G7+1</f>
        <v>1</v>
      </c>
      <c r="H8">
        <f t="shared" ref="H8:H55" si="2">INT(G8/12)</f>
        <v>0</v>
      </c>
      <c r="I8">
        <f t="shared" ref="I8:I55" si="3">VLOOKUP(H8,$B$7:$C$157,2,FALSE)</f>
        <v>0</v>
      </c>
      <c r="J8">
        <f t="shared" ref="J8:J55" si="4">(1+I8)^(1/12)-1</f>
        <v>0</v>
      </c>
      <c r="K8">
        <f t="shared" ref="K8:K55" si="5">(1+J8)^(-G8)</f>
        <v>1</v>
      </c>
      <c r="L8">
        <f t="shared" ref="L8:L55" si="6">(1+I8)^(-G8/12)</f>
        <v>1</v>
      </c>
    </row>
    <row r="9" spans="1:12">
      <c r="A9">
        <f t="shared" si="0"/>
        <v>24</v>
      </c>
      <c r="B9">
        <v>2</v>
      </c>
      <c r="C9">
        <v>6.8399999999999997E-3</v>
      </c>
      <c r="D9">
        <f t="shared" si="1"/>
        <v>0.98645908760132517</v>
      </c>
      <c r="G9">
        <f t="shared" ref="G9:G72" si="7">G8+1</f>
        <v>2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1</v>
      </c>
      <c r="L9">
        <f t="shared" si="6"/>
        <v>1</v>
      </c>
    </row>
    <row r="10" spans="1:12">
      <c r="A10">
        <f t="shared" si="0"/>
        <v>36</v>
      </c>
      <c r="B10">
        <v>3</v>
      </c>
      <c r="C10">
        <v>7.8799999999999999E-3</v>
      </c>
      <c r="D10">
        <f t="shared" si="1"/>
        <v>0.97672773056559015</v>
      </c>
      <c r="G10">
        <f t="shared" si="7"/>
        <v>3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1</v>
      </c>
      <c r="L10">
        <f t="shared" si="6"/>
        <v>1</v>
      </c>
    </row>
    <row r="11" spans="1:12">
      <c r="A11">
        <f t="shared" si="0"/>
        <v>48</v>
      </c>
      <c r="B11">
        <v>4</v>
      </c>
      <c r="C11">
        <v>8.6599999999999993E-3</v>
      </c>
      <c r="D11">
        <f t="shared" si="1"/>
        <v>0.9660971609213993</v>
      </c>
      <c r="G11">
        <f t="shared" si="7"/>
        <v>4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1</v>
      </c>
      <c r="L11">
        <f t="shared" si="6"/>
        <v>1</v>
      </c>
    </row>
    <row r="12" spans="1:12">
      <c r="A12">
        <f t="shared" si="0"/>
        <v>60</v>
      </c>
      <c r="B12">
        <v>5</v>
      </c>
      <c r="C12">
        <v>9.3699999999999999E-3</v>
      </c>
      <c r="D12">
        <f t="shared" si="1"/>
        <v>0.954438691126829</v>
      </c>
      <c r="G12">
        <f t="shared" si="7"/>
        <v>5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1</v>
      </c>
      <c r="L12">
        <f t="shared" si="6"/>
        <v>1</v>
      </c>
    </row>
    <row r="13" spans="1:12">
      <c r="A13">
        <f t="shared" si="0"/>
        <v>72</v>
      </c>
      <c r="B13">
        <v>6</v>
      </c>
      <c r="C13">
        <v>9.9699999999999997E-3</v>
      </c>
      <c r="D13">
        <f t="shared" si="1"/>
        <v>0.94221314195926942</v>
      </c>
      <c r="G13">
        <f t="shared" si="7"/>
        <v>6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1</v>
      </c>
      <c r="L13">
        <f t="shared" si="6"/>
        <v>1</v>
      </c>
    </row>
    <row r="14" spans="1:12">
      <c r="A14">
        <f t="shared" si="0"/>
        <v>84</v>
      </c>
      <c r="B14">
        <v>7</v>
      </c>
      <c r="C14">
        <v>1.0500000000000001E-2</v>
      </c>
      <c r="D14">
        <f t="shared" si="1"/>
        <v>0.92949225431345539</v>
      </c>
      <c r="G14">
        <f t="shared" si="7"/>
        <v>7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1</v>
      </c>
      <c r="L14">
        <f t="shared" si="6"/>
        <v>1</v>
      </c>
    </row>
    <row r="15" spans="1:12">
      <c r="A15">
        <f t="shared" si="0"/>
        <v>96</v>
      </c>
      <c r="B15">
        <v>8</v>
      </c>
      <c r="C15">
        <v>1.098E-2</v>
      </c>
      <c r="D15">
        <f t="shared" si="1"/>
        <v>0.91634599704952713</v>
      </c>
      <c r="G15">
        <f t="shared" si="7"/>
        <v>8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1</v>
      </c>
      <c r="L15">
        <f t="shared" si="6"/>
        <v>1</v>
      </c>
    </row>
    <row r="16" spans="1:12">
      <c r="A16">
        <f t="shared" si="0"/>
        <v>108</v>
      </c>
      <c r="B16">
        <v>9</v>
      </c>
      <c r="C16">
        <v>1.1440000000000001E-2</v>
      </c>
      <c r="D16">
        <f t="shared" si="1"/>
        <v>0.90269050769404968</v>
      </c>
      <c r="G16">
        <f t="shared" si="7"/>
        <v>9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1</v>
      </c>
      <c r="L16">
        <f t="shared" si="6"/>
        <v>1</v>
      </c>
    </row>
    <row r="17" spans="1:12">
      <c r="A17">
        <f t="shared" si="0"/>
        <v>120</v>
      </c>
      <c r="B17">
        <v>10</v>
      </c>
      <c r="C17">
        <v>1.188E-2</v>
      </c>
      <c r="D17">
        <f t="shared" si="1"/>
        <v>0.88860730510999519</v>
      </c>
      <c r="G17">
        <f t="shared" si="7"/>
        <v>10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1</v>
      </c>
      <c r="L17">
        <f t="shared" si="6"/>
        <v>1</v>
      </c>
    </row>
    <row r="18" spans="1:12">
      <c r="A18">
        <f t="shared" si="0"/>
        <v>132</v>
      </c>
      <c r="B18">
        <v>11</v>
      </c>
      <c r="C18">
        <v>1.226E-2</v>
      </c>
      <c r="D18">
        <f t="shared" si="1"/>
        <v>0.87455507863788262</v>
      </c>
      <c r="G18">
        <f t="shared" si="7"/>
        <v>11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1</v>
      </c>
      <c r="L18">
        <f t="shared" si="6"/>
        <v>1</v>
      </c>
    </row>
    <row r="19" spans="1:12">
      <c r="A19">
        <f t="shared" si="0"/>
        <v>144</v>
      </c>
      <c r="B19">
        <v>12</v>
      </c>
      <c r="C19">
        <v>1.259E-2</v>
      </c>
      <c r="D19">
        <f t="shared" si="1"/>
        <v>0.86059018864180681</v>
      </c>
      <c r="G19">
        <f t="shared" si="7"/>
        <v>12</v>
      </c>
      <c r="H19">
        <f t="shared" si="2"/>
        <v>1</v>
      </c>
      <c r="I19">
        <f t="shared" si="3"/>
        <v>5.5500000000000002E-3</v>
      </c>
      <c r="J19">
        <f t="shared" si="4"/>
        <v>4.6132767043349787E-4</v>
      </c>
      <c r="K19">
        <f t="shared" si="5"/>
        <v>0.99448063248968344</v>
      </c>
      <c r="L19">
        <f t="shared" si="6"/>
        <v>0.99448063248968233</v>
      </c>
    </row>
    <row r="20" spans="1:12">
      <c r="A20">
        <f t="shared" si="0"/>
        <v>156</v>
      </c>
      <c r="B20">
        <v>13</v>
      </c>
      <c r="C20">
        <v>1.285E-2</v>
      </c>
      <c r="D20">
        <f t="shared" si="1"/>
        <v>0.84705825334419083</v>
      </c>
      <c r="G20">
        <f t="shared" si="7"/>
        <v>13</v>
      </c>
      <c r="H20">
        <f t="shared" si="2"/>
        <v>1</v>
      </c>
      <c r="I20">
        <f t="shared" si="3"/>
        <v>5.5500000000000002E-3</v>
      </c>
      <c r="J20">
        <f t="shared" si="4"/>
        <v>4.6132767043349787E-4</v>
      </c>
      <c r="K20">
        <f t="shared" si="5"/>
        <v>0.99402206260718129</v>
      </c>
      <c r="L20">
        <f t="shared" si="6"/>
        <v>0.99402206260718018</v>
      </c>
    </row>
    <row r="21" spans="1:12">
      <c r="A21">
        <f t="shared" si="0"/>
        <v>168</v>
      </c>
      <c r="B21">
        <v>14</v>
      </c>
      <c r="C21">
        <v>1.308E-2</v>
      </c>
      <c r="D21">
        <f t="shared" si="1"/>
        <v>0.83365741288903239</v>
      </c>
      <c r="G21">
        <f t="shared" si="7"/>
        <v>14</v>
      </c>
      <c r="H21">
        <f t="shared" si="2"/>
        <v>1</v>
      </c>
      <c r="I21">
        <f t="shared" si="3"/>
        <v>5.5500000000000002E-3</v>
      </c>
      <c r="J21">
        <f t="shared" si="4"/>
        <v>4.6132767043349787E-4</v>
      </c>
      <c r="K21">
        <f t="shared" si="5"/>
        <v>0.99356370417810547</v>
      </c>
      <c r="L21">
        <f t="shared" si="6"/>
        <v>0.99356370417810436</v>
      </c>
    </row>
    <row r="22" spans="1:12">
      <c r="A22">
        <f t="shared" si="0"/>
        <v>180</v>
      </c>
      <c r="B22">
        <v>15</v>
      </c>
      <c r="C22">
        <v>1.3299999999999999E-2</v>
      </c>
      <c r="D22">
        <f t="shared" si="1"/>
        <v>0.82021812165154306</v>
      </c>
      <c r="G22">
        <f t="shared" si="7"/>
        <v>15</v>
      </c>
      <c r="H22">
        <f t="shared" si="2"/>
        <v>1</v>
      </c>
      <c r="I22">
        <f t="shared" si="3"/>
        <v>5.5500000000000002E-3</v>
      </c>
      <c r="J22">
        <f t="shared" si="4"/>
        <v>4.6132767043349787E-4</v>
      </c>
      <c r="K22">
        <f t="shared" si="5"/>
        <v>0.99310555710495174</v>
      </c>
      <c r="L22">
        <f t="shared" si="6"/>
        <v>0.99310555710495041</v>
      </c>
    </row>
    <row r="23" spans="1:12">
      <c r="A23">
        <f t="shared" si="0"/>
        <v>192</v>
      </c>
      <c r="B23">
        <v>16</v>
      </c>
      <c r="C23">
        <v>1.345E-2</v>
      </c>
      <c r="D23">
        <f t="shared" si="1"/>
        <v>0.80753762767632986</v>
      </c>
      <c r="G23">
        <f t="shared" si="7"/>
        <v>16</v>
      </c>
      <c r="H23">
        <f t="shared" si="2"/>
        <v>1</v>
      </c>
      <c r="I23">
        <f t="shared" si="3"/>
        <v>5.5500000000000002E-3</v>
      </c>
      <c r="J23">
        <f t="shared" si="4"/>
        <v>4.6132767043349787E-4</v>
      </c>
      <c r="K23">
        <f t="shared" si="5"/>
        <v>0.99264762129026063</v>
      </c>
      <c r="L23">
        <f t="shared" si="6"/>
        <v>0.9926476212902593</v>
      </c>
    </row>
    <row r="24" spans="1:12">
      <c r="A24">
        <f t="shared" si="0"/>
        <v>204</v>
      </c>
      <c r="B24">
        <v>17</v>
      </c>
      <c r="C24">
        <v>1.358E-2</v>
      </c>
      <c r="D24">
        <f t="shared" si="1"/>
        <v>0.79508479545226818</v>
      </c>
      <c r="G24">
        <f t="shared" si="7"/>
        <v>17</v>
      </c>
      <c r="H24">
        <f t="shared" si="2"/>
        <v>1</v>
      </c>
      <c r="I24">
        <f t="shared" si="3"/>
        <v>5.5500000000000002E-3</v>
      </c>
      <c r="J24">
        <f t="shared" si="4"/>
        <v>4.6132767043349787E-4</v>
      </c>
      <c r="K24">
        <f t="shared" si="5"/>
        <v>0.9921898966366175</v>
      </c>
      <c r="L24">
        <f t="shared" si="6"/>
        <v>0.99218989663661628</v>
      </c>
    </row>
    <row r="25" spans="1:12">
      <c r="A25">
        <f t="shared" si="0"/>
        <v>216</v>
      </c>
      <c r="B25">
        <v>18</v>
      </c>
      <c r="C25">
        <v>1.3679999999999999E-2</v>
      </c>
      <c r="D25">
        <f t="shared" si="1"/>
        <v>0.78304045069802375</v>
      </c>
      <c r="G25">
        <f t="shared" si="7"/>
        <v>18</v>
      </c>
      <c r="H25">
        <f t="shared" si="2"/>
        <v>1</v>
      </c>
      <c r="I25">
        <f t="shared" si="3"/>
        <v>5.5500000000000002E-3</v>
      </c>
      <c r="J25">
        <f t="shared" si="4"/>
        <v>4.6132767043349787E-4</v>
      </c>
      <c r="K25">
        <f t="shared" si="5"/>
        <v>0.99173238304665323</v>
      </c>
      <c r="L25">
        <f t="shared" si="6"/>
        <v>0.99173238304665179</v>
      </c>
    </row>
    <row r="26" spans="1:12">
      <c r="A26">
        <f t="shared" si="0"/>
        <v>228</v>
      </c>
      <c r="B26">
        <v>19</v>
      </c>
      <c r="C26">
        <v>1.375E-2</v>
      </c>
      <c r="D26">
        <f t="shared" si="1"/>
        <v>0.77146019523494902</v>
      </c>
      <c r="G26">
        <f t="shared" si="7"/>
        <v>19</v>
      </c>
      <c r="H26">
        <f t="shared" si="2"/>
        <v>1</v>
      </c>
      <c r="I26">
        <f t="shared" si="3"/>
        <v>5.5500000000000002E-3</v>
      </c>
      <c r="J26">
        <f t="shared" si="4"/>
        <v>4.6132767043349787E-4</v>
      </c>
      <c r="K26">
        <f t="shared" si="5"/>
        <v>0.99127508042304291</v>
      </c>
      <c r="L26">
        <f t="shared" si="6"/>
        <v>0.99127508042304135</v>
      </c>
    </row>
    <row r="27" spans="1:12">
      <c r="A27">
        <f t="shared" si="0"/>
        <v>240</v>
      </c>
      <c r="B27">
        <v>20</v>
      </c>
      <c r="C27">
        <v>1.3780000000000001E-2</v>
      </c>
      <c r="D27">
        <f t="shared" si="1"/>
        <v>0.76054622854314824</v>
      </c>
      <c r="G27">
        <f t="shared" si="7"/>
        <v>20</v>
      </c>
      <c r="H27">
        <f t="shared" si="2"/>
        <v>1</v>
      </c>
      <c r="I27">
        <f t="shared" si="3"/>
        <v>5.5500000000000002E-3</v>
      </c>
      <c r="J27">
        <f t="shared" si="4"/>
        <v>4.6132767043349787E-4</v>
      </c>
      <c r="K27">
        <f t="shared" si="5"/>
        <v>0.9908179886685069</v>
      </c>
      <c r="L27">
        <f t="shared" si="6"/>
        <v>0.99081798866850535</v>
      </c>
    </row>
    <row r="28" spans="1:12">
      <c r="A28">
        <f t="shared" si="0"/>
        <v>252</v>
      </c>
      <c r="B28">
        <v>21</v>
      </c>
      <c r="C28">
        <v>1.379E-2</v>
      </c>
      <c r="D28">
        <f t="shared" si="1"/>
        <v>0.75005297192789389</v>
      </c>
      <c r="G28">
        <f t="shared" si="7"/>
        <v>21</v>
      </c>
      <c r="H28">
        <f t="shared" si="2"/>
        <v>1</v>
      </c>
      <c r="I28">
        <f t="shared" si="3"/>
        <v>5.5500000000000002E-3</v>
      </c>
      <c r="J28">
        <f t="shared" si="4"/>
        <v>4.6132767043349787E-4</v>
      </c>
      <c r="K28">
        <f t="shared" si="5"/>
        <v>0.99036110768581043</v>
      </c>
      <c r="L28">
        <f t="shared" si="6"/>
        <v>0.99036110768580843</v>
      </c>
    </row>
    <row r="29" spans="1:12">
      <c r="A29">
        <f t="shared" si="0"/>
        <v>264</v>
      </c>
      <c r="B29">
        <v>22</v>
      </c>
      <c r="C29">
        <v>1.376E-2</v>
      </c>
      <c r="D29">
        <f t="shared" si="1"/>
        <v>0.7403322575941701</v>
      </c>
      <c r="G29">
        <f t="shared" si="7"/>
        <v>22</v>
      </c>
      <c r="H29">
        <f t="shared" si="2"/>
        <v>1</v>
      </c>
      <c r="I29">
        <f t="shared" si="3"/>
        <v>5.5500000000000002E-3</v>
      </c>
      <c r="J29">
        <f t="shared" si="4"/>
        <v>4.6132767043349787E-4</v>
      </c>
      <c r="K29">
        <f t="shared" si="5"/>
        <v>0.98990443737776301</v>
      </c>
      <c r="L29">
        <f t="shared" si="6"/>
        <v>0.98990443737776135</v>
      </c>
    </row>
    <row r="30" spans="1:12">
      <c r="A30">
        <f t="shared" si="0"/>
        <v>276</v>
      </c>
      <c r="B30">
        <v>23</v>
      </c>
      <c r="C30">
        <v>1.3729999999999999E-2</v>
      </c>
      <c r="D30">
        <f t="shared" si="1"/>
        <v>0.73078078858119266</v>
      </c>
      <c r="G30">
        <f t="shared" si="7"/>
        <v>23</v>
      </c>
      <c r="H30">
        <f t="shared" si="2"/>
        <v>1</v>
      </c>
      <c r="I30">
        <f t="shared" si="3"/>
        <v>5.5500000000000002E-3</v>
      </c>
      <c r="J30">
        <f t="shared" si="4"/>
        <v>4.6132767043349787E-4</v>
      </c>
      <c r="K30">
        <f t="shared" si="5"/>
        <v>0.98944797764722014</v>
      </c>
      <c r="L30">
        <f t="shared" si="6"/>
        <v>0.98944797764721815</v>
      </c>
    </row>
    <row r="31" spans="1:12">
      <c r="A31">
        <f t="shared" si="0"/>
        <v>288</v>
      </c>
      <c r="B31">
        <v>24</v>
      </c>
      <c r="C31">
        <v>1.3690000000000001E-2</v>
      </c>
      <c r="D31">
        <f t="shared" si="1"/>
        <v>0.72156607555937902</v>
      </c>
      <c r="G31">
        <f t="shared" si="7"/>
        <v>24</v>
      </c>
      <c r="H31">
        <f t="shared" si="2"/>
        <v>2</v>
      </c>
      <c r="I31">
        <f t="shared" si="3"/>
        <v>6.8399999999999997E-3</v>
      </c>
      <c r="J31">
        <f t="shared" si="4"/>
        <v>5.6822082023177956E-4</v>
      </c>
      <c r="K31">
        <f t="shared" si="5"/>
        <v>0.98645908760132384</v>
      </c>
      <c r="L31">
        <f t="shared" si="6"/>
        <v>0.98645908760132517</v>
      </c>
    </row>
    <row r="32" spans="1:12">
      <c r="A32">
        <f t="shared" si="0"/>
        <v>300</v>
      </c>
      <c r="B32">
        <v>25</v>
      </c>
      <c r="C32">
        <v>1.3650000000000001E-2</v>
      </c>
      <c r="D32">
        <f t="shared" si="1"/>
        <v>0.71252381110596608</v>
      </c>
      <c r="G32">
        <f t="shared" si="7"/>
        <v>25</v>
      </c>
      <c r="H32">
        <f t="shared" si="2"/>
        <v>2</v>
      </c>
      <c r="I32">
        <f t="shared" si="3"/>
        <v>6.8399999999999997E-3</v>
      </c>
      <c r="J32">
        <f t="shared" si="4"/>
        <v>5.6822082023177956E-4</v>
      </c>
      <c r="K32">
        <f t="shared" si="5"/>
        <v>0.9858988793314446</v>
      </c>
      <c r="L32">
        <f t="shared" si="6"/>
        <v>0.98589887933144571</v>
      </c>
    </row>
    <row r="33" spans="1:12">
      <c r="A33">
        <f t="shared" si="0"/>
        <v>312</v>
      </c>
      <c r="B33">
        <v>26</v>
      </c>
      <c r="C33">
        <v>1.3610000000000001E-2</v>
      </c>
      <c r="D33">
        <f t="shared" si="1"/>
        <v>0.70365041847200116</v>
      </c>
      <c r="G33">
        <f t="shared" si="7"/>
        <v>26</v>
      </c>
      <c r="H33">
        <f t="shared" si="2"/>
        <v>2</v>
      </c>
      <c r="I33">
        <f t="shared" si="3"/>
        <v>6.8399999999999997E-3</v>
      </c>
      <c r="J33">
        <f t="shared" si="4"/>
        <v>5.6822082023177956E-4</v>
      </c>
      <c r="K33">
        <f t="shared" si="5"/>
        <v>0.98533898920279328</v>
      </c>
      <c r="L33">
        <f t="shared" si="6"/>
        <v>0.98533898920279461</v>
      </c>
    </row>
    <row r="34" spans="1:12">
      <c r="A34">
        <f t="shared" si="0"/>
        <v>324</v>
      </c>
      <c r="B34">
        <v>27</v>
      </c>
      <c r="C34">
        <v>1.3559999999999999E-2</v>
      </c>
      <c r="D34">
        <f t="shared" si="1"/>
        <v>0.6951275531337382</v>
      </c>
      <c r="G34">
        <f t="shared" si="7"/>
        <v>27</v>
      </c>
      <c r="H34">
        <f t="shared" si="2"/>
        <v>2</v>
      </c>
      <c r="I34">
        <f t="shared" si="3"/>
        <v>6.8399999999999997E-3</v>
      </c>
      <c r="J34">
        <f t="shared" si="4"/>
        <v>5.6822082023177956E-4</v>
      </c>
      <c r="K34">
        <f t="shared" si="5"/>
        <v>0.98477941703469851</v>
      </c>
      <c r="L34">
        <f t="shared" si="6"/>
        <v>0.98477941703469984</v>
      </c>
    </row>
    <row r="35" spans="1:12">
      <c r="A35">
        <f t="shared" si="0"/>
        <v>336</v>
      </c>
      <c r="B35">
        <v>28</v>
      </c>
      <c r="C35">
        <v>1.3509999999999999E-2</v>
      </c>
      <c r="D35">
        <f t="shared" si="1"/>
        <v>0.68677572032791401</v>
      </c>
      <c r="G35">
        <f t="shared" si="7"/>
        <v>28</v>
      </c>
      <c r="H35">
        <f t="shared" si="2"/>
        <v>2</v>
      </c>
      <c r="I35">
        <f t="shared" si="3"/>
        <v>6.8399999999999997E-3</v>
      </c>
      <c r="J35">
        <f t="shared" si="4"/>
        <v>5.6822082023177956E-4</v>
      </c>
      <c r="K35">
        <f t="shared" si="5"/>
        <v>0.98422016264659073</v>
      </c>
      <c r="L35">
        <f t="shared" si="6"/>
        <v>0.98422016264659207</v>
      </c>
    </row>
    <row r="36" spans="1:12">
      <c r="A36">
        <f t="shared" si="0"/>
        <v>348</v>
      </c>
      <c r="B36">
        <v>29</v>
      </c>
      <c r="C36">
        <v>1.346E-2</v>
      </c>
      <c r="D36">
        <f t="shared" si="1"/>
        <v>0.67859123079728567</v>
      </c>
      <c r="G36">
        <f t="shared" si="7"/>
        <v>29</v>
      </c>
      <c r="H36">
        <f t="shared" si="2"/>
        <v>2</v>
      </c>
      <c r="I36">
        <f t="shared" si="3"/>
        <v>6.8399999999999997E-3</v>
      </c>
      <c r="J36">
        <f t="shared" si="4"/>
        <v>5.6822082023177956E-4</v>
      </c>
      <c r="K36">
        <f t="shared" si="5"/>
        <v>0.98366122585800342</v>
      </c>
      <c r="L36">
        <f t="shared" si="6"/>
        <v>0.98366122585800486</v>
      </c>
    </row>
    <row r="37" spans="1:12">
      <c r="A37">
        <f t="shared" si="0"/>
        <v>360</v>
      </c>
      <c r="B37">
        <v>30</v>
      </c>
      <c r="C37">
        <v>1.34E-2</v>
      </c>
      <c r="D37">
        <f t="shared" si="1"/>
        <v>0.67076902802957938</v>
      </c>
      <c r="G37">
        <f t="shared" si="7"/>
        <v>30</v>
      </c>
      <c r="H37">
        <f t="shared" si="2"/>
        <v>2</v>
      </c>
      <c r="I37">
        <f t="shared" si="3"/>
        <v>6.8399999999999997E-3</v>
      </c>
      <c r="J37">
        <f t="shared" si="4"/>
        <v>5.6822082023177956E-4</v>
      </c>
      <c r="K37">
        <f t="shared" si="5"/>
        <v>0.98310260648857262</v>
      </c>
      <c r="L37">
        <f t="shared" si="6"/>
        <v>0.98310260648857395</v>
      </c>
    </row>
    <row r="38" spans="1:12">
      <c r="A38">
        <f t="shared" si="0"/>
        <v>372</v>
      </c>
      <c r="B38">
        <v>31</v>
      </c>
      <c r="C38">
        <v>1.333E-2</v>
      </c>
      <c r="D38">
        <f t="shared" si="1"/>
        <v>0.66331847120671883</v>
      </c>
      <c r="G38">
        <f t="shared" si="7"/>
        <v>31</v>
      </c>
      <c r="H38">
        <f t="shared" si="2"/>
        <v>2</v>
      </c>
      <c r="I38">
        <f t="shared" si="3"/>
        <v>6.8399999999999997E-3</v>
      </c>
      <c r="J38">
        <f t="shared" si="4"/>
        <v>5.6822082023177956E-4</v>
      </c>
      <c r="K38">
        <f t="shared" si="5"/>
        <v>0.98254430435803619</v>
      </c>
      <c r="L38">
        <f t="shared" si="6"/>
        <v>0.98254430435803752</v>
      </c>
    </row>
    <row r="39" spans="1:12">
      <c r="A39">
        <f t="shared" si="0"/>
        <v>384</v>
      </c>
      <c r="B39">
        <v>32</v>
      </c>
      <c r="C39">
        <v>1.325E-2</v>
      </c>
      <c r="D39">
        <f t="shared" si="1"/>
        <v>0.6562486194058792</v>
      </c>
      <c r="G39">
        <f t="shared" si="7"/>
        <v>32</v>
      </c>
      <c r="H39">
        <f t="shared" si="2"/>
        <v>2</v>
      </c>
      <c r="I39">
        <f t="shared" si="3"/>
        <v>6.8399999999999997E-3</v>
      </c>
      <c r="J39">
        <f t="shared" si="4"/>
        <v>5.6822082023177956E-4</v>
      </c>
      <c r="K39">
        <f t="shared" si="5"/>
        <v>0.98198631928623492</v>
      </c>
      <c r="L39">
        <f t="shared" si="6"/>
        <v>0.98198631928623636</v>
      </c>
    </row>
    <row r="40" spans="1:12">
      <c r="A40">
        <f t="shared" si="0"/>
        <v>396</v>
      </c>
      <c r="B40">
        <v>33</v>
      </c>
      <c r="C40">
        <v>1.316E-2</v>
      </c>
      <c r="D40">
        <f t="shared" si="1"/>
        <v>0.64956831786735325</v>
      </c>
      <c r="G40">
        <f t="shared" si="7"/>
        <v>33</v>
      </c>
      <c r="H40">
        <f t="shared" si="2"/>
        <v>2</v>
      </c>
      <c r="I40">
        <f t="shared" si="3"/>
        <v>6.8399999999999997E-3</v>
      </c>
      <c r="J40">
        <f t="shared" si="4"/>
        <v>5.6822082023177956E-4</v>
      </c>
      <c r="K40">
        <f t="shared" si="5"/>
        <v>0.98142865109311184</v>
      </c>
      <c r="L40">
        <f t="shared" si="6"/>
        <v>0.98142865109311339</v>
      </c>
    </row>
    <row r="41" spans="1:12">
      <c r="A41">
        <f t="shared" si="0"/>
        <v>408</v>
      </c>
      <c r="B41">
        <v>34</v>
      </c>
      <c r="C41">
        <v>1.306E-2</v>
      </c>
      <c r="D41">
        <f t="shared" si="1"/>
        <v>0.64328628550734857</v>
      </c>
      <c r="G41">
        <f t="shared" si="7"/>
        <v>34</v>
      </c>
      <c r="H41">
        <f t="shared" si="2"/>
        <v>2</v>
      </c>
      <c r="I41">
        <f t="shared" si="3"/>
        <v>6.8399999999999997E-3</v>
      </c>
      <c r="J41">
        <f t="shared" si="4"/>
        <v>5.6822082023177956E-4</v>
      </c>
      <c r="K41">
        <f t="shared" si="5"/>
        <v>0.980871299598712</v>
      </c>
      <c r="L41">
        <f t="shared" si="6"/>
        <v>0.98087129959871344</v>
      </c>
    </row>
    <row r="42" spans="1:12">
      <c r="A42">
        <f t="shared" si="0"/>
        <v>420</v>
      </c>
      <c r="B42">
        <v>35</v>
      </c>
      <c r="C42">
        <v>1.295E-2</v>
      </c>
      <c r="D42">
        <f t="shared" si="1"/>
        <v>0.63741120384403849</v>
      </c>
      <c r="G42">
        <f t="shared" si="7"/>
        <v>35</v>
      </c>
      <c r="H42">
        <f t="shared" si="2"/>
        <v>2</v>
      </c>
      <c r="I42">
        <f t="shared" si="3"/>
        <v>6.8399999999999997E-3</v>
      </c>
      <c r="J42">
        <f t="shared" si="4"/>
        <v>5.6822082023177956E-4</v>
      </c>
      <c r="K42">
        <f t="shared" si="5"/>
        <v>0.98031426462318283</v>
      </c>
      <c r="L42">
        <f t="shared" si="6"/>
        <v>0.98031426462318438</v>
      </c>
    </row>
    <row r="43" spans="1:12">
      <c r="A43">
        <f t="shared" si="0"/>
        <v>432</v>
      </c>
      <c r="B43">
        <v>36</v>
      </c>
      <c r="C43">
        <v>1.2829999999999999E-2</v>
      </c>
      <c r="D43">
        <f t="shared" si="1"/>
        <v>0.63195180756349012</v>
      </c>
      <c r="G43">
        <f t="shared" si="7"/>
        <v>36</v>
      </c>
      <c r="H43">
        <f t="shared" si="2"/>
        <v>3</v>
      </c>
      <c r="I43">
        <f t="shared" si="3"/>
        <v>7.8799999999999999E-3</v>
      </c>
      <c r="J43">
        <f t="shared" si="4"/>
        <v>6.5430687736722781E-4</v>
      </c>
      <c r="K43">
        <f t="shared" si="5"/>
        <v>0.97672773056559192</v>
      </c>
      <c r="L43">
        <f t="shared" si="6"/>
        <v>0.97672773056559015</v>
      </c>
    </row>
    <row r="44" spans="1:12">
      <c r="A44">
        <f t="shared" si="0"/>
        <v>444</v>
      </c>
      <c r="B44">
        <v>37</v>
      </c>
      <c r="C44">
        <v>1.2710000000000001E-2</v>
      </c>
      <c r="D44">
        <f t="shared" si="1"/>
        <v>0.62668796963802442</v>
      </c>
      <c r="G44">
        <f t="shared" si="7"/>
        <v>37</v>
      </c>
      <c r="H44">
        <f t="shared" si="2"/>
        <v>3</v>
      </c>
      <c r="I44">
        <f t="shared" si="3"/>
        <v>7.8799999999999999E-3</v>
      </c>
      <c r="J44">
        <f t="shared" si="4"/>
        <v>6.5430687736722781E-4</v>
      </c>
      <c r="K44">
        <f t="shared" si="5"/>
        <v>0.97608906877496926</v>
      </c>
      <c r="L44">
        <f t="shared" si="6"/>
        <v>0.97608906877496771</v>
      </c>
    </row>
    <row r="45" spans="1:12">
      <c r="A45">
        <f t="shared" si="0"/>
        <v>456</v>
      </c>
      <c r="B45">
        <v>38</v>
      </c>
      <c r="C45">
        <v>1.26E-2</v>
      </c>
      <c r="D45">
        <f t="shared" si="1"/>
        <v>0.62138236552947634</v>
      </c>
      <c r="G45">
        <f t="shared" si="7"/>
        <v>38</v>
      </c>
      <c r="H45">
        <f t="shared" si="2"/>
        <v>3</v>
      </c>
      <c r="I45">
        <f t="shared" si="3"/>
        <v>7.8799999999999999E-3</v>
      </c>
      <c r="J45">
        <f t="shared" si="4"/>
        <v>6.5430687736722781E-4</v>
      </c>
      <c r="K45">
        <f t="shared" si="5"/>
        <v>0.97545082459190524</v>
      </c>
      <c r="L45">
        <f t="shared" si="6"/>
        <v>0.9754508245919038</v>
      </c>
    </row>
    <row r="46" spans="1:12">
      <c r="A46">
        <f t="shared" si="0"/>
        <v>468</v>
      </c>
      <c r="B46">
        <v>39</v>
      </c>
      <c r="C46">
        <v>1.2500000000000001E-2</v>
      </c>
      <c r="D46">
        <f t="shared" si="1"/>
        <v>0.61601850214887088</v>
      </c>
      <c r="G46">
        <f t="shared" si="7"/>
        <v>39</v>
      </c>
      <c r="H46">
        <f t="shared" si="2"/>
        <v>3</v>
      </c>
      <c r="I46">
        <f t="shared" si="3"/>
        <v>7.8799999999999999E-3</v>
      </c>
      <c r="J46">
        <f t="shared" si="4"/>
        <v>6.5430687736722781E-4</v>
      </c>
      <c r="K46">
        <f t="shared" si="5"/>
        <v>0.97481299774333507</v>
      </c>
      <c r="L46">
        <f t="shared" si="6"/>
        <v>0.97481299774333341</v>
      </c>
    </row>
    <row r="47" spans="1:12">
      <c r="A47">
        <f t="shared" si="0"/>
        <v>480</v>
      </c>
      <c r="B47">
        <v>40</v>
      </c>
      <c r="C47">
        <v>1.2409999999999999E-2</v>
      </c>
      <c r="D47">
        <f t="shared" si="1"/>
        <v>0.61058052969832688</v>
      </c>
      <c r="G47">
        <f t="shared" si="7"/>
        <v>40</v>
      </c>
      <c r="H47">
        <f t="shared" si="2"/>
        <v>3</v>
      </c>
      <c r="I47">
        <f t="shared" si="3"/>
        <v>7.8799999999999999E-3</v>
      </c>
      <c r="J47">
        <f t="shared" si="4"/>
        <v>6.5430687736722781E-4</v>
      </c>
      <c r="K47">
        <f t="shared" si="5"/>
        <v>0.97417558795637205</v>
      </c>
      <c r="L47">
        <f t="shared" si="6"/>
        <v>0.97417558795637016</v>
      </c>
    </row>
    <row r="48" spans="1:12">
      <c r="A48">
        <f t="shared" si="0"/>
        <v>492</v>
      </c>
      <c r="B48">
        <v>41</v>
      </c>
      <c r="C48">
        <v>1.235E-2</v>
      </c>
      <c r="D48">
        <f t="shared" si="1"/>
        <v>0.60456336280105283</v>
      </c>
      <c r="G48">
        <f t="shared" si="7"/>
        <v>41</v>
      </c>
      <c r="H48">
        <f t="shared" si="2"/>
        <v>3</v>
      </c>
      <c r="I48">
        <f t="shared" si="3"/>
        <v>7.8799999999999999E-3</v>
      </c>
      <c r="J48">
        <f t="shared" si="4"/>
        <v>6.5430687736722781E-4</v>
      </c>
      <c r="K48">
        <f t="shared" si="5"/>
        <v>0.97353859495830852</v>
      </c>
      <c r="L48">
        <f t="shared" si="6"/>
        <v>0.97353859495830664</v>
      </c>
    </row>
    <row r="49" spans="1:12">
      <c r="A49">
        <f t="shared" si="0"/>
        <v>504</v>
      </c>
      <c r="B49">
        <v>42</v>
      </c>
      <c r="C49">
        <v>1.2290000000000001E-2</v>
      </c>
      <c r="D49">
        <f t="shared" si="1"/>
        <v>0.59867654083235577</v>
      </c>
      <c r="G49">
        <f t="shared" si="7"/>
        <v>42</v>
      </c>
      <c r="H49">
        <f t="shared" si="2"/>
        <v>3</v>
      </c>
      <c r="I49">
        <f t="shared" si="3"/>
        <v>7.8799999999999999E-3</v>
      </c>
      <c r="J49">
        <f t="shared" si="4"/>
        <v>6.5430687736722781E-4</v>
      </c>
      <c r="K49">
        <f t="shared" si="5"/>
        <v>0.97290201847661484</v>
      </c>
      <c r="L49">
        <f t="shared" si="6"/>
        <v>0.97290201847661295</v>
      </c>
    </row>
    <row r="50" spans="1:12">
      <c r="A50">
        <f t="shared" si="0"/>
        <v>516</v>
      </c>
      <c r="B50">
        <v>43</v>
      </c>
      <c r="C50">
        <v>1.222E-2</v>
      </c>
      <c r="D50">
        <f t="shared" si="1"/>
        <v>0.59316933908254132</v>
      </c>
      <c r="G50">
        <f t="shared" si="7"/>
        <v>43</v>
      </c>
      <c r="H50">
        <f t="shared" si="2"/>
        <v>3</v>
      </c>
      <c r="I50">
        <f t="shared" si="3"/>
        <v>7.8799999999999999E-3</v>
      </c>
      <c r="J50">
        <f t="shared" si="4"/>
        <v>6.5430687736722781E-4</v>
      </c>
      <c r="K50">
        <f t="shared" si="5"/>
        <v>0.97226585823893985</v>
      </c>
      <c r="L50">
        <f t="shared" si="6"/>
        <v>0.97226585823893796</v>
      </c>
    </row>
    <row r="51" spans="1:12">
      <c r="A51">
        <f t="shared" si="0"/>
        <v>528</v>
      </c>
      <c r="B51">
        <v>44</v>
      </c>
      <c r="C51">
        <v>1.214E-2</v>
      </c>
      <c r="D51">
        <f t="shared" si="1"/>
        <v>0.58804979246955824</v>
      </c>
      <c r="G51">
        <f t="shared" si="7"/>
        <v>44</v>
      </c>
      <c r="H51">
        <f t="shared" si="2"/>
        <v>3</v>
      </c>
      <c r="I51">
        <f t="shared" si="3"/>
        <v>7.8799999999999999E-3</v>
      </c>
      <c r="J51">
        <f t="shared" si="4"/>
        <v>6.5430687736722781E-4</v>
      </c>
      <c r="K51">
        <f t="shared" si="5"/>
        <v>0.97163011397311017</v>
      </c>
      <c r="L51">
        <f t="shared" si="6"/>
        <v>0.97163011397310828</v>
      </c>
    </row>
    <row r="52" spans="1:12">
      <c r="A52">
        <f t="shared" si="0"/>
        <v>540</v>
      </c>
      <c r="B52">
        <v>45</v>
      </c>
      <c r="C52">
        <v>1.2030000000000001E-2</v>
      </c>
      <c r="D52">
        <f t="shared" si="1"/>
        <v>0.58384504733848863</v>
      </c>
      <c r="G52">
        <f t="shared" si="7"/>
        <v>45</v>
      </c>
      <c r="H52">
        <f t="shared" si="2"/>
        <v>3</v>
      </c>
      <c r="I52">
        <f t="shared" si="3"/>
        <v>7.8799999999999999E-3</v>
      </c>
      <c r="J52">
        <f t="shared" si="4"/>
        <v>6.5430687736722781E-4</v>
      </c>
      <c r="K52">
        <f t="shared" si="5"/>
        <v>0.97099478540713047</v>
      </c>
      <c r="L52">
        <f t="shared" si="6"/>
        <v>0.97099478540712858</v>
      </c>
    </row>
    <row r="53" spans="1:12">
      <c r="A53">
        <f t="shared" si="0"/>
        <v>552</v>
      </c>
      <c r="B53">
        <v>46</v>
      </c>
      <c r="C53">
        <v>1.1900000000000001E-2</v>
      </c>
      <c r="D53">
        <f t="shared" si="1"/>
        <v>0.58032407547573595</v>
      </c>
      <c r="G53">
        <f t="shared" si="7"/>
        <v>46</v>
      </c>
      <c r="H53">
        <f t="shared" si="2"/>
        <v>3</v>
      </c>
      <c r="I53">
        <f t="shared" si="3"/>
        <v>7.8799999999999999E-3</v>
      </c>
      <c r="J53">
        <f t="shared" si="4"/>
        <v>6.5430687736722781E-4</v>
      </c>
      <c r="K53">
        <f t="shared" si="5"/>
        <v>0.97035987226918385</v>
      </c>
      <c r="L53">
        <f t="shared" si="6"/>
        <v>0.97035987226918174</v>
      </c>
    </row>
    <row r="54" spans="1:12">
      <c r="A54">
        <f t="shared" si="0"/>
        <v>564</v>
      </c>
      <c r="B54">
        <v>47</v>
      </c>
      <c r="C54">
        <v>1.1780000000000001E-2</v>
      </c>
      <c r="D54">
        <f t="shared" si="1"/>
        <v>0.5767050459995825</v>
      </c>
      <c r="G54">
        <f t="shared" si="7"/>
        <v>47</v>
      </c>
      <c r="H54">
        <f t="shared" si="2"/>
        <v>3</v>
      </c>
      <c r="I54">
        <f t="shared" si="3"/>
        <v>7.8799999999999999E-3</v>
      </c>
      <c r="J54">
        <f t="shared" si="4"/>
        <v>6.5430687736722781E-4</v>
      </c>
      <c r="K54">
        <f t="shared" si="5"/>
        <v>0.96972537428762984</v>
      </c>
      <c r="L54">
        <f t="shared" si="6"/>
        <v>0.96972537428762795</v>
      </c>
    </row>
    <row r="55" spans="1:12">
      <c r="A55">
        <f t="shared" si="0"/>
        <v>576</v>
      </c>
      <c r="B55">
        <v>48</v>
      </c>
      <c r="C55">
        <v>1.1679999999999999E-2</v>
      </c>
      <c r="D55">
        <f t="shared" si="1"/>
        <v>0.57270121631893822</v>
      </c>
      <c r="G55">
        <f t="shared" si="7"/>
        <v>48</v>
      </c>
      <c r="H55">
        <f t="shared" si="2"/>
        <v>4</v>
      </c>
      <c r="I55">
        <f t="shared" si="3"/>
        <v>8.6599999999999993E-3</v>
      </c>
      <c r="J55">
        <f t="shared" si="4"/>
        <v>7.1881800016160291E-4</v>
      </c>
      <c r="K55">
        <f t="shared" si="5"/>
        <v>0.96609716092139786</v>
      </c>
      <c r="L55">
        <f t="shared" si="6"/>
        <v>0.9660971609213993</v>
      </c>
    </row>
    <row r="56" spans="1:12">
      <c r="A56">
        <f t="shared" si="0"/>
        <v>588</v>
      </c>
      <c r="B56">
        <v>49</v>
      </c>
      <c r="C56">
        <v>1.1639999999999999E-2</v>
      </c>
      <c r="D56">
        <f t="shared" si="1"/>
        <v>0.56718710342870149</v>
      </c>
      <c r="G56">
        <f t="shared" si="7"/>
        <v>49</v>
      </c>
      <c r="H56">
        <f t="shared" ref="H56:H119" si="8">INT(G56/12)</f>
        <v>4</v>
      </c>
      <c r="I56">
        <f t="shared" ref="I56:I119" si="9">VLOOKUP(H56,$B$7:$C$157,2,FALSE)</f>
        <v>8.6599999999999993E-3</v>
      </c>
      <c r="J56">
        <f t="shared" ref="J56:J119" si="10">(1+I56)^(1/12)-1</f>
        <v>7.1881800016160291E-4</v>
      </c>
      <c r="K56">
        <f t="shared" ref="K56:K119" si="11">(1+J56)^(-G56)</f>
        <v>0.96540321171540311</v>
      </c>
      <c r="L56">
        <f t="shared" ref="L56:L119" si="12">(1+I56)^(-G56/12)</f>
        <v>0.96540321171540455</v>
      </c>
    </row>
    <row r="57" spans="1:12">
      <c r="A57">
        <f t="shared" si="0"/>
        <v>600</v>
      </c>
      <c r="B57">
        <v>50</v>
      </c>
      <c r="C57">
        <v>1.166E-2</v>
      </c>
      <c r="D57">
        <f t="shared" si="1"/>
        <v>0.56010707857508224</v>
      </c>
      <c r="G57">
        <f t="shared" si="7"/>
        <v>50</v>
      </c>
      <c r="H57">
        <f t="shared" si="8"/>
        <v>4</v>
      </c>
      <c r="I57">
        <f t="shared" si="9"/>
        <v>8.6599999999999993E-3</v>
      </c>
      <c r="J57">
        <f t="shared" si="10"/>
        <v>7.1881800016160291E-4</v>
      </c>
      <c r="K57">
        <f t="shared" si="11"/>
        <v>0.96470976097428318</v>
      </c>
      <c r="L57">
        <f t="shared" si="12"/>
        <v>0.96470976097428462</v>
      </c>
    </row>
    <row r="58" spans="1:12">
      <c r="A58">
        <f t="shared" si="0"/>
        <v>612</v>
      </c>
      <c r="B58">
        <v>51</v>
      </c>
      <c r="C58">
        <v>1.1769999999999999E-2</v>
      </c>
      <c r="D58">
        <f t="shared" si="1"/>
        <v>0.55058997839151669</v>
      </c>
      <c r="G58">
        <f t="shared" si="7"/>
        <v>51</v>
      </c>
      <c r="H58">
        <f t="shared" si="8"/>
        <v>4</v>
      </c>
      <c r="I58">
        <f t="shared" si="9"/>
        <v>8.6599999999999993E-3</v>
      </c>
      <c r="J58">
        <f t="shared" si="10"/>
        <v>7.1881800016160291E-4</v>
      </c>
      <c r="K58">
        <f t="shared" si="11"/>
        <v>0.96401680833998993</v>
      </c>
      <c r="L58">
        <f t="shared" si="12"/>
        <v>0.96401680833999137</v>
      </c>
    </row>
    <row r="59" spans="1:12">
      <c r="A59">
        <f t="shared" si="0"/>
        <v>624</v>
      </c>
      <c r="B59">
        <v>52</v>
      </c>
      <c r="C59">
        <v>1.193E-2</v>
      </c>
      <c r="D59">
        <f t="shared" si="1"/>
        <v>0.53972867324718399</v>
      </c>
      <c r="G59">
        <f t="shared" si="7"/>
        <v>52</v>
      </c>
      <c r="H59">
        <f t="shared" si="8"/>
        <v>4</v>
      </c>
      <c r="I59">
        <f t="shared" si="9"/>
        <v>8.6599999999999993E-3</v>
      </c>
      <c r="J59">
        <f t="shared" si="10"/>
        <v>7.1881800016160291E-4</v>
      </c>
      <c r="K59">
        <f t="shared" si="11"/>
        <v>0.96332435345473288</v>
      </c>
      <c r="L59">
        <f t="shared" si="12"/>
        <v>0.96332435345473433</v>
      </c>
    </row>
    <row r="60" spans="1:12">
      <c r="A60">
        <f t="shared" si="0"/>
        <v>636</v>
      </c>
      <c r="B60">
        <v>53</v>
      </c>
      <c r="C60">
        <v>1.2149999999999999E-2</v>
      </c>
      <c r="D60">
        <f t="shared" si="1"/>
        <v>0.52725582860931186</v>
      </c>
      <c r="G60">
        <f t="shared" si="7"/>
        <v>53</v>
      </c>
      <c r="H60">
        <f t="shared" si="8"/>
        <v>4</v>
      </c>
      <c r="I60">
        <f t="shared" si="9"/>
        <v>8.6599999999999993E-3</v>
      </c>
      <c r="J60">
        <f t="shared" si="10"/>
        <v>7.1881800016160291E-4</v>
      </c>
      <c r="K60">
        <f t="shared" si="11"/>
        <v>0.96263239596097738</v>
      </c>
      <c r="L60">
        <f t="shared" si="12"/>
        <v>0.96263239596097883</v>
      </c>
    </row>
    <row r="61" spans="1:12">
      <c r="A61">
        <f t="shared" si="0"/>
        <v>648</v>
      </c>
      <c r="B61">
        <v>54</v>
      </c>
      <c r="C61">
        <v>1.2409999999999999E-2</v>
      </c>
      <c r="D61">
        <f t="shared" si="1"/>
        <v>0.51375135969027819</v>
      </c>
      <c r="G61">
        <f t="shared" si="7"/>
        <v>54</v>
      </c>
      <c r="H61">
        <f t="shared" si="8"/>
        <v>4</v>
      </c>
      <c r="I61">
        <f t="shared" si="9"/>
        <v>8.6599999999999993E-3</v>
      </c>
      <c r="J61">
        <f t="shared" si="10"/>
        <v>7.1881800016160291E-4</v>
      </c>
      <c r="K61">
        <f t="shared" si="11"/>
        <v>0.96194093550144666</v>
      </c>
      <c r="L61">
        <f t="shared" si="12"/>
        <v>0.9619409355014481</v>
      </c>
    </row>
    <row r="62" spans="1:12">
      <c r="A62">
        <f t="shared" si="0"/>
        <v>660</v>
      </c>
      <c r="B62">
        <v>55</v>
      </c>
      <c r="C62">
        <v>1.2699999999999999E-2</v>
      </c>
      <c r="D62">
        <f t="shared" si="1"/>
        <v>0.49952295570327498</v>
      </c>
      <c r="G62">
        <f t="shared" si="7"/>
        <v>55</v>
      </c>
      <c r="H62">
        <f t="shared" si="8"/>
        <v>4</v>
      </c>
      <c r="I62">
        <f t="shared" si="9"/>
        <v>8.6599999999999993E-3</v>
      </c>
      <c r="J62">
        <f t="shared" si="10"/>
        <v>7.1881800016160291E-4</v>
      </c>
      <c r="K62">
        <f t="shared" si="11"/>
        <v>0.96124997171912019</v>
      </c>
      <c r="L62">
        <f t="shared" si="12"/>
        <v>0.96124997171912163</v>
      </c>
    </row>
    <row r="63" spans="1:12">
      <c r="A63">
        <f t="shared" si="0"/>
        <v>672</v>
      </c>
      <c r="B63">
        <v>56</v>
      </c>
      <c r="C63">
        <v>1.3010000000000001E-2</v>
      </c>
      <c r="D63">
        <f t="shared" si="1"/>
        <v>0.48487632254613605</v>
      </c>
      <c r="G63">
        <f t="shared" si="7"/>
        <v>56</v>
      </c>
      <c r="H63">
        <f t="shared" si="8"/>
        <v>4</v>
      </c>
      <c r="I63">
        <f t="shared" si="9"/>
        <v>8.6599999999999993E-3</v>
      </c>
      <c r="J63">
        <f t="shared" si="10"/>
        <v>7.1881800016160291E-4</v>
      </c>
      <c r="K63">
        <f t="shared" si="11"/>
        <v>0.9605595042572338</v>
      </c>
      <c r="L63">
        <f t="shared" si="12"/>
        <v>0.96055950425723524</v>
      </c>
    </row>
    <row r="64" spans="1:12">
      <c r="A64">
        <f t="shared" si="0"/>
        <v>684</v>
      </c>
      <c r="B64">
        <v>57</v>
      </c>
      <c r="C64">
        <v>1.333E-2</v>
      </c>
      <c r="D64">
        <f t="shared" si="1"/>
        <v>0.47010912778961811</v>
      </c>
      <c r="G64">
        <f t="shared" si="7"/>
        <v>57</v>
      </c>
      <c r="H64">
        <f t="shared" si="8"/>
        <v>4</v>
      </c>
      <c r="I64">
        <f t="shared" si="9"/>
        <v>8.6599999999999993E-3</v>
      </c>
      <c r="J64">
        <f t="shared" si="10"/>
        <v>7.1881800016160291E-4</v>
      </c>
      <c r="K64">
        <f t="shared" si="11"/>
        <v>0.95986953275927989</v>
      </c>
      <c r="L64">
        <f t="shared" si="12"/>
        <v>0.95986953275928133</v>
      </c>
    </row>
    <row r="65" spans="1:12">
      <c r="A65">
        <f t="shared" si="0"/>
        <v>696</v>
      </c>
      <c r="B65">
        <v>58</v>
      </c>
      <c r="C65">
        <v>1.367E-2</v>
      </c>
      <c r="D65">
        <f t="shared" si="1"/>
        <v>0.45498551850743568</v>
      </c>
      <c r="G65">
        <f t="shared" si="7"/>
        <v>58</v>
      </c>
      <c r="H65">
        <f t="shared" si="8"/>
        <v>4</v>
      </c>
      <c r="I65">
        <f t="shared" si="9"/>
        <v>8.6599999999999993E-3</v>
      </c>
      <c r="J65">
        <f t="shared" si="10"/>
        <v>7.1881800016160291E-4</v>
      </c>
      <c r="K65">
        <f t="shared" si="11"/>
        <v>0.95918005686900654</v>
      </c>
      <c r="L65">
        <f t="shared" si="12"/>
        <v>0.95918005686900798</v>
      </c>
    </row>
    <row r="66" spans="1:12">
      <c r="A66">
        <f t="shared" si="0"/>
        <v>708</v>
      </c>
      <c r="B66">
        <v>59</v>
      </c>
      <c r="C66">
        <v>1.4019999999999999E-2</v>
      </c>
      <c r="D66">
        <f t="shared" si="1"/>
        <v>0.43980004366354869</v>
      </c>
      <c r="G66">
        <f t="shared" si="7"/>
        <v>59</v>
      </c>
      <c r="H66">
        <f t="shared" si="8"/>
        <v>4</v>
      </c>
      <c r="I66">
        <f t="shared" si="9"/>
        <v>8.6599999999999993E-3</v>
      </c>
      <c r="J66">
        <f t="shared" si="10"/>
        <v>7.1881800016160291E-4</v>
      </c>
      <c r="K66">
        <f t="shared" si="11"/>
        <v>0.95849107623041763</v>
      </c>
      <c r="L66">
        <f t="shared" si="12"/>
        <v>0.95849107623041907</v>
      </c>
    </row>
    <row r="67" spans="1:12">
      <c r="A67">
        <f t="shared" si="0"/>
        <v>720</v>
      </c>
      <c r="B67">
        <v>60</v>
      </c>
      <c r="C67">
        <v>1.4370000000000001E-2</v>
      </c>
      <c r="D67">
        <f t="shared" si="1"/>
        <v>0.42483101203909857</v>
      </c>
      <c r="G67">
        <f t="shared" si="7"/>
        <v>60</v>
      </c>
      <c r="H67">
        <f t="shared" si="8"/>
        <v>5</v>
      </c>
      <c r="I67">
        <f t="shared" si="9"/>
        <v>9.3699999999999999E-3</v>
      </c>
      <c r="J67">
        <f t="shared" si="10"/>
        <v>7.7749991783826466E-4</v>
      </c>
      <c r="K67">
        <f t="shared" si="11"/>
        <v>0.95443869112682778</v>
      </c>
      <c r="L67">
        <f t="shared" si="12"/>
        <v>0.954438691126829</v>
      </c>
    </row>
    <row r="68" spans="1:12">
      <c r="A68">
        <f t="shared" si="0"/>
        <v>732</v>
      </c>
      <c r="B68">
        <v>61</v>
      </c>
      <c r="C68">
        <v>1.473E-2</v>
      </c>
      <c r="D68">
        <f t="shared" si="1"/>
        <v>0.40984485123032854</v>
      </c>
      <c r="G68">
        <f t="shared" si="7"/>
        <v>61</v>
      </c>
      <c r="H68">
        <f t="shared" si="8"/>
        <v>5</v>
      </c>
      <c r="I68">
        <f t="shared" si="9"/>
        <v>9.3699999999999999E-3</v>
      </c>
      <c r="J68">
        <f t="shared" si="10"/>
        <v>7.7749991783826466E-4</v>
      </c>
      <c r="K68">
        <f t="shared" si="11"/>
        <v>0.95369719163868594</v>
      </c>
      <c r="L68">
        <f t="shared" si="12"/>
        <v>0.95369719163868716</v>
      </c>
    </row>
    <row r="69" spans="1:12">
      <c r="A69">
        <f t="shared" si="0"/>
        <v>744</v>
      </c>
      <c r="B69">
        <v>62</v>
      </c>
      <c r="C69">
        <v>1.508E-2</v>
      </c>
      <c r="D69">
        <f t="shared" si="1"/>
        <v>0.39535132399554201</v>
      </c>
      <c r="G69">
        <f t="shared" si="7"/>
        <v>62</v>
      </c>
      <c r="H69">
        <f t="shared" si="8"/>
        <v>5</v>
      </c>
      <c r="I69">
        <f t="shared" si="9"/>
        <v>9.3699999999999999E-3</v>
      </c>
      <c r="J69">
        <f t="shared" si="10"/>
        <v>7.7749991783826466E-4</v>
      </c>
      <c r="K69">
        <f t="shared" si="11"/>
        <v>0.95295626821844248</v>
      </c>
      <c r="L69">
        <f t="shared" si="12"/>
        <v>0.95295626821844392</v>
      </c>
    </row>
    <row r="70" spans="1:12">
      <c r="A70">
        <f t="shared" si="0"/>
        <v>756</v>
      </c>
      <c r="B70">
        <v>63</v>
      </c>
      <c r="C70">
        <v>1.5429999999999999E-2</v>
      </c>
      <c r="D70">
        <f t="shared" si="1"/>
        <v>0.38111024437290003</v>
      </c>
      <c r="G70">
        <f t="shared" si="7"/>
        <v>63</v>
      </c>
      <c r="H70">
        <f t="shared" si="8"/>
        <v>5</v>
      </c>
      <c r="I70">
        <f t="shared" si="9"/>
        <v>9.3699999999999999E-3</v>
      </c>
      <c r="J70">
        <f t="shared" si="10"/>
        <v>7.7749991783826466E-4</v>
      </c>
      <c r="K70">
        <f t="shared" si="11"/>
        <v>0.95221592041855285</v>
      </c>
      <c r="L70">
        <f t="shared" si="12"/>
        <v>0.9522159204185543</v>
      </c>
    </row>
    <row r="71" spans="1:12">
      <c r="A71">
        <f t="shared" si="0"/>
        <v>768</v>
      </c>
      <c r="B71">
        <v>64</v>
      </c>
      <c r="C71">
        <v>1.5789999999999998E-2</v>
      </c>
      <c r="D71">
        <f t="shared" si="1"/>
        <v>0.36690048260816632</v>
      </c>
      <c r="G71">
        <f t="shared" si="7"/>
        <v>64</v>
      </c>
      <c r="H71">
        <f t="shared" si="8"/>
        <v>5</v>
      </c>
      <c r="I71">
        <f t="shared" si="9"/>
        <v>9.3699999999999999E-3</v>
      </c>
      <c r="J71">
        <f t="shared" si="10"/>
        <v>7.7749991783826466E-4</v>
      </c>
      <c r="K71">
        <f t="shared" si="11"/>
        <v>0.95147614779181944</v>
      </c>
      <c r="L71">
        <f t="shared" si="12"/>
        <v>0.95147614779182099</v>
      </c>
    </row>
    <row r="72" spans="1:12">
      <c r="A72">
        <f t="shared" ref="A72:A135" si="13">B72*12</f>
        <v>780</v>
      </c>
      <c r="B72">
        <v>65</v>
      </c>
      <c r="C72">
        <v>1.6129999999999999E-2</v>
      </c>
      <c r="D72">
        <f t="shared" ref="D72:D135" si="14">((1+C72)^-B72)</f>
        <v>0.35342496040860771</v>
      </c>
      <c r="G72">
        <f t="shared" si="7"/>
        <v>65</v>
      </c>
      <c r="H72">
        <f t="shared" si="8"/>
        <v>5</v>
      </c>
      <c r="I72">
        <f t="shared" si="9"/>
        <v>9.3699999999999999E-3</v>
      </c>
      <c r="J72">
        <f t="shared" si="10"/>
        <v>7.7749991783826466E-4</v>
      </c>
      <c r="K72">
        <f t="shared" si="11"/>
        <v>0.95073694989139301</v>
      </c>
      <c r="L72">
        <f t="shared" si="12"/>
        <v>0.95073694989139468</v>
      </c>
    </row>
    <row r="73" spans="1:12">
      <c r="A73">
        <f t="shared" si="13"/>
        <v>792</v>
      </c>
      <c r="B73">
        <v>66</v>
      </c>
      <c r="C73">
        <v>1.6480000000000002E-2</v>
      </c>
      <c r="D73">
        <f t="shared" si="14"/>
        <v>0.33999825852114435</v>
      </c>
      <c r="G73">
        <f t="shared" ref="G73:G136" si="15">G72+1</f>
        <v>66</v>
      </c>
      <c r="H73">
        <f t="shared" si="8"/>
        <v>5</v>
      </c>
      <c r="I73">
        <f t="shared" si="9"/>
        <v>9.3699999999999999E-3</v>
      </c>
      <c r="J73">
        <f t="shared" si="10"/>
        <v>7.7749991783826466E-4</v>
      </c>
      <c r="K73">
        <f t="shared" si="11"/>
        <v>0.94999832627077108</v>
      </c>
      <c r="L73">
        <f t="shared" si="12"/>
        <v>0.94999832627077263</v>
      </c>
    </row>
    <row r="74" spans="1:12">
      <c r="A74">
        <f t="shared" si="13"/>
        <v>804</v>
      </c>
      <c r="B74">
        <v>67</v>
      </c>
      <c r="C74">
        <v>1.6820000000000002E-2</v>
      </c>
      <c r="D74">
        <f t="shared" si="14"/>
        <v>0.32707447332950818</v>
      </c>
      <c r="G74">
        <f t="shared" si="15"/>
        <v>67</v>
      </c>
      <c r="H74">
        <f t="shared" si="8"/>
        <v>5</v>
      </c>
      <c r="I74">
        <f t="shared" si="9"/>
        <v>9.3699999999999999E-3</v>
      </c>
      <c r="J74">
        <f t="shared" si="10"/>
        <v>7.7749991783826466E-4</v>
      </c>
      <c r="K74">
        <f t="shared" si="11"/>
        <v>0.94926027648379774</v>
      </c>
      <c r="L74">
        <f t="shared" si="12"/>
        <v>0.9492602764837994</v>
      </c>
    </row>
    <row r="75" spans="1:12">
      <c r="A75">
        <f t="shared" si="13"/>
        <v>816</v>
      </c>
      <c r="B75">
        <v>68</v>
      </c>
      <c r="C75">
        <v>1.7149999999999999E-2</v>
      </c>
      <c r="D75">
        <f t="shared" si="14"/>
        <v>0.31464422607859271</v>
      </c>
      <c r="G75">
        <f t="shared" si="15"/>
        <v>68</v>
      </c>
      <c r="H75">
        <f t="shared" si="8"/>
        <v>5</v>
      </c>
      <c r="I75">
        <f t="shared" si="9"/>
        <v>9.3699999999999999E-3</v>
      </c>
      <c r="J75">
        <f t="shared" si="10"/>
        <v>7.7749991783826466E-4</v>
      </c>
      <c r="K75">
        <f t="shared" si="11"/>
        <v>0.94852280008466405</v>
      </c>
      <c r="L75">
        <f t="shared" si="12"/>
        <v>0.94852280008466594</v>
      </c>
    </row>
    <row r="76" spans="1:12">
      <c r="A76">
        <f t="shared" si="13"/>
        <v>828</v>
      </c>
      <c r="B76">
        <v>69</v>
      </c>
      <c r="C76">
        <v>1.7479999999999999E-2</v>
      </c>
      <c r="D76">
        <f t="shared" si="14"/>
        <v>0.30249220622080819</v>
      </c>
      <c r="G76">
        <f t="shared" si="15"/>
        <v>69</v>
      </c>
      <c r="H76">
        <f t="shared" si="8"/>
        <v>5</v>
      </c>
      <c r="I76">
        <f t="shared" si="9"/>
        <v>9.3699999999999999E-3</v>
      </c>
      <c r="J76">
        <f t="shared" si="10"/>
        <v>7.7749991783826466E-4</v>
      </c>
      <c r="K76">
        <f t="shared" si="11"/>
        <v>0.94778589662790758</v>
      </c>
      <c r="L76">
        <f t="shared" si="12"/>
        <v>0.94778589662790946</v>
      </c>
    </row>
    <row r="77" spans="1:12">
      <c r="A77">
        <f t="shared" si="13"/>
        <v>840</v>
      </c>
      <c r="B77">
        <v>70</v>
      </c>
      <c r="C77">
        <v>1.78E-2</v>
      </c>
      <c r="D77">
        <f t="shared" si="14"/>
        <v>0.29082299482601565</v>
      </c>
      <c r="G77">
        <f t="shared" si="15"/>
        <v>70</v>
      </c>
      <c r="H77">
        <f t="shared" si="8"/>
        <v>5</v>
      </c>
      <c r="I77">
        <f t="shared" si="9"/>
        <v>9.3699999999999999E-3</v>
      </c>
      <c r="J77">
        <f t="shared" si="10"/>
        <v>7.7749991783826466E-4</v>
      </c>
      <c r="K77">
        <f t="shared" si="11"/>
        <v>0.9470495656684117</v>
      </c>
      <c r="L77">
        <f t="shared" si="12"/>
        <v>0.94704956566841347</v>
      </c>
    </row>
    <row r="78" spans="1:12">
      <c r="A78">
        <f t="shared" si="13"/>
        <v>852</v>
      </c>
      <c r="B78">
        <v>71</v>
      </c>
      <c r="C78">
        <v>1.8120000000000001E-2</v>
      </c>
      <c r="D78">
        <f t="shared" si="14"/>
        <v>0.27943011720502187</v>
      </c>
      <c r="G78">
        <f t="shared" si="15"/>
        <v>71</v>
      </c>
      <c r="H78">
        <f t="shared" si="8"/>
        <v>5</v>
      </c>
      <c r="I78">
        <f t="shared" si="9"/>
        <v>9.3699999999999999E-3</v>
      </c>
      <c r="J78">
        <f t="shared" si="10"/>
        <v>7.7749991783826466E-4</v>
      </c>
      <c r="K78">
        <f t="shared" si="11"/>
        <v>0.94631380676140542</v>
      </c>
      <c r="L78">
        <f t="shared" si="12"/>
        <v>0.94631380676140719</v>
      </c>
    </row>
    <row r="79" spans="1:12">
      <c r="A79">
        <f t="shared" si="13"/>
        <v>864</v>
      </c>
      <c r="B79">
        <v>72</v>
      </c>
      <c r="C79">
        <v>1.8429999999999998E-2</v>
      </c>
      <c r="D79">
        <f t="shared" si="14"/>
        <v>0.26850647291468682</v>
      </c>
      <c r="G79">
        <f t="shared" si="15"/>
        <v>72</v>
      </c>
      <c r="H79">
        <f t="shared" si="8"/>
        <v>6</v>
      </c>
      <c r="I79">
        <f t="shared" si="9"/>
        <v>9.9699999999999997E-3</v>
      </c>
      <c r="J79">
        <f t="shared" si="10"/>
        <v>8.2706077978311754E-4</v>
      </c>
      <c r="K79">
        <f t="shared" si="11"/>
        <v>0.94221314195926376</v>
      </c>
      <c r="L79">
        <f t="shared" si="12"/>
        <v>0.94221314195926942</v>
      </c>
    </row>
    <row r="80" spans="1:12">
      <c r="A80">
        <f t="shared" si="13"/>
        <v>876</v>
      </c>
      <c r="B80">
        <v>73</v>
      </c>
      <c r="C80">
        <v>1.874E-2</v>
      </c>
      <c r="D80">
        <f t="shared" si="14"/>
        <v>0.25785455872386032</v>
      </c>
      <c r="G80">
        <f t="shared" si="15"/>
        <v>73</v>
      </c>
      <c r="H80">
        <f t="shared" si="8"/>
        <v>6</v>
      </c>
      <c r="I80">
        <f t="shared" si="9"/>
        <v>9.9699999999999997E-3</v>
      </c>
      <c r="J80">
        <f t="shared" si="10"/>
        <v>8.2706077978311754E-4</v>
      </c>
      <c r="K80">
        <f t="shared" si="11"/>
        <v>0.94143451839236747</v>
      </c>
      <c r="L80">
        <f t="shared" si="12"/>
        <v>0.94143451839237291</v>
      </c>
    </row>
    <row r="81" spans="1:12">
      <c r="A81">
        <f t="shared" si="13"/>
        <v>888</v>
      </c>
      <c r="B81">
        <v>74</v>
      </c>
      <c r="C81">
        <v>1.9029999999999998E-2</v>
      </c>
      <c r="D81">
        <f t="shared" si="14"/>
        <v>0.24783591416878775</v>
      </c>
      <c r="G81">
        <f t="shared" si="15"/>
        <v>74</v>
      </c>
      <c r="H81">
        <f t="shared" si="8"/>
        <v>6</v>
      </c>
      <c r="I81">
        <f t="shared" si="9"/>
        <v>9.9699999999999997E-3</v>
      </c>
      <c r="J81">
        <f t="shared" si="10"/>
        <v>8.2706077978311754E-4</v>
      </c>
      <c r="K81">
        <f t="shared" si="11"/>
        <v>0.9406565382623242</v>
      </c>
      <c r="L81">
        <f t="shared" si="12"/>
        <v>0.94065653826232976</v>
      </c>
    </row>
    <row r="82" spans="1:12">
      <c r="A82">
        <f t="shared" si="13"/>
        <v>900</v>
      </c>
      <c r="B82">
        <v>75</v>
      </c>
      <c r="C82">
        <v>1.933E-2</v>
      </c>
      <c r="D82">
        <f t="shared" si="14"/>
        <v>0.23789731353083537</v>
      </c>
      <c r="G82">
        <f t="shared" si="15"/>
        <v>75</v>
      </c>
      <c r="H82">
        <f t="shared" si="8"/>
        <v>6</v>
      </c>
      <c r="I82">
        <f t="shared" si="9"/>
        <v>9.9699999999999997E-3</v>
      </c>
      <c r="J82">
        <f t="shared" si="10"/>
        <v>8.2706077978311754E-4</v>
      </c>
      <c r="K82">
        <f t="shared" si="11"/>
        <v>0.93987920103741218</v>
      </c>
      <c r="L82">
        <f t="shared" si="12"/>
        <v>0.93987920103741796</v>
      </c>
    </row>
    <row r="83" spans="1:12">
      <c r="A83">
        <f t="shared" si="13"/>
        <v>912</v>
      </c>
      <c r="B83">
        <v>76</v>
      </c>
      <c r="C83">
        <v>1.9609999999999999E-2</v>
      </c>
      <c r="D83">
        <f t="shared" si="14"/>
        <v>0.22856485166242571</v>
      </c>
      <c r="G83">
        <f t="shared" si="15"/>
        <v>76</v>
      </c>
      <c r="H83">
        <f t="shared" si="8"/>
        <v>6</v>
      </c>
      <c r="I83">
        <f t="shared" si="9"/>
        <v>9.9699999999999997E-3</v>
      </c>
      <c r="J83">
        <f t="shared" si="10"/>
        <v>8.2706077978311754E-4</v>
      </c>
      <c r="K83">
        <f t="shared" si="11"/>
        <v>0.93910250618634938</v>
      </c>
      <c r="L83">
        <f t="shared" si="12"/>
        <v>0.93910250618635527</v>
      </c>
    </row>
    <row r="84" spans="1:12">
      <c r="A84">
        <f t="shared" si="13"/>
        <v>924</v>
      </c>
      <c r="B84">
        <v>77</v>
      </c>
      <c r="C84">
        <v>1.9890000000000001E-2</v>
      </c>
      <c r="D84">
        <f t="shared" si="14"/>
        <v>0.2194791735159981</v>
      </c>
      <c r="G84">
        <f t="shared" si="15"/>
        <v>77</v>
      </c>
      <c r="H84">
        <f t="shared" si="8"/>
        <v>6</v>
      </c>
      <c r="I84">
        <f t="shared" si="9"/>
        <v>9.9699999999999997E-3</v>
      </c>
      <c r="J84">
        <f t="shared" si="10"/>
        <v>8.2706077978311754E-4</v>
      </c>
      <c r="K84">
        <f t="shared" si="11"/>
        <v>0.93832645317829255</v>
      </c>
      <c r="L84">
        <f t="shared" si="12"/>
        <v>0.93832645317829844</v>
      </c>
    </row>
    <row r="85" spans="1:12">
      <c r="A85">
        <f t="shared" si="13"/>
        <v>936</v>
      </c>
      <c r="B85">
        <v>78</v>
      </c>
      <c r="C85">
        <v>2.0160000000000001E-2</v>
      </c>
      <c r="D85">
        <f t="shared" si="14"/>
        <v>0.21080130667437647</v>
      </c>
      <c r="G85">
        <f t="shared" si="15"/>
        <v>78</v>
      </c>
      <c r="H85">
        <f t="shared" si="8"/>
        <v>6</v>
      </c>
      <c r="I85">
        <f t="shared" si="9"/>
        <v>9.9699999999999997E-3</v>
      </c>
      <c r="J85">
        <f t="shared" si="10"/>
        <v>8.2706077978311754E-4</v>
      </c>
      <c r="K85">
        <f t="shared" si="11"/>
        <v>0.9375510414828373</v>
      </c>
      <c r="L85">
        <f t="shared" si="12"/>
        <v>0.93755104148284318</v>
      </c>
    </row>
    <row r="86" spans="1:12">
      <c r="A86">
        <f t="shared" si="13"/>
        <v>948</v>
      </c>
      <c r="B86">
        <v>79</v>
      </c>
      <c r="C86">
        <v>2.043E-2</v>
      </c>
      <c r="D86">
        <f t="shared" si="14"/>
        <v>0.20236051188312376</v>
      </c>
      <c r="G86">
        <f t="shared" si="15"/>
        <v>79</v>
      </c>
      <c r="H86">
        <f t="shared" si="8"/>
        <v>6</v>
      </c>
      <c r="I86">
        <f t="shared" si="9"/>
        <v>9.9699999999999997E-3</v>
      </c>
      <c r="J86">
        <f t="shared" si="10"/>
        <v>8.2706077978311754E-4</v>
      </c>
      <c r="K86">
        <f t="shared" si="11"/>
        <v>0.93677627057001744</v>
      </c>
      <c r="L86">
        <f t="shared" si="12"/>
        <v>0.93677627057002322</v>
      </c>
    </row>
    <row r="87" spans="1:12">
      <c r="A87">
        <f t="shared" si="13"/>
        <v>960</v>
      </c>
      <c r="B87">
        <v>80</v>
      </c>
      <c r="C87">
        <v>2.069E-2</v>
      </c>
      <c r="D87">
        <f t="shared" si="14"/>
        <v>0.19430823618103132</v>
      </c>
      <c r="G87">
        <f t="shared" si="15"/>
        <v>80</v>
      </c>
      <c r="H87">
        <f t="shared" si="8"/>
        <v>6</v>
      </c>
      <c r="I87">
        <f t="shared" si="9"/>
        <v>9.9699999999999997E-3</v>
      </c>
      <c r="J87">
        <f t="shared" si="10"/>
        <v>8.2706077978311754E-4</v>
      </c>
      <c r="K87">
        <f t="shared" si="11"/>
        <v>0.93600213991030434</v>
      </c>
      <c r="L87">
        <f t="shared" si="12"/>
        <v>0.93600213991031056</v>
      </c>
    </row>
    <row r="88" spans="1:12">
      <c r="A88">
        <f t="shared" si="13"/>
        <v>972</v>
      </c>
      <c r="B88">
        <v>81</v>
      </c>
      <c r="C88">
        <v>2.095E-2</v>
      </c>
      <c r="D88">
        <f t="shared" si="14"/>
        <v>0.18648231365589762</v>
      </c>
      <c r="G88">
        <f t="shared" si="15"/>
        <v>81</v>
      </c>
      <c r="H88">
        <f t="shared" si="8"/>
        <v>6</v>
      </c>
      <c r="I88">
        <f t="shared" si="9"/>
        <v>9.9699999999999997E-3</v>
      </c>
      <c r="J88">
        <f t="shared" si="10"/>
        <v>8.2706077978311754E-4</v>
      </c>
      <c r="K88">
        <f t="shared" si="11"/>
        <v>0.93522864897460811</v>
      </c>
      <c r="L88">
        <f t="shared" si="12"/>
        <v>0.93522864897461411</v>
      </c>
    </row>
    <row r="89" spans="1:12">
      <c r="A89">
        <f t="shared" si="13"/>
        <v>984</v>
      </c>
      <c r="B89">
        <v>82</v>
      </c>
      <c r="C89">
        <v>2.12E-2</v>
      </c>
      <c r="D89">
        <f t="shared" si="14"/>
        <v>0.17902508852849436</v>
      </c>
      <c r="G89">
        <f t="shared" si="15"/>
        <v>82</v>
      </c>
      <c r="H89">
        <f t="shared" si="8"/>
        <v>6</v>
      </c>
      <c r="I89">
        <f t="shared" si="9"/>
        <v>9.9699999999999997E-3</v>
      </c>
      <c r="J89">
        <f t="shared" si="10"/>
        <v>8.2706077978311754E-4</v>
      </c>
      <c r="K89">
        <f t="shared" si="11"/>
        <v>0.93445579723427452</v>
      </c>
      <c r="L89">
        <f t="shared" si="12"/>
        <v>0.93445579723428074</v>
      </c>
    </row>
    <row r="90" spans="1:12">
      <c r="A90">
        <f t="shared" si="13"/>
        <v>996</v>
      </c>
      <c r="B90">
        <v>83</v>
      </c>
      <c r="C90">
        <v>2.1440000000000001E-2</v>
      </c>
      <c r="D90">
        <f t="shared" si="14"/>
        <v>0.17192242847560388</v>
      </c>
      <c r="G90">
        <f t="shared" si="15"/>
        <v>83</v>
      </c>
      <c r="H90">
        <f t="shared" si="8"/>
        <v>6</v>
      </c>
      <c r="I90">
        <f t="shared" si="9"/>
        <v>9.9699999999999997E-3</v>
      </c>
      <c r="J90">
        <f t="shared" si="10"/>
        <v>8.2706077978311754E-4</v>
      </c>
      <c r="K90">
        <f t="shared" si="11"/>
        <v>0.93368358416108754</v>
      </c>
      <c r="L90">
        <f t="shared" si="12"/>
        <v>0.93368358416109376</v>
      </c>
    </row>
    <row r="91" spans="1:12">
      <c r="A91">
        <f t="shared" si="13"/>
        <v>1008</v>
      </c>
      <c r="B91">
        <v>84</v>
      </c>
      <c r="C91">
        <v>2.1680000000000001E-2</v>
      </c>
      <c r="D91">
        <f t="shared" si="14"/>
        <v>0.16502474918104756</v>
      </c>
      <c r="G91">
        <f t="shared" si="15"/>
        <v>84</v>
      </c>
      <c r="H91">
        <f t="shared" si="8"/>
        <v>7</v>
      </c>
      <c r="I91">
        <f t="shared" si="9"/>
        <v>1.0500000000000001E-2</v>
      </c>
      <c r="J91">
        <f t="shared" si="10"/>
        <v>8.7081709635938864E-4</v>
      </c>
      <c r="K91">
        <f t="shared" si="11"/>
        <v>0.92949225431346516</v>
      </c>
      <c r="L91">
        <f t="shared" si="12"/>
        <v>0.92949225431345539</v>
      </c>
    </row>
    <row r="92" spans="1:12">
      <c r="A92">
        <f t="shared" si="13"/>
        <v>1020</v>
      </c>
      <c r="B92">
        <v>85</v>
      </c>
      <c r="C92">
        <v>2.1919999999999999E-2</v>
      </c>
      <c r="D92">
        <f t="shared" si="14"/>
        <v>0.15833014183551775</v>
      </c>
      <c r="G92">
        <f t="shared" si="15"/>
        <v>85</v>
      </c>
      <c r="H92">
        <f t="shared" si="8"/>
        <v>7</v>
      </c>
      <c r="I92">
        <f t="shared" si="9"/>
        <v>1.0500000000000001E-2</v>
      </c>
      <c r="J92">
        <f t="shared" si="10"/>
        <v>8.7081709635938864E-4</v>
      </c>
      <c r="K92">
        <f t="shared" si="11"/>
        <v>0.92868354080902127</v>
      </c>
      <c r="L92">
        <f t="shared" si="12"/>
        <v>0.9286835408090115</v>
      </c>
    </row>
    <row r="93" spans="1:12">
      <c r="A93">
        <f t="shared" si="13"/>
        <v>1032</v>
      </c>
      <c r="B93">
        <v>86</v>
      </c>
      <c r="C93">
        <v>2.215E-2</v>
      </c>
      <c r="D93">
        <f t="shared" si="14"/>
        <v>0.15196429664754033</v>
      </c>
      <c r="G93">
        <f t="shared" si="15"/>
        <v>86</v>
      </c>
      <c r="H93">
        <f t="shared" si="8"/>
        <v>7</v>
      </c>
      <c r="I93">
        <f t="shared" si="9"/>
        <v>1.0500000000000001E-2</v>
      </c>
      <c r="J93">
        <f t="shared" si="10"/>
        <v>8.7081709635938864E-4</v>
      </c>
      <c r="K93">
        <f t="shared" si="11"/>
        <v>0.9278755309333907</v>
      </c>
      <c r="L93">
        <f t="shared" si="12"/>
        <v>0.92787553093338115</v>
      </c>
    </row>
    <row r="94" spans="1:12">
      <c r="A94">
        <f t="shared" si="13"/>
        <v>1044</v>
      </c>
      <c r="B94">
        <v>87</v>
      </c>
      <c r="C94">
        <v>2.2370000000000001E-2</v>
      </c>
      <c r="D94">
        <f t="shared" si="14"/>
        <v>0.14591352176756026</v>
      </c>
      <c r="G94">
        <f t="shared" si="15"/>
        <v>87</v>
      </c>
      <c r="H94">
        <f t="shared" si="8"/>
        <v>7</v>
      </c>
      <c r="I94">
        <f t="shared" si="9"/>
        <v>1.0500000000000001E-2</v>
      </c>
      <c r="J94">
        <f t="shared" si="10"/>
        <v>8.7081709635938864E-4</v>
      </c>
      <c r="K94">
        <f t="shared" si="11"/>
        <v>0.92706822407437539</v>
      </c>
      <c r="L94">
        <f t="shared" si="12"/>
        <v>0.9270682240743654</v>
      </c>
    </row>
    <row r="95" spans="1:12">
      <c r="A95">
        <f t="shared" si="13"/>
        <v>1056</v>
      </c>
      <c r="B95">
        <v>88</v>
      </c>
      <c r="C95">
        <v>2.2589999999999999E-2</v>
      </c>
      <c r="D95">
        <f t="shared" si="14"/>
        <v>0.14004395145626297</v>
      </c>
      <c r="G95">
        <f t="shared" si="15"/>
        <v>88</v>
      </c>
      <c r="H95">
        <f t="shared" si="8"/>
        <v>7</v>
      </c>
      <c r="I95">
        <f t="shared" si="9"/>
        <v>1.0500000000000001E-2</v>
      </c>
      <c r="J95">
        <f t="shared" si="10"/>
        <v>8.7081709635938864E-4</v>
      </c>
      <c r="K95">
        <f t="shared" si="11"/>
        <v>0.9262616196203084</v>
      </c>
      <c r="L95">
        <f t="shared" si="12"/>
        <v>0.92626161962029852</v>
      </c>
    </row>
    <row r="96" spans="1:12">
      <c r="A96">
        <f t="shared" si="13"/>
        <v>1068</v>
      </c>
      <c r="B96">
        <v>89</v>
      </c>
      <c r="C96">
        <v>2.2800000000000001E-2</v>
      </c>
      <c r="D96">
        <f t="shared" si="14"/>
        <v>0.13447017729084562</v>
      </c>
      <c r="G96">
        <f t="shared" si="15"/>
        <v>89</v>
      </c>
      <c r="H96">
        <f t="shared" si="8"/>
        <v>7</v>
      </c>
      <c r="I96">
        <f t="shared" si="9"/>
        <v>1.0500000000000001E-2</v>
      </c>
      <c r="J96">
        <f t="shared" si="10"/>
        <v>8.7081709635938864E-4</v>
      </c>
      <c r="K96">
        <f t="shared" si="11"/>
        <v>0.92545571696005624</v>
      </c>
      <c r="L96">
        <f t="shared" si="12"/>
        <v>0.92545571696004614</v>
      </c>
    </row>
    <row r="97" spans="1:12">
      <c r="A97">
        <f t="shared" si="13"/>
        <v>1080</v>
      </c>
      <c r="B97">
        <v>90</v>
      </c>
      <c r="C97">
        <v>2.3009999999999999E-2</v>
      </c>
      <c r="D97">
        <f t="shared" si="14"/>
        <v>0.12906571466125108</v>
      </c>
      <c r="G97">
        <f t="shared" si="15"/>
        <v>90</v>
      </c>
      <c r="H97">
        <f t="shared" si="8"/>
        <v>7</v>
      </c>
      <c r="I97">
        <f t="shared" si="9"/>
        <v>1.0500000000000001E-2</v>
      </c>
      <c r="J97">
        <f t="shared" si="10"/>
        <v>8.7081709635938864E-4</v>
      </c>
      <c r="K97">
        <f t="shared" si="11"/>
        <v>0.92465051548301602</v>
      </c>
      <c r="L97">
        <f t="shared" si="12"/>
        <v>0.9246505154830057</v>
      </c>
    </row>
    <row r="98" spans="1:12">
      <c r="A98">
        <f t="shared" si="13"/>
        <v>1092</v>
      </c>
      <c r="B98">
        <v>91</v>
      </c>
      <c r="C98">
        <v>2.3220000000000001E-2</v>
      </c>
      <c r="D98">
        <f t="shared" si="14"/>
        <v>0.12382808300834701</v>
      </c>
      <c r="G98">
        <f t="shared" si="15"/>
        <v>91</v>
      </c>
      <c r="H98">
        <f t="shared" si="8"/>
        <v>7</v>
      </c>
      <c r="I98">
        <f t="shared" si="9"/>
        <v>1.0500000000000001E-2</v>
      </c>
      <c r="J98">
        <f t="shared" si="10"/>
        <v>8.7081709635938864E-4</v>
      </c>
      <c r="K98">
        <f t="shared" si="11"/>
        <v>0.92384601457911697</v>
      </c>
      <c r="L98">
        <f t="shared" si="12"/>
        <v>0.92384601457910676</v>
      </c>
    </row>
    <row r="99" spans="1:12">
      <c r="A99">
        <f t="shared" si="13"/>
        <v>1104</v>
      </c>
      <c r="B99">
        <v>92</v>
      </c>
      <c r="C99">
        <v>2.342E-2</v>
      </c>
      <c r="D99">
        <f t="shared" si="14"/>
        <v>0.11886150220535033</v>
      </c>
      <c r="G99">
        <f t="shared" si="15"/>
        <v>92</v>
      </c>
      <c r="H99">
        <f t="shared" si="8"/>
        <v>7</v>
      </c>
      <c r="I99">
        <f t="shared" si="9"/>
        <v>1.0500000000000001E-2</v>
      </c>
      <c r="J99">
        <f t="shared" si="10"/>
        <v>8.7081709635938864E-4</v>
      </c>
      <c r="K99">
        <f t="shared" si="11"/>
        <v>0.92304221363881889</v>
      </c>
      <c r="L99">
        <f t="shared" si="12"/>
        <v>0.92304221363880856</v>
      </c>
    </row>
    <row r="100" spans="1:12">
      <c r="A100">
        <f t="shared" si="13"/>
        <v>1116</v>
      </c>
      <c r="B100">
        <v>93</v>
      </c>
      <c r="C100">
        <v>2.3619999999999999E-2</v>
      </c>
      <c r="D100">
        <f t="shared" si="14"/>
        <v>0.11404994054775426</v>
      </c>
      <c r="G100">
        <f t="shared" si="15"/>
        <v>93</v>
      </c>
      <c r="H100">
        <f t="shared" si="8"/>
        <v>7</v>
      </c>
      <c r="I100">
        <f t="shared" si="9"/>
        <v>1.0500000000000001E-2</v>
      </c>
      <c r="J100">
        <f t="shared" si="10"/>
        <v>8.7081709635938864E-4</v>
      </c>
      <c r="K100">
        <f t="shared" si="11"/>
        <v>0.92223911205311193</v>
      </c>
      <c r="L100">
        <f t="shared" si="12"/>
        <v>0.92223911205310127</v>
      </c>
    </row>
    <row r="101" spans="1:12">
      <c r="A101">
        <f t="shared" si="13"/>
        <v>1128</v>
      </c>
      <c r="B101">
        <v>94</v>
      </c>
      <c r="C101">
        <v>2.3810000000000001E-2</v>
      </c>
      <c r="D101">
        <f t="shared" si="14"/>
        <v>0.1094912679692598</v>
      </c>
      <c r="G101">
        <f t="shared" si="15"/>
        <v>94</v>
      </c>
      <c r="H101">
        <f t="shared" si="8"/>
        <v>7</v>
      </c>
      <c r="I101">
        <f t="shared" si="9"/>
        <v>1.0500000000000001E-2</v>
      </c>
      <c r="J101">
        <f t="shared" si="10"/>
        <v>8.7081709635938864E-4</v>
      </c>
      <c r="K101">
        <f t="shared" si="11"/>
        <v>0.9214367092135155</v>
      </c>
      <c r="L101">
        <f t="shared" si="12"/>
        <v>0.92143670921350496</v>
      </c>
    </row>
    <row r="102" spans="1:12">
      <c r="A102">
        <f t="shared" si="13"/>
        <v>1140</v>
      </c>
      <c r="B102">
        <v>95</v>
      </c>
      <c r="C102">
        <v>2.4E-2</v>
      </c>
      <c r="D102">
        <f t="shared" si="14"/>
        <v>0.10507614211323853</v>
      </c>
      <c r="G102">
        <f t="shared" si="15"/>
        <v>95</v>
      </c>
      <c r="H102">
        <f t="shared" si="8"/>
        <v>7</v>
      </c>
      <c r="I102">
        <f t="shared" si="9"/>
        <v>1.0500000000000001E-2</v>
      </c>
      <c r="J102">
        <f t="shared" si="10"/>
        <v>8.7081709635938864E-4</v>
      </c>
      <c r="K102">
        <f t="shared" si="11"/>
        <v>0.92063500451207969</v>
      </c>
      <c r="L102">
        <f t="shared" si="12"/>
        <v>0.92063500451206881</v>
      </c>
    </row>
    <row r="103" spans="1:12">
      <c r="A103">
        <f t="shared" si="13"/>
        <v>1152</v>
      </c>
      <c r="B103">
        <v>96</v>
      </c>
      <c r="C103">
        <v>2.419E-2</v>
      </c>
      <c r="D103">
        <f t="shared" si="14"/>
        <v>0.10080196767602907</v>
      </c>
      <c r="G103">
        <f t="shared" si="15"/>
        <v>96</v>
      </c>
      <c r="H103">
        <f t="shared" si="8"/>
        <v>8</v>
      </c>
      <c r="I103">
        <f t="shared" si="9"/>
        <v>1.098E-2</v>
      </c>
      <c r="J103">
        <f t="shared" si="10"/>
        <v>9.1042730831847329E-4</v>
      </c>
      <c r="K103">
        <f t="shared" si="11"/>
        <v>0.91634599704952102</v>
      </c>
      <c r="L103">
        <f t="shared" si="12"/>
        <v>0.91634599704952713</v>
      </c>
    </row>
    <row r="104" spans="1:12">
      <c r="A104">
        <f t="shared" si="13"/>
        <v>1164</v>
      </c>
      <c r="B104">
        <v>97</v>
      </c>
      <c r="C104">
        <v>2.4369999999999999E-2</v>
      </c>
      <c r="D104">
        <f t="shared" si="14"/>
        <v>9.67576791206501E-2</v>
      </c>
      <c r="G104">
        <f t="shared" si="15"/>
        <v>97</v>
      </c>
      <c r="H104">
        <f t="shared" si="8"/>
        <v>8</v>
      </c>
      <c r="I104">
        <f t="shared" si="9"/>
        <v>1.098E-2</v>
      </c>
      <c r="J104">
        <f t="shared" si="10"/>
        <v>9.1042730831847329E-4</v>
      </c>
      <c r="K104">
        <f t="shared" si="11"/>
        <v>0.91551248947799357</v>
      </c>
      <c r="L104">
        <f t="shared" si="12"/>
        <v>0.91551248947800035</v>
      </c>
    </row>
    <row r="105" spans="1:12">
      <c r="A105">
        <f t="shared" si="13"/>
        <v>1176</v>
      </c>
      <c r="B105">
        <v>98</v>
      </c>
      <c r="C105">
        <v>2.4549999999999999E-2</v>
      </c>
      <c r="D105">
        <f t="shared" si="14"/>
        <v>9.2843295981265977E-2</v>
      </c>
      <c r="G105">
        <f t="shared" si="15"/>
        <v>98</v>
      </c>
      <c r="H105">
        <f t="shared" si="8"/>
        <v>8</v>
      </c>
      <c r="I105">
        <f t="shared" si="9"/>
        <v>1.098E-2</v>
      </c>
      <c r="J105">
        <f t="shared" si="10"/>
        <v>9.1042730831847329E-4</v>
      </c>
      <c r="K105">
        <f t="shared" si="11"/>
        <v>0.91467974006427355</v>
      </c>
      <c r="L105">
        <f t="shared" si="12"/>
        <v>0.91467974006428021</v>
      </c>
    </row>
    <row r="106" spans="1:12">
      <c r="A106">
        <f t="shared" si="13"/>
        <v>1188</v>
      </c>
      <c r="B106">
        <v>99</v>
      </c>
      <c r="C106">
        <v>2.4719999999999999E-2</v>
      </c>
      <c r="D106">
        <f t="shared" si="14"/>
        <v>8.9142323190722877E-2</v>
      </c>
      <c r="G106">
        <f t="shared" si="15"/>
        <v>99</v>
      </c>
      <c r="H106">
        <f t="shared" si="8"/>
        <v>8</v>
      </c>
      <c r="I106">
        <f t="shared" si="9"/>
        <v>1.098E-2</v>
      </c>
      <c r="J106">
        <f t="shared" si="10"/>
        <v>9.1042730831847329E-4</v>
      </c>
      <c r="K106">
        <f t="shared" si="11"/>
        <v>0.91384774811874081</v>
      </c>
      <c r="L106">
        <f t="shared" si="12"/>
        <v>0.91384774811874769</v>
      </c>
    </row>
    <row r="107" spans="1:12">
      <c r="A107">
        <f t="shared" si="13"/>
        <v>1200</v>
      </c>
      <c r="B107">
        <v>100</v>
      </c>
      <c r="C107">
        <v>2.4889999999999999E-2</v>
      </c>
      <c r="D107">
        <f t="shared" si="14"/>
        <v>8.5560720327260767E-2</v>
      </c>
      <c r="G107">
        <f t="shared" si="15"/>
        <v>100</v>
      </c>
      <c r="H107">
        <f t="shared" si="8"/>
        <v>8</v>
      </c>
      <c r="I107">
        <f t="shared" si="9"/>
        <v>1.098E-2</v>
      </c>
      <c r="J107">
        <f t="shared" si="10"/>
        <v>9.1042730831847329E-4</v>
      </c>
      <c r="K107">
        <f t="shared" si="11"/>
        <v>0.91301651295240338</v>
      </c>
      <c r="L107">
        <f t="shared" si="12"/>
        <v>0.91301651295241026</v>
      </c>
    </row>
    <row r="108" spans="1:12">
      <c r="A108">
        <f t="shared" si="13"/>
        <v>1212</v>
      </c>
      <c r="B108">
        <v>101</v>
      </c>
      <c r="C108">
        <v>2.5059999999999999E-2</v>
      </c>
      <c r="D108">
        <f t="shared" si="14"/>
        <v>8.2096007476167424E-2</v>
      </c>
      <c r="G108">
        <f t="shared" si="15"/>
        <v>101</v>
      </c>
      <c r="H108">
        <f t="shared" si="8"/>
        <v>8</v>
      </c>
      <c r="I108">
        <f t="shared" si="9"/>
        <v>1.098E-2</v>
      </c>
      <c r="J108">
        <f t="shared" si="10"/>
        <v>9.1042730831847329E-4</v>
      </c>
      <c r="K108">
        <f t="shared" si="11"/>
        <v>0.91218603387689501</v>
      </c>
      <c r="L108">
        <f t="shared" si="12"/>
        <v>0.91218603387690211</v>
      </c>
    </row>
    <row r="109" spans="1:12">
      <c r="A109">
        <f t="shared" si="13"/>
        <v>1224</v>
      </c>
      <c r="B109">
        <v>102</v>
      </c>
      <c r="C109">
        <v>2.5219999999999999E-2</v>
      </c>
      <c r="D109">
        <f t="shared" si="14"/>
        <v>7.8824074247494672E-2</v>
      </c>
      <c r="G109">
        <f t="shared" si="15"/>
        <v>102</v>
      </c>
      <c r="H109">
        <f t="shared" si="8"/>
        <v>8</v>
      </c>
      <c r="I109">
        <f t="shared" si="9"/>
        <v>1.098E-2</v>
      </c>
      <c r="J109">
        <f t="shared" si="10"/>
        <v>9.1042730831847329E-4</v>
      </c>
      <c r="K109">
        <f t="shared" si="11"/>
        <v>0.91135631020447683</v>
      </c>
      <c r="L109">
        <f t="shared" si="12"/>
        <v>0.9113563102044836</v>
      </c>
    </row>
    <row r="110" spans="1:12">
      <c r="A110">
        <f t="shared" si="13"/>
        <v>1236</v>
      </c>
      <c r="B110">
        <v>103</v>
      </c>
      <c r="C110">
        <v>2.5389999999999999E-2</v>
      </c>
      <c r="D110">
        <f t="shared" si="14"/>
        <v>7.55831513106376E-2</v>
      </c>
      <c r="G110">
        <f t="shared" si="15"/>
        <v>103</v>
      </c>
      <c r="H110">
        <f t="shared" si="8"/>
        <v>8</v>
      </c>
      <c r="I110">
        <f t="shared" si="9"/>
        <v>1.098E-2</v>
      </c>
      <c r="J110">
        <f t="shared" si="10"/>
        <v>9.1042730831847329E-4</v>
      </c>
      <c r="K110">
        <f t="shared" si="11"/>
        <v>0.91052734124803392</v>
      </c>
      <c r="L110">
        <f t="shared" si="12"/>
        <v>0.91052734124804091</v>
      </c>
    </row>
    <row r="111" spans="1:12">
      <c r="A111">
        <f t="shared" si="13"/>
        <v>1248</v>
      </c>
      <c r="B111">
        <v>104</v>
      </c>
      <c r="C111">
        <v>2.554E-2</v>
      </c>
      <c r="D111">
        <f t="shared" si="14"/>
        <v>7.2598753565648613E-2</v>
      </c>
      <c r="G111">
        <f t="shared" si="15"/>
        <v>104</v>
      </c>
      <c r="H111">
        <f t="shared" si="8"/>
        <v>8</v>
      </c>
      <c r="I111">
        <f t="shared" si="9"/>
        <v>1.098E-2</v>
      </c>
      <c r="J111">
        <f t="shared" si="10"/>
        <v>9.1042730831847329E-4</v>
      </c>
      <c r="K111">
        <f t="shared" si="11"/>
        <v>0.90969912632107774</v>
      </c>
      <c r="L111">
        <f t="shared" si="12"/>
        <v>0.90969912632108496</v>
      </c>
    </row>
    <row r="112" spans="1:12">
      <c r="A112">
        <f t="shared" si="13"/>
        <v>1260</v>
      </c>
      <c r="B112">
        <v>105</v>
      </c>
      <c r="C112">
        <v>2.5700000000000001E-2</v>
      </c>
      <c r="D112">
        <f t="shared" si="14"/>
        <v>6.9640626714293302E-2</v>
      </c>
      <c r="G112">
        <f t="shared" si="15"/>
        <v>105</v>
      </c>
      <c r="H112">
        <f t="shared" si="8"/>
        <v>8</v>
      </c>
      <c r="I112">
        <f t="shared" si="9"/>
        <v>1.098E-2</v>
      </c>
      <c r="J112">
        <f t="shared" si="10"/>
        <v>9.1042730831847329E-4</v>
      </c>
      <c r="K112">
        <f t="shared" si="11"/>
        <v>0.90887166473774361</v>
      </c>
      <c r="L112">
        <f t="shared" si="12"/>
        <v>0.90887166473775083</v>
      </c>
    </row>
    <row r="113" spans="1:12">
      <c r="A113">
        <f t="shared" si="13"/>
        <v>1272</v>
      </c>
      <c r="B113">
        <v>106</v>
      </c>
      <c r="C113">
        <v>2.5850000000000001E-2</v>
      </c>
      <c r="D113">
        <f t="shared" si="14"/>
        <v>6.6851405806503283E-2</v>
      </c>
      <c r="G113">
        <f t="shared" si="15"/>
        <v>106</v>
      </c>
      <c r="H113">
        <f t="shared" si="8"/>
        <v>8</v>
      </c>
      <c r="I113">
        <f t="shared" si="9"/>
        <v>1.098E-2</v>
      </c>
      <c r="J113">
        <f t="shared" si="10"/>
        <v>9.1042730831847329E-4</v>
      </c>
      <c r="K113">
        <f t="shared" si="11"/>
        <v>0.90804495581279099</v>
      </c>
      <c r="L113">
        <f t="shared" si="12"/>
        <v>0.90804495581279809</v>
      </c>
    </row>
    <row r="114" spans="1:12">
      <c r="A114">
        <f t="shared" si="13"/>
        <v>1284</v>
      </c>
      <c r="B114">
        <v>107</v>
      </c>
      <c r="C114">
        <v>2.5999999999999999E-2</v>
      </c>
      <c r="D114">
        <f t="shared" si="14"/>
        <v>6.4155278852708678E-2</v>
      </c>
      <c r="G114">
        <f t="shared" si="15"/>
        <v>107</v>
      </c>
      <c r="H114">
        <f t="shared" si="8"/>
        <v>8</v>
      </c>
      <c r="I114">
        <f t="shared" si="9"/>
        <v>1.098E-2</v>
      </c>
      <c r="J114">
        <f t="shared" si="10"/>
        <v>9.1042730831847329E-4</v>
      </c>
      <c r="K114">
        <f t="shared" si="11"/>
        <v>0.90721899886160196</v>
      </c>
      <c r="L114">
        <f t="shared" si="12"/>
        <v>0.90721899886160928</v>
      </c>
    </row>
    <row r="115" spans="1:12">
      <c r="A115">
        <f t="shared" si="13"/>
        <v>1296</v>
      </c>
      <c r="B115">
        <v>108</v>
      </c>
      <c r="C115">
        <v>2.615E-2</v>
      </c>
      <c r="D115">
        <f t="shared" si="14"/>
        <v>6.1550028184359354E-2</v>
      </c>
      <c r="G115">
        <f t="shared" si="15"/>
        <v>108</v>
      </c>
      <c r="H115">
        <f t="shared" si="8"/>
        <v>9</v>
      </c>
      <c r="I115">
        <f t="shared" si="9"/>
        <v>1.1440000000000001E-2</v>
      </c>
      <c r="J115">
        <f t="shared" si="10"/>
        <v>9.4837092137245449E-4</v>
      </c>
      <c r="K115">
        <f t="shared" si="11"/>
        <v>0.90269050769404913</v>
      </c>
      <c r="L115">
        <f t="shared" si="12"/>
        <v>0.90269050769404968</v>
      </c>
    </row>
    <row r="116" spans="1:12">
      <c r="A116">
        <f t="shared" si="13"/>
        <v>1308</v>
      </c>
      <c r="B116">
        <v>109</v>
      </c>
      <c r="C116">
        <v>2.6290000000000001E-2</v>
      </c>
      <c r="D116">
        <f t="shared" si="14"/>
        <v>5.9096179035893669E-2</v>
      </c>
      <c r="G116">
        <f t="shared" si="15"/>
        <v>109</v>
      </c>
      <c r="H116">
        <f t="shared" si="8"/>
        <v>9</v>
      </c>
      <c r="I116">
        <f t="shared" si="9"/>
        <v>1.1440000000000001E-2</v>
      </c>
      <c r="J116">
        <f t="shared" si="10"/>
        <v>9.4837092137245449E-4</v>
      </c>
      <c r="K116">
        <f t="shared" si="11"/>
        <v>0.90183523338283977</v>
      </c>
      <c r="L116">
        <f t="shared" si="12"/>
        <v>0.90183523338284066</v>
      </c>
    </row>
    <row r="117" spans="1:12">
      <c r="A117">
        <f t="shared" si="13"/>
        <v>1320</v>
      </c>
      <c r="B117">
        <v>110</v>
      </c>
      <c r="C117">
        <v>2.6429999999999999E-2</v>
      </c>
      <c r="D117">
        <f t="shared" si="14"/>
        <v>5.672479575458729E-2</v>
      </c>
      <c r="G117">
        <f t="shared" si="15"/>
        <v>110</v>
      </c>
      <c r="H117">
        <f t="shared" si="8"/>
        <v>9</v>
      </c>
      <c r="I117">
        <f t="shared" si="9"/>
        <v>1.1440000000000001E-2</v>
      </c>
      <c r="J117">
        <f t="shared" si="10"/>
        <v>9.4837092137245449E-4</v>
      </c>
      <c r="K117">
        <f t="shared" si="11"/>
        <v>0.90098076942040584</v>
      </c>
      <c r="L117">
        <f t="shared" si="12"/>
        <v>0.90098076942040672</v>
      </c>
    </row>
    <row r="118" spans="1:12">
      <c r="A118">
        <f t="shared" si="13"/>
        <v>1332</v>
      </c>
      <c r="B118">
        <v>111</v>
      </c>
      <c r="C118">
        <v>2.657E-2</v>
      </c>
      <c r="D118">
        <f t="shared" si="14"/>
        <v>5.4433830595154095E-2</v>
      </c>
      <c r="G118">
        <f t="shared" si="15"/>
        <v>111</v>
      </c>
      <c r="H118">
        <f t="shared" si="8"/>
        <v>9</v>
      </c>
      <c r="I118">
        <f t="shared" si="9"/>
        <v>1.1440000000000001E-2</v>
      </c>
      <c r="J118">
        <f t="shared" si="10"/>
        <v>9.4837092137245449E-4</v>
      </c>
      <c r="K118">
        <f t="shared" si="11"/>
        <v>0.90012711503896381</v>
      </c>
      <c r="L118">
        <f t="shared" si="12"/>
        <v>0.9001271150389647</v>
      </c>
    </row>
    <row r="119" spans="1:12">
      <c r="A119">
        <f t="shared" si="13"/>
        <v>1344</v>
      </c>
      <c r="B119">
        <v>112</v>
      </c>
      <c r="C119">
        <v>2.6710000000000001E-2</v>
      </c>
      <c r="D119">
        <f t="shared" si="14"/>
        <v>5.2221253879871712E-2</v>
      </c>
      <c r="G119">
        <f t="shared" si="15"/>
        <v>112</v>
      </c>
      <c r="H119">
        <f t="shared" si="8"/>
        <v>9</v>
      </c>
      <c r="I119">
        <f t="shared" si="9"/>
        <v>1.1440000000000001E-2</v>
      </c>
      <c r="J119">
        <f t="shared" si="10"/>
        <v>9.4837092137245449E-4</v>
      </c>
      <c r="K119">
        <f t="shared" si="11"/>
        <v>0.89927426947145861</v>
      </c>
      <c r="L119">
        <f t="shared" si="12"/>
        <v>0.8992742694714595</v>
      </c>
    </row>
    <row r="120" spans="1:12">
      <c r="A120">
        <f t="shared" si="13"/>
        <v>1356</v>
      </c>
      <c r="B120">
        <v>113</v>
      </c>
      <c r="C120">
        <v>2.6839999999999999E-2</v>
      </c>
      <c r="D120">
        <f t="shared" si="14"/>
        <v>5.0140202295431244E-2</v>
      </c>
      <c r="G120">
        <f t="shared" si="15"/>
        <v>113</v>
      </c>
      <c r="H120">
        <f t="shared" ref="H120:H183" si="16">INT(G120/12)</f>
        <v>9</v>
      </c>
      <c r="I120">
        <f t="shared" ref="I120:I183" si="17">VLOOKUP(H120,$B$7:$C$157,2,FALSE)</f>
        <v>1.1440000000000001E-2</v>
      </c>
      <c r="J120">
        <f t="shared" ref="J120:J183" si="18">(1+I120)^(1/12)-1</f>
        <v>9.4837092137245449E-4</v>
      </c>
      <c r="K120">
        <f t="shared" ref="K120:K183" si="19">(1+J120)^(-G120)</f>
        <v>0.89842223195156101</v>
      </c>
      <c r="L120">
        <f t="shared" ref="L120:L183" si="20">(1+I120)^(-G120/12)</f>
        <v>0.89842223195156212</v>
      </c>
    </row>
    <row r="121" spans="1:12">
      <c r="A121">
        <f t="shared" si="13"/>
        <v>1368</v>
      </c>
      <c r="B121">
        <v>114</v>
      </c>
      <c r="C121">
        <v>2.6980000000000001E-2</v>
      </c>
      <c r="D121">
        <f t="shared" si="14"/>
        <v>4.8076583599999653E-2</v>
      </c>
      <c r="G121">
        <f t="shared" si="15"/>
        <v>114</v>
      </c>
      <c r="H121">
        <f t="shared" si="16"/>
        <v>9</v>
      </c>
      <c r="I121">
        <f t="shared" si="17"/>
        <v>1.1440000000000001E-2</v>
      </c>
      <c r="J121">
        <f t="shared" si="18"/>
        <v>9.4837092137245449E-4</v>
      </c>
      <c r="K121">
        <f t="shared" si="19"/>
        <v>0.89757100171366866</v>
      </c>
      <c r="L121">
        <f t="shared" si="20"/>
        <v>0.89757100171366977</v>
      </c>
    </row>
    <row r="122" spans="1:12">
      <c r="A122">
        <f t="shared" si="13"/>
        <v>1380</v>
      </c>
      <c r="B122">
        <v>115</v>
      </c>
      <c r="C122">
        <v>2.7109999999999999E-2</v>
      </c>
      <c r="D122">
        <f t="shared" si="14"/>
        <v>4.6137056250855069E-2</v>
      </c>
      <c r="G122">
        <f t="shared" si="15"/>
        <v>115</v>
      </c>
      <c r="H122">
        <f t="shared" si="16"/>
        <v>9</v>
      </c>
      <c r="I122">
        <f t="shared" si="17"/>
        <v>1.1440000000000001E-2</v>
      </c>
      <c r="J122">
        <f t="shared" si="18"/>
        <v>9.4837092137245449E-4</v>
      </c>
      <c r="K122">
        <f t="shared" si="19"/>
        <v>0.89672057799290406</v>
      </c>
      <c r="L122">
        <f t="shared" si="20"/>
        <v>0.89672057799290494</v>
      </c>
    </row>
    <row r="123" spans="1:12">
      <c r="A123">
        <f t="shared" si="13"/>
        <v>1392</v>
      </c>
      <c r="B123">
        <v>116</v>
      </c>
      <c r="C123">
        <v>2.7230000000000001E-2</v>
      </c>
      <c r="D123">
        <f t="shared" si="14"/>
        <v>4.4314663171061947E-2</v>
      </c>
      <c r="G123">
        <f t="shared" si="15"/>
        <v>116</v>
      </c>
      <c r="H123">
        <f t="shared" si="16"/>
        <v>9</v>
      </c>
      <c r="I123">
        <f t="shared" si="17"/>
        <v>1.1440000000000001E-2</v>
      </c>
      <c r="J123">
        <f t="shared" si="18"/>
        <v>9.4837092137245449E-4</v>
      </c>
      <c r="K123">
        <f t="shared" si="19"/>
        <v>0.8958709600251139</v>
      </c>
      <c r="L123">
        <f t="shared" si="20"/>
        <v>0.89587096002511502</v>
      </c>
    </row>
    <row r="124" spans="1:12">
      <c r="A124">
        <f t="shared" si="13"/>
        <v>1404</v>
      </c>
      <c r="B124">
        <v>117</v>
      </c>
      <c r="C124">
        <v>2.7359999999999999E-2</v>
      </c>
      <c r="D124">
        <f t="shared" si="14"/>
        <v>4.2505942366336175E-2</v>
      </c>
      <c r="G124">
        <f t="shared" si="15"/>
        <v>117</v>
      </c>
      <c r="H124">
        <f t="shared" si="16"/>
        <v>9</v>
      </c>
      <c r="I124">
        <f t="shared" si="17"/>
        <v>1.1440000000000001E-2</v>
      </c>
      <c r="J124">
        <f t="shared" si="18"/>
        <v>9.4837092137245449E-4</v>
      </c>
      <c r="K124">
        <f t="shared" si="19"/>
        <v>0.89502214704687022</v>
      </c>
      <c r="L124">
        <f t="shared" si="20"/>
        <v>0.89502214704687144</v>
      </c>
    </row>
    <row r="125" spans="1:12">
      <c r="A125">
        <f t="shared" si="13"/>
        <v>1416</v>
      </c>
      <c r="B125">
        <v>118</v>
      </c>
      <c r="C125">
        <v>2.7480000000000001E-2</v>
      </c>
      <c r="D125">
        <f t="shared" si="14"/>
        <v>4.0807642763622705E-2</v>
      </c>
      <c r="G125">
        <f t="shared" si="15"/>
        <v>118</v>
      </c>
      <c r="H125">
        <f t="shared" si="16"/>
        <v>9</v>
      </c>
      <c r="I125">
        <f t="shared" si="17"/>
        <v>1.1440000000000001E-2</v>
      </c>
      <c r="J125">
        <f t="shared" si="18"/>
        <v>9.4837092137245449E-4</v>
      </c>
      <c r="K125">
        <f t="shared" si="19"/>
        <v>0.89417413829546766</v>
      </c>
      <c r="L125">
        <f t="shared" si="20"/>
        <v>0.89417413829546877</v>
      </c>
    </row>
    <row r="126" spans="1:12">
      <c r="A126">
        <f t="shared" si="13"/>
        <v>1428</v>
      </c>
      <c r="B126">
        <v>119</v>
      </c>
      <c r="C126">
        <v>2.76E-2</v>
      </c>
      <c r="D126">
        <f t="shared" si="14"/>
        <v>3.9168110763926692E-2</v>
      </c>
      <c r="G126">
        <f t="shared" si="15"/>
        <v>119</v>
      </c>
      <c r="H126">
        <f t="shared" si="16"/>
        <v>9</v>
      </c>
      <c r="I126">
        <f t="shared" si="17"/>
        <v>1.1440000000000001E-2</v>
      </c>
      <c r="J126">
        <f t="shared" si="18"/>
        <v>9.4837092137245449E-4</v>
      </c>
      <c r="K126">
        <f t="shared" si="19"/>
        <v>0.89332693300892319</v>
      </c>
      <c r="L126">
        <f t="shared" si="20"/>
        <v>0.8933269330089243</v>
      </c>
    </row>
    <row r="127" spans="1:12">
      <c r="A127">
        <f t="shared" si="13"/>
        <v>1440</v>
      </c>
      <c r="B127">
        <v>120</v>
      </c>
      <c r="C127">
        <v>2.7720000000000002E-2</v>
      </c>
      <c r="D127">
        <f t="shared" si="14"/>
        <v>3.7585732063246606E-2</v>
      </c>
      <c r="G127">
        <f t="shared" si="15"/>
        <v>120</v>
      </c>
      <c r="H127">
        <f t="shared" si="16"/>
        <v>10</v>
      </c>
      <c r="I127">
        <f t="shared" si="17"/>
        <v>1.188E-2</v>
      </c>
      <c r="J127">
        <f t="shared" si="18"/>
        <v>9.8465001312098011E-4</v>
      </c>
      <c r="K127">
        <f t="shared" si="19"/>
        <v>0.88860730510999886</v>
      </c>
      <c r="L127">
        <f t="shared" si="20"/>
        <v>0.88860730510999519</v>
      </c>
    </row>
    <row r="128" spans="1:12">
      <c r="A128">
        <f t="shared" si="13"/>
        <v>1452</v>
      </c>
      <c r="B128">
        <v>121</v>
      </c>
      <c r="C128">
        <v>2.784E-2</v>
      </c>
      <c r="D128">
        <f t="shared" si="14"/>
        <v>3.6058918244091437E-2</v>
      </c>
      <c r="G128">
        <f t="shared" si="15"/>
        <v>121</v>
      </c>
      <c r="H128">
        <f t="shared" si="16"/>
        <v>10</v>
      </c>
      <c r="I128">
        <f t="shared" si="17"/>
        <v>1.188E-2</v>
      </c>
      <c r="J128">
        <f t="shared" si="18"/>
        <v>9.8465001312098011E-4</v>
      </c>
      <c r="K128">
        <f t="shared" si="19"/>
        <v>0.88773319860434519</v>
      </c>
      <c r="L128">
        <f t="shared" si="20"/>
        <v>0.88773319860434119</v>
      </c>
    </row>
    <row r="129" spans="1:12">
      <c r="A129">
        <f t="shared" si="13"/>
        <v>1464</v>
      </c>
      <c r="B129">
        <v>122</v>
      </c>
      <c r="C129">
        <v>2.7949999999999999E-2</v>
      </c>
      <c r="D129">
        <f t="shared" si="14"/>
        <v>3.4627179120313746E-2</v>
      </c>
      <c r="G129">
        <f t="shared" si="15"/>
        <v>122</v>
      </c>
      <c r="H129">
        <f t="shared" si="16"/>
        <v>10</v>
      </c>
      <c r="I129">
        <f t="shared" si="17"/>
        <v>1.188E-2</v>
      </c>
      <c r="J129">
        <f t="shared" si="18"/>
        <v>9.8465001312098011E-4</v>
      </c>
      <c r="K129">
        <f t="shared" si="19"/>
        <v>0.88685995194102973</v>
      </c>
      <c r="L129">
        <f t="shared" si="20"/>
        <v>0.88685995194102585</v>
      </c>
    </row>
    <row r="130" spans="1:12">
      <c r="A130">
        <f t="shared" si="13"/>
        <v>1476</v>
      </c>
      <c r="B130">
        <v>123</v>
      </c>
      <c r="C130">
        <v>2.8070000000000001E-2</v>
      </c>
      <c r="D130">
        <f t="shared" si="14"/>
        <v>3.3205467054756035E-2</v>
      </c>
      <c r="G130">
        <f t="shared" si="15"/>
        <v>123</v>
      </c>
      <c r="H130">
        <f t="shared" si="16"/>
        <v>10</v>
      </c>
      <c r="I130">
        <f t="shared" si="17"/>
        <v>1.188E-2</v>
      </c>
      <c r="J130">
        <f t="shared" si="18"/>
        <v>9.8465001312098011E-4</v>
      </c>
      <c r="K130">
        <f t="shared" si="19"/>
        <v>0.88598756427424219</v>
      </c>
      <c r="L130">
        <f t="shared" si="20"/>
        <v>0.88598756427423819</v>
      </c>
    </row>
    <row r="131" spans="1:12">
      <c r="A131">
        <f t="shared" si="13"/>
        <v>1488</v>
      </c>
      <c r="B131">
        <v>124</v>
      </c>
      <c r="C131">
        <v>2.818E-2</v>
      </c>
      <c r="D131">
        <f t="shared" si="14"/>
        <v>3.1873164110172651E-2</v>
      </c>
      <c r="G131">
        <f t="shared" si="15"/>
        <v>124</v>
      </c>
      <c r="H131">
        <f t="shared" si="16"/>
        <v>10</v>
      </c>
      <c r="I131">
        <f t="shared" si="17"/>
        <v>1.188E-2</v>
      </c>
      <c r="J131">
        <f t="shared" si="18"/>
        <v>9.8465001312098011E-4</v>
      </c>
      <c r="K131">
        <f t="shared" si="19"/>
        <v>0.88511603475900313</v>
      </c>
      <c r="L131">
        <f t="shared" si="20"/>
        <v>0.88511603475899914</v>
      </c>
    </row>
    <row r="132" spans="1:12">
      <c r="A132">
        <f t="shared" si="13"/>
        <v>1500</v>
      </c>
      <c r="B132">
        <v>125</v>
      </c>
      <c r="C132">
        <v>2.8289999999999999E-2</v>
      </c>
      <c r="D132">
        <f t="shared" si="14"/>
        <v>3.0587814993497157E-2</v>
      </c>
      <c r="G132">
        <f t="shared" si="15"/>
        <v>125</v>
      </c>
      <c r="H132">
        <f t="shared" si="16"/>
        <v>10</v>
      </c>
      <c r="I132">
        <f t="shared" si="17"/>
        <v>1.188E-2</v>
      </c>
      <c r="J132">
        <f t="shared" si="18"/>
        <v>9.8465001312098011E-4</v>
      </c>
      <c r="K132">
        <f t="shared" si="19"/>
        <v>0.88424536255116504</v>
      </c>
      <c r="L132">
        <f t="shared" si="20"/>
        <v>0.88424536255116082</v>
      </c>
    </row>
    <row r="133" spans="1:12">
      <c r="A133">
        <f t="shared" si="13"/>
        <v>1512</v>
      </c>
      <c r="B133">
        <v>126</v>
      </c>
      <c r="C133">
        <v>2.8400000000000002E-2</v>
      </c>
      <c r="D133">
        <f t="shared" si="14"/>
        <v>2.9348062526600591E-2</v>
      </c>
      <c r="G133">
        <f t="shared" si="15"/>
        <v>126</v>
      </c>
      <c r="H133">
        <f t="shared" si="16"/>
        <v>10</v>
      </c>
      <c r="I133">
        <f t="shared" si="17"/>
        <v>1.188E-2</v>
      </c>
      <c r="J133">
        <f t="shared" si="18"/>
        <v>9.8465001312098011E-4</v>
      </c>
      <c r="K133">
        <f t="shared" si="19"/>
        <v>0.88337554680741026</v>
      </c>
      <c r="L133">
        <f t="shared" si="20"/>
        <v>0.88337554680740615</v>
      </c>
    </row>
    <row r="134" spans="1:12">
      <c r="A134">
        <f t="shared" si="13"/>
        <v>1524</v>
      </c>
      <c r="B134">
        <v>127</v>
      </c>
      <c r="C134">
        <v>2.8500000000000001E-2</v>
      </c>
      <c r="D134">
        <f t="shared" si="14"/>
        <v>2.8187360123772136E-2</v>
      </c>
      <c r="G134">
        <f t="shared" si="15"/>
        <v>127</v>
      </c>
      <c r="H134">
        <f t="shared" si="16"/>
        <v>10</v>
      </c>
      <c r="I134">
        <f t="shared" si="17"/>
        <v>1.188E-2</v>
      </c>
      <c r="J134">
        <f t="shared" si="18"/>
        <v>9.8465001312098011E-4</v>
      </c>
      <c r="K134">
        <f t="shared" si="19"/>
        <v>0.8825065866852515</v>
      </c>
      <c r="L134">
        <f t="shared" si="20"/>
        <v>0.88250658668524717</v>
      </c>
    </row>
    <row r="135" spans="1:12">
      <c r="A135">
        <f t="shared" si="13"/>
        <v>1536</v>
      </c>
      <c r="B135">
        <v>128</v>
      </c>
      <c r="C135">
        <v>2.861E-2</v>
      </c>
      <c r="D135">
        <f t="shared" si="14"/>
        <v>2.7033669759569275E-2</v>
      </c>
      <c r="G135">
        <f t="shared" si="15"/>
        <v>128</v>
      </c>
      <c r="H135">
        <f t="shared" si="16"/>
        <v>10</v>
      </c>
      <c r="I135">
        <f t="shared" si="17"/>
        <v>1.188E-2</v>
      </c>
      <c r="J135">
        <f t="shared" si="18"/>
        <v>9.8465001312098011E-4</v>
      </c>
      <c r="K135">
        <f t="shared" si="19"/>
        <v>0.8816384813430288</v>
      </c>
      <c r="L135">
        <f t="shared" si="20"/>
        <v>0.88163848134302492</v>
      </c>
    </row>
    <row r="136" spans="1:12">
      <c r="A136">
        <f t="shared" ref="A136:A157" si="21">B136*12</f>
        <v>1548</v>
      </c>
      <c r="B136">
        <v>129</v>
      </c>
      <c r="C136">
        <v>2.8709999999999999E-2</v>
      </c>
      <c r="D136">
        <f t="shared" ref="D136:D157" si="22">((1+C136)^-B136)</f>
        <v>2.5954218374538245E-2</v>
      </c>
      <c r="G136">
        <f t="shared" si="15"/>
        <v>129</v>
      </c>
      <c r="H136">
        <f t="shared" si="16"/>
        <v>10</v>
      </c>
      <c r="I136">
        <f t="shared" si="17"/>
        <v>1.188E-2</v>
      </c>
      <c r="J136">
        <f t="shared" si="18"/>
        <v>9.8465001312098011E-4</v>
      </c>
      <c r="K136">
        <f t="shared" si="19"/>
        <v>0.88077122993991186</v>
      </c>
      <c r="L136">
        <f t="shared" si="20"/>
        <v>0.88077122993990775</v>
      </c>
    </row>
    <row r="137" spans="1:12">
      <c r="A137">
        <f t="shared" si="21"/>
        <v>1560</v>
      </c>
      <c r="B137">
        <v>130</v>
      </c>
      <c r="C137">
        <v>2.8809999999999999E-2</v>
      </c>
      <c r="D137">
        <f t="shared" si="22"/>
        <v>2.4913055712866606E-2</v>
      </c>
      <c r="G137">
        <f t="shared" ref="G137:G200" si="23">G136+1</f>
        <v>130</v>
      </c>
      <c r="H137">
        <f t="shared" si="16"/>
        <v>10</v>
      </c>
      <c r="I137">
        <f t="shared" si="17"/>
        <v>1.188E-2</v>
      </c>
      <c r="J137">
        <f t="shared" si="18"/>
        <v>9.8465001312098011E-4</v>
      </c>
      <c r="K137">
        <f t="shared" si="19"/>
        <v>0.87990483163589639</v>
      </c>
      <c r="L137">
        <f t="shared" si="20"/>
        <v>0.87990483163589228</v>
      </c>
    </row>
    <row r="138" spans="1:12">
      <c r="A138">
        <f t="shared" si="21"/>
        <v>1572</v>
      </c>
      <c r="B138">
        <v>131</v>
      </c>
      <c r="C138">
        <v>2.8910000000000002E-2</v>
      </c>
      <c r="D138">
        <f t="shared" si="22"/>
        <v>2.390904067723551E-2</v>
      </c>
      <c r="G138">
        <f t="shared" si="23"/>
        <v>131</v>
      </c>
      <c r="H138">
        <f t="shared" si="16"/>
        <v>10</v>
      </c>
      <c r="I138">
        <f t="shared" si="17"/>
        <v>1.188E-2</v>
      </c>
      <c r="J138">
        <f t="shared" si="18"/>
        <v>9.8465001312098011E-4</v>
      </c>
      <c r="K138">
        <f t="shared" si="19"/>
        <v>0.87903928559180466</v>
      </c>
      <c r="L138">
        <f t="shared" si="20"/>
        <v>0.87903928559180056</v>
      </c>
    </row>
    <row r="139" spans="1:12">
      <c r="A139">
        <f t="shared" si="21"/>
        <v>1584</v>
      </c>
      <c r="B139">
        <v>132</v>
      </c>
      <c r="C139">
        <v>2.9010000000000001E-2</v>
      </c>
      <c r="D139">
        <f t="shared" si="22"/>
        <v>2.294105687537152E-2</v>
      </c>
      <c r="G139">
        <f t="shared" si="23"/>
        <v>132</v>
      </c>
      <c r="H139">
        <f t="shared" si="16"/>
        <v>11</v>
      </c>
      <c r="I139">
        <f t="shared" si="17"/>
        <v>1.226E-2</v>
      </c>
      <c r="J139">
        <f t="shared" si="18"/>
        <v>1.0159703205356863E-3</v>
      </c>
      <c r="K139">
        <f t="shared" si="19"/>
        <v>0.87455507863787374</v>
      </c>
      <c r="L139">
        <f t="shared" si="20"/>
        <v>0.87455507863788262</v>
      </c>
    </row>
    <row r="140" spans="1:12">
      <c r="A140">
        <f t="shared" si="21"/>
        <v>1596</v>
      </c>
      <c r="B140">
        <v>133</v>
      </c>
      <c r="C140">
        <v>2.911E-2</v>
      </c>
      <c r="D140">
        <f t="shared" si="22"/>
        <v>2.2008012475484687E-2</v>
      </c>
      <c r="G140">
        <f t="shared" si="23"/>
        <v>133</v>
      </c>
      <c r="H140">
        <f t="shared" si="16"/>
        <v>11</v>
      </c>
      <c r="I140">
        <f t="shared" si="17"/>
        <v>1.226E-2</v>
      </c>
      <c r="J140">
        <f t="shared" si="18"/>
        <v>1.0159703205356863E-3</v>
      </c>
      <c r="K140">
        <f t="shared" si="19"/>
        <v>0.87366745843009108</v>
      </c>
      <c r="L140">
        <f t="shared" si="20"/>
        <v>0.87366745843009963</v>
      </c>
    </row>
    <row r="141" spans="1:12">
      <c r="A141">
        <f t="shared" si="21"/>
        <v>1608</v>
      </c>
      <c r="B141">
        <v>134</v>
      </c>
      <c r="C141">
        <v>2.92E-2</v>
      </c>
      <c r="D141">
        <f t="shared" si="22"/>
        <v>2.1136341141842971E-2</v>
      </c>
      <c r="G141">
        <f t="shared" si="23"/>
        <v>134</v>
      </c>
      <c r="H141">
        <f t="shared" si="16"/>
        <v>11</v>
      </c>
      <c r="I141">
        <f t="shared" si="17"/>
        <v>1.226E-2</v>
      </c>
      <c r="J141">
        <f t="shared" si="18"/>
        <v>1.0159703205356863E-3</v>
      </c>
      <c r="K141">
        <f t="shared" si="19"/>
        <v>0.87278073910282727</v>
      </c>
      <c r="L141">
        <f t="shared" si="20"/>
        <v>0.87278073910283605</v>
      </c>
    </row>
    <row r="142" spans="1:12">
      <c r="A142">
        <f t="shared" si="21"/>
        <v>1620</v>
      </c>
      <c r="B142">
        <v>135</v>
      </c>
      <c r="C142">
        <v>2.93E-2</v>
      </c>
      <c r="D142">
        <f t="shared" si="22"/>
        <v>2.0269063126387731E-2</v>
      </c>
      <c r="G142">
        <f t="shared" si="23"/>
        <v>135</v>
      </c>
      <c r="H142">
        <f t="shared" si="16"/>
        <v>11</v>
      </c>
      <c r="I142">
        <f t="shared" si="17"/>
        <v>1.226E-2</v>
      </c>
      <c r="J142">
        <f t="shared" si="18"/>
        <v>1.0159703205356863E-3</v>
      </c>
      <c r="K142">
        <f t="shared" si="19"/>
        <v>0.87189491974174393</v>
      </c>
      <c r="L142">
        <f t="shared" si="20"/>
        <v>0.87189491974175271</v>
      </c>
    </row>
    <row r="143" spans="1:12">
      <c r="A143">
        <f t="shared" si="21"/>
        <v>1632</v>
      </c>
      <c r="B143">
        <v>136</v>
      </c>
      <c r="C143">
        <v>2.9389999999999999E-2</v>
      </c>
      <c r="D143">
        <f t="shared" si="22"/>
        <v>1.9459312031712458E-2</v>
      </c>
      <c r="G143">
        <f t="shared" si="23"/>
        <v>136</v>
      </c>
      <c r="H143">
        <f t="shared" si="16"/>
        <v>11</v>
      </c>
      <c r="I143">
        <f t="shared" si="17"/>
        <v>1.226E-2</v>
      </c>
      <c r="J143">
        <f t="shared" si="18"/>
        <v>1.0159703205356863E-3</v>
      </c>
      <c r="K143">
        <f t="shared" si="19"/>
        <v>0.8710099994334296</v>
      </c>
      <c r="L143">
        <f t="shared" si="20"/>
        <v>0.87100999943343849</v>
      </c>
    </row>
    <row r="144" spans="1:12">
      <c r="A144">
        <f t="shared" si="21"/>
        <v>1644</v>
      </c>
      <c r="B144">
        <v>137</v>
      </c>
      <c r="C144">
        <v>2.9479999999999999E-2</v>
      </c>
      <c r="D144">
        <f t="shared" si="22"/>
        <v>1.8678663543321036E-2</v>
      </c>
      <c r="G144">
        <f t="shared" si="23"/>
        <v>137</v>
      </c>
      <c r="H144">
        <f t="shared" si="16"/>
        <v>11</v>
      </c>
      <c r="I144">
        <f t="shared" si="17"/>
        <v>1.226E-2</v>
      </c>
      <c r="J144">
        <f t="shared" si="18"/>
        <v>1.0159703205356863E-3</v>
      </c>
      <c r="K144">
        <f t="shared" si="19"/>
        <v>0.87012597726540086</v>
      </c>
      <c r="L144">
        <f t="shared" si="20"/>
        <v>0.87012597726540974</v>
      </c>
    </row>
    <row r="145" spans="1:12">
      <c r="A145">
        <f t="shared" si="21"/>
        <v>1656</v>
      </c>
      <c r="B145">
        <v>138</v>
      </c>
      <c r="C145">
        <v>2.9569999999999999E-2</v>
      </c>
      <c r="D145">
        <f t="shared" si="22"/>
        <v>1.7926216480705224E-2</v>
      </c>
      <c r="G145">
        <f t="shared" si="23"/>
        <v>138</v>
      </c>
      <c r="H145">
        <f t="shared" si="16"/>
        <v>11</v>
      </c>
      <c r="I145">
        <f t="shared" si="17"/>
        <v>1.226E-2</v>
      </c>
      <c r="J145">
        <f t="shared" si="18"/>
        <v>1.0159703205356863E-3</v>
      </c>
      <c r="K145">
        <f t="shared" si="19"/>
        <v>0.86924285232609977</v>
      </c>
      <c r="L145">
        <f t="shared" si="20"/>
        <v>0.86924285232610876</v>
      </c>
    </row>
    <row r="146" spans="1:12">
      <c r="A146">
        <f t="shared" si="21"/>
        <v>1668</v>
      </c>
      <c r="B146">
        <v>139</v>
      </c>
      <c r="C146">
        <v>2.9659999999999999E-2</v>
      </c>
      <c r="D146">
        <f t="shared" si="22"/>
        <v>1.7201091433188164E-2</v>
      </c>
      <c r="G146">
        <f t="shared" si="23"/>
        <v>139</v>
      </c>
      <c r="H146">
        <f t="shared" si="16"/>
        <v>11</v>
      </c>
      <c r="I146">
        <f t="shared" si="17"/>
        <v>1.226E-2</v>
      </c>
      <c r="J146">
        <f t="shared" si="18"/>
        <v>1.0159703205356863E-3</v>
      </c>
      <c r="K146">
        <f t="shared" si="19"/>
        <v>0.86836062370489375</v>
      </c>
      <c r="L146">
        <f t="shared" si="20"/>
        <v>0.86836062370490275</v>
      </c>
    </row>
    <row r="147" spans="1:12">
      <c r="A147">
        <f t="shared" si="21"/>
        <v>1680</v>
      </c>
      <c r="B147">
        <v>140</v>
      </c>
      <c r="C147">
        <v>2.9749999999999999E-2</v>
      </c>
      <c r="D147">
        <f t="shared" si="22"/>
        <v>1.6502430485575113E-2</v>
      </c>
      <c r="G147">
        <f t="shared" si="23"/>
        <v>140</v>
      </c>
      <c r="H147">
        <f t="shared" si="16"/>
        <v>11</v>
      </c>
      <c r="I147">
        <f t="shared" si="17"/>
        <v>1.226E-2</v>
      </c>
      <c r="J147">
        <f t="shared" si="18"/>
        <v>1.0159703205356863E-3</v>
      </c>
      <c r="K147">
        <f t="shared" si="19"/>
        <v>0.8674792904920744</v>
      </c>
      <c r="L147">
        <f t="shared" si="20"/>
        <v>0.86747929049208361</v>
      </c>
    </row>
    <row r="148" spans="1:12">
      <c r="A148">
        <f t="shared" si="21"/>
        <v>1692</v>
      </c>
      <c r="B148">
        <v>141</v>
      </c>
      <c r="C148">
        <v>2.9839999999999998E-2</v>
      </c>
      <c r="D148">
        <f t="shared" si="22"/>
        <v>1.5829396936390721E-2</v>
      </c>
      <c r="G148">
        <f t="shared" si="23"/>
        <v>141</v>
      </c>
      <c r="H148">
        <f t="shared" si="16"/>
        <v>11</v>
      </c>
      <c r="I148">
        <f t="shared" si="17"/>
        <v>1.226E-2</v>
      </c>
      <c r="J148">
        <f t="shared" si="18"/>
        <v>1.0159703205356863E-3</v>
      </c>
      <c r="K148">
        <f t="shared" si="19"/>
        <v>0.86659885177885687</v>
      </c>
      <c r="L148">
        <f t="shared" si="20"/>
        <v>0.86659885177886586</v>
      </c>
    </row>
    <row r="149" spans="1:12">
      <c r="A149">
        <f t="shared" si="21"/>
        <v>1704</v>
      </c>
      <c r="B149">
        <v>142</v>
      </c>
      <c r="C149">
        <v>2.9919999999999999E-2</v>
      </c>
      <c r="D149">
        <f t="shared" si="22"/>
        <v>1.5202120356083768E-2</v>
      </c>
      <c r="G149">
        <f t="shared" si="23"/>
        <v>142</v>
      </c>
      <c r="H149">
        <f t="shared" si="16"/>
        <v>11</v>
      </c>
      <c r="I149">
        <f t="shared" si="17"/>
        <v>1.226E-2</v>
      </c>
      <c r="J149">
        <f t="shared" si="18"/>
        <v>1.0159703205356863E-3</v>
      </c>
      <c r="K149">
        <f t="shared" si="19"/>
        <v>0.86571930665737795</v>
      </c>
      <c r="L149">
        <f t="shared" si="20"/>
        <v>0.86571930665738728</v>
      </c>
    </row>
    <row r="150" spans="1:12">
      <c r="A150">
        <f t="shared" si="21"/>
        <v>1716</v>
      </c>
      <c r="B150">
        <v>143</v>
      </c>
      <c r="C150">
        <v>3.0009999999999998E-2</v>
      </c>
      <c r="D150">
        <f t="shared" si="22"/>
        <v>1.4577193461023073E-2</v>
      </c>
      <c r="G150">
        <f t="shared" si="23"/>
        <v>143</v>
      </c>
      <c r="H150">
        <f t="shared" si="16"/>
        <v>11</v>
      </c>
      <c r="I150">
        <f t="shared" si="17"/>
        <v>1.226E-2</v>
      </c>
      <c r="J150">
        <f t="shared" si="18"/>
        <v>1.0159703205356863E-3</v>
      </c>
      <c r="K150">
        <f t="shared" si="19"/>
        <v>0.86484065422069734</v>
      </c>
      <c r="L150">
        <f t="shared" si="20"/>
        <v>0.86484065422070644</v>
      </c>
    </row>
    <row r="151" spans="1:12">
      <c r="A151">
        <f t="shared" si="21"/>
        <v>1728</v>
      </c>
      <c r="B151">
        <v>144</v>
      </c>
      <c r="C151">
        <v>3.0089999999999999E-2</v>
      </c>
      <c r="D151">
        <f t="shared" si="22"/>
        <v>1.399507919303648E-2</v>
      </c>
      <c r="G151">
        <f t="shared" si="23"/>
        <v>144</v>
      </c>
      <c r="H151">
        <f t="shared" si="16"/>
        <v>12</v>
      </c>
      <c r="I151">
        <f t="shared" si="17"/>
        <v>1.259E-2</v>
      </c>
      <c r="J151">
        <f t="shared" si="18"/>
        <v>1.0431607922198882E-3</v>
      </c>
      <c r="K151">
        <f t="shared" si="19"/>
        <v>0.8605901886418017</v>
      </c>
      <c r="L151">
        <f t="shared" si="20"/>
        <v>0.86059018864180681</v>
      </c>
    </row>
    <row r="152" spans="1:12">
      <c r="A152">
        <f t="shared" si="21"/>
        <v>1740</v>
      </c>
      <c r="B152">
        <v>145</v>
      </c>
      <c r="C152">
        <v>3.0169999999999999E-2</v>
      </c>
      <c r="D152">
        <f t="shared" si="22"/>
        <v>1.3434135456179941E-2</v>
      </c>
      <c r="G152">
        <f t="shared" si="23"/>
        <v>145</v>
      </c>
      <c r="H152">
        <f t="shared" si="16"/>
        <v>12</v>
      </c>
      <c r="I152">
        <f t="shared" si="17"/>
        <v>1.259E-2</v>
      </c>
      <c r="J152">
        <f t="shared" si="18"/>
        <v>1.0431607922198882E-3</v>
      </c>
      <c r="K152">
        <f t="shared" si="19"/>
        <v>0.85969339020381053</v>
      </c>
      <c r="L152">
        <f t="shared" si="20"/>
        <v>0.85969339020381563</v>
      </c>
    </row>
    <row r="153" spans="1:12">
      <c r="A153">
        <f t="shared" si="21"/>
        <v>1752</v>
      </c>
      <c r="B153">
        <v>146</v>
      </c>
      <c r="C153">
        <v>3.0249999999999999E-2</v>
      </c>
      <c r="D153">
        <f t="shared" si="22"/>
        <v>1.2893683733688573E-2</v>
      </c>
      <c r="G153">
        <f t="shared" si="23"/>
        <v>146</v>
      </c>
      <c r="H153">
        <f t="shared" si="16"/>
        <v>12</v>
      </c>
      <c r="I153">
        <f t="shared" si="17"/>
        <v>1.259E-2</v>
      </c>
      <c r="J153">
        <f t="shared" si="18"/>
        <v>1.0431607922198882E-3</v>
      </c>
      <c r="K153">
        <f t="shared" si="19"/>
        <v>0.85879752629592321</v>
      </c>
      <c r="L153">
        <f t="shared" si="20"/>
        <v>0.8587975262959282</v>
      </c>
    </row>
    <row r="154" spans="1:12">
      <c r="A154">
        <f t="shared" si="21"/>
        <v>1764</v>
      </c>
      <c r="B154">
        <v>147</v>
      </c>
      <c r="C154">
        <v>3.0329999999999999E-2</v>
      </c>
      <c r="D154">
        <f t="shared" si="22"/>
        <v>1.2373063423326379E-2</v>
      </c>
      <c r="G154">
        <f t="shared" si="23"/>
        <v>147</v>
      </c>
      <c r="H154">
        <f t="shared" si="16"/>
        <v>12</v>
      </c>
      <c r="I154">
        <f t="shared" si="17"/>
        <v>1.259E-2</v>
      </c>
      <c r="J154">
        <f t="shared" si="18"/>
        <v>1.0431607922198882E-3</v>
      </c>
      <c r="K154">
        <f t="shared" si="19"/>
        <v>0.85790259594429041</v>
      </c>
      <c r="L154">
        <f t="shared" si="20"/>
        <v>0.85790259594429563</v>
      </c>
    </row>
    <row r="155" spans="1:12">
      <c r="A155">
        <f t="shared" si="21"/>
        <v>1776</v>
      </c>
      <c r="B155">
        <v>148</v>
      </c>
      <c r="C155">
        <v>3.041E-2</v>
      </c>
      <c r="D155">
        <f t="shared" si="22"/>
        <v>1.1871631518619852E-2</v>
      </c>
      <c r="G155">
        <f t="shared" si="23"/>
        <v>148</v>
      </c>
      <c r="H155">
        <f t="shared" si="16"/>
        <v>12</v>
      </c>
      <c r="I155">
        <f t="shared" si="17"/>
        <v>1.259E-2</v>
      </c>
      <c r="J155">
        <f t="shared" si="18"/>
        <v>1.0431607922198882E-3</v>
      </c>
      <c r="K155">
        <f t="shared" si="19"/>
        <v>0.857008598176078</v>
      </c>
      <c r="L155">
        <f t="shared" si="20"/>
        <v>0.85700859817608299</v>
      </c>
    </row>
    <row r="156" spans="1:12">
      <c r="A156">
        <f t="shared" si="21"/>
        <v>1788</v>
      </c>
      <c r="B156">
        <v>149</v>
      </c>
      <c r="C156">
        <v>3.049E-2</v>
      </c>
      <c r="D156">
        <f t="shared" si="22"/>
        <v>1.1388762289517747E-2</v>
      </c>
      <c r="G156">
        <f t="shared" si="23"/>
        <v>149</v>
      </c>
      <c r="H156">
        <f t="shared" si="16"/>
        <v>12</v>
      </c>
      <c r="I156">
        <f t="shared" si="17"/>
        <v>1.259E-2</v>
      </c>
      <c r="J156">
        <f t="shared" si="18"/>
        <v>1.0431607922198882E-3</v>
      </c>
      <c r="K156">
        <f t="shared" si="19"/>
        <v>0.85611553201946478</v>
      </c>
      <c r="L156">
        <f t="shared" si="20"/>
        <v>0.85611553201946999</v>
      </c>
    </row>
    <row r="157" spans="1:12">
      <c r="A157">
        <f t="shared" si="21"/>
        <v>1800</v>
      </c>
      <c r="B157">
        <v>150</v>
      </c>
      <c r="C157">
        <v>3.056E-2</v>
      </c>
      <c r="D157">
        <f t="shared" si="22"/>
        <v>1.0939758332837625E-2</v>
      </c>
      <c r="G157">
        <f t="shared" si="23"/>
        <v>150</v>
      </c>
      <c r="H157">
        <f t="shared" si="16"/>
        <v>12</v>
      </c>
      <c r="I157">
        <f t="shared" si="17"/>
        <v>1.259E-2</v>
      </c>
      <c r="J157">
        <f t="shared" si="18"/>
        <v>1.0431607922198882E-3</v>
      </c>
      <c r="K157">
        <f t="shared" si="19"/>
        <v>0.85522339650364321</v>
      </c>
      <c r="L157">
        <f t="shared" si="20"/>
        <v>0.8552233965036482</v>
      </c>
    </row>
    <row r="158" spans="1:12">
      <c r="G158">
        <f t="shared" si="23"/>
        <v>151</v>
      </c>
      <c r="H158">
        <f t="shared" si="16"/>
        <v>12</v>
      </c>
      <c r="I158">
        <f t="shared" si="17"/>
        <v>1.259E-2</v>
      </c>
      <c r="J158">
        <f t="shared" si="18"/>
        <v>1.0431607922198882E-3</v>
      </c>
      <c r="K158">
        <f t="shared" si="19"/>
        <v>0.8543321906588166</v>
      </c>
      <c r="L158">
        <f t="shared" si="20"/>
        <v>0.85433219065882171</v>
      </c>
    </row>
    <row r="159" spans="1:12">
      <c r="G159">
        <f t="shared" si="23"/>
        <v>152</v>
      </c>
      <c r="H159">
        <f t="shared" si="16"/>
        <v>12</v>
      </c>
      <c r="I159">
        <f t="shared" si="17"/>
        <v>1.259E-2</v>
      </c>
      <c r="J159">
        <f t="shared" si="18"/>
        <v>1.0431607922198882E-3</v>
      </c>
      <c r="K159">
        <f t="shared" si="19"/>
        <v>0.85344191351619958</v>
      </c>
      <c r="L159">
        <f t="shared" si="20"/>
        <v>0.85344191351620458</v>
      </c>
    </row>
    <row r="160" spans="1:12">
      <c r="G160">
        <f t="shared" si="23"/>
        <v>153</v>
      </c>
      <c r="H160">
        <f t="shared" si="16"/>
        <v>12</v>
      </c>
      <c r="I160">
        <f t="shared" si="17"/>
        <v>1.259E-2</v>
      </c>
      <c r="J160">
        <f t="shared" si="18"/>
        <v>1.0431607922198882E-3</v>
      </c>
      <c r="K160">
        <f t="shared" si="19"/>
        <v>0.85255256410801539</v>
      </c>
      <c r="L160">
        <f t="shared" si="20"/>
        <v>0.85255256410802072</v>
      </c>
    </row>
    <row r="161" spans="7:12">
      <c r="G161">
        <f t="shared" si="23"/>
        <v>154</v>
      </c>
      <c r="H161">
        <f t="shared" si="16"/>
        <v>12</v>
      </c>
      <c r="I161">
        <f t="shared" si="17"/>
        <v>1.259E-2</v>
      </c>
      <c r="J161">
        <f t="shared" si="18"/>
        <v>1.0431607922198882E-3</v>
      </c>
      <c r="K161">
        <f t="shared" si="19"/>
        <v>0.85166414146749703</v>
      </c>
      <c r="L161">
        <f t="shared" si="20"/>
        <v>0.85166414146750224</v>
      </c>
    </row>
    <row r="162" spans="7:12">
      <c r="G162">
        <f t="shared" si="23"/>
        <v>155</v>
      </c>
      <c r="H162">
        <f t="shared" si="16"/>
        <v>12</v>
      </c>
      <c r="I162">
        <f t="shared" si="17"/>
        <v>1.259E-2</v>
      </c>
      <c r="J162">
        <f t="shared" si="18"/>
        <v>1.0431607922198882E-3</v>
      </c>
      <c r="K162">
        <f t="shared" si="19"/>
        <v>0.85077664462888369</v>
      </c>
      <c r="L162">
        <f t="shared" si="20"/>
        <v>0.85077664462888902</v>
      </c>
    </row>
    <row r="163" spans="7:12">
      <c r="G163">
        <f t="shared" si="23"/>
        <v>156</v>
      </c>
      <c r="H163">
        <f t="shared" si="16"/>
        <v>13</v>
      </c>
      <c r="I163">
        <f t="shared" si="17"/>
        <v>1.285E-2</v>
      </c>
      <c r="J163">
        <f t="shared" si="18"/>
        <v>1.0645778676408035E-3</v>
      </c>
      <c r="K163">
        <f t="shared" si="19"/>
        <v>0.84705825334419305</v>
      </c>
      <c r="L163">
        <f t="shared" si="20"/>
        <v>0.84705825334419083</v>
      </c>
    </row>
    <row r="164" spans="7:12">
      <c r="G164">
        <f t="shared" si="23"/>
        <v>157</v>
      </c>
      <c r="H164">
        <f t="shared" si="16"/>
        <v>13</v>
      </c>
      <c r="I164">
        <f t="shared" si="17"/>
        <v>1.285E-2</v>
      </c>
      <c r="J164">
        <f t="shared" si="18"/>
        <v>1.0645778676408035E-3</v>
      </c>
      <c r="K164">
        <f t="shared" si="19"/>
        <v>0.84615745284735255</v>
      </c>
      <c r="L164">
        <f t="shared" si="20"/>
        <v>0.84615745284734956</v>
      </c>
    </row>
    <row r="165" spans="7:12">
      <c r="G165">
        <f t="shared" si="23"/>
        <v>158</v>
      </c>
      <c r="H165">
        <f t="shared" si="16"/>
        <v>13</v>
      </c>
      <c r="I165">
        <f t="shared" si="17"/>
        <v>1.285E-2</v>
      </c>
      <c r="J165">
        <f t="shared" si="18"/>
        <v>1.0645778676408035E-3</v>
      </c>
      <c r="K165">
        <f t="shared" si="19"/>
        <v>0.84525761030296898</v>
      </c>
      <c r="L165">
        <f t="shared" si="20"/>
        <v>0.84525761030296598</v>
      </c>
    </row>
    <row r="166" spans="7:12">
      <c r="G166">
        <f t="shared" si="23"/>
        <v>159</v>
      </c>
      <c r="H166">
        <f t="shared" si="16"/>
        <v>13</v>
      </c>
      <c r="I166">
        <f t="shared" si="17"/>
        <v>1.285E-2</v>
      </c>
      <c r="J166">
        <f t="shared" si="18"/>
        <v>1.0645778676408035E-3</v>
      </c>
      <c r="K166">
        <f t="shared" si="19"/>
        <v>0.8443587246923121</v>
      </c>
      <c r="L166">
        <f t="shared" si="20"/>
        <v>0.8443587246923091</v>
      </c>
    </row>
    <row r="167" spans="7:12">
      <c r="G167">
        <f t="shared" si="23"/>
        <v>160</v>
      </c>
      <c r="H167">
        <f t="shared" si="16"/>
        <v>13</v>
      </c>
      <c r="I167">
        <f t="shared" si="17"/>
        <v>1.285E-2</v>
      </c>
      <c r="J167">
        <f t="shared" si="18"/>
        <v>1.0645778676408035E-3</v>
      </c>
      <c r="K167">
        <f t="shared" si="19"/>
        <v>0.84346079499773441</v>
      </c>
      <c r="L167">
        <f t="shared" si="20"/>
        <v>0.84346079499773174</v>
      </c>
    </row>
    <row r="168" spans="7:12">
      <c r="G168">
        <f t="shared" si="23"/>
        <v>161</v>
      </c>
      <c r="H168">
        <f t="shared" si="16"/>
        <v>13</v>
      </c>
      <c r="I168">
        <f t="shared" si="17"/>
        <v>1.285E-2</v>
      </c>
      <c r="J168">
        <f t="shared" si="18"/>
        <v>1.0645778676408035E-3</v>
      </c>
      <c r="K168">
        <f t="shared" si="19"/>
        <v>0.84256382020267173</v>
      </c>
      <c r="L168">
        <f t="shared" si="20"/>
        <v>0.84256382020266907</v>
      </c>
    </row>
    <row r="169" spans="7:12">
      <c r="G169">
        <f t="shared" si="23"/>
        <v>162</v>
      </c>
      <c r="H169">
        <f t="shared" si="16"/>
        <v>13</v>
      </c>
      <c r="I169">
        <f t="shared" si="17"/>
        <v>1.285E-2</v>
      </c>
      <c r="J169">
        <f t="shared" si="18"/>
        <v>1.0645778676408035E-3</v>
      </c>
      <c r="K169">
        <f t="shared" si="19"/>
        <v>0.84166779929163982</v>
      </c>
      <c r="L169">
        <f t="shared" si="20"/>
        <v>0.84166779929163715</v>
      </c>
    </row>
    <row r="170" spans="7:12">
      <c r="G170">
        <f t="shared" si="23"/>
        <v>163</v>
      </c>
      <c r="H170">
        <f t="shared" si="16"/>
        <v>13</v>
      </c>
      <c r="I170">
        <f t="shared" si="17"/>
        <v>1.285E-2</v>
      </c>
      <c r="J170">
        <f t="shared" si="18"/>
        <v>1.0645778676408035E-3</v>
      </c>
      <c r="K170">
        <f t="shared" si="19"/>
        <v>0.84077273125023511</v>
      </c>
      <c r="L170">
        <f t="shared" si="20"/>
        <v>0.84077273125023211</v>
      </c>
    </row>
    <row r="171" spans="7:12">
      <c r="G171">
        <f t="shared" si="23"/>
        <v>164</v>
      </c>
      <c r="H171">
        <f t="shared" si="16"/>
        <v>13</v>
      </c>
      <c r="I171">
        <f t="shared" si="17"/>
        <v>1.285E-2</v>
      </c>
      <c r="J171">
        <f t="shared" si="18"/>
        <v>1.0645778676408035E-3</v>
      </c>
      <c r="K171">
        <f t="shared" si="19"/>
        <v>0.83987861506513162</v>
      </c>
      <c r="L171">
        <f t="shared" si="20"/>
        <v>0.83987861506512895</v>
      </c>
    </row>
    <row r="172" spans="7:12">
      <c r="G172">
        <f t="shared" si="23"/>
        <v>165</v>
      </c>
      <c r="H172">
        <f t="shared" si="16"/>
        <v>13</v>
      </c>
      <c r="I172">
        <f t="shared" si="17"/>
        <v>1.285E-2</v>
      </c>
      <c r="J172">
        <f t="shared" si="18"/>
        <v>1.0645778676408035E-3</v>
      </c>
      <c r="K172">
        <f t="shared" si="19"/>
        <v>0.83898544972408273</v>
      </c>
      <c r="L172">
        <f t="shared" si="20"/>
        <v>0.83898544972407985</v>
      </c>
    </row>
    <row r="173" spans="7:12">
      <c r="G173">
        <f t="shared" si="23"/>
        <v>166</v>
      </c>
      <c r="H173">
        <f t="shared" si="16"/>
        <v>13</v>
      </c>
      <c r="I173">
        <f t="shared" si="17"/>
        <v>1.285E-2</v>
      </c>
      <c r="J173">
        <f t="shared" si="18"/>
        <v>1.0645778676408035E-3</v>
      </c>
      <c r="K173">
        <f t="shared" si="19"/>
        <v>0.83809323421591697</v>
      </c>
      <c r="L173">
        <f t="shared" si="20"/>
        <v>0.83809323421591397</v>
      </c>
    </row>
    <row r="174" spans="7:12">
      <c r="G174">
        <f t="shared" si="23"/>
        <v>167</v>
      </c>
      <c r="H174">
        <f t="shared" si="16"/>
        <v>13</v>
      </c>
      <c r="I174">
        <f t="shared" si="17"/>
        <v>1.285E-2</v>
      </c>
      <c r="J174">
        <f t="shared" si="18"/>
        <v>1.0645778676408035E-3</v>
      </c>
      <c r="K174">
        <f t="shared" si="19"/>
        <v>0.83720196753053866</v>
      </c>
      <c r="L174">
        <f t="shared" si="20"/>
        <v>0.83720196753053566</v>
      </c>
    </row>
    <row r="175" spans="7:12">
      <c r="G175">
        <f t="shared" si="23"/>
        <v>168</v>
      </c>
      <c r="H175">
        <f t="shared" si="16"/>
        <v>14</v>
      </c>
      <c r="I175">
        <f t="shared" si="17"/>
        <v>1.308E-2</v>
      </c>
      <c r="J175">
        <f t="shared" si="18"/>
        <v>1.083519541521083E-3</v>
      </c>
      <c r="K175">
        <f t="shared" si="19"/>
        <v>0.8336574128890275</v>
      </c>
      <c r="L175">
        <f t="shared" si="20"/>
        <v>0.83365741288903239</v>
      </c>
    </row>
    <row r="176" spans="7:12">
      <c r="G176">
        <f t="shared" si="23"/>
        <v>169</v>
      </c>
      <c r="H176">
        <f t="shared" si="16"/>
        <v>14</v>
      </c>
      <c r="I176">
        <f t="shared" si="17"/>
        <v>1.308E-2</v>
      </c>
      <c r="J176">
        <f t="shared" si="18"/>
        <v>1.083519541521083E-3</v>
      </c>
      <c r="K176">
        <f t="shared" si="19"/>
        <v>0.83275510645787909</v>
      </c>
      <c r="L176">
        <f t="shared" si="20"/>
        <v>0.83275510645788353</v>
      </c>
    </row>
    <row r="177" spans="7:12">
      <c r="G177">
        <f t="shared" si="23"/>
        <v>170</v>
      </c>
      <c r="H177">
        <f t="shared" si="16"/>
        <v>14</v>
      </c>
      <c r="I177">
        <f t="shared" si="17"/>
        <v>1.308E-2</v>
      </c>
      <c r="J177">
        <f t="shared" si="18"/>
        <v>1.083519541521083E-3</v>
      </c>
      <c r="K177">
        <f t="shared" si="19"/>
        <v>0.83185377663520665</v>
      </c>
      <c r="L177">
        <f t="shared" si="20"/>
        <v>0.83185377663521121</v>
      </c>
    </row>
    <row r="178" spans="7:12">
      <c r="G178">
        <f t="shared" si="23"/>
        <v>171</v>
      </c>
      <c r="H178">
        <f t="shared" si="16"/>
        <v>14</v>
      </c>
      <c r="I178">
        <f t="shared" si="17"/>
        <v>1.308E-2</v>
      </c>
      <c r="J178">
        <f t="shared" si="18"/>
        <v>1.083519541521083E-3</v>
      </c>
      <c r="K178">
        <f t="shared" si="19"/>
        <v>0.83095342236398151</v>
      </c>
      <c r="L178">
        <f t="shared" si="20"/>
        <v>0.83095342236398606</v>
      </c>
    </row>
    <row r="179" spans="7:12">
      <c r="G179">
        <f t="shared" si="23"/>
        <v>172</v>
      </c>
      <c r="H179">
        <f t="shared" si="16"/>
        <v>14</v>
      </c>
      <c r="I179">
        <f t="shared" si="17"/>
        <v>1.308E-2</v>
      </c>
      <c r="J179">
        <f t="shared" si="18"/>
        <v>1.083519541521083E-3</v>
      </c>
      <c r="K179">
        <f t="shared" si="19"/>
        <v>0.83005404258831816</v>
      </c>
      <c r="L179">
        <f t="shared" si="20"/>
        <v>0.83005404258832305</v>
      </c>
    </row>
    <row r="180" spans="7:12">
      <c r="G180">
        <f t="shared" si="23"/>
        <v>173</v>
      </c>
      <c r="H180">
        <f t="shared" si="16"/>
        <v>14</v>
      </c>
      <c r="I180">
        <f t="shared" si="17"/>
        <v>1.308E-2</v>
      </c>
      <c r="J180">
        <f t="shared" si="18"/>
        <v>1.083519541521083E-3</v>
      </c>
      <c r="K180">
        <f t="shared" si="19"/>
        <v>0.82915563625347544</v>
      </c>
      <c r="L180">
        <f t="shared" si="20"/>
        <v>0.8291556362534801</v>
      </c>
    </row>
    <row r="181" spans="7:12">
      <c r="G181">
        <f t="shared" si="23"/>
        <v>174</v>
      </c>
      <c r="H181">
        <f t="shared" si="16"/>
        <v>14</v>
      </c>
      <c r="I181">
        <f t="shared" si="17"/>
        <v>1.308E-2</v>
      </c>
      <c r="J181">
        <f t="shared" si="18"/>
        <v>1.083519541521083E-3</v>
      </c>
      <c r="K181">
        <f t="shared" si="19"/>
        <v>0.8282582023058519</v>
      </c>
      <c r="L181">
        <f t="shared" si="20"/>
        <v>0.82825820230585656</v>
      </c>
    </row>
    <row r="182" spans="7:12">
      <c r="G182">
        <f t="shared" si="23"/>
        <v>175</v>
      </c>
      <c r="H182">
        <f t="shared" si="16"/>
        <v>14</v>
      </c>
      <c r="I182">
        <f t="shared" si="17"/>
        <v>1.308E-2</v>
      </c>
      <c r="J182">
        <f t="shared" si="18"/>
        <v>1.083519541521083E-3</v>
      </c>
      <c r="K182">
        <f t="shared" si="19"/>
        <v>0.82736173969298754</v>
      </c>
      <c r="L182">
        <f t="shared" si="20"/>
        <v>0.82736173969299232</v>
      </c>
    </row>
    <row r="183" spans="7:12">
      <c r="G183">
        <f t="shared" si="23"/>
        <v>176</v>
      </c>
      <c r="H183">
        <f t="shared" si="16"/>
        <v>14</v>
      </c>
      <c r="I183">
        <f t="shared" si="17"/>
        <v>1.308E-2</v>
      </c>
      <c r="J183">
        <f t="shared" si="18"/>
        <v>1.083519541521083E-3</v>
      </c>
      <c r="K183">
        <f t="shared" si="19"/>
        <v>0.82646624736356156</v>
      </c>
      <c r="L183">
        <f t="shared" si="20"/>
        <v>0.82646624736356644</v>
      </c>
    </row>
    <row r="184" spans="7:12">
      <c r="G184">
        <f t="shared" si="23"/>
        <v>177</v>
      </c>
      <c r="H184">
        <f t="shared" ref="H184:H247" si="24">INT(G184/12)</f>
        <v>14</v>
      </c>
      <c r="I184">
        <f t="shared" ref="I184:I247" si="25">VLOOKUP(H184,$B$7:$C$157,2,FALSE)</f>
        <v>1.308E-2</v>
      </c>
      <c r="J184">
        <f t="shared" ref="J184:J247" si="26">(1+I184)^(1/12)-1</f>
        <v>1.083519541521083E-3</v>
      </c>
      <c r="K184">
        <f t="shared" ref="K184:K247" si="27">(1+J184)^(-G184)</f>
        <v>0.82557172426739056</v>
      </c>
      <c r="L184">
        <f t="shared" ref="L184:L247" si="28">(1+I184)^(-G184/12)</f>
        <v>0.82557172426739545</v>
      </c>
    </row>
    <row r="185" spans="7:12">
      <c r="G185">
        <f t="shared" si="23"/>
        <v>178</v>
      </c>
      <c r="H185">
        <f t="shared" si="24"/>
        <v>14</v>
      </c>
      <c r="I185">
        <f t="shared" si="25"/>
        <v>1.308E-2</v>
      </c>
      <c r="J185">
        <f t="shared" si="26"/>
        <v>1.083519541521083E-3</v>
      </c>
      <c r="K185">
        <f t="shared" si="27"/>
        <v>0.82467816935542815</v>
      </c>
      <c r="L185">
        <f t="shared" si="28"/>
        <v>0.82467816935543292</v>
      </c>
    </row>
    <row r="186" spans="7:12">
      <c r="G186">
        <f t="shared" si="23"/>
        <v>179</v>
      </c>
      <c r="H186">
        <f t="shared" si="24"/>
        <v>14</v>
      </c>
      <c r="I186">
        <f t="shared" si="25"/>
        <v>1.308E-2</v>
      </c>
      <c r="J186">
        <f t="shared" si="26"/>
        <v>1.083519541521083E-3</v>
      </c>
      <c r="K186">
        <f t="shared" si="27"/>
        <v>0.82378558157976312</v>
      </c>
      <c r="L186">
        <f t="shared" si="28"/>
        <v>0.823785581579768</v>
      </c>
    </row>
    <row r="187" spans="7:12">
      <c r="G187">
        <f t="shared" si="23"/>
        <v>180</v>
      </c>
      <c r="H187">
        <f t="shared" si="24"/>
        <v>15</v>
      </c>
      <c r="I187">
        <f t="shared" si="25"/>
        <v>1.3299999999999999E-2</v>
      </c>
      <c r="J187">
        <f t="shared" si="26"/>
        <v>1.1016339761076299E-3</v>
      </c>
      <c r="K187">
        <f t="shared" si="27"/>
        <v>0.82021812165156738</v>
      </c>
      <c r="L187">
        <f t="shared" si="28"/>
        <v>0.82021812165154306</v>
      </c>
    </row>
    <row r="188" spans="7:12">
      <c r="G188">
        <f t="shared" si="23"/>
        <v>181</v>
      </c>
      <c r="H188">
        <f t="shared" si="24"/>
        <v>15</v>
      </c>
      <c r="I188">
        <f t="shared" si="25"/>
        <v>1.3299999999999999E-2</v>
      </c>
      <c r="J188">
        <f t="shared" si="26"/>
        <v>1.1016339761076299E-3</v>
      </c>
      <c r="K188">
        <f t="shared" si="27"/>
        <v>0.81931553582015515</v>
      </c>
      <c r="L188">
        <f t="shared" si="28"/>
        <v>0.8193155358201315</v>
      </c>
    </row>
    <row r="189" spans="7:12">
      <c r="G189">
        <f t="shared" si="23"/>
        <v>182</v>
      </c>
      <c r="H189">
        <f t="shared" si="24"/>
        <v>15</v>
      </c>
      <c r="I189">
        <f t="shared" si="25"/>
        <v>1.3299999999999999E-2</v>
      </c>
      <c r="J189">
        <f t="shared" si="26"/>
        <v>1.1016339761076299E-3</v>
      </c>
      <c r="K189">
        <f t="shared" si="27"/>
        <v>0.81841394321379068</v>
      </c>
      <c r="L189">
        <f t="shared" si="28"/>
        <v>0.81841394321376693</v>
      </c>
    </row>
    <row r="190" spans="7:12">
      <c r="G190">
        <f t="shared" si="23"/>
        <v>183</v>
      </c>
      <c r="H190">
        <f t="shared" si="24"/>
        <v>15</v>
      </c>
      <c r="I190">
        <f t="shared" si="25"/>
        <v>1.3299999999999999E-2</v>
      </c>
      <c r="J190">
        <f t="shared" si="26"/>
        <v>1.1016339761076299E-3</v>
      </c>
      <c r="K190">
        <f t="shared" si="27"/>
        <v>0.81751334273950771</v>
      </c>
      <c r="L190">
        <f t="shared" si="28"/>
        <v>0.81751334273948373</v>
      </c>
    </row>
    <row r="191" spans="7:12">
      <c r="G191">
        <f t="shared" si="23"/>
        <v>184</v>
      </c>
      <c r="H191">
        <f t="shared" si="24"/>
        <v>15</v>
      </c>
      <c r="I191">
        <f t="shared" si="25"/>
        <v>1.3299999999999999E-2</v>
      </c>
      <c r="J191">
        <f t="shared" si="26"/>
        <v>1.1016339761076299E-3</v>
      </c>
      <c r="K191">
        <f t="shared" si="27"/>
        <v>0.81661373330554199</v>
      </c>
      <c r="L191">
        <f t="shared" si="28"/>
        <v>0.81661373330551823</v>
      </c>
    </row>
    <row r="192" spans="7:12">
      <c r="G192">
        <f t="shared" si="23"/>
        <v>185</v>
      </c>
      <c r="H192">
        <f t="shared" si="24"/>
        <v>15</v>
      </c>
      <c r="I192">
        <f t="shared" si="25"/>
        <v>1.3299999999999999E-2</v>
      </c>
      <c r="J192">
        <f t="shared" si="26"/>
        <v>1.1016339761076299E-3</v>
      </c>
      <c r="K192">
        <f t="shared" si="27"/>
        <v>0.81571511382133199</v>
      </c>
      <c r="L192">
        <f t="shared" si="28"/>
        <v>0.81571511382130812</v>
      </c>
    </row>
    <row r="193" spans="7:12">
      <c r="G193">
        <f t="shared" si="23"/>
        <v>186</v>
      </c>
      <c r="H193">
        <f t="shared" si="24"/>
        <v>15</v>
      </c>
      <c r="I193">
        <f t="shared" si="25"/>
        <v>1.3299999999999999E-2</v>
      </c>
      <c r="J193">
        <f t="shared" si="26"/>
        <v>1.1016339761076299E-3</v>
      </c>
      <c r="K193">
        <f t="shared" si="27"/>
        <v>0.81481748319751524</v>
      </c>
      <c r="L193">
        <f t="shared" si="28"/>
        <v>0.81481748319749114</v>
      </c>
    </row>
    <row r="194" spans="7:12">
      <c r="G194">
        <f t="shared" si="23"/>
        <v>187</v>
      </c>
      <c r="H194">
        <f t="shared" si="24"/>
        <v>15</v>
      </c>
      <c r="I194">
        <f t="shared" si="25"/>
        <v>1.3299999999999999E-2</v>
      </c>
      <c r="J194">
        <f t="shared" si="26"/>
        <v>1.1016339761076299E-3</v>
      </c>
      <c r="K194">
        <f t="shared" si="27"/>
        <v>0.81392084034592804</v>
      </c>
      <c r="L194">
        <f t="shared" si="28"/>
        <v>0.81392084034590395</v>
      </c>
    </row>
    <row r="195" spans="7:12">
      <c r="G195">
        <f t="shared" si="23"/>
        <v>188</v>
      </c>
      <c r="H195">
        <f t="shared" si="24"/>
        <v>15</v>
      </c>
      <c r="I195">
        <f t="shared" si="25"/>
        <v>1.3299999999999999E-2</v>
      </c>
      <c r="J195">
        <f t="shared" si="26"/>
        <v>1.1016339761076299E-3</v>
      </c>
      <c r="K195">
        <f t="shared" si="27"/>
        <v>0.8130251841796049</v>
      </c>
      <c r="L195">
        <f t="shared" si="28"/>
        <v>0.81302518417958047</v>
      </c>
    </row>
    <row r="196" spans="7:12">
      <c r="G196">
        <f t="shared" si="23"/>
        <v>189</v>
      </c>
      <c r="H196">
        <f t="shared" si="24"/>
        <v>15</v>
      </c>
      <c r="I196">
        <f t="shared" si="25"/>
        <v>1.3299999999999999E-2</v>
      </c>
      <c r="J196">
        <f t="shared" si="26"/>
        <v>1.1016339761076299E-3</v>
      </c>
      <c r="K196">
        <f t="shared" si="27"/>
        <v>0.81213051361277522</v>
      </c>
      <c r="L196">
        <f t="shared" si="28"/>
        <v>0.8121305136127509</v>
      </c>
    </row>
    <row r="197" spans="7:12">
      <c r="G197">
        <f t="shared" si="23"/>
        <v>190</v>
      </c>
      <c r="H197">
        <f t="shared" si="24"/>
        <v>15</v>
      </c>
      <c r="I197">
        <f t="shared" si="25"/>
        <v>1.3299999999999999E-2</v>
      </c>
      <c r="J197">
        <f t="shared" si="26"/>
        <v>1.1016339761076299E-3</v>
      </c>
      <c r="K197">
        <f t="shared" si="27"/>
        <v>0.81123682756086457</v>
      </c>
      <c r="L197">
        <f t="shared" si="28"/>
        <v>0.81123682756083992</v>
      </c>
    </row>
    <row r="198" spans="7:12">
      <c r="G198">
        <f t="shared" si="23"/>
        <v>191</v>
      </c>
      <c r="H198">
        <f t="shared" si="24"/>
        <v>15</v>
      </c>
      <c r="I198">
        <f t="shared" si="25"/>
        <v>1.3299999999999999E-2</v>
      </c>
      <c r="J198">
        <f t="shared" si="26"/>
        <v>1.1016339761076299E-3</v>
      </c>
      <c r="K198">
        <f t="shared" si="27"/>
        <v>0.81034412494049091</v>
      </c>
      <c r="L198">
        <f t="shared" si="28"/>
        <v>0.81034412494046626</v>
      </c>
    </row>
    <row r="199" spans="7:12">
      <c r="G199">
        <f t="shared" si="23"/>
        <v>192</v>
      </c>
      <c r="H199">
        <f t="shared" si="24"/>
        <v>16</v>
      </c>
      <c r="I199">
        <f t="shared" si="25"/>
        <v>1.345E-2</v>
      </c>
      <c r="J199">
        <f t="shared" si="26"/>
        <v>1.1139826600861102E-3</v>
      </c>
      <c r="K199">
        <f t="shared" si="27"/>
        <v>0.80753762767634674</v>
      </c>
      <c r="L199">
        <f t="shared" si="28"/>
        <v>0.80753762767632986</v>
      </c>
    </row>
    <row r="200" spans="7:12">
      <c r="G200">
        <f t="shared" si="23"/>
        <v>193</v>
      </c>
      <c r="H200">
        <f t="shared" si="24"/>
        <v>16</v>
      </c>
      <c r="I200">
        <f t="shared" si="25"/>
        <v>1.345E-2</v>
      </c>
      <c r="J200">
        <f t="shared" si="26"/>
        <v>1.1139826600861102E-3</v>
      </c>
      <c r="K200">
        <f t="shared" si="27"/>
        <v>0.80663904576641443</v>
      </c>
      <c r="L200">
        <f t="shared" si="28"/>
        <v>0.80663904576639711</v>
      </c>
    </row>
    <row r="201" spans="7:12">
      <c r="G201">
        <f t="shared" ref="G201:G264" si="29">G200+1</f>
        <v>194</v>
      </c>
      <c r="H201">
        <f t="shared" si="24"/>
        <v>16</v>
      </c>
      <c r="I201">
        <f t="shared" si="25"/>
        <v>1.345E-2</v>
      </c>
      <c r="J201">
        <f t="shared" si="26"/>
        <v>1.1139826600861102E-3</v>
      </c>
      <c r="K201">
        <f t="shared" si="27"/>
        <v>0.80574146374728783</v>
      </c>
      <c r="L201">
        <f t="shared" si="28"/>
        <v>0.80574146374727007</v>
      </c>
    </row>
    <row r="202" spans="7:12">
      <c r="G202">
        <f t="shared" si="29"/>
        <v>195</v>
      </c>
      <c r="H202">
        <f t="shared" si="24"/>
        <v>16</v>
      </c>
      <c r="I202">
        <f t="shared" si="25"/>
        <v>1.345E-2</v>
      </c>
      <c r="J202">
        <f t="shared" si="26"/>
        <v>1.1139826600861102E-3</v>
      </c>
      <c r="K202">
        <f t="shared" si="27"/>
        <v>0.80484488050634462</v>
      </c>
      <c r="L202">
        <f t="shared" si="28"/>
        <v>0.80484488050632697</v>
      </c>
    </row>
    <row r="203" spans="7:12">
      <c r="G203">
        <f t="shared" si="29"/>
        <v>196</v>
      </c>
      <c r="H203">
        <f t="shared" si="24"/>
        <v>16</v>
      </c>
      <c r="I203">
        <f t="shared" si="25"/>
        <v>1.345E-2</v>
      </c>
      <c r="J203">
        <f t="shared" si="26"/>
        <v>1.1139826600861102E-3</v>
      </c>
      <c r="K203">
        <f t="shared" si="27"/>
        <v>0.8039492949322018</v>
      </c>
      <c r="L203">
        <f t="shared" si="28"/>
        <v>0.80394929493218392</v>
      </c>
    </row>
    <row r="204" spans="7:12">
      <c r="G204">
        <f t="shared" si="29"/>
        <v>197</v>
      </c>
      <c r="H204">
        <f t="shared" si="24"/>
        <v>16</v>
      </c>
      <c r="I204">
        <f t="shared" si="25"/>
        <v>1.345E-2</v>
      </c>
      <c r="J204">
        <f t="shared" si="26"/>
        <v>1.1139826600861102E-3</v>
      </c>
      <c r="K204">
        <f t="shared" si="27"/>
        <v>0.80305470591471217</v>
      </c>
      <c r="L204">
        <f t="shared" si="28"/>
        <v>0.80305470591469441</v>
      </c>
    </row>
    <row r="205" spans="7:12">
      <c r="G205">
        <f t="shared" si="29"/>
        <v>198</v>
      </c>
      <c r="H205">
        <f t="shared" si="24"/>
        <v>16</v>
      </c>
      <c r="I205">
        <f t="shared" si="25"/>
        <v>1.345E-2</v>
      </c>
      <c r="J205">
        <f t="shared" si="26"/>
        <v>1.1139826600861102E-3</v>
      </c>
      <c r="K205">
        <f t="shared" si="27"/>
        <v>0.80216111234496457</v>
      </c>
      <c r="L205">
        <f t="shared" si="28"/>
        <v>0.80216111234494669</v>
      </c>
    </row>
    <row r="206" spans="7:12">
      <c r="G206">
        <f t="shared" si="29"/>
        <v>199</v>
      </c>
      <c r="H206">
        <f t="shared" si="24"/>
        <v>16</v>
      </c>
      <c r="I206">
        <f t="shared" si="25"/>
        <v>1.345E-2</v>
      </c>
      <c r="J206">
        <f t="shared" si="26"/>
        <v>1.1139826600861102E-3</v>
      </c>
      <c r="K206">
        <f t="shared" si="27"/>
        <v>0.80126851311528102</v>
      </c>
      <c r="L206">
        <f t="shared" si="28"/>
        <v>0.80126851311526337</v>
      </c>
    </row>
    <row r="207" spans="7:12">
      <c r="G207">
        <f t="shared" si="29"/>
        <v>200</v>
      </c>
      <c r="H207">
        <f t="shared" si="24"/>
        <v>16</v>
      </c>
      <c r="I207">
        <f t="shared" si="25"/>
        <v>1.345E-2</v>
      </c>
      <c r="J207">
        <f t="shared" si="26"/>
        <v>1.1139826600861102E-3</v>
      </c>
      <c r="K207">
        <f t="shared" si="27"/>
        <v>0.80037690711921705</v>
      </c>
      <c r="L207">
        <f t="shared" si="28"/>
        <v>0.80037690711919907</v>
      </c>
    </row>
    <row r="208" spans="7:12">
      <c r="G208">
        <f t="shared" si="29"/>
        <v>201</v>
      </c>
      <c r="H208">
        <f t="shared" si="24"/>
        <v>16</v>
      </c>
      <c r="I208">
        <f t="shared" si="25"/>
        <v>1.345E-2</v>
      </c>
      <c r="J208">
        <f t="shared" si="26"/>
        <v>1.1139826600861102E-3</v>
      </c>
      <c r="K208">
        <f t="shared" si="27"/>
        <v>0.7994862932515584</v>
      </c>
      <c r="L208">
        <f t="shared" si="28"/>
        <v>0.7994862932515403</v>
      </c>
    </row>
    <row r="209" spans="7:12">
      <c r="G209">
        <f t="shared" si="29"/>
        <v>202</v>
      </c>
      <c r="H209">
        <f t="shared" si="24"/>
        <v>16</v>
      </c>
      <c r="I209">
        <f t="shared" si="25"/>
        <v>1.345E-2</v>
      </c>
      <c r="J209">
        <f t="shared" si="26"/>
        <v>1.1139826600861102E-3</v>
      </c>
      <c r="K209">
        <f t="shared" si="27"/>
        <v>0.79859667040832116</v>
      </c>
      <c r="L209">
        <f t="shared" si="28"/>
        <v>0.79859667040830284</v>
      </c>
    </row>
    <row r="210" spans="7:12">
      <c r="G210">
        <f t="shared" si="29"/>
        <v>203</v>
      </c>
      <c r="H210">
        <f t="shared" si="24"/>
        <v>16</v>
      </c>
      <c r="I210">
        <f t="shared" si="25"/>
        <v>1.345E-2</v>
      </c>
      <c r="J210">
        <f t="shared" si="26"/>
        <v>1.1139826600861102E-3</v>
      </c>
      <c r="K210">
        <f t="shared" si="27"/>
        <v>0.79770803748674945</v>
      </c>
      <c r="L210">
        <f t="shared" si="28"/>
        <v>0.79770803748673136</v>
      </c>
    </row>
    <row r="211" spans="7:12">
      <c r="G211">
        <f t="shared" si="29"/>
        <v>204</v>
      </c>
      <c r="H211">
        <f t="shared" si="24"/>
        <v>17</v>
      </c>
      <c r="I211">
        <f t="shared" si="25"/>
        <v>1.358E-2</v>
      </c>
      <c r="J211">
        <f t="shared" si="26"/>
        <v>1.1246834977218789E-3</v>
      </c>
      <c r="K211">
        <f t="shared" si="27"/>
        <v>0.79508479545227972</v>
      </c>
      <c r="L211">
        <f t="shared" si="28"/>
        <v>0.79508479545226818</v>
      </c>
    </row>
    <row r="212" spans="7:12">
      <c r="G212">
        <f t="shared" si="29"/>
        <v>205</v>
      </c>
      <c r="H212">
        <f t="shared" si="24"/>
        <v>17</v>
      </c>
      <c r="I212">
        <f t="shared" si="25"/>
        <v>1.358E-2</v>
      </c>
      <c r="J212">
        <f t="shared" si="26"/>
        <v>1.1246834977218789E-3</v>
      </c>
      <c r="K212">
        <f t="shared" si="27"/>
        <v>0.79419158128677692</v>
      </c>
      <c r="L212">
        <f t="shared" si="28"/>
        <v>0.79419158128676526</v>
      </c>
    </row>
    <row r="213" spans="7:12">
      <c r="G213">
        <f t="shared" si="29"/>
        <v>206</v>
      </c>
      <c r="H213">
        <f t="shared" si="24"/>
        <v>17</v>
      </c>
      <c r="I213">
        <f t="shared" si="25"/>
        <v>1.358E-2</v>
      </c>
      <c r="J213">
        <f t="shared" si="26"/>
        <v>1.1246834977218789E-3</v>
      </c>
      <c r="K213">
        <f t="shared" si="27"/>
        <v>0.79329937057593702</v>
      </c>
      <c r="L213">
        <f t="shared" si="28"/>
        <v>0.79329937057592526</v>
      </c>
    </row>
    <row r="214" spans="7:12">
      <c r="G214">
        <f t="shared" si="29"/>
        <v>207</v>
      </c>
      <c r="H214">
        <f t="shared" si="24"/>
        <v>17</v>
      </c>
      <c r="I214">
        <f t="shared" si="25"/>
        <v>1.358E-2</v>
      </c>
      <c r="J214">
        <f t="shared" si="26"/>
        <v>1.1246834977218789E-3</v>
      </c>
      <c r="K214">
        <f t="shared" si="27"/>
        <v>0.79240816219245902</v>
      </c>
      <c r="L214">
        <f t="shared" si="28"/>
        <v>0.79240816219244736</v>
      </c>
    </row>
    <row r="215" spans="7:12">
      <c r="G215">
        <f t="shared" si="29"/>
        <v>208</v>
      </c>
      <c r="H215">
        <f t="shared" si="24"/>
        <v>17</v>
      </c>
      <c r="I215">
        <f t="shared" si="25"/>
        <v>1.358E-2</v>
      </c>
      <c r="J215">
        <f t="shared" si="26"/>
        <v>1.1246834977218789E-3</v>
      </c>
      <c r="K215">
        <f t="shared" si="27"/>
        <v>0.79151795501030831</v>
      </c>
      <c r="L215">
        <f t="shared" si="28"/>
        <v>0.79151795501029665</v>
      </c>
    </row>
    <row r="216" spans="7:12">
      <c r="G216">
        <f t="shared" si="29"/>
        <v>209</v>
      </c>
      <c r="H216">
        <f t="shared" si="24"/>
        <v>17</v>
      </c>
      <c r="I216">
        <f t="shared" si="25"/>
        <v>1.358E-2</v>
      </c>
      <c r="J216">
        <f t="shared" si="26"/>
        <v>1.1246834977218789E-3</v>
      </c>
      <c r="K216">
        <f t="shared" si="27"/>
        <v>0.79062874790471527</v>
      </c>
      <c r="L216">
        <f t="shared" si="28"/>
        <v>0.7906287479047035</v>
      </c>
    </row>
    <row r="217" spans="7:12">
      <c r="G217">
        <f t="shared" si="29"/>
        <v>210</v>
      </c>
      <c r="H217">
        <f t="shared" si="24"/>
        <v>17</v>
      </c>
      <c r="I217">
        <f t="shared" si="25"/>
        <v>1.358E-2</v>
      </c>
      <c r="J217">
        <f t="shared" si="26"/>
        <v>1.1246834977218789E-3</v>
      </c>
      <c r="K217">
        <f t="shared" si="27"/>
        <v>0.78974053975217418</v>
      </c>
      <c r="L217">
        <f t="shared" si="28"/>
        <v>0.7897405397521623</v>
      </c>
    </row>
    <row r="218" spans="7:12">
      <c r="G218">
        <f t="shared" si="29"/>
        <v>211</v>
      </c>
      <c r="H218">
        <f t="shared" si="24"/>
        <v>17</v>
      </c>
      <c r="I218">
        <f t="shared" si="25"/>
        <v>1.358E-2</v>
      </c>
      <c r="J218">
        <f t="shared" si="26"/>
        <v>1.1246834977218789E-3</v>
      </c>
      <c r="K218">
        <f t="shared" si="27"/>
        <v>0.78885332943044084</v>
      </c>
      <c r="L218">
        <f t="shared" si="28"/>
        <v>0.78885332943042874</v>
      </c>
    </row>
    <row r="219" spans="7:12">
      <c r="G219">
        <f t="shared" si="29"/>
        <v>212</v>
      </c>
      <c r="H219">
        <f t="shared" si="24"/>
        <v>17</v>
      </c>
      <c r="I219">
        <f t="shared" si="25"/>
        <v>1.358E-2</v>
      </c>
      <c r="J219">
        <f t="shared" si="26"/>
        <v>1.1246834977218789E-3</v>
      </c>
      <c r="K219">
        <f t="shared" si="27"/>
        <v>0.78796711581853207</v>
      </c>
      <c r="L219">
        <f t="shared" si="28"/>
        <v>0.78796711581852008</v>
      </c>
    </row>
    <row r="220" spans="7:12">
      <c r="G220">
        <f t="shared" si="29"/>
        <v>213</v>
      </c>
      <c r="H220">
        <f t="shared" si="24"/>
        <v>17</v>
      </c>
      <c r="I220">
        <f t="shared" si="25"/>
        <v>1.358E-2</v>
      </c>
      <c r="J220">
        <f t="shared" si="26"/>
        <v>1.1246834977218789E-3</v>
      </c>
      <c r="K220">
        <f t="shared" si="27"/>
        <v>0.78708189779672444</v>
      </c>
      <c r="L220">
        <f t="shared" si="28"/>
        <v>0.78708189779671245</v>
      </c>
    </row>
    <row r="221" spans="7:12">
      <c r="G221">
        <f t="shared" si="29"/>
        <v>214</v>
      </c>
      <c r="H221">
        <f t="shared" si="24"/>
        <v>17</v>
      </c>
      <c r="I221">
        <f t="shared" si="25"/>
        <v>1.358E-2</v>
      </c>
      <c r="J221">
        <f t="shared" si="26"/>
        <v>1.1246834977218789E-3</v>
      </c>
      <c r="K221">
        <f t="shared" si="27"/>
        <v>0.78619767424655207</v>
      </c>
      <c r="L221">
        <f t="shared" si="28"/>
        <v>0.78619767424654008</v>
      </c>
    </row>
    <row r="222" spans="7:12">
      <c r="G222">
        <f t="shared" si="29"/>
        <v>215</v>
      </c>
      <c r="H222">
        <f t="shared" si="24"/>
        <v>17</v>
      </c>
      <c r="I222">
        <f t="shared" si="25"/>
        <v>1.358E-2</v>
      </c>
      <c r="J222">
        <f t="shared" si="26"/>
        <v>1.1246834977218789E-3</v>
      </c>
      <c r="K222">
        <f t="shared" si="27"/>
        <v>0.78531444405080542</v>
      </c>
      <c r="L222">
        <f t="shared" si="28"/>
        <v>0.78531444405079331</v>
      </c>
    </row>
    <row r="223" spans="7:12">
      <c r="G223">
        <f t="shared" si="29"/>
        <v>216</v>
      </c>
      <c r="H223">
        <f t="shared" si="24"/>
        <v>18</v>
      </c>
      <c r="I223">
        <f t="shared" si="25"/>
        <v>1.3679999999999999E-2</v>
      </c>
      <c r="J223">
        <f t="shared" si="26"/>
        <v>1.1329140552198691E-3</v>
      </c>
      <c r="K223">
        <f t="shared" si="27"/>
        <v>0.78304045069801298</v>
      </c>
      <c r="L223">
        <f t="shared" si="28"/>
        <v>0.78304045069802375</v>
      </c>
    </row>
    <row r="224" spans="7:12">
      <c r="G224">
        <f t="shared" si="29"/>
        <v>217</v>
      </c>
      <c r="H224">
        <f t="shared" si="24"/>
        <v>18</v>
      </c>
      <c r="I224">
        <f t="shared" si="25"/>
        <v>1.3679999999999999E-2</v>
      </c>
      <c r="J224">
        <f t="shared" si="26"/>
        <v>1.1329140552198691E-3</v>
      </c>
      <c r="K224">
        <f t="shared" si="27"/>
        <v>0.78215433705621085</v>
      </c>
      <c r="L224">
        <f t="shared" si="28"/>
        <v>0.7821543370562215</v>
      </c>
    </row>
    <row r="225" spans="7:12">
      <c r="G225">
        <f t="shared" si="29"/>
        <v>218</v>
      </c>
      <c r="H225">
        <f t="shared" si="24"/>
        <v>18</v>
      </c>
      <c r="I225">
        <f t="shared" si="25"/>
        <v>1.3679999999999999E-2</v>
      </c>
      <c r="J225">
        <f t="shared" si="26"/>
        <v>1.1329140552198691E-3</v>
      </c>
      <c r="K225">
        <f t="shared" si="27"/>
        <v>0.78126922616897321</v>
      </c>
      <c r="L225">
        <f t="shared" si="28"/>
        <v>0.78126922616898375</v>
      </c>
    </row>
    <row r="226" spans="7:12">
      <c r="G226">
        <f t="shared" si="29"/>
        <v>219</v>
      </c>
      <c r="H226">
        <f t="shared" si="24"/>
        <v>18</v>
      </c>
      <c r="I226">
        <f t="shared" si="25"/>
        <v>1.3679999999999999E-2</v>
      </c>
      <c r="J226">
        <f t="shared" si="26"/>
        <v>1.1329140552198691E-3</v>
      </c>
      <c r="K226">
        <f t="shared" si="27"/>
        <v>0.78038511690155121</v>
      </c>
      <c r="L226">
        <f t="shared" si="28"/>
        <v>0.78038511690156176</v>
      </c>
    </row>
    <row r="227" spans="7:12">
      <c r="G227">
        <f t="shared" si="29"/>
        <v>220</v>
      </c>
      <c r="H227">
        <f t="shared" si="24"/>
        <v>18</v>
      </c>
      <c r="I227">
        <f t="shared" si="25"/>
        <v>1.3679999999999999E-2</v>
      </c>
      <c r="J227">
        <f t="shared" si="26"/>
        <v>1.1329140552198691E-3</v>
      </c>
      <c r="K227">
        <f t="shared" si="27"/>
        <v>0.77950200812047921</v>
      </c>
      <c r="L227">
        <f t="shared" si="28"/>
        <v>0.77950200812048986</v>
      </c>
    </row>
    <row r="228" spans="7:12">
      <c r="G228">
        <f t="shared" si="29"/>
        <v>221</v>
      </c>
      <c r="H228">
        <f t="shared" si="24"/>
        <v>18</v>
      </c>
      <c r="I228">
        <f t="shared" si="25"/>
        <v>1.3679999999999999E-2</v>
      </c>
      <c r="J228">
        <f t="shared" si="26"/>
        <v>1.1329140552198691E-3</v>
      </c>
      <c r="K228">
        <f t="shared" si="27"/>
        <v>0.77861989869357551</v>
      </c>
      <c r="L228">
        <f t="shared" si="28"/>
        <v>0.77861989869358617</v>
      </c>
    </row>
    <row r="229" spans="7:12">
      <c r="G229">
        <f t="shared" si="29"/>
        <v>222</v>
      </c>
      <c r="H229">
        <f t="shared" si="24"/>
        <v>18</v>
      </c>
      <c r="I229">
        <f t="shared" si="25"/>
        <v>1.3679999999999999E-2</v>
      </c>
      <c r="J229">
        <f t="shared" si="26"/>
        <v>1.1329140552198691E-3</v>
      </c>
      <c r="K229">
        <f t="shared" si="27"/>
        <v>0.77773878748993852</v>
      </c>
      <c r="L229">
        <f t="shared" si="28"/>
        <v>0.77773878748994918</v>
      </c>
    </row>
    <row r="230" spans="7:12">
      <c r="G230">
        <f t="shared" si="29"/>
        <v>223</v>
      </c>
      <c r="H230">
        <f t="shared" si="24"/>
        <v>18</v>
      </c>
      <c r="I230">
        <f t="shared" si="25"/>
        <v>1.3679999999999999E-2</v>
      </c>
      <c r="J230">
        <f t="shared" si="26"/>
        <v>1.1329140552198691E-3</v>
      </c>
      <c r="K230">
        <f t="shared" si="27"/>
        <v>0.77685867337994707</v>
      </c>
      <c r="L230">
        <f t="shared" si="28"/>
        <v>0.77685867337995762</v>
      </c>
    </row>
    <row r="231" spans="7:12">
      <c r="G231">
        <f t="shared" si="29"/>
        <v>224</v>
      </c>
      <c r="H231">
        <f t="shared" si="24"/>
        <v>18</v>
      </c>
      <c r="I231">
        <f t="shared" si="25"/>
        <v>1.3679999999999999E-2</v>
      </c>
      <c r="J231">
        <f t="shared" si="26"/>
        <v>1.1329140552198691E-3</v>
      </c>
      <c r="K231">
        <f t="shared" si="27"/>
        <v>0.77597955523525752</v>
      </c>
      <c r="L231">
        <f t="shared" si="28"/>
        <v>0.77597955523526829</v>
      </c>
    </row>
    <row r="232" spans="7:12">
      <c r="G232">
        <f t="shared" si="29"/>
        <v>225</v>
      </c>
      <c r="H232">
        <f t="shared" si="24"/>
        <v>18</v>
      </c>
      <c r="I232">
        <f t="shared" si="25"/>
        <v>1.3679999999999999E-2</v>
      </c>
      <c r="J232">
        <f t="shared" si="26"/>
        <v>1.1329140552198691E-3</v>
      </c>
      <c r="K232">
        <f t="shared" si="27"/>
        <v>0.77510143192880454</v>
      </c>
      <c r="L232">
        <f t="shared" si="28"/>
        <v>0.7751014319288152</v>
      </c>
    </row>
    <row r="233" spans="7:12">
      <c r="G233">
        <f t="shared" si="29"/>
        <v>226</v>
      </c>
      <c r="H233">
        <f t="shared" si="24"/>
        <v>18</v>
      </c>
      <c r="I233">
        <f t="shared" si="25"/>
        <v>1.3679999999999999E-2</v>
      </c>
      <c r="J233">
        <f t="shared" si="26"/>
        <v>1.1329140552198691E-3</v>
      </c>
      <c r="K233">
        <f t="shared" si="27"/>
        <v>0.77422430233479667</v>
      </c>
      <c r="L233">
        <f t="shared" si="28"/>
        <v>0.77422430233480743</v>
      </c>
    </row>
    <row r="234" spans="7:12">
      <c r="G234">
        <f t="shared" si="29"/>
        <v>227</v>
      </c>
      <c r="H234">
        <f t="shared" si="24"/>
        <v>18</v>
      </c>
      <c r="I234">
        <f t="shared" si="25"/>
        <v>1.3679999999999999E-2</v>
      </c>
      <c r="J234">
        <f t="shared" si="26"/>
        <v>1.1329140552198691E-3</v>
      </c>
      <c r="K234">
        <f t="shared" si="27"/>
        <v>0.7733481653287172</v>
      </c>
      <c r="L234">
        <f t="shared" si="28"/>
        <v>0.77334816532872808</v>
      </c>
    </row>
    <row r="235" spans="7:12">
      <c r="G235">
        <f t="shared" si="29"/>
        <v>228</v>
      </c>
      <c r="H235">
        <f t="shared" si="24"/>
        <v>19</v>
      </c>
      <c r="I235">
        <f t="shared" si="25"/>
        <v>1.375E-2</v>
      </c>
      <c r="J235">
        <f t="shared" si="26"/>
        <v>1.1386750026298742E-3</v>
      </c>
      <c r="K235">
        <f t="shared" si="27"/>
        <v>0.77146019523493725</v>
      </c>
      <c r="L235">
        <f t="shared" si="28"/>
        <v>0.77146019523494902</v>
      </c>
    </row>
    <row r="236" spans="7:12">
      <c r="G236">
        <f t="shared" si="29"/>
        <v>229</v>
      </c>
      <c r="H236">
        <f t="shared" si="24"/>
        <v>19</v>
      </c>
      <c r="I236">
        <f t="shared" si="25"/>
        <v>1.375E-2</v>
      </c>
      <c r="J236">
        <f t="shared" si="26"/>
        <v>1.1386750026298742E-3</v>
      </c>
      <c r="K236">
        <f t="shared" si="27"/>
        <v>0.77058275191787085</v>
      </c>
      <c r="L236">
        <f t="shared" si="28"/>
        <v>0.77058275191788306</v>
      </c>
    </row>
    <row r="237" spans="7:12">
      <c r="G237">
        <f t="shared" si="29"/>
        <v>230</v>
      </c>
      <c r="H237">
        <f t="shared" si="24"/>
        <v>19</v>
      </c>
      <c r="I237">
        <f t="shared" si="25"/>
        <v>1.375E-2</v>
      </c>
      <c r="J237">
        <f t="shared" si="26"/>
        <v>1.1386750026298742E-3</v>
      </c>
      <c r="K237">
        <f t="shared" si="27"/>
        <v>0.76970630658719352</v>
      </c>
      <c r="L237">
        <f t="shared" si="28"/>
        <v>0.76970630658720574</v>
      </c>
    </row>
    <row r="238" spans="7:12">
      <c r="G238">
        <f t="shared" si="29"/>
        <v>231</v>
      </c>
      <c r="H238">
        <f t="shared" si="24"/>
        <v>19</v>
      </c>
      <c r="I238">
        <f t="shared" si="25"/>
        <v>1.375E-2</v>
      </c>
      <c r="J238">
        <f t="shared" si="26"/>
        <v>1.1386750026298742E-3</v>
      </c>
      <c r="K238">
        <f t="shared" si="27"/>
        <v>0.76883085810781537</v>
      </c>
      <c r="L238">
        <f t="shared" si="28"/>
        <v>0.76883085810782792</v>
      </c>
    </row>
    <row r="239" spans="7:12">
      <c r="G239">
        <f t="shared" si="29"/>
        <v>232</v>
      </c>
      <c r="H239">
        <f t="shared" si="24"/>
        <v>19</v>
      </c>
      <c r="I239">
        <f t="shared" si="25"/>
        <v>1.375E-2</v>
      </c>
      <c r="J239">
        <f t="shared" si="26"/>
        <v>1.1386750026298742E-3</v>
      </c>
      <c r="K239">
        <f t="shared" si="27"/>
        <v>0.76795640534593856</v>
      </c>
      <c r="L239">
        <f t="shared" si="28"/>
        <v>0.767956405345951</v>
      </c>
    </row>
    <row r="240" spans="7:12">
      <c r="G240">
        <f t="shared" si="29"/>
        <v>233</v>
      </c>
      <c r="H240">
        <f t="shared" si="24"/>
        <v>19</v>
      </c>
      <c r="I240">
        <f t="shared" si="25"/>
        <v>1.375E-2</v>
      </c>
      <c r="J240">
        <f t="shared" si="26"/>
        <v>1.1386750026298742E-3</v>
      </c>
      <c r="K240">
        <f t="shared" si="27"/>
        <v>0.76708294716905367</v>
      </c>
      <c r="L240">
        <f t="shared" si="28"/>
        <v>0.767082947169066</v>
      </c>
    </row>
    <row r="241" spans="7:12">
      <c r="G241">
        <f t="shared" si="29"/>
        <v>234</v>
      </c>
      <c r="H241">
        <f t="shared" si="24"/>
        <v>19</v>
      </c>
      <c r="I241">
        <f t="shared" si="25"/>
        <v>1.375E-2</v>
      </c>
      <c r="J241">
        <f t="shared" si="26"/>
        <v>1.1386750026298742E-3</v>
      </c>
      <c r="K241">
        <f t="shared" si="27"/>
        <v>0.76621048244593937</v>
      </c>
      <c r="L241">
        <f t="shared" si="28"/>
        <v>0.76621048244595191</v>
      </c>
    </row>
    <row r="242" spans="7:12">
      <c r="G242">
        <f t="shared" si="29"/>
        <v>235</v>
      </c>
      <c r="H242">
        <f t="shared" si="24"/>
        <v>19</v>
      </c>
      <c r="I242">
        <f t="shared" si="25"/>
        <v>1.375E-2</v>
      </c>
      <c r="J242">
        <f t="shared" si="26"/>
        <v>1.1386750026298742E-3</v>
      </c>
      <c r="K242">
        <f t="shared" si="27"/>
        <v>0.76533901004666161</v>
      </c>
      <c r="L242">
        <f t="shared" si="28"/>
        <v>0.76533901004667426</v>
      </c>
    </row>
    <row r="243" spans="7:12">
      <c r="G243">
        <f t="shared" si="29"/>
        <v>236</v>
      </c>
      <c r="H243">
        <f t="shared" si="24"/>
        <v>19</v>
      </c>
      <c r="I243">
        <f t="shared" si="25"/>
        <v>1.375E-2</v>
      </c>
      <c r="J243">
        <f t="shared" si="26"/>
        <v>1.1386750026298742E-3</v>
      </c>
      <c r="K243">
        <f t="shared" si="27"/>
        <v>0.76446852884257155</v>
      </c>
      <c r="L243">
        <f t="shared" si="28"/>
        <v>0.76446852884258398</v>
      </c>
    </row>
    <row r="244" spans="7:12">
      <c r="G244">
        <f t="shared" si="29"/>
        <v>237</v>
      </c>
      <c r="H244">
        <f t="shared" si="24"/>
        <v>19</v>
      </c>
      <c r="I244">
        <f t="shared" si="25"/>
        <v>1.375E-2</v>
      </c>
      <c r="J244">
        <f t="shared" si="26"/>
        <v>1.1386750026298742E-3</v>
      </c>
      <c r="K244">
        <f t="shared" si="27"/>
        <v>0.76359903770630289</v>
      </c>
      <c r="L244">
        <f t="shared" si="28"/>
        <v>0.76359903770631565</v>
      </c>
    </row>
    <row r="245" spans="7:12">
      <c r="G245">
        <f t="shared" si="29"/>
        <v>238</v>
      </c>
      <c r="H245">
        <f t="shared" si="24"/>
        <v>19</v>
      </c>
      <c r="I245">
        <f t="shared" si="25"/>
        <v>1.375E-2</v>
      </c>
      <c r="J245">
        <f t="shared" si="26"/>
        <v>1.1386750026298742E-3</v>
      </c>
      <c r="K245">
        <f t="shared" si="27"/>
        <v>0.76273053551177328</v>
      </c>
      <c r="L245">
        <f t="shared" si="28"/>
        <v>0.76273053551178593</v>
      </c>
    </row>
    <row r="246" spans="7:12">
      <c r="G246">
        <f t="shared" si="29"/>
        <v>239</v>
      </c>
      <c r="H246">
        <f t="shared" si="24"/>
        <v>19</v>
      </c>
      <c r="I246">
        <f t="shared" si="25"/>
        <v>1.375E-2</v>
      </c>
      <c r="J246">
        <f t="shared" si="26"/>
        <v>1.1386750026298742E-3</v>
      </c>
      <c r="K246">
        <f t="shared" si="27"/>
        <v>0.76186302113417959</v>
      </c>
      <c r="L246">
        <f t="shared" si="28"/>
        <v>0.76186302113419246</v>
      </c>
    </row>
    <row r="247" spans="7:12">
      <c r="G247">
        <f t="shared" si="29"/>
        <v>240</v>
      </c>
      <c r="H247">
        <f t="shared" si="24"/>
        <v>20</v>
      </c>
      <c r="I247">
        <f t="shared" si="25"/>
        <v>1.3780000000000001E-2</v>
      </c>
      <c r="J247">
        <f t="shared" si="26"/>
        <v>1.1411438684654218E-3</v>
      </c>
      <c r="K247">
        <f t="shared" si="27"/>
        <v>0.76054622854312348</v>
      </c>
      <c r="L247">
        <f t="shared" si="28"/>
        <v>0.76054622854314824</v>
      </c>
    </row>
    <row r="248" spans="7:12">
      <c r="G248">
        <f t="shared" si="29"/>
        <v>241</v>
      </c>
      <c r="H248">
        <f t="shared" ref="H248:H311" si="30">INT(G248/12)</f>
        <v>20</v>
      </c>
      <c r="I248">
        <f t="shared" ref="I248:I311" si="31">VLOOKUP(H248,$B$7:$C$157,2,FALSE)</f>
        <v>1.3780000000000001E-2</v>
      </c>
      <c r="J248">
        <f t="shared" ref="J248:J311" si="32">(1+I248)^(1/12)-1</f>
        <v>1.1411438684654218E-3</v>
      </c>
      <c r="K248">
        <f t="shared" ref="K248:K311" si="33">(1+J248)^(-G248)</f>
        <v>0.75967932513924086</v>
      </c>
      <c r="L248">
        <f t="shared" ref="L248:L311" si="34">(1+I248)^(-G248/12)</f>
        <v>0.75967932513926617</v>
      </c>
    </row>
    <row r="249" spans="7:12">
      <c r="G249">
        <f t="shared" si="29"/>
        <v>242</v>
      </c>
      <c r="H249">
        <f t="shared" si="30"/>
        <v>20</v>
      </c>
      <c r="I249">
        <f t="shared" si="31"/>
        <v>1.3780000000000001E-2</v>
      </c>
      <c r="J249">
        <f t="shared" si="32"/>
        <v>1.1411438684654218E-3</v>
      </c>
      <c r="K249">
        <f t="shared" si="33"/>
        <v>0.75881340986925916</v>
      </c>
      <c r="L249">
        <f t="shared" si="34"/>
        <v>0.75881340986928447</v>
      </c>
    </row>
    <row r="250" spans="7:12">
      <c r="G250">
        <f t="shared" si="29"/>
        <v>243</v>
      </c>
      <c r="H250">
        <f t="shared" si="30"/>
        <v>20</v>
      </c>
      <c r="I250">
        <f t="shared" si="31"/>
        <v>1.3780000000000001E-2</v>
      </c>
      <c r="J250">
        <f t="shared" si="32"/>
        <v>1.1411438684654218E-3</v>
      </c>
      <c r="K250">
        <f t="shared" si="33"/>
        <v>0.7579484816068609</v>
      </c>
      <c r="L250">
        <f t="shared" si="34"/>
        <v>0.75794848160688622</v>
      </c>
    </row>
    <row r="251" spans="7:12">
      <c r="G251">
        <f t="shared" si="29"/>
        <v>244</v>
      </c>
      <c r="H251">
        <f t="shared" si="30"/>
        <v>20</v>
      </c>
      <c r="I251">
        <f t="shared" si="31"/>
        <v>1.3780000000000001E-2</v>
      </c>
      <c r="J251">
        <f t="shared" si="32"/>
        <v>1.1411438684654218E-3</v>
      </c>
      <c r="K251">
        <f t="shared" si="33"/>
        <v>0.75708453922701202</v>
      </c>
      <c r="L251">
        <f t="shared" si="34"/>
        <v>0.75708453922703733</v>
      </c>
    </row>
    <row r="252" spans="7:12">
      <c r="G252">
        <f t="shared" si="29"/>
        <v>245</v>
      </c>
      <c r="H252">
        <f t="shared" si="30"/>
        <v>20</v>
      </c>
      <c r="I252">
        <f t="shared" si="31"/>
        <v>1.3780000000000001E-2</v>
      </c>
      <c r="J252">
        <f t="shared" si="32"/>
        <v>1.1411438684654218E-3</v>
      </c>
      <c r="K252">
        <f t="shared" si="33"/>
        <v>0.75622158160596109</v>
      </c>
      <c r="L252">
        <f t="shared" si="34"/>
        <v>0.75622158160598651</v>
      </c>
    </row>
    <row r="253" spans="7:12">
      <c r="G253">
        <f t="shared" si="29"/>
        <v>246</v>
      </c>
      <c r="H253">
        <f t="shared" si="30"/>
        <v>20</v>
      </c>
      <c r="I253">
        <f t="shared" si="31"/>
        <v>1.3780000000000001E-2</v>
      </c>
      <c r="J253">
        <f t="shared" si="32"/>
        <v>1.1411438684654218E-3</v>
      </c>
      <c r="K253">
        <f t="shared" si="33"/>
        <v>0.75535960762123766</v>
      </c>
      <c r="L253">
        <f t="shared" si="34"/>
        <v>0.75535960762126308</v>
      </c>
    </row>
    <row r="254" spans="7:12">
      <c r="G254">
        <f t="shared" si="29"/>
        <v>247</v>
      </c>
      <c r="H254">
        <f t="shared" si="30"/>
        <v>20</v>
      </c>
      <c r="I254">
        <f t="shared" si="31"/>
        <v>1.3780000000000001E-2</v>
      </c>
      <c r="J254">
        <f t="shared" si="32"/>
        <v>1.1411438684654218E-3</v>
      </c>
      <c r="K254">
        <f t="shared" si="33"/>
        <v>0.75449861615165048</v>
      </c>
      <c r="L254">
        <f t="shared" si="34"/>
        <v>0.75449861615167602</v>
      </c>
    </row>
    <row r="255" spans="7:12">
      <c r="G255">
        <f t="shared" si="29"/>
        <v>248</v>
      </c>
      <c r="H255">
        <f t="shared" si="30"/>
        <v>20</v>
      </c>
      <c r="I255">
        <f t="shared" si="31"/>
        <v>1.3780000000000001E-2</v>
      </c>
      <c r="J255">
        <f t="shared" si="32"/>
        <v>1.1411438684654218E-3</v>
      </c>
      <c r="K255">
        <f t="shared" si="33"/>
        <v>0.75363860607728628</v>
      </c>
      <c r="L255">
        <f t="shared" si="34"/>
        <v>0.75363860607731215</v>
      </c>
    </row>
    <row r="256" spans="7:12">
      <c r="G256">
        <f t="shared" si="29"/>
        <v>249</v>
      </c>
      <c r="H256">
        <f t="shared" si="30"/>
        <v>20</v>
      </c>
      <c r="I256">
        <f t="shared" si="31"/>
        <v>1.3780000000000001E-2</v>
      </c>
      <c r="J256">
        <f t="shared" si="32"/>
        <v>1.1411438684654218E-3</v>
      </c>
      <c r="K256">
        <f t="shared" si="33"/>
        <v>0.75277957627950909</v>
      </c>
      <c r="L256">
        <f t="shared" si="34"/>
        <v>0.75277957627953485</v>
      </c>
    </row>
    <row r="257" spans="7:12">
      <c r="G257">
        <f t="shared" si="29"/>
        <v>250</v>
      </c>
      <c r="H257">
        <f t="shared" si="30"/>
        <v>20</v>
      </c>
      <c r="I257">
        <f t="shared" si="31"/>
        <v>1.3780000000000001E-2</v>
      </c>
      <c r="J257">
        <f t="shared" si="32"/>
        <v>1.1411438684654218E-3</v>
      </c>
      <c r="K257">
        <f t="shared" si="33"/>
        <v>0.75192152564095682</v>
      </c>
      <c r="L257">
        <f t="shared" si="34"/>
        <v>0.75192152564098258</v>
      </c>
    </row>
    <row r="258" spans="7:12">
      <c r="G258">
        <f t="shared" si="29"/>
        <v>251</v>
      </c>
      <c r="H258">
        <f t="shared" si="30"/>
        <v>20</v>
      </c>
      <c r="I258">
        <f t="shared" si="31"/>
        <v>1.3780000000000001E-2</v>
      </c>
      <c r="J258">
        <f t="shared" si="32"/>
        <v>1.1411438684654218E-3</v>
      </c>
      <c r="K258">
        <f t="shared" si="33"/>
        <v>0.75106445304554137</v>
      </c>
      <c r="L258">
        <f t="shared" si="34"/>
        <v>0.75106445304556724</v>
      </c>
    </row>
    <row r="259" spans="7:12">
      <c r="G259">
        <f t="shared" si="29"/>
        <v>252</v>
      </c>
      <c r="H259">
        <f t="shared" si="30"/>
        <v>21</v>
      </c>
      <c r="I259">
        <f t="shared" si="31"/>
        <v>1.379E-2</v>
      </c>
      <c r="J259">
        <f t="shared" si="32"/>
        <v>1.1419668088614721E-3</v>
      </c>
      <c r="K259">
        <f t="shared" si="33"/>
        <v>0.75005297192788956</v>
      </c>
      <c r="L259">
        <f t="shared" si="34"/>
        <v>0.75005297192789389</v>
      </c>
    </row>
    <row r="260" spans="7:12">
      <c r="G260">
        <f t="shared" si="29"/>
        <v>253</v>
      </c>
      <c r="H260">
        <f t="shared" si="30"/>
        <v>21</v>
      </c>
      <c r="I260">
        <f t="shared" si="31"/>
        <v>1.379E-2</v>
      </c>
      <c r="J260">
        <f t="shared" si="32"/>
        <v>1.1419668088614721E-3</v>
      </c>
      <c r="K260">
        <f t="shared" si="33"/>
        <v>0.74919741334856071</v>
      </c>
      <c r="L260">
        <f t="shared" si="34"/>
        <v>0.74919741334856449</v>
      </c>
    </row>
    <row r="261" spans="7:12">
      <c r="G261">
        <f t="shared" si="29"/>
        <v>254</v>
      </c>
      <c r="H261">
        <f t="shared" si="30"/>
        <v>21</v>
      </c>
      <c r="I261">
        <f t="shared" si="31"/>
        <v>1.379E-2</v>
      </c>
      <c r="J261">
        <f t="shared" si="32"/>
        <v>1.1419668088614721E-3</v>
      </c>
      <c r="K261">
        <f t="shared" si="33"/>
        <v>0.7483428306742812</v>
      </c>
      <c r="L261">
        <f t="shared" si="34"/>
        <v>0.74834283067428509</v>
      </c>
    </row>
    <row r="262" spans="7:12">
      <c r="G262">
        <f t="shared" si="29"/>
        <v>255</v>
      </c>
      <c r="H262">
        <f t="shared" si="30"/>
        <v>21</v>
      </c>
      <c r="I262">
        <f t="shared" si="31"/>
        <v>1.379E-2</v>
      </c>
      <c r="J262">
        <f t="shared" si="32"/>
        <v>1.1419668088614721E-3</v>
      </c>
      <c r="K262">
        <f t="shared" si="33"/>
        <v>0.74748922279187113</v>
      </c>
      <c r="L262">
        <f t="shared" si="34"/>
        <v>0.74748922279187513</v>
      </c>
    </row>
    <row r="263" spans="7:12">
      <c r="G263">
        <f t="shared" si="29"/>
        <v>256</v>
      </c>
      <c r="H263">
        <f t="shared" si="30"/>
        <v>21</v>
      </c>
      <c r="I263">
        <f t="shared" si="31"/>
        <v>1.379E-2</v>
      </c>
      <c r="J263">
        <f t="shared" si="32"/>
        <v>1.1419668088614721E-3</v>
      </c>
      <c r="K263">
        <f t="shared" si="33"/>
        <v>0.7466365885894205</v>
      </c>
      <c r="L263">
        <f t="shared" si="34"/>
        <v>0.7466365885894245</v>
      </c>
    </row>
    <row r="264" spans="7:12">
      <c r="G264">
        <f t="shared" si="29"/>
        <v>257</v>
      </c>
      <c r="H264">
        <f t="shared" si="30"/>
        <v>21</v>
      </c>
      <c r="I264">
        <f t="shared" si="31"/>
        <v>1.379E-2</v>
      </c>
      <c r="J264">
        <f t="shared" si="32"/>
        <v>1.1419668088614721E-3</v>
      </c>
      <c r="K264">
        <f t="shared" si="33"/>
        <v>0.74578492695628729</v>
      </c>
      <c r="L264">
        <f t="shared" si="34"/>
        <v>0.74578492695629117</v>
      </c>
    </row>
    <row r="265" spans="7:12">
      <c r="G265">
        <f t="shared" ref="G265:G328" si="35">G264+1</f>
        <v>258</v>
      </c>
      <c r="H265">
        <f t="shared" si="30"/>
        <v>21</v>
      </c>
      <c r="I265">
        <f t="shared" si="31"/>
        <v>1.379E-2</v>
      </c>
      <c r="J265">
        <f t="shared" si="32"/>
        <v>1.1419668088614721E-3</v>
      </c>
      <c r="K265">
        <f t="shared" si="33"/>
        <v>0.74493423678309645</v>
      </c>
      <c r="L265">
        <f t="shared" si="34"/>
        <v>0.74493423678310033</v>
      </c>
    </row>
    <row r="266" spans="7:12">
      <c r="G266">
        <f t="shared" si="35"/>
        <v>259</v>
      </c>
      <c r="H266">
        <f t="shared" si="30"/>
        <v>21</v>
      </c>
      <c r="I266">
        <f t="shared" si="31"/>
        <v>1.379E-2</v>
      </c>
      <c r="J266">
        <f t="shared" si="32"/>
        <v>1.1419668088614721E-3</v>
      </c>
      <c r="K266">
        <f t="shared" si="33"/>
        <v>0.74408451696173838</v>
      </c>
      <c r="L266">
        <f t="shared" si="34"/>
        <v>0.74408451696174238</v>
      </c>
    </row>
    <row r="267" spans="7:12">
      <c r="G267">
        <f t="shared" si="35"/>
        <v>260</v>
      </c>
      <c r="H267">
        <f t="shared" si="30"/>
        <v>21</v>
      </c>
      <c r="I267">
        <f t="shared" si="31"/>
        <v>1.379E-2</v>
      </c>
      <c r="J267">
        <f t="shared" si="32"/>
        <v>1.1419668088614721E-3</v>
      </c>
      <c r="K267">
        <f t="shared" si="33"/>
        <v>0.74323576638536759</v>
      </c>
      <c r="L267">
        <f t="shared" si="34"/>
        <v>0.74323576638537159</v>
      </c>
    </row>
    <row r="268" spans="7:12">
      <c r="G268">
        <f t="shared" si="35"/>
        <v>261</v>
      </c>
      <c r="H268">
        <f t="shared" si="30"/>
        <v>21</v>
      </c>
      <c r="I268">
        <f t="shared" si="31"/>
        <v>1.379E-2</v>
      </c>
      <c r="J268">
        <f t="shared" si="32"/>
        <v>1.1419668088614721E-3</v>
      </c>
      <c r="K268">
        <f t="shared" si="33"/>
        <v>0.74238798394840111</v>
      </c>
      <c r="L268">
        <f t="shared" si="34"/>
        <v>0.74238798394840499</v>
      </c>
    </row>
    <row r="269" spans="7:12">
      <c r="G269">
        <f t="shared" si="35"/>
        <v>262</v>
      </c>
      <c r="H269">
        <f t="shared" si="30"/>
        <v>21</v>
      </c>
      <c r="I269">
        <f t="shared" si="31"/>
        <v>1.379E-2</v>
      </c>
      <c r="J269">
        <f t="shared" si="32"/>
        <v>1.1419668088614721E-3</v>
      </c>
      <c r="K269">
        <f t="shared" si="33"/>
        <v>0.74154116854651664</v>
      </c>
      <c r="L269">
        <f t="shared" si="34"/>
        <v>0.74154116854652052</v>
      </c>
    </row>
    <row r="270" spans="7:12">
      <c r="G270">
        <f t="shared" si="35"/>
        <v>263</v>
      </c>
      <c r="H270">
        <f t="shared" si="30"/>
        <v>21</v>
      </c>
      <c r="I270">
        <f t="shared" si="31"/>
        <v>1.379E-2</v>
      </c>
      <c r="J270">
        <f t="shared" si="32"/>
        <v>1.1419668088614721E-3</v>
      </c>
      <c r="K270">
        <f t="shared" si="33"/>
        <v>0.74069531907665187</v>
      </c>
      <c r="L270">
        <f t="shared" si="34"/>
        <v>0.74069531907665598</v>
      </c>
    </row>
    <row r="271" spans="7:12">
      <c r="G271">
        <f t="shared" si="35"/>
        <v>264</v>
      </c>
      <c r="H271">
        <f t="shared" si="30"/>
        <v>22</v>
      </c>
      <c r="I271">
        <f t="shared" si="31"/>
        <v>1.376E-2</v>
      </c>
      <c r="J271">
        <f t="shared" si="32"/>
        <v>1.1394979653496229E-3</v>
      </c>
      <c r="K271">
        <f t="shared" si="33"/>
        <v>0.74033225759418708</v>
      </c>
      <c r="L271">
        <f t="shared" si="34"/>
        <v>0.7403322575941701</v>
      </c>
    </row>
    <row r="272" spans="7:12">
      <c r="G272">
        <f t="shared" si="35"/>
        <v>265</v>
      </c>
      <c r="H272">
        <f t="shared" si="30"/>
        <v>22</v>
      </c>
      <c r="I272">
        <f t="shared" si="31"/>
        <v>1.376E-2</v>
      </c>
      <c r="J272">
        <f t="shared" si="32"/>
        <v>1.1394979653496229E-3</v>
      </c>
      <c r="K272">
        <f t="shared" si="33"/>
        <v>0.73948961068741148</v>
      </c>
      <c r="L272">
        <f t="shared" si="34"/>
        <v>0.73948961068739472</v>
      </c>
    </row>
    <row r="273" spans="7:12">
      <c r="G273">
        <f t="shared" si="35"/>
        <v>266</v>
      </c>
      <c r="H273">
        <f t="shared" si="30"/>
        <v>22</v>
      </c>
      <c r="I273">
        <f t="shared" si="31"/>
        <v>1.376E-2</v>
      </c>
      <c r="J273">
        <f t="shared" si="32"/>
        <v>1.1394979653496229E-3</v>
      </c>
      <c r="K273">
        <f t="shared" si="33"/>
        <v>0.73864792288217751</v>
      </c>
      <c r="L273">
        <f t="shared" si="34"/>
        <v>0.73864792288216063</v>
      </c>
    </row>
    <row r="274" spans="7:12">
      <c r="G274">
        <f t="shared" si="35"/>
        <v>267</v>
      </c>
      <c r="H274">
        <f t="shared" si="30"/>
        <v>22</v>
      </c>
      <c r="I274">
        <f t="shared" si="31"/>
        <v>1.376E-2</v>
      </c>
      <c r="J274">
        <f t="shared" si="32"/>
        <v>1.1394979653496229E-3</v>
      </c>
      <c r="K274">
        <f t="shared" si="33"/>
        <v>0.73780719308683473</v>
      </c>
      <c r="L274">
        <f t="shared" si="34"/>
        <v>0.73780719308681786</v>
      </c>
    </row>
    <row r="275" spans="7:12">
      <c r="G275">
        <f t="shared" si="35"/>
        <v>268</v>
      </c>
      <c r="H275">
        <f t="shared" si="30"/>
        <v>22</v>
      </c>
      <c r="I275">
        <f t="shared" si="31"/>
        <v>1.376E-2</v>
      </c>
      <c r="J275">
        <f t="shared" si="32"/>
        <v>1.1394979653496229E-3</v>
      </c>
      <c r="K275">
        <f t="shared" si="33"/>
        <v>0.73696742021097561</v>
      </c>
      <c r="L275">
        <f t="shared" si="34"/>
        <v>0.73696742021095851</v>
      </c>
    </row>
    <row r="276" spans="7:12">
      <c r="G276">
        <f t="shared" si="35"/>
        <v>269</v>
      </c>
      <c r="H276">
        <f t="shared" si="30"/>
        <v>22</v>
      </c>
      <c r="I276">
        <f t="shared" si="31"/>
        <v>1.376E-2</v>
      </c>
      <c r="J276">
        <f t="shared" si="32"/>
        <v>1.1394979653496229E-3</v>
      </c>
      <c r="K276">
        <f t="shared" si="33"/>
        <v>0.73612860316543294</v>
      </c>
      <c r="L276">
        <f t="shared" si="34"/>
        <v>0.73612860316541584</v>
      </c>
    </row>
    <row r="277" spans="7:12">
      <c r="G277">
        <f t="shared" si="35"/>
        <v>270</v>
      </c>
      <c r="H277">
        <f t="shared" si="30"/>
        <v>22</v>
      </c>
      <c r="I277">
        <f t="shared" si="31"/>
        <v>1.376E-2</v>
      </c>
      <c r="J277">
        <f t="shared" si="32"/>
        <v>1.1394979653496229E-3</v>
      </c>
      <c r="K277">
        <f t="shared" si="33"/>
        <v>0.73529074086227986</v>
      </c>
      <c r="L277">
        <f t="shared" si="34"/>
        <v>0.73529074086226287</v>
      </c>
    </row>
    <row r="278" spans="7:12">
      <c r="G278">
        <f t="shared" si="35"/>
        <v>271</v>
      </c>
      <c r="H278">
        <f t="shared" si="30"/>
        <v>22</v>
      </c>
      <c r="I278">
        <f t="shared" si="31"/>
        <v>1.376E-2</v>
      </c>
      <c r="J278">
        <f t="shared" si="32"/>
        <v>1.1394979653496229E-3</v>
      </c>
      <c r="K278">
        <f t="shared" si="33"/>
        <v>0.73445383221482796</v>
      </c>
      <c r="L278">
        <f t="shared" si="34"/>
        <v>0.73445383221481075</v>
      </c>
    </row>
    <row r="279" spans="7:12">
      <c r="G279">
        <f t="shared" si="35"/>
        <v>272</v>
      </c>
      <c r="H279">
        <f t="shared" si="30"/>
        <v>22</v>
      </c>
      <c r="I279">
        <f t="shared" si="31"/>
        <v>1.376E-2</v>
      </c>
      <c r="J279">
        <f t="shared" si="32"/>
        <v>1.1394979653496229E-3</v>
      </c>
      <c r="K279">
        <f t="shared" si="33"/>
        <v>0.73361787613762508</v>
      </c>
      <c r="L279">
        <f t="shared" si="34"/>
        <v>0.73361787613760787</v>
      </c>
    </row>
    <row r="280" spans="7:12">
      <c r="G280">
        <f t="shared" si="35"/>
        <v>273</v>
      </c>
      <c r="H280">
        <f t="shared" si="30"/>
        <v>22</v>
      </c>
      <c r="I280">
        <f t="shared" si="31"/>
        <v>1.376E-2</v>
      </c>
      <c r="J280">
        <f t="shared" si="32"/>
        <v>1.1394979653496229E-3</v>
      </c>
      <c r="K280">
        <f t="shared" si="33"/>
        <v>0.73278287154645472</v>
      </c>
      <c r="L280">
        <f t="shared" si="34"/>
        <v>0.73278287154643751</v>
      </c>
    </row>
    <row r="281" spans="7:12">
      <c r="G281">
        <f t="shared" si="35"/>
        <v>274</v>
      </c>
      <c r="H281">
        <f t="shared" si="30"/>
        <v>22</v>
      </c>
      <c r="I281">
        <f t="shared" si="31"/>
        <v>1.376E-2</v>
      </c>
      <c r="J281">
        <f t="shared" si="32"/>
        <v>1.1394979653496229E-3</v>
      </c>
      <c r="K281">
        <f t="shared" si="33"/>
        <v>0.73194881735833495</v>
      </c>
      <c r="L281">
        <f t="shared" si="34"/>
        <v>0.73194881735831763</v>
      </c>
    </row>
    <row r="282" spans="7:12">
      <c r="G282">
        <f t="shared" si="35"/>
        <v>275</v>
      </c>
      <c r="H282">
        <f t="shared" si="30"/>
        <v>22</v>
      </c>
      <c r="I282">
        <f t="shared" si="31"/>
        <v>1.376E-2</v>
      </c>
      <c r="J282">
        <f t="shared" si="32"/>
        <v>1.1394979653496229E-3</v>
      </c>
      <c r="K282">
        <f t="shared" si="33"/>
        <v>0.73111571249151575</v>
      </c>
      <c r="L282">
        <f t="shared" si="34"/>
        <v>0.73111571249149843</v>
      </c>
    </row>
    <row r="283" spans="7:12">
      <c r="G283">
        <f t="shared" si="35"/>
        <v>276</v>
      </c>
      <c r="H283">
        <f t="shared" si="30"/>
        <v>23</v>
      </c>
      <c r="I283">
        <f t="shared" si="31"/>
        <v>1.3729999999999999E-2</v>
      </c>
      <c r="J283">
        <f t="shared" si="32"/>
        <v>1.1370290548653461E-3</v>
      </c>
      <c r="K283">
        <f t="shared" si="33"/>
        <v>0.73078078858117945</v>
      </c>
      <c r="L283">
        <f t="shared" si="34"/>
        <v>0.73078078858119266</v>
      </c>
    </row>
    <row r="284" spans="7:12">
      <c r="G284">
        <f t="shared" si="35"/>
        <v>277</v>
      </c>
      <c r="H284">
        <f t="shared" si="30"/>
        <v>23</v>
      </c>
      <c r="I284">
        <f t="shared" si="31"/>
        <v>1.3729999999999999E-2</v>
      </c>
      <c r="J284">
        <f t="shared" si="32"/>
        <v>1.1370290548653461E-3</v>
      </c>
      <c r="K284">
        <f t="shared" si="33"/>
        <v>0.72995081329783718</v>
      </c>
      <c r="L284">
        <f t="shared" si="34"/>
        <v>0.72995081329785161</v>
      </c>
    </row>
    <row r="285" spans="7:12">
      <c r="G285">
        <f t="shared" si="35"/>
        <v>278</v>
      </c>
      <c r="H285">
        <f t="shared" si="30"/>
        <v>23</v>
      </c>
      <c r="I285">
        <f t="shared" si="31"/>
        <v>1.3729999999999999E-2</v>
      </c>
      <c r="J285">
        <f t="shared" si="32"/>
        <v>1.1370290548653461E-3</v>
      </c>
      <c r="K285">
        <f t="shared" si="33"/>
        <v>0.72912178064870448</v>
      </c>
      <c r="L285">
        <f t="shared" si="34"/>
        <v>0.72912178064871891</v>
      </c>
    </row>
    <row r="286" spans="7:12">
      <c r="G286">
        <f t="shared" si="35"/>
        <v>279</v>
      </c>
      <c r="H286">
        <f t="shared" si="30"/>
        <v>23</v>
      </c>
      <c r="I286">
        <f t="shared" si="31"/>
        <v>1.3729999999999999E-2</v>
      </c>
      <c r="J286">
        <f t="shared" si="32"/>
        <v>1.1370290548653461E-3</v>
      </c>
      <c r="K286">
        <f t="shared" si="33"/>
        <v>0.72829368956319596</v>
      </c>
      <c r="L286">
        <f t="shared" si="34"/>
        <v>0.7282936895632105</v>
      </c>
    </row>
    <row r="287" spans="7:12">
      <c r="G287">
        <f t="shared" si="35"/>
        <v>280</v>
      </c>
      <c r="H287">
        <f t="shared" si="30"/>
        <v>23</v>
      </c>
      <c r="I287">
        <f t="shared" si="31"/>
        <v>1.3729999999999999E-2</v>
      </c>
      <c r="J287">
        <f t="shared" si="32"/>
        <v>1.1370290548653461E-3</v>
      </c>
      <c r="K287">
        <f t="shared" si="33"/>
        <v>0.72746653897194258</v>
      </c>
      <c r="L287">
        <f t="shared" si="34"/>
        <v>0.72746653897195712</v>
      </c>
    </row>
    <row r="288" spans="7:12">
      <c r="G288">
        <f t="shared" si="35"/>
        <v>281</v>
      </c>
      <c r="H288">
        <f t="shared" si="30"/>
        <v>23</v>
      </c>
      <c r="I288">
        <f t="shared" si="31"/>
        <v>1.3729999999999999E-2</v>
      </c>
      <c r="J288">
        <f t="shared" si="32"/>
        <v>1.1370290548653461E-3</v>
      </c>
      <c r="K288">
        <f t="shared" si="33"/>
        <v>0.72664032780678922</v>
      </c>
      <c r="L288">
        <f t="shared" si="34"/>
        <v>0.72664032780680388</v>
      </c>
    </row>
    <row r="289" spans="7:12">
      <c r="G289">
        <f t="shared" si="35"/>
        <v>282</v>
      </c>
      <c r="H289">
        <f t="shared" si="30"/>
        <v>23</v>
      </c>
      <c r="I289">
        <f t="shared" si="31"/>
        <v>1.3729999999999999E-2</v>
      </c>
      <c r="J289">
        <f t="shared" si="32"/>
        <v>1.1370290548653461E-3</v>
      </c>
      <c r="K289">
        <f t="shared" si="33"/>
        <v>0.72581505500079468</v>
      </c>
      <c r="L289">
        <f t="shared" si="34"/>
        <v>0.72581505500080923</v>
      </c>
    </row>
    <row r="290" spans="7:12">
      <c r="G290">
        <f t="shared" si="35"/>
        <v>283</v>
      </c>
      <c r="H290">
        <f t="shared" si="30"/>
        <v>23</v>
      </c>
      <c r="I290">
        <f t="shared" si="31"/>
        <v>1.3729999999999999E-2</v>
      </c>
      <c r="J290">
        <f t="shared" si="32"/>
        <v>1.1370290548653461E-3</v>
      </c>
      <c r="K290">
        <f t="shared" si="33"/>
        <v>0.7249907194882288</v>
      </c>
      <c r="L290">
        <f t="shared" si="34"/>
        <v>0.72499071948824345</v>
      </c>
    </row>
    <row r="291" spans="7:12">
      <c r="G291">
        <f t="shared" si="35"/>
        <v>284</v>
      </c>
      <c r="H291">
        <f t="shared" si="30"/>
        <v>23</v>
      </c>
      <c r="I291">
        <f t="shared" si="31"/>
        <v>1.3729999999999999E-2</v>
      </c>
      <c r="J291">
        <f t="shared" si="32"/>
        <v>1.1370290548653461E-3</v>
      </c>
      <c r="K291">
        <f t="shared" si="33"/>
        <v>0.72416732020457208</v>
      </c>
      <c r="L291">
        <f t="shared" si="34"/>
        <v>0.72416732020458685</v>
      </c>
    </row>
    <row r="292" spans="7:12">
      <c r="G292">
        <f t="shared" si="35"/>
        <v>285</v>
      </c>
      <c r="H292">
        <f t="shared" si="30"/>
        <v>23</v>
      </c>
      <c r="I292">
        <f t="shared" si="31"/>
        <v>1.3729999999999999E-2</v>
      </c>
      <c r="J292">
        <f t="shared" si="32"/>
        <v>1.1370290548653461E-3</v>
      </c>
      <c r="K292">
        <f t="shared" si="33"/>
        <v>0.72334485608651433</v>
      </c>
      <c r="L292">
        <f t="shared" si="34"/>
        <v>0.72334485608652921</v>
      </c>
    </row>
    <row r="293" spans="7:12">
      <c r="G293">
        <f t="shared" si="35"/>
        <v>286</v>
      </c>
      <c r="H293">
        <f t="shared" si="30"/>
        <v>23</v>
      </c>
      <c r="I293">
        <f t="shared" si="31"/>
        <v>1.3729999999999999E-2</v>
      </c>
      <c r="J293">
        <f t="shared" si="32"/>
        <v>1.1370290548653461E-3</v>
      </c>
      <c r="K293">
        <f t="shared" si="33"/>
        <v>0.72252332607195269</v>
      </c>
      <c r="L293">
        <f t="shared" si="34"/>
        <v>0.72252332607196734</v>
      </c>
    </row>
    <row r="294" spans="7:12">
      <c r="G294">
        <f t="shared" si="35"/>
        <v>287</v>
      </c>
      <c r="H294">
        <f t="shared" si="30"/>
        <v>23</v>
      </c>
      <c r="I294">
        <f t="shared" si="31"/>
        <v>1.3729999999999999E-2</v>
      </c>
      <c r="J294">
        <f t="shared" si="32"/>
        <v>1.1370290548653461E-3</v>
      </c>
      <c r="K294">
        <f t="shared" si="33"/>
        <v>0.72170272909999011</v>
      </c>
      <c r="L294">
        <f t="shared" si="34"/>
        <v>0.7217027291000051</v>
      </c>
    </row>
    <row r="295" spans="7:12">
      <c r="G295">
        <f t="shared" si="35"/>
        <v>288</v>
      </c>
      <c r="H295">
        <f t="shared" si="30"/>
        <v>24</v>
      </c>
      <c r="I295">
        <f t="shared" si="31"/>
        <v>1.3690000000000001E-2</v>
      </c>
      <c r="J295">
        <f t="shared" si="32"/>
        <v>1.1337370700335025E-3</v>
      </c>
      <c r="K295">
        <f t="shared" si="33"/>
        <v>0.72156607555935115</v>
      </c>
      <c r="L295">
        <f t="shared" si="34"/>
        <v>0.72156607555937902</v>
      </c>
    </row>
    <row r="296" spans="7:12">
      <c r="G296">
        <f t="shared" si="35"/>
        <v>289</v>
      </c>
      <c r="H296">
        <f t="shared" si="30"/>
        <v>24</v>
      </c>
      <c r="I296">
        <f t="shared" si="31"/>
        <v>1.3690000000000001E-2</v>
      </c>
      <c r="J296">
        <f t="shared" si="32"/>
        <v>1.1337370700335025E-3</v>
      </c>
      <c r="K296">
        <f t="shared" si="33"/>
        <v>0.72074893577267851</v>
      </c>
      <c r="L296">
        <f t="shared" si="34"/>
        <v>0.72074893577270638</v>
      </c>
    </row>
    <row r="297" spans="7:12">
      <c r="G297">
        <f t="shared" si="35"/>
        <v>290</v>
      </c>
      <c r="H297">
        <f t="shared" si="30"/>
        <v>24</v>
      </c>
      <c r="I297">
        <f t="shared" si="31"/>
        <v>1.3690000000000001E-2</v>
      </c>
      <c r="J297">
        <f t="shared" si="32"/>
        <v>1.1337370700335025E-3</v>
      </c>
      <c r="K297">
        <f t="shared" si="33"/>
        <v>0.71993272135854425</v>
      </c>
      <c r="L297">
        <f t="shared" si="34"/>
        <v>0.71993272135857223</v>
      </c>
    </row>
    <row r="298" spans="7:12">
      <c r="G298">
        <f t="shared" si="35"/>
        <v>291</v>
      </c>
      <c r="H298">
        <f t="shared" si="30"/>
        <v>24</v>
      </c>
      <c r="I298">
        <f t="shared" si="31"/>
        <v>1.3690000000000001E-2</v>
      </c>
      <c r="J298">
        <f t="shared" si="32"/>
        <v>1.1337370700335025E-3</v>
      </c>
      <c r="K298">
        <f t="shared" si="33"/>
        <v>0.7191174312690074</v>
      </c>
      <c r="L298">
        <f t="shared" si="34"/>
        <v>0.71911743126903527</v>
      </c>
    </row>
    <row r="299" spans="7:12">
      <c r="G299">
        <f t="shared" si="35"/>
        <v>292</v>
      </c>
      <c r="H299">
        <f t="shared" si="30"/>
        <v>24</v>
      </c>
      <c r="I299">
        <f t="shared" si="31"/>
        <v>1.3690000000000001E-2</v>
      </c>
      <c r="J299">
        <f t="shared" si="32"/>
        <v>1.1337370700335025E-3</v>
      </c>
      <c r="K299">
        <f t="shared" si="33"/>
        <v>0.71830306445731318</v>
      </c>
      <c r="L299">
        <f t="shared" si="34"/>
        <v>0.71830306445734138</v>
      </c>
    </row>
    <row r="300" spans="7:12">
      <c r="G300">
        <f t="shared" si="35"/>
        <v>293</v>
      </c>
      <c r="H300">
        <f t="shared" si="30"/>
        <v>24</v>
      </c>
      <c r="I300">
        <f t="shared" si="31"/>
        <v>1.3690000000000001E-2</v>
      </c>
      <c r="J300">
        <f t="shared" si="32"/>
        <v>1.1337370700335025E-3</v>
      </c>
      <c r="K300">
        <f t="shared" si="33"/>
        <v>0.7174896198778935</v>
      </c>
      <c r="L300">
        <f t="shared" si="34"/>
        <v>0.71748961987792159</v>
      </c>
    </row>
    <row r="301" spans="7:12">
      <c r="G301">
        <f t="shared" si="35"/>
        <v>294</v>
      </c>
      <c r="H301">
        <f t="shared" si="30"/>
        <v>24</v>
      </c>
      <c r="I301">
        <f t="shared" si="31"/>
        <v>1.3690000000000001E-2</v>
      </c>
      <c r="J301">
        <f t="shared" si="32"/>
        <v>1.1337370700335025E-3</v>
      </c>
      <c r="K301">
        <f t="shared" si="33"/>
        <v>0.7166770964863628</v>
      </c>
      <c r="L301">
        <f t="shared" si="34"/>
        <v>0.71667709648639111</v>
      </c>
    </row>
    <row r="302" spans="7:12">
      <c r="G302">
        <f t="shared" si="35"/>
        <v>295</v>
      </c>
      <c r="H302">
        <f t="shared" si="30"/>
        <v>24</v>
      </c>
      <c r="I302">
        <f t="shared" si="31"/>
        <v>1.3690000000000001E-2</v>
      </c>
      <c r="J302">
        <f t="shared" si="32"/>
        <v>1.1337370700335025E-3</v>
      </c>
      <c r="K302">
        <f t="shared" si="33"/>
        <v>0.71586549323951965</v>
      </c>
      <c r="L302">
        <f t="shared" si="34"/>
        <v>0.71586549323954773</v>
      </c>
    </row>
    <row r="303" spans="7:12">
      <c r="G303">
        <f t="shared" si="35"/>
        <v>296</v>
      </c>
      <c r="H303">
        <f t="shared" si="30"/>
        <v>24</v>
      </c>
      <c r="I303">
        <f t="shared" si="31"/>
        <v>1.3690000000000001E-2</v>
      </c>
      <c r="J303">
        <f t="shared" si="32"/>
        <v>1.1337370700335025E-3</v>
      </c>
      <c r="K303">
        <f t="shared" si="33"/>
        <v>0.71505480909534236</v>
      </c>
      <c r="L303">
        <f t="shared" si="34"/>
        <v>0.71505480909537056</v>
      </c>
    </row>
    <row r="304" spans="7:12">
      <c r="G304">
        <f t="shared" si="35"/>
        <v>297</v>
      </c>
      <c r="H304">
        <f t="shared" si="30"/>
        <v>24</v>
      </c>
      <c r="I304">
        <f t="shared" si="31"/>
        <v>1.3690000000000001E-2</v>
      </c>
      <c r="J304">
        <f t="shared" si="32"/>
        <v>1.1337370700335025E-3</v>
      </c>
      <c r="K304">
        <f t="shared" si="33"/>
        <v>0.71424504301299074</v>
      </c>
      <c r="L304">
        <f t="shared" si="34"/>
        <v>0.71424504301301917</v>
      </c>
    </row>
    <row r="305" spans="7:12">
      <c r="G305">
        <f t="shared" si="35"/>
        <v>298</v>
      </c>
      <c r="H305">
        <f t="shared" si="30"/>
        <v>24</v>
      </c>
      <c r="I305">
        <f t="shared" si="31"/>
        <v>1.3690000000000001E-2</v>
      </c>
      <c r="J305">
        <f t="shared" si="32"/>
        <v>1.1337370700335025E-3</v>
      </c>
      <c r="K305">
        <f t="shared" si="33"/>
        <v>0.71343619395280278</v>
      </c>
      <c r="L305">
        <f t="shared" si="34"/>
        <v>0.7134361939528312</v>
      </c>
    </row>
    <row r="306" spans="7:12">
      <c r="G306">
        <f t="shared" si="35"/>
        <v>299</v>
      </c>
      <c r="H306">
        <f t="shared" si="30"/>
        <v>24</v>
      </c>
      <c r="I306">
        <f t="shared" si="31"/>
        <v>1.3690000000000001E-2</v>
      </c>
      <c r="J306">
        <f t="shared" si="32"/>
        <v>1.1337370700335025E-3</v>
      </c>
      <c r="K306">
        <f t="shared" si="33"/>
        <v>0.71262826087629383</v>
      </c>
      <c r="L306">
        <f t="shared" si="34"/>
        <v>0.71262826087632236</v>
      </c>
    </row>
    <row r="307" spans="7:12">
      <c r="G307">
        <f t="shared" si="35"/>
        <v>300</v>
      </c>
      <c r="H307">
        <f t="shared" si="30"/>
        <v>25</v>
      </c>
      <c r="I307">
        <f t="shared" si="31"/>
        <v>1.3650000000000001E-2</v>
      </c>
      <c r="J307">
        <f t="shared" si="32"/>
        <v>1.1304449661233562E-3</v>
      </c>
      <c r="K307">
        <f t="shared" si="33"/>
        <v>0.71252381110597163</v>
      </c>
      <c r="L307">
        <f t="shared" si="34"/>
        <v>0.71252381110596608</v>
      </c>
    </row>
    <row r="308" spans="7:12">
      <c r="G308">
        <f t="shared" si="35"/>
        <v>301</v>
      </c>
      <c r="H308">
        <f t="shared" si="30"/>
        <v>25</v>
      </c>
      <c r="I308">
        <f t="shared" si="31"/>
        <v>1.3650000000000001E-2</v>
      </c>
      <c r="J308">
        <f t="shared" si="32"/>
        <v>1.1304449661233562E-3</v>
      </c>
      <c r="K308">
        <f t="shared" si="33"/>
        <v>0.71171925166063876</v>
      </c>
      <c r="L308">
        <f t="shared" si="34"/>
        <v>0.7117192516606341</v>
      </c>
    </row>
    <row r="309" spans="7:12">
      <c r="G309">
        <f t="shared" si="35"/>
        <v>302</v>
      </c>
      <c r="H309">
        <f t="shared" si="30"/>
        <v>25</v>
      </c>
      <c r="I309">
        <f t="shared" si="31"/>
        <v>1.3650000000000001E-2</v>
      </c>
      <c r="J309">
        <f t="shared" si="32"/>
        <v>1.1304449661233562E-3</v>
      </c>
      <c r="K309">
        <f t="shared" si="33"/>
        <v>0.71091560069849069</v>
      </c>
      <c r="L309">
        <f t="shared" si="34"/>
        <v>0.71091560069848592</v>
      </c>
    </row>
    <row r="310" spans="7:12">
      <c r="G310">
        <f t="shared" si="35"/>
        <v>303</v>
      </c>
      <c r="H310">
        <f t="shared" si="30"/>
        <v>25</v>
      </c>
      <c r="I310">
        <f t="shared" si="31"/>
        <v>1.3650000000000001E-2</v>
      </c>
      <c r="J310">
        <f t="shared" si="32"/>
        <v>1.1304449661233562E-3</v>
      </c>
      <c r="K310">
        <f t="shared" si="33"/>
        <v>0.71011285719369677</v>
      </c>
      <c r="L310">
        <f t="shared" si="34"/>
        <v>0.71011285719369188</v>
      </c>
    </row>
    <row r="311" spans="7:12">
      <c r="G311">
        <f t="shared" si="35"/>
        <v>304</v>
      </c>
      <c r="H311">
        <f t="shared" si="30"/>
        <v>25</v>
      </c>
      <c r="I311">
        <f t="shared" si="31"/>
        <v>1.3650000000000001E-2</v>
      </c>
      <c r="J311">
        <f t="shared" si="32"/>
        <v>1.1304449661233562E-3</v>
      </c>
      <c r="K311">
        <f t="shared" si="33"/>
        <v>0.70931102012158431</v>
      </c>
      <c r="L311">
        <f t="shared" si="34"/>
        <v>0.70931102012157965</v>
      </c>
    </row>
    <row r="312" spans="7:12">
      <c r="G312">
        <f t="shared" si="35"/>
        <v>305</v>
      </c>
      <c r="H312">
        <f t="shared" ref="H312:H375" si="36">INT(G312/12)</f>
        <v>25</v>
      </c>
      <c r="I312">
        <f t="shared" ref="I312:I375" si="37">VLOOKUP(H312,$B$7:$C$157,2,FALSE)</f>
        <v>1.3650000000000001E-2</v>
      </c>
      <c r="J312">
        <f t="shared" ref="J312:J375" si="38">(1+I312)^(1/12)-1</f>
        <v>1.1304449661233562E-3</v>
      </c>
      <c r="K312">
        <f t="shared" ref="K312:K375" si="39">(1+J312)^(-G312)</f>
        <v>0.7085100884586385</v>
      </c>
      <c r="L312">
        <f t="shared" ref="L312:L375" si="40">(1+I312)^(-G312/12)</f>
        <v>0.70851008845863395</v>
      </c>
    </row>
    <row r="313" spans="7:12">
      <c r="G313">
        <f t="shared" si="35"/>
        <v>306</v>
      </c>
      <c r="H313">
        <f t="shared" si="36"/>
        <v>25</v>
      </c>
      <c r="I313">
        <f t="shared" si="37"/>
        <v>1.3650000000000001E-2</v>
      </c>
      <c r="J313">
        <f t="shared" si="38"/>
        <v>1.1304449661233562E-3</v>
      </c>
      <c r="K313">
        <f t="shared" si="39"/>
        <v>0.70771006118250002</v>
      </c>
      <c r="L313">
        <f t="shared" si="40"/>
        <v>0.70771006118249524</v>
      </c>
    </row>
    <row r="314" spans="7:12">
      <c r="G314">
        <f t="shared" si="35"/>
        <v>307</v>
      </c>
      <c r="H314">
        <f t="shared" si="36"/>
        <v>25</v>
      </c>
      <c r="I314">
        <f t="shared" si="37"/>
        <v>1.3650000000000001E-2</v>
      </c>
      <c r="J314">
        <f t="shared" si="38"/>
        <v>1.1304449661233562E-3</v>
      </c>
      <c r="K314">
        <f t="shared" si="39"/>
        <v>0.70691093727196352</v>
      </c>
      <c r="L314">
        <f t="shared" si="40"/>
        <v>0.70691093727195864</v>
      </c>
    </row>
    <row r="315" spans="7:12">
      <c r="G315">
        <f t="shared" si="35"/>
        <v>308</v>
      </c>
      <c r="H315">
        <f t="shared" si="36"/>
        <v>25</v>
      </c>
      <c r="I315">
        <f t="shared" si="37"/>
        <v>1.3650000000000001E-2</v>
      </c>
      <c r="J315">
        <f t="shared" si="38"/>
        <v>1.1304449661233562E-3</v>
      </c>
      <c r="K315">
        <f t="shared" si="39"/>
        <v>0.70611271570697665</v>
      </c>
      <c r="L315">
        <f t="shared" si="40"/>
        <v>0.70611271570697209</v>
      </c>
    </row>
    <row r="316" spans="7:12">
      <c r="G316">
        <f t="shared" si="35"/>
        <v>309</v>
      </c>
      <c r="H316">
        <f t="shared" si="36"/>
        <v>25</v>
      </c>
      <c r="I316">
        <f t="shared" si="37"/>
        <v>1.3650000000000001E-2</v>
      </c>
      <c r="J316">
        <f t="shared" si="38"/>
        <v>1.1304449661233562E-3</v>
      </c>
      <c r="K316">
        <f t="shared" si="39"/>
        <v>0.70531539546863986</v>
      </c>
      <c r="L316">
        <f t="shared" si="40"/>
        <v>0.7053153954686352</v>
      </c>
    </row>
    <row r="317" spans="7:12">
      <c r="G317">
        <f t="shared" si="35"/>
        <v>310</v>
      </c>
      <c r="H317">
        <f t="shared" si="36"/>
        <v>25</v>
      </c>
      <c r="I317">
        <f t="shared" si="37"/>
        <v>1.3650000000000001E-2</v>
      </c>
      <c r="J317">
        <f t="shared" si="38"/>
        <v>1.1304449661233562E-3</v>
      </c>
      <c r="K317">
        <f t="shared" si="39"/>
        <v>0.70451897553920328</v>
      </c>
      <c r="L317">
        <f t="shared" si="40"/>
        <v>0.70451897553919862</v>
      </c>
    </row>
    <row r="318" spans="7:12">
      <c r="G318">
        <f t="shared" si="35"/>
        <v>311</v>
      </c>
      <c r="H318">
        <f t="shared" si="36"/>
        <v>25</v>
      </c>
      <c r="I318">
        <f t="shared" si="37"/>
        <v>1.3650000000000001E-2</v>
      </c>
      <c r="J318">
        <f t="shared" si="38"/>
        <v>1.1304449661233562E-3</v>
      </c>
      <c r="K318">
        <f t="shared" si="39"/>
        <v>0.70372345490206645</v>
      </c>
      <c r="L318">
        <f t="shared" si="40"/>
        <v>0.70372345490206156</v>
      </c>
    </row>
    <row r="319" spans="7:12">
      <c r="G319">
        <f t="shared" si="35"/>
        <v>312</v>
      </c>
      <c r="H319">
        <f t="shared" si="36"/>
        <v>26</v>
      </c>
      <c r="I319">
        <f t="shared" si="37"/>
        <v>1.3610000000000001E-2</v>
      </c>
      <c r="J319">
        <f t="shared" si="38"/>
        <v>1.1271527431262474E-3</v>
      </c>
      <c r="K319">
        <f t="shared" si="39"/>
        <v>0.70365041847198206</v>
      </c>
      <c r="L319">
        <f t="shared" si="40"/>
        <v>0.70365041847200116</v>
      </c>
    </row>
    <row r="320" spans="7:12">
      <c r="G320">
        <f t="shared" si="35"/>
        <v>313</v>
      </c>
      <c r="H320">
        <f t="shared" si="36"/>
        <v>26</v>
      </c>
      <c r="I320">
        <f t="shared" si="37"/>
        <v>1.3610000000000001E-2</v>
      </c>
      <c r="J320">
        <f t="shared" si="38"/>
        <v>1.1271527431262474E-3</v>
      </c>
      <c r="K320">
        <f t="shared" si="39"/>
        <v>0.70285818993516813</v>
      </c>
      <c r="L320">
        <f t="shared" si="40"/>
        <v>0.70285818993518701</v>
      </c>
    </row>
    <row r="321" spans="7:12">
      <c r="G321">
        <f t="shared" si="35"/>
        <v>314</v>
      </c>
      <c r="H321">
        <f t="shared" si="36"/>
        <v>26</v>
      </c>
      <c r="I321">
        <f t="shared" si="37"/>
        <v>1.3610000000000001E-2</v>
      </c>
      <c r="J321">
        <f t="shared" si="38"/>
        <v>1.1271527431262474E-3</v>
      </c>
      <c r="K321">
        <f t="shared" si="39"/>
        <v>0.7020668533555503</v>
      </c>
      <c r="L321">
        <f t="shared" si="40"/>
        <v>0.70206685335556929</v>
      </c>
    </row>
    <row r="322" spans="7:12">
      <c r="G322">
        <f t="shared" si="35"/>
        <v>315</v>
      </c>
      <c r="H322">
        <f t="shared" si="36"/>
        <v>26</v>
      </c>
      <c r="I322">
        <f t="shared" si="37"/>
        <v>1.3610000000000001E-2</v>
      </c>
      <c r="J322">
        <f t="shared" si="38"/>
        <v>1.1271527431262474E-3</v>
      </c>
      <c r="K322">
        <f t="shared" si="39"/>
        <v>0.701276407728889</v>
      </c>
      <c r="L322">
        <f t="shared" si="40"/>
        <v>0.70127640772890809</v>
      </c>
    </row>
    <row r="323" spans="7:12">
      <c r="G323">
        <f t="shared" si="35"/>
        <v>316</v>
      </c>
      <c r="H323">
        <f t="shared" si="36"/>
        <v>26</v>
      </c>
      <c r="I323">
        <f t="shared" si="37"/>
        <v>1.3610000000000001E-2</v>
      </c>
      <c r="J323">
        <f t="shared" si="38"/>
        <v>1.1271527431262474E-3</v>
      </c>
      <c r="K323">
        <f t="shared" si="39"/>
        <v>0.70048685205207439</v>
      </c>
      <c r="L323">
        <f t="shared" si="40"/>
        <v>0.70048685205209371</v>
      </c>
    </row>
    <row r="324" spans="7:12">
      <c r="G324">
        <f t="shared" si="35"/>
        <v>317</v>
      </c>
      <c r="H324">
        <f t="shared" si="36"/>
        <v>26</v>
      </c>
      <c r="I324">
        <f t="shared" si="37"/>
        <v>1.3610000000000001E-2</v>
      </c>
      <c r="J324">
        <f t="shared" si="38"/>
        <v>1.1271527431262474E-3</v>
      </c>
      <c r="K324">
        <f t="shared" si="39"/>
        <v>0.69969818532312711</v>
      </c>
      <c r="L324">
        <f t="shared" si="40"/>
        <v>0.69969818532314632</v>
      </c>
    </row>
    <row r="325" spans="7:12">
      <c r="G325">
        <f t="shared" si="35"/>
        <v>318</v>
      </c>
      <c r="H325">
        <f t="shared" si="36"/>
        <v>26</v>
      </c>
      <c r="I325">
        <f t="shared" si="37"/>
        <v>1.3610000000000001E-2</v>
      </c>
      <c r="J325">
        <f t="shared" si="38"/>
        <v>1.1271527431262474E-3</v>
      </c>
      <c r="K325">
        <f t="shared" si="39"/>
        <v>0.69891040654119463</v>
      </c>
      <c r="L325">
        <f t="shared" si="40"/>
        <v>0.69891040654121395</v>
      </c>
    </row>
    <row r="326" spans="7:12">
      <c r="G326">
        <f t="shared" si="35"/>
        <v>319</v>
      </c>
      <c r="H326">
        <f t="shared" si="36"/>
        <v>26</v>
      </c>
      <c r="I326">
        <f t="shared" si="37"/>
        <v>1.3610000000000001E-2</v>
      </c>
      <c r="J326">
        <f t="shared" si="38"/>
        <v>1.1271527431262474E-3</v>
      </c>
      <c r="K326">
        <f t="shared" si="39"/>
        <v>0.69812351470655243</v>
      </c>
      <c r="L326">
        <f t="shared" si="40"/>
        <v>0.69812351470657152</v>
      </c>
    </row>
    <row r="327" spans="7:12">
      <c r="G327">
        <f t="shared" si="35"/>
        <v>320</v>
      </c>
      <c r="H327">
        <f t="shared" si="36"/>
        <v>26</v>
      </c>
      <c r="I327">
        <f t="shared" si="37"/>
        <v>1.3610000000000001E-2</v>
      </c>
      <c r="J327">
        <f t="shared" si="38"/>
        <v>1.1271527431262474E-3</v>
      </c>
      <c r="K327">
        <f t="shared" si="39"/>
        <v>0.6973375088206003</v>
      </c>
      <c r="L327">
        <f t="shared" si="40"/>
        <v>0.69733750882061962</v>
      </c>
    </row>
    <row r="328" spans="7:12">
      <c r="G328">
        <f t="shared" si="35"/>
        <v>321</v>
      </c>
      <c r="H328">
        <f t="shared" si="36"/>
        <v>26</v>
      </c>
      <c r="I328">
        <f t="shared" si="37"/>
        <v>1.3610000000000001E-2</v>
      </c>
      <c r="J328">
        <f t="shared" si="38"/>
        <v>1.1271527431262474E-3</v>
      </c>
      <c r="K328">
        <f t="shared" si="39"/>
        <v>0.69655238788586349</v>
      </c>
      <c r="L328">
        <f t="shared" si="40"/>
        <v>0.69655238788588292</v>
      </c>
    </row>
    <row r="329" spans="7:12">
      <c r="G329">
        <f t="shared" ref="G329:G392" si="41">G328+1</f>
        <v>322</v>
      </c>
      <c r="H329">
        <f t="shared" si="36"/>
        <v>26</v>
      </c>
      <c r="I329">
        <f t="shared" si="37"/>
        <v>1.3610000000000001E-2</v>
      </c>
      <c r="J329">
        <f t="shared" si="38"/>
        <v>1.1271527431262474E-3</v>
      </c>
      <c r="K329">
        <f t="shared" si="39"/>
        <v>0.69576815090598998</v>
      </c>
      <c r="L329">
        <f t="shared" si="40"/>
        <v>0.69576815090600941</v>
      </c>
    </row>
    <row r="330" spans="7:12">
      <c r="G330">
        <f t="shared" si="41"/>
        <v>323</v>
      </c>
      <c r="H330">
        <f t="shared" si="36"/>
        <v>26</v>
      </c>
      <c r="I330">
        <f t="shared" si="37"/>
        <v>1.3610000000000001E-2</v>
      </c>
      <c r="J330">
        <f t="shared" si="38"/>
        <v>1.1271527431262474E-3</v>
      </c>
      <c r="K330">
        <f t="shared" si="39"/>
        <v>0.69498479688574921</v>
      </c>
      <c r="L330">
        <f t="shared" si="40"/>
        <v>0.69498479688576853</v>
      </c>
    </row>
    <row r="331" spans="7:12">
      <c r="G331">
        <f t="shared" si="41"/>
        <v>324</v>
      </c>
      <c r="H331">
        <f t="shared" si="36"/>
        <v>27</v>
      </c>
      <c r="I331">
        <f t="shared" si="37"/>
        <v>1.3559999999999999E-2</v>
      </c>
      <c r="J331">
        <f t="shared" si="38"/>
        <v>1.1230372968997759E-3</v>
      </c>
      <c r="K331">
        <f t="shared" si="39"/>
        <v>0.69512755313374197</v>
      </c>
      <c r="L331">
        <f t="shared" si="40"/>
        <v>0.6951275531337382</v>
      </c>
    </row>
    <row r="332" spans="7:12">
      <c r="G332">
        <f t="shared" si="41"/>
        <v>325</v>
      </c>
      <c r="H332">
        <f t="shared" si="36"/>
        <v>27</v>
      </c>
      <c r="I332">
        <f t="shared" si="37"/>
        <v>1.3559999999999999E-2</v>
      </c>
      <c r="J332">
        <f t="shared" si="38"/>
        <v>1.1230372968997759E-3</v>
      </c>
      <c r="K332">
        <f t="shared" si="39"/>
        <v>0.69434777468575049</v>
      </c>
      <c r="L332">
        <f t="shared" si="40"/>
        <v>0.69434777468574582</v>
      </c>
    </row>
    <row r="333" spans="7:12">
      <c r="G333">
        <f t="shared" si="41"/>
        <v>326</v>
      </c>
      <c r="H333">
        <f t="shared" si="36"/>
        <v>27</v>
      </c>
      <c r="I333">
        <f t="shared" si="37"/>
        <v>1.3559999999999999E-2</v>
      </c>
      <c r="J333">
        <f t="shared" si="38"/>
        <v>1.1230372968997759E-3</v>
      </c>
      <c r="K333">
        <f t="shared" si="39"/>
        <v>0.69356887097567621</v>
      </c>
      <c r="L333">
        <f t="shared" si="40"/>
        <v>0.69356887097567144</v>
      </c>
    </row>
    <row r="334" spans="7:12">
      <c r="G334">
        <f t="shared" si="41"/>
        <v>327</v>
      </c>
      <c r="H334">
        <f t="shared" si="36"/>
        <v>27</v>
      </c>
      <c r="I334">
        <f t="shared" si="37"/>
        <v>1.3559999999999999E-2</v>
      </c>
      <c r="J334">
        <f t="shared" si="38"/>
        <v>1.1230372968997759E-3</v>
      </c>
      <c r="K334">
        <f t="shared" si="39"/>
        <v>0.69279084102225763</v>
      </c>
      <c r="L334">
        <f t="shared" si="40"/>
        <v>0.69279084102225286</v>
      </c>
    </row>
    <row r="335" spans="7:12">
      <c r="G335">
        <f t="shared" si="41"/>
        <v>328</v>
      </c>
      <c r="H335">
        <f t="shared" si="36"/>
        <v>27</v>
      </c>
      <c r="I335">
        <f t="shared" si="37"/>
        <v>1.3559999999999999E-2</v>
      </c>
      <c r="J335">
        <f t="shared" si="38"/>
        <v>1.1230372968997759E-3</v>
      </c>
      <c r="K335">
        <f t="shared" si="39"/>
        <v>0.69201368384533446</v>
      </c>
      <c r="L335">
        <f t="shared" si="40"/>
        <v>0.69201368384532957</v>
      </c>
    </row>
    <row r="336" spans="7:12">
      <c r="G336">
        <f t="shared" si="41"/>
        <v>329</v>
      </c>
      <c r="H336">
        <f t="shared" si="36"/>
        <v>27</v>
      </c>
      <c r="I336">
        <f t="shared" si="37"/>
        <v>1.3559999999999999E-2</v>
      </c>
      <c r="J336">
        <f t="shared" si="38"/>
        <v>1.1230372968997759E-3</v>
      </c>
      <c r="K336">
        <f t="shared" si="39"/>
        <v>0.69123739846584531</v>
      </c>
      <c r="L336">
        <f t="shared" si="40"/>
        <v>0.69123739846584042</v>
      </c>
    </row>
    <row r="337" spans="7:12">
      <c r="G337">
        <f t="shared" si="41"/>
        <v>330</v>
      </c>
      <c r="H337">
        <f t="shared" si="36"/>
        <v>27</v>
      </c>
      <c r="I337">
        <f t="shared" si="37"/>
        <v>1.3559999999999999E-2</v>
      </c>
      <c r="J337">
        <f t="shared" si="38"/>
        <v>1.1230372968997759E-3</v>
      </c>
      <c r="K337">
        <f t="shared" si="39"/>
        <v>0.69046198390582769</v>
      </c>
      <c r="L337">
        <f t="shared" si="40"/>
        <v>0.69046198390582292</v>
      </c>
    </row>
    <row r="338" spans="7:12">
      <c r="G338">
        <f t="shared" si="41"/>
        <v>331</v>
      </c>
      <c r="H338">
        <f t="shared" si="36"/>
        <v>27</v>
      </c>
      <c r="I338">
        <f t="shared" si="37"/>
        <v>1.3559999999999999E-2</v>
      </c>
      <c r="J338">
        <f t="shared" si="38"/>
        <v>1.1230372968997759E-3</v>
      </c>
      <c r="K338">
        <f t="shared" si="39"/>
        <v>0.68968743918841569</v>
      </c>
      <c r="L338">
        <f t="shared" si="40"/>
        <v>0.68968743918841102</v>
      </c>
    </row>
    <row r="339" spans="7:12">
      <c r="G339">
        <f t="shared" si="41"/>
        <v>332</v>
      </c>
      <c r="H339">
        <f t="shared" si="36"/>
        <v>27</v>
      </c>
      <c r="I339">
        <f t="shared" si="37"/>
        <v>1.3559999999999999E-2</v>
      </c>
      <c r="J339">
        <f t="shared" si="38"/>
        <v>1.1230372968997759E-3</v>
      </c>
      <c r="K339">
        <f t="shared" si="39"/>
        <v>0.68891376333783994</v>
      </c>
      <c r="L339">
        <f t="shared" si="40"/>
        <v>0.68891376333783494</v>
      </c>
    </row>
    <row r="340" spans="7:12">
      <c r="G340">
        <f t="shared" si="41"/>
        <v>333</v>
      </c>
      <c r="H340">
        <f t="shared" si="36"/>
        <v>27</v>
      </c>
      <c r="I340">
        <f t="shared" si="37"/>
        <v>1.3559999999999999E-2</v>
      </c>
      <c r="J340">
        <f t="shared" si="38"/>
        <v>1.1230372968997759E-3</v>
      </c>
      <c r="K340">
        <f t="shared" si="39"/>
        <v>0.68814095537942455</v>
      </c>
      <c r="L340">
        <f t="shared" si="40"/>
        <v>0.68814095537941977</v>
      </c>
    </row>
    <row r="341" spans="7:12">
      <c r="G341">
        <f t="shared" si="41"/>
        <v>334</v>
      </c>
      <c r="H341">
        <f t="shared" si="36"/>
        <v>27</v>
      </c>
      <c r="I341">
        <f t="shared" si="37"/>
        <v>1.3559999999999999E-2</v>
      </c>
      <c r="J341">
        <f t="shared" si="38"/>
        <v>1.1230372968997759E-3</v>
      </c>
      <c r="K341">
        <f t="shared" si="39"/>
        <v>0.68736901433958808</v>
      </c>
      <c r="L341">
        <f t="shared" si="40"/>
        <v>0.6873690143395832</v>
      </c>
    </row>
    <row r="342" spans="7:12">
      <c r="G342">
        <f t="shared" si="41"/>
        <v>335</v>
      </c>
      <c r="H342">
        <f t="shared" si="36"/>
        <v>27</v>
      </c>
      <c r="I342">
        <f t="shared" si="37"/>
        <v>1.3559999999999999E-2</v>
      </c>
      <c r="J342">
        <f t="shared" si="38"/>
        <v>1.1230372968997759E-3</v>
      </c>
      <c r="K342">
        <f t="shared" si="39"/>
        <v>0.68659793924584034</v>
      </c>
      <c r="L342">
        <f t="shared" si="40"/>
        <v>0.68659793924583556</v>
      </c>
    </row>
    <row r="343" spans="7:12">
      <c r="G343">
        <f t="shared" si="41"/>
        <v>336</v>
      </c>
      <c r="H343">
        <f t="shared" si="36"/>
        <v>28</v>
      </c>
      <c r="I343">
        <f t="shared" si="37"/>
        <v>1.3509999999999999E-2</v>
      </c>
      <c r="J343">
        <f t="shared" si="38"/>
        <v>1.1189216645679512E-3</v>
      </c>
      <c r="K343">
        <f t="shared" si="39"/>
        <v>0.68677572032794099</v>
      </c>
      <c r="L343">
        <f t="shared" si="40"/>
        <v>0.68677572032791401</v>
      </c>
    </row>
    <row r="344" spans="7:12">
      <c r="G344">
        <f t="shared" si="41"/>
        <v>337</v>
      </c>
      <c r="H344">
        <f t="shared" si="36"/>
        <v>28</v>
      </c>
      <c r="I344">
        <f t="shared" si="37"/>
        <v>1.3509999999999999E-2</v>
      </c>
      <c r="J344">
        <f t="shared" si="38"/>
        <v>1.1189216645679512E-3</v>
      </c>
      <c r="K344">
        <f t="shared" si="39"/>
        <v>0.68600813096813096</v>
      </c>
      <c r="L344">
        <f t="shared" si="40"/>
        <v>0.68600813096810509</v>
      </c>
    </row>
    <row r="345" spans="7:12">
      <c r="G345">
        <f t="shared" si="41"/>
        <v>338</v>
      </c>
      <c r="H345">
        <f t="shared" si="36"/>
        <v>28</v>
      </c>
      <c r="I345">
        <f t="shared" si="37"/>
        <v>1.3509999999999999E-2</v>
      </c>
      <c r="J345">
        <f t="shared" si="38"/>
        <v>1.1189216645679512E-3</v>
      </c>
      <c r="K345">
        <f t="shared" si="39"/>
        <v>0.68524139952074825</v>
      </c>
      <c r="L345">
        <f t="shared" si="40"/>
        <v>0.68524139952072238</v>
      </c>
    </row>
    <row r="346" spans="7:12">
      <c r="G346">
        <f t="shared" si="41"/>
        <v>339</v>
      </c>
      <c r="H346">
        <f t="shared" si="36"/>
        <v>28</v>
      </c>
      <c r="I346">
        <f t="shared" si="37"/>
        <v>1.3509999999999999E-2</v>
      </c>
      <c r="J346">
        <f t="shared" si="38"/>
        <v>1.1189216645679512E-3</v>
      </c>
      <c r="K346">
        <f t="shared" si="39"/>
        <v>0.68447552502692921</v>
      </c>
      <c r="L346">
        <f t="shared" si="40"/>
        <v>0.68447552502690323</v>
      </c>
    </row>
    <row r="347" spans="7:12">
      <c r="G347">
        <f t="shared" si="41"/>
        <v>340</v>
      </c>
      <c r="H347">
        <f t="shared" si="36"/>
        <v>28</v>
      </c>
      <c r="I347">
        <f t="shared" si="37"/>
        <v>1.3509999999999999E-2</v>
      </c>
      <c r="J347">
        <f t="shared" si="38"/>
        <v>1.1189216645679512E-3</v>
      </c>
      <c r="K347">
        <f t="shared" si="39"/>
        <v>0.68371050652888155</v>
      </c>
      <c r="L347">
        <f t="shared" si="40"/>
        <v>0.68371050652885534</v>
      </c>
    </row>
    <row r="348" spans="7:12">
      <c r="G348">
        <f t="shared" si="41"/>
        <v>341</v>
      </c>
      <c r="H348">
        <f t="shared" si="36"/>
        <v>28</v>
      </c>
      <c r="I348">
        <f t="shared" si="37"/>
        <v>1.3509999999999999E-2</v>
      </c>
      <c r="J348">
        <f t="shared" si="38"/>
        <v>1.1189216645679512E-3</v>
      </c>
      <c r="K348">
        <f t="shared" si="39"/>
        <v>0.68294634306988311</v>
      </c>
      <c r="L348">
        <f t="shared" si="40"/>
        <v>0.68294634306985691</v>
      </c>
    </row>
    <row r="349" spans="7:12">
      <c r="G349">
        <f t="shared" si="41"/>
        <v>342</v>
      </c>
      <c r="H349">
        <f t="shared" si="36"/>
        <v>28</v>
      </c>
      <c r="I349">
        <f t="shared" si="37"/>
        <v>1.3509999999999999E-2</v>
      </c>
      <c r="J349">
        <f t="shared" si="38"/>
        <v>1.1189216645679512E-3</v>
      </c>
      <c r="K349">
        <f t="shared" si="39"/>
        <v>0.68218303369428201</v>
      </c>
      <c r="L349">
        <f t="shared" si="40"/>
        <v>0.6821830336942557</v>
      </c>
    </row>
    <row r="350" spans="7:12">
      <c r="G350">
        <f t="shared" si="41"/>
        <v>343</v>
      </c>
      <c r="H350">
        <f t="shared" si="36"/>
        <v>28</v>
      </c>
      <c r="I350">
        <f t="shared" si="37"/>
        <v>1.3509999999999999E-2</v>
      </c>
      <c r="J350">
        <f t="shared" si="38"/>
        <v>1.1189216645679512E-3</v>
      </c>
      <c r="K350">
        <f t="shared" si="39"/>
        <v>0.68142057744749351</v>
      </c>
      <c r="L350">
        <f t="shared" si="40"/>
        <v>0.68142057744746731</v>
      </c>
    </row>
    <row r="351" spans="7:12">
      <c r="G351">
        <f t="shared" si="41"/>
        <v>344</v>
      </c>
      <c r="H351">
        <f t="shared" si="36"/>
        <v>28</v>
      </c>
      <c r="I351">
        <f t="shared" si="37"/>
        <v>1.3509999999999999E-2</v>
      </c>
      <c r="J351">
        <f t="shared" si="38"/>
        <v>1.1189216645679512E-3</v>
      </c>
      <c r="K351">
        <f t="shared" si="39"/>
        <v>0.68065897337600068</v>
      </c>
      <c r="L351">
        <f t="shared" si="40"/>
        <v>0.68065897337597436</v>
      </c>
    </row>
    <row r="352" spans="7:12">
      <c r="G352">
        <f t="shared" si="41"/>
        <v>345</v>
      </c>
      <c r="H352">
        <f t="shared" si="36"/>
        <v>28</v>
      </c>
      <c r="I352">
        <f t="shared" si="37"/>
        <v>1.3509999999999999E-2</v>
      </c>
      <c r="J352">
        <f t="shared" si="38"/>
        <v>1.1189216645679512E-3</v>
      </c>
      <c r="K352">
        <f t="shared" si="39"/>
        <v>0.67989822052735138</v>
      </c>
      <c r="L352">
        <f t="shared" si="40"/>
        <v>0.67989822052732507</v>
      </c>
    </row>
    <row r="353" spans="7:12">
      <c r="G353">
        <f t="shared" si="41"/>
        <v>346</v>
      </c>
      <c r="H353">
        <f t="shared" si="36"/>
        <v>28</v>
      </c>
      <c r="I353">
        <f t="shared" si="37"/>
        <v>1.3509999999999999E-2</v>
      </c>
      <c r="J353">
        <f t="shared" si="38"/>
        <v>1.1189216645679512E-3</v>
      </c>
      <c r="K353">
        <f t="shared" si="39"/>
        <v>0.67913831795015889</v>
      </c>
      <c r="L353">
        <f t="shared" si="40"/>
        <v>0.67913831795013235</v>
      </c>
    </row>
    <row r="354" spans="7:12">
      <c r="G354">
        <f t="shared" si="41"/>
        <v>347</v>
      </c>
      <c r="H354">
        <f t="shared" si="36"/>
        <v>28</v>
      </c>
      <c r="I354">
        <f t="shared" si="37"/>
        <v>1.3509999999999999E-2</v>
      </c>
      <c r="J354">
        <f t="shared" si="38"/>
        <v>1.1189216645679512E-3</v>
      </c>
      <c r="K354">
        <f t="shared" si="39"/>
        <v>0.67837926469409882</v>
      </c>
      <c r="L354">
        <f t="shared" si="40"/>
        <v>0.67837926469407239</v>
      </c>
    </row>
    <row r="355" spans="7:12">
      <c r="G355">
        <f t="shared" si="41"/>
        <v>348</v>
      </c>
      <c r="H355">
        <f t="shared" si="36"/>
        <v>29</v>
      </c>
      <c r="I355">
        <f t="shared" si="37"/>
        <v>1.346E-2</v>
      </c>
      <c r="J355">
        <f t="shared" si="38"/>
        <v>1.1148058461134536E-3</v>
      </c>
      <c r="K355">
        <f t="shared" si="39"/>
        <v>0.67859123079727213</v>
      </c>
      <c r="L355">
        <f t="shared" si="40"/>
        <v>0.67859123079728567</v>
      </c>
    </row>
    <row r="356" spans="7:12">
      <c r="G356">
        <f t="shared" si="41"/>
        <v>349</v>
      </c>
      <c r="H356">
        <f t="shared" si="36"/>
        <v>29</v>
      </c>
      <c r="I356">
        <f t="shared" si="37"/>
        <v>1.346E-2</v>
      </c>
      <c r="J356">
        <f t="shared" si="38"/>
        <v>1.1148058461134536E-3</v>
      </c>
      <c r="K356">
        <f t="shared" si="39"/>
        <v>0.67783557573473918</v>
      </c>
      <c r="L356">
        <f t="shared" si="40"/>
        <v>0.67783557573475273</v>
      </c>
    </row>
    <row r="357" spans="7:12">
      <c r="G357">
        <f t="shared" si="41"/>
        <v>350</v>
      </c>
      <c r="H357">
        <f t="shared" si="36"/>
        <v>29</v>
      </c>
      <c r="I357">
        <f t="shared" si="37"/>
        <v>1.346E-2</v>
      </c>
      <c r="J357">
        <f t="shared" si="38"/>
        <v>1.1148058461134536E-3</v>
      </c>
      <c r="K357">
        <f t="shared" si="39"/>
        <v>0.67708076214281154</v>
      </c>
      <c r="L357">
        <f t="shared" si="40"/>
        <v>0.67708076214282509</v>
      </c>
    </row>
    <row r="358" spans="7:12">
      <c r="G358">
        <f t="shared" si="41"/>
        <v>351</v>
      </c>
      <c r="H358">
        <f t="shared" si="36"/>
        <v>29</v>
      </c>
      <c r="I358">
        <f t="shared" si="37"/>
        <v>1.346E-2</v>
      </c>
      <c r="J358">
        <f t="shared" si="38"/>
        <v>1.1148058461134536E-3</v>
      </c>
      <c r="K358">
        <f t="shared" si="39"/>
        <v>0.67632678908445709</v>
      </c>
      <c r="L358">
        <f t="shared" si="40"/>
        <v>0.67632678908447053</v>
      </c>
    </row>
    <row r="359" spans="7:12">
      <c r="G359">
        <f t="shared" si="41"/>
        <v>352</v>
      </c>
      <c r="H359">
        <f t="shared" si="36"/>
        <v>29</v>
      </c>
      <c r="I359">
        <f t="shared" si="37"/>
        <v>1.346E-2</v>
      </c>
      <c r="J359">
        <f t="shared" si="38"/>
        <v>1.1148058461134536E-3</v>
      </c>
      <c r="K359">
        <f t="shared" si="39"/>
        <v>0.67557365562368743</v>
      </c>
      <c r="L359">
        <f t="shared" si="40"/>
        <v>0.67557365562370109</v>
      </c>
    </row>
    <row r="360" spans="7:12">
      <c r="G360">
        <f t="shared" si="41"/>
        <v>353</v>
      </c>
      <c r="H360">
        <f t="shared" si="36"/>
        <v>29</v>
      </c>
      <c r="I360">
        <f t="shared" si="37"/>
        <v>1.346E-2</v>
      </c>
      <c r="J360">
        <f t="shared" si="38"/>
        <v>1.1148058461134536E-3</v>
      </c>
      <c r="K360">
        <f t="shared" si="39"/>
        <v>0.67482136082555688</v>
      </c>
      <c r="L360">
        <f t="shared" si="40"/>
        <v>0.67482136082557054</v>
      </c>
    </row>
    <row r="361" spans="7:12">
      <c r="G361">
        <f t="shared" si="41"/>
        <v>354</v>
      </c>
      <c r="H361">
        <f t="shared" si="36"/>
        <v>29</v>
      </c>
      <c r="I361">
        <f t="shared" si="37"/>
        <v>1.346E-2</v>
      </c>
      <c r="J361">
        <f t="shared" si="38"/>
        <v>1.1148058461134536E-3</v>
      </c>
      <c r="K361">
        <f t="shared" si="39"/>
        <v>0.67406990375616038</v>
      </c>
      <c r="L361">
        <f t="shared" si="40"/>
        <v>0.67406990375617404</v>
      </c>
    </row>
    <row r="362" spans="7:12">
      <c r="G362">
        <f t="shared" si="41"/>
        <v>355</v>
      </c>
      <c r="H362">
        <f t="shared" si="36"/>
        <v>29</v>
      </c>
      <c r="I362">
        <f t="shared" si="37"/>
        <v>1.346E-2</v>
      </c>
      <c r="J362">
        <f t="shared" si="38"/>
        <v>1.1148058461134536E-3</v>
      </c>
      <c r="K362">
        <f t="shared" si="39"/>
        <v>0.67331928348263292</v>
      </c>
      <c r="L362">
        <f t="shared" si="40"/>
        <v>0.67331928348264669</v>
      </c>
    </row>
    <row r="363" spans="7:12">
      <c r="G363">
        <f t="shared" si="41"/>
        <v>356</v>
      </c>
      <c r="H363">
        <f t="shared" si="36"/>
        <v>29</v>
      </c>
      <c r="I363">
        <f t="shared" si="37"/>
        <v>1.346E-2</v>
      </c>
      <c r="J363">
        <f t="shared" si="38"/>
        <v>1.1148058461134536E-3</v>
      </c>
      <c r="K363">
        <f t="shared" si="39"/>
        <v>0.67256949907314867</v>
      </c>
      <c r="L363">
        <f t="shared" si="40"/>
        <v>0.67256949907316232</v>
      </c>
    </row>
    <row r="364" spans="7:12">
      <c r="G364">
        <f t="shared" si="41"/>
        <v>357</v>
      </c>
      <c r="H364">
        <f t="shared" si="36"/>
        <v>29</v>
      </c>
      <c r="I364">
        <f t="shared" si="37"/>
        <v>1.346E-2</v>
      </c>
      <c r="J364">
        <f t="shared" si="38"/>
        <v>1.1148058461134536E-3</v>
      </c>
      <c r="K364">
        <f t="shared" si="39"/>
        <v>0.67182054959691895</v>
      </c>
      <c r="L364">
        <f t="shared" si="40"/>
        <v>0.6718205495969326</v>
      </c>
    </row>
    <row r="365" spans="7:12">
      <c r="G365">
        <f t="shared" si="41"/>
        <v>358</v>
      </c>
      <c r="H365">
        <f t="shared" si="36"/>
        <v>29</v>
      </c>
      <c r="I365">
        <f t="shared" si="37"/>
        <v>1.346E-2</v>
      </c>
      <c r="J365">
        <f t="shared" si="38"/>
        <v>1.1148058461134536E-3</v>
      </c>
      <c r="K365">
        <f t="shared" si="39"/>
        <v>0.67107243412419171</v>
      </c>
      <c r="L365">
        <f t="shared" si="40"/>
        <v>0.67107243412420536</v>
      </c>
    </row>
    <row r="366" spans="7:12">
      <c r="G366">
        <f t="shared" si="41"/>
        <v>359</v>
      </c>
      <c r="H366">
        <f t="shared" si="36"/>
        <v>29</v>
      </c>
      <c r="I366">
        <f t="shared" si="37"/>
        <v>1.346E-2</v>
      </c>
      <c r="J366">
        <f t="shared" si="38"/>
        <v>1.1148058461134536E-3</v>
      </c>
      <c r="K366">
        <f t="shared" si="39"/>
        <v>0.6703251517262504</v>
      </c>
      <c r="L366">
        <f t="shared" si="40"/>
        <v>0.67032515172626406</v>
      </c>
    </row>
    <row r="367" spans="7:12">
      <c r="G367">
        <f t="shared" si="41"/>
        <v>360</v>
      </c>
      <c r="H367">
        <f t="shared" si="36"/>
        <v>30</v>
      </c>
      <c r="I367">
        <f t="shared" si="37"/>
        <v>1.34E-2</v>
      </c>
      <c r="J367">
        <f t="shared" si="38"/>
        <v>1.1098666182609573E-3</v>
      </c>
      <c r="K367">
        <f t="shared" si="39"/>
        <v>0.67076902802954907</v>
      </c>
      <c r="L367">
        <f t="shared" si="40"/>
        <v>0.67076902802957938</v>
      </c>
    </row>
    <row r="368" spans="7:12">
      <c r="G368">
        <f t="shared" si="41"/>
        <v>361</v>
      </c>
      <c r="H368">
        <f t="shared" si="36"/>
        <v>30</v>
      </c>
      <c r="I368">
        <f t="shared" si="37"/>
        <v>1.34E-2</v>
      </c>
      <c r="J368">
        <f t="shared" si="38"/>
        <v>1.1098666182609573E-3</v>
      </c>
      <c r="K368">
        <f t="shared" si="39"/>
        <v>0.6700253892166701</v>
      </c>
      <c r="L368">
        <f t="shared" si="40"/>
        <v>0.67002538921670185</v>
      </c>
    </row>
    <row r="369" spans="7:12">
      <c r="G369">
        <f t="shared" si="41"/>
        <v>362</v>
      </c>
      <c r="H369">
        <f t="shared" si="36"/>
        <v>30</v>
      </c>
      <c r="I369">
        <f t="shared" si="37"/>
        <v>1.34E-2</v>
      </c>
      <c r="J369">
        <f t="shared" si="38"/>
        <v>1.1098666182609573E-3</v>
      </c>
      <c r="K369">
        <f t="shared" si="39"/>
        <v>0.66928257482868403</v>
      </c>
      <c r="L369">
        <f t="shared" si="40"/>
        <v>0.66928257482871578</v>
      </c>
    </row>
    <row r="370" spans="7:12">
      <c r="G370">
        <f t="shared" si="41"/>
        <v>363</v>
      </c>
      <c r="H370">
        <f t="shared" si="36"/>
        <v>30</v>
      </c>
      <c r="I370">
        <f t="shared" si="37"/>
        <v>1.34E-2</v>
      </c>
      <c r="J370">
        <f t="shared" si="38"/>
        <v>1.1098666182609573E-3</v>
      </c>
      <c r="K370">
        <f t="shared" si="39"/>
        <v>0.66854058395160365</v>
      </c>
      <c r="L370">
        <f t="shared" si="40"/>
        <v>0.66854058395163529</v>
      </c>
    </row>
    <row r="371" spans="7:12">
      <c r="G371">
        <f t="shared" si="41"/>
        <v>364</v>
      </c>
      <c r="H371">
        <f t="shared" si="36"/>
        <v>30</v>
      </c>
      <c r="I371">
        <f t="shared" si="37"/>
        <v>1.34E-2</v>
      </c>
      <c r="J371">
        <f t="shared" si="38"/>
        <v>1.1098666182609573E-3</v>
      </c>
      <c r="K371">
        <f t="shared" si="39"/>
        <v>0.66779941567245438</v>
      </c>
      <c r="L371">
        <f t="shared" si="40"/>
        <v>0.66779941567248635</v>
      </c>
    </row>
    <row r="372" spans="7:12">
      <c r="G372">
        <f t="shared" si="41"/>
        <v>365</v>
      </c>
      <c r="H372">
        <f t="shared" si="36"/>
        <v>30</v>
      </c>
      <c r="I372">
        <f t="shared" si="37"/>
        <v>1.34E-2</v>
      </c>
      <c r="J372">
        <f t="shared" si="38"/>
        <v>1.1098666182609573E-3</v>
      </c>
      <c r="K372">
        <f t="shared" si="39"/>
        <v>0.66705906907927515</v>
      </c>
      <c r="L372">
        <f t="shared" si="40"/>
        <v>0.66705906907930701</v>
      </c>
    </row>
    <row r="373" spans="7:12">
      <c r="G373">
        <f t="shared" si="41"/>
        <v>366</v>
      </c>
      <c r="H373">
        <f t="shared" si="36"/>
        <v>30</v>
      </c>
      <c r="I373">
        <f t="shared" si="37"/>
        <v>1.34E-2</v>
      </c>
      <c r="J373">
        <f t="shared" si="38"/>
        <v>1.1098666182609573E-3</v>
      </c>
      <c r="K373">
        <f t="shared" si="39"/>
        <v>0.66631954326111464</v>
      </c>
      <c r="L373">
        <f t="shared" si="40"/>
        <v>0.66631954326114662</v>
      </c>
    </row>
    <row r="374" spans="7:12">
      <c r="G374">
        <f t="shared" si="41"/>
        <v>367</v>
      </c>
      <c r="H374">
        <f t="shared" si="36"/>
        <v>30</v>
      </c>
      <c r="I374">
        <f t="shared" si="37"/>
        <v>1.34E-2</v>
      </c>
      <c r="J374">
        <f t="shared" si="38"/>
        <v>1.1098666182609573E-3</v>
      </c>
      <c r="K374">
        <f t="shared" si="39"/>
        <v>0.6655808373080323</v>
      </c>
      <c r="L374">
        <f t="shared" si="40"/>
        <v>0.66558083730806439</v>
      </c>
    </row>
    <row r="375" spans="7:12">
      <c r="G375">
        <f t="shared" si="41"/>
        <v>368</v>
      </c>
      <c r="H375">
        <f t="shared" si="36"/>
        <v>30</v>
      </c>
      <c r="I375">
        <f t="shared" si="37"/>
        <v>1.34E-2</v>
      </c>
      <c r="J375">
        <f t="shared" si="38"/>
        <v>1.1098666182609573E-3</v>
      </c>
      <c r="K375">
        <f t="shared" si="39"/>
        <v>0.66484295031109608</v>
      </c>
      <c r="L375">
        <f t="shared" si="40"/>
        <v>0.66484295031112794</v>
      </c>
    </row>
    <row r="376" spans="7:12">
      <c r="G376">
        <f t="shared" si="41"/>
        <v>369</v>
      </c>
      <c r="H376">
        <f t="shared" ref="H376:H439" si="42">INT(G376/12)</f>
        <v>30</v>
      </c>
      <c r="I376">
        <f t="shared" ref="I376:I439" si="43">VLOOKUP(H376,$B$7:$C$157,2,FALSE)</f>
        <v>1.34E-2</v>
      </c>
      <c r="J376">
        <f t="shared" ref="J376:J439" si="44">(1+I376)^(1/12)-1</f>
        <v>1.1098666182609573E-3</v>
      </c>
      <c r="K376">
        <f t="shared" ref="K376:K439" si="45">(1+J376)^(-G376)</f>
        <v>0.66410588136238113</v>
      </c>
      <c r="L376">
        <f t="shared" ref="L376:L439" si="46">(1+I376)^(-G376/12)</f>
        <v>0.664105881362413</v>
      </c>
    </row>
    <row r="377" spans="7:12">
      <c r="G377">
        <f t="shared" si="41"/>
        <v>370</v>
      </c>
      <c r="H377">
        <f t="shared" si="42"/>
        <v>30</v>
      </c>
      <c r="I377">
        <f t="shared" si="43"/>
        <v>1.34E-2</v>
      </c>
      <c r="J377">
        <f t="shared" si="44"/>
        <v>1.1098666182609573E-3</v>
      </c>
      <c r="K377">
        <f t="shared" si="45"/>
        <v>0.66336962955496981</v>
      </c>
      <c r="L377">
        <f t="shared" si="46"/>
        <v>0.66336962955500189</v>
      </c>
    </row>
    <row r="378" spans="7:12">
      <c r="G378">
        <f t="shared" si="41"/>
        <v>371</v>
      </c>
      <c r="H378">
        <f t="shared" si="42"/>
        <v>30</v>
      </c>
      <c r="I378">
        <f t="shared" si="43"/>
        <v>1.34E-2</v>
      </c>
      <c r="J378">
        <f t="shared" si="44"/>
        <v>1.1098666182609573E-3</v>
      </c>
      <c r="K378">
        <f t="shared" si="45"/>
        <v>0.66263419398294987</v>
      </c>
      <c r="L378">
        <f t="shared" si="46"/>
        <v>0.66263419398298207</v>
      </c>
    </row>
    <row r="379" spans="7:12">
      <c r="G379">
        <f t="shared" si="41"/>
        <v>372</v>
      </c>
      <c r="H379">
        <f t="shared" si="42"/>
        <v>31</v>
      </c>
      <c r="I379">
        <f t="shared" si="43"/>
        <v>1.333E-2</v>
      </c>
      <c r="J379">
        <f t="shared" si="44"/>
        <v>1.104103846949922E-3</v>
      </c>
      <c r="K379">
        <f t="shared" si="45"/>
        <v>0.66331847120671017</v>
      </c>
      <c r="L379">
        <f t="shared" si="46"/>
        <v>0.66331847120671883</v>
      </c>
    </row>
    <row r="380" spans="7:12">
      <c r="G380">
        <f t="shared" si="41"/>
        <v>373</v>
      </c>
      <c r="H380">
        <f t="shared" si="42"/>
        <v>31</v>
      </c>
      <c r="I380">
        <f t="shared" si="43"/>
        <v>1.333E-2</v>
      </c>
      <c r="J380">
        <f t="shared" si="44"/>
        <v>1.104103846949922E-3</v>
      </c>
      <c r="K380">
        <f t="shared" si="45"/>
        <v>0.66258690645435525</v>
      </c>
      <c r="L380">
        <f t="shared" si="46"/>
        <v>0.66258690645436391</v>
      </c>
    </row>
    <row r="381" spans="7:12">
      <c r="G381">
        <f t="shared" si="41"/>
        <v>374</v>
      </c>
      <c r="H381">
        <f t="shared" si="42"/>
        <v>31</v>
      </c>
      <c r="I381">
        <f t="shared" si="43"/>
        <v>1.333E-2</v>
      </c>
      <c r="J381">
        <f t="shared" si="44"/>
        <v>1.104103846949922E-3</v>
      </c>
      <c r="K381">
        <f t="shared" si="45"/>
        <v>0.66185614853463071</v>
      </c>
      <c r="L381">
        <f t="shared" si="46"/>
        <v>0.66185614853463937</v>
      </c>
    </row>
    <row r="382" spans="7:12">
      <c r="G382">
        <f t="shared" si="41"/>
        <v>375</v>
      </c>
      <c r="H382">
        <f t="shared" si="42"/>
        <v>31</v>
      </c>
      <c r="I382">
        <f t="shared" si="43"/>
        <v>1.333E-2</v>
      </c>
      <c r="J382">
        <f t="shared" si="44"/>
        <v>1.104103846949922E-3</v>
      </c>
      <c r="K382">
        <f t="shared" si="45"/>
        <v>0.661126196557692</v>
      </c>
      <c r="L382">
        <f t="shared" si="46"/>
        <v>0.66112619655770066</v>
      </c>
    </row>
    <row r="383" spans="7:12">
      <c r="G383">
        <f t="shared" si="41"/>
        <v>376</v>
      </c>
      <c r="H383">
        <f t="shared" si="42"/>
        <v>31</v>
      </c>
      <c r="I383">
        <f t="shared" si="43"/>
        <v>1.333E-2</v>
      </c>
      <c r="J383">
        <f t="shared" si="44"/>
        <v>1.104103846949922E-3</v>
      </c>
      <c r="K383">
        <f t="shared" si="45"/>
        <v>0.66039704963467594</v>
      </c>
      <c r="L383">
        <f t="shared" si="46"/>
        <v>0.6603970496346846</v>
      </c>
    </row>
    <row r="384" spans="7:12">
      <c r="G384">
        <f t="shared" si="41"/>
        <v>377</v>
      </c>
      <c r="H384">
        <f t="shared" si="42"/>
        <v>31</v>
      </c>
      <c r="I384">
        <f t="shared" si="43"/>
        <v>1.333E-2</v>
      </c>
      <c r="J384">
        <f t="shared" si="44"/>
        <v>1.104103846949922E-3</v>
      </c>
      <c r="K384">
        <f t="shared" si="45"/>
        <v>0.65966870687769974</v>
      </c>
      <c r="L384">
        <f t="shared" si="46"/>
        <v>0.6596687068777084</v>
      </c>
    </row>
    <row r="385" spans="7:12">
      <c r="G385">
        <f t="shared" si="41"/>
        <v>378</v>
      </c>
      <c r="H385">
        <f t="shared" si="42"/>
        <v>31</v>
      </c>
      <c r="I385">
        <f t="shared" si="43"/>
        <v>1.333E-2</v>
      </c>
      <c r="J385">
        <f t="shared" si="44"/>
        <v>1.104103846949922E-3</v>
      </c>
      <c r="K385">
        <f t="shared" si="45"/>
        <v>0.65894116739985986</v>
      </c>
      <c r="L385">
        <f t="shared" si="46"/>
        <v>0.65894116739986863</v>
      </c>
    </row>
    <row r="386" spans="7:12">
      <c r="G386">
        <f t="shared" si="41"/>
        <v>379</v>
      </c>
      <c r="H386">
        <f t="shared" si="42"/>
        <v>31</v>
      </c>
      <c r="I386">
        <f t="shared" si="43"/>
        <v>1.333E-2</v>
      </c>
      <c r="J386">
        <f t="shared" si="44"/>
        <v>1.104103846949922E-3</v>
      </c>
      <c r="K386">
        <f t="shared" si="45"/>
        <v>0.65821443031523086</v>
      </c>
      <c r="L386">
        <f t="shared" si="46"/>
        <v>0.65821443031523952</v>
      </c>
    </row>
    <row r="387" spans="7:12">
      <c r="G387">
        <f t="shared" si="41"/>
        <v>380</v>
      </c>
      <c r="H387">
        <f t="shared" si="42"/>
        <v>31</v>
      </c>
      <c r="I387">
        <f t="shared" si="43"/>
        <v>1.333E-2</v>
      </c>
      <c r="J387">
        <f t="shared" si="44"/>
        <v>1.104103846949922E-3</v>
      </c>
      <c r="K387">
        <f t="shared" si="45"/>
        <v>0.65748849473886439</v>
      </c>
      <c r="L387">
        <f t="shared" si="46"/>
        <v>0.65748849473887316</v>
      </c>
    </row>
    <row r="388" spans="7:12">
      <c r="G388">
        <f t="shared" si="41"/>
        <v>381</v>
      </c>
      <c r="H388">
        <f t="shared" si="42"/>
        <v>31</v>
      </c>
      <c r="I388">
        <f t="shared" si="43"/>
        <v>1.333E-2</v>
      </c>
      <c r="J388">
        <f t="shared" si="44"/>
        <v>1.104103846949922E-3</v>
      </c>
      <c r="K388">
        <f t="shared" si="45"/>
        <v>0.65676335978678779</v>
      </c>
      <c r="L388">
        <f t="shared" si="46"/>
        <v>0.65676335978679679</v>
      </c>
    </row>
    <row r="389" spans="7:12">
      <c r="G389">
        <f t="shared" si="41"/>
        <v>382</v>
      </c>
      <c r="H389">
        <f t="shared" si="42"/>
        <v>31</v>
      </c>
      <c r="I389">
        <f t="shared" si="43"/>
        <v>1.333E-2</v>
      </c>
      <c r="J389">
        <f t="shared" si="44"/>
        <v>1.104103846949922E-3</v>
      </c>
      <c r="K389">
        <f t="shared" si="45"/>
        <v>0.65603902457600438</v>
      </c>
      <c r="L389">
        <f t="shared" si="46"/>
        <v>0.65603902457601304</v>
      </c>
    </row>
    <row r="390" spans="7:12">
      <c r="G390">
        <f t="shared" si="41"/>
        <v>383</v>
      </c>
      <c r="H390">
        <f t="shared" si="42"/>
        <v>31</v>
      </c>
      <c r="I390">
        <f t="shared" si="43"/>
        <v>1.333E-2</v>
      </c>
      <c r="J390">
        <f t="shared" si="44"/>
        <v>1.104103846949922E-3</v>
      </c>
      <c r="K390">
        <f t="shared" si="45"/>
        <v>0.65531548822448982</v>
      </c>
      <c r="L390">
        <f t="shared" si="46"/>
        <v>0.65531548822449859</v>
      </c>
    </row>
    <row r="391" spans="7:12">
      <c r="G391">
        <f t="shared" si="41"/>
        <v>384</v>
      </c>
      <c r="H391">
        <f t="shared" si="42"/>
        <v>32</v>
      </c>
      <c r="I391">
        <f t="shared" si="43"/>
        <v>1.325E-2</v>
      </c>
      <c r="J391">
        <f t="shared" si="44"/>
        <v>1.0975173757448164E-3</v>
      </c>
      <c r="K391">
        <f t="shared" si="45"/>
        <v>0.6562486194058621</v>
      </c>
      <c r="L391">
        <f t="shared" si="46"/>
        <v>0.6562486194058792</v>
      </c>
    </row>
    <row r="392" spans="7:12">
      <c r="G392">
        <f t="shared" si="41"/>
        <v>385</v>
      </c>
      <c r="H392">
        <f t="shared" si="42"/>
        <v>32</v>
      </c>
      <c r="I392">
        <f t="shared" si="43"/>
        <v>1.325E-2</v>
      </c>
      <c r="J392">
        <f t="shared" si="44"/>
        <v>1.0975173757448164E-3</v>
      </c>
      <c r="K392">
        <f t="shared" si="45"/>
        <v>0.65552916475723355</v>
      </c>
      <c r="L392">
        <f t="shared" si="46"/>
        <v>0.65552916475724987</v>
      </c>
    </row>
    <row r="393" spans="7:12">
      <c r="G393">
        <f t="shared" ref="G393:G456" si="47">G392+1</f>
        <v>386</v>
      </c>
      <c r="H393">
        <f t="shared" si="42"/>
        <v>32</v>
      </c>
      <c r="I393">
        <f t="shared" si="43"/>
        <v>1.325E-2</v>
      </c>
      <c r="J393">
        <f t="shared" si="44"/>
        <v>1.0975173757448164E-3</v>
      </c>
      <c r="K393">
        <f t="shared" si="45"/>
        <v>0.654810498856918</v>
      </c>
      <c r="L393">
        <f t="shared" si="46"/>
        <v>0.65481049885693432</v>
      </c>
    </row>
    <row r="394" spans="7:12">
      <c r="G394">
        <f t="shared" si="47"/>
        <v>387</v>
      </c>
      <c r="H394">
        <f t="shared" si="42"/>
        <v>32</v>
      </c>
      <c r="I394">
        <f t="shared" si="43"/>
        <v>1.325E-2</v>
      </c>
      <c r="J394">
        <f t="shared" si="44"/>
        <v>1.0975173757448164E-3</v>
      </c>
      <c r="K394">
        <f t="shared" si="45"/>
        <v>0.65409262084019937</v>
      </c>
      <c r="L394">
        <f t="shared" si="46"/>
        <v>0.6540926208402158</v>
      </c>
    </row>
    <row r="395" spans="7:12">
      <c r="G395">
        <f t="shared" si="47"/>
        <v>388</v>
      </c>
      <c r="H395">
        <f t="shared" si="42"/>
        <v>32</v>
      </c>
      <c r="I395">
        <f t="shared" si="43"/>
        <v>1.325E-2</v>
      </c>
      <c r="J395">
        <f t="shared" si="44"/>
        <v>1.0975173757448164E-3</v>
      </c>
      <c r="K395">
        <f t="shared" si="45"/>
        <v>0.65337552984330993</v>
      </c>
      <c r="L395">
        <f t="shared" si="46"/>
        <v>0.65337552984332625</v>
      </c>
    </row>
    <row r="396" spans="7:12">
      <c r="G396">
        <f t="shared" si="47"/>
        <v>389</v>
      </c>
      <c r="H396">
        <f t="shared" si="42"/>
        <v>32</v>
      </c>
      <c r="I396">
        <f t="shared" si="43"/>
        <v>1.325E-2</v>
      </c>
      <c r="J396">
        <f t="shared" si="44"/>
        <v>1.0975173757448164E-3</v>
      </c>
      <c r="K396">
        <f t="shared" si="45"/>
        <v>0.65265922500342843</v>
      </c>
      <c r="L396">
        <f t="shared" si="46"/>
        <v>0.65265922500344487</v>
      </c>
    </row>
    <row r="397" spans="7:12">
      <c r="G397">
        <f t="shared" si="47"/>
        <v>390</v>
      </c>
      <c r="H397">
        <f t="shared" si="42"/>
        <v>32</v>
      </c>
      <c r="I397">
        <f t="shared" si="43"/>
        <v>1.325E-2</v>
      </c>
      <c r="J397">
        <f t="shared" si="44"/>
        <v>1.0975173757448164E-3</v>
      </c>
      <c r="K397">
        <f t="shared" si="45"/>
        <v>0.65194370545868019</v>
      </c>
      <c r="L397">
        <f t="shared" si="46"/>
        <v>0.65194370545869662</v>
      </c>
    </row>
    <row r="398" spans="7:12">
      <c r="G398">
        <f t="shared" si="47"/>
        <v>391</v>
      </c>
      <c r="H398">
        <f t="shared" si="42"/>
        <v>32</v>
      </c>
      <c r="I398">
        <f t="shared" si="43"/>
        <v>1.325E-2</v>
      </c>
      <c r="J398">
        <f t="shared" si="44"/>
        <v>1.0975173757448164E-3</v>
      </c>
      <c r="K398">
        <f t="shared" si="45"/>
        <v>0.65122897034813465</v>
      </c>
      <c r="L398">
        <f t="shared" si="46"/>
        <v>0.65122897034815108</v>
      </c>
    </row>
    <row r="399" spans="7:12">
      <c r="G399">
        <f t="shared" si="47"/>
        <v>392</v>
      </c>
      <c r="H399">
        <f t="shared" si="42"/>
        <v>32</v>
      </c>
      <c r="I399">
        <f t="shared" si="43"/>
        <v>1.325E-2</v>
      </c>
      <c r="J399">
        <f t="shared" si="44"/>
        <v>1.0975173757448164E-3</v>
      </c>
      <c r="K399">
        <f t="shared" si="45"/>
        <v>0.65051501881180585</v>
      </c>
      <c r="L399">
        <f t="shared" si="46"/>
        <v>0.65051501881182228</v>
      </c>
    </row>
    <row r="400" spans="7:12">
      <c r="G400">
        <f t="shared" si="47"/>
        <v>393</v>
      </c>
      <c r="H400">
        <f t="shared" si="42"/>
        <v>32</v>
      </c>
      <c r="I400">
        <f t="shared" si="43"/>
        <v>1.325E-2</v>
      </c>
      <c r="J400">
        <f t="shared" si="44"/>
        <v>1.0975173757448164E-3</v>
      </c>
      <c r="K400">
        <f t="shared" si="45"/>
        <v>0.64980184999065005</v>
      </c>
      <c r="L400">
        <f t="shared" si="46"/>
        <v>0.64980184999066648</v>
      </c>
    </row>
    <row r="401" spans="7:12">
      <c r="G401">
        <f t="shared" si="47"/>
        <v>394</v>
      </c>
      <c r="H401">
        <f t="shared" si="42"/>
        <v>32</v>
      </c>
      <c r="I401">
        <f t="shared" si="43"/>
        <v>1.325E-2</v>
      </c>
      <c r="J401">
        <f t="shared" si="44"/>
        <v>1.0975173757448164E-3</v>
      </c>
      <c r="K401">
        <f t="shared" si="45"/>
        <v>0.64908946302656556</v>
      </c>
      <c r="L401">
        <f t="shared" si="46"/>
        <v>0.64908946302658199</v>
      </c>
    </row>
    <row r="402" spans="7:12">
      <c r="G402">
        <f t="shared" si="47"/>
        <v>395</v>
      </c>
      <c r="H402">
        <f t="shared" si="42"/>
        <v>32</v>
      </c>
      <c r="I402">
        <f t="shared" si="43"/>
        <v>1.325E-2</v>
      </c>
      <c r="J402">
        <f t="shared" si="44"/>
        <v>1.0975173757448164E-3</v>
      </c>
      <c r="K402">
        <f t="shared" si="45"/>
        <v>0.64837785706239137</v>
      </c>
      <c r="L402">
        <f t="shared" si="46"/>
        <v>0.6483778570624078</v>
      </c>
    </row>
    <row r="403" spans="7:12">
      <c r="G403">
        <f t="shared" si="47"/>
        <v>396</v>
      </c>
      <c r="H403">
        <f t="shared" si="42"/>
        <v>33</v>
      </c>
      <c r="I403">
        <f t="shared" si="43"/>
        <v>1.316E-2</v>
      </c>
      <c r="J403">
        <f t="shared" si="44"/>
        <v>1.0901070258191314E-3</v>
      </c>
      <c r="K403">
        <f t="shared" si="45"/>
        <v>0.64956831786733604</v>
      </c>
      <c r="L403">
        <f t="shared" si="46"/>
        <v>0.64956831786735325</v>
      </c>
    </row>
    <row r="404" spans="7:12">
      <c r="G404">
        <f t="shared" si="47"/>
        <v>397</v>
      </c>
      <c r="H404">
        <f t="shared" si="42"/>
        <v>33</v>
      </c>
      <c r="I404">
        <f t="shared" si="43"/>
        <v>1.316E-2</v>
      </c>
      <c r="J404">
        <f t="shared" si="44"/>
        <v>1.0901070258191314E-3</v>
      </c>
      <c r="K404">
        <f t="shared" si="45"/>
        <v>0.64886098994341879</v>
      </c>
      <c r="L404">
        <f t="shared" si="46"/>
        <v>0.64886098994343566</v>
      </c>
    </row>
    <row r="405" spans="7:12">
      <c r="G405">
        <f t="shared" si="47"/>
        <v>398</v>
      </c>
      <c r="H405">
        <f t="shared" si="42"/>
        <v>33</v>
      </c>
      <c r="I405">
        <f t="shared" si="43"/>
        <v>1.316E-2</v>
      </c>
      <c r="J405">
        <f t="shared" si="44"/>
        <v>1.0901070258191314E-3</v>
      </c>
      <c r="K405">
        <f t="shared" si="45"/>
        <v>0.64815443224301483</v>
      </c>
      <c r="L405">
        <f t="shared" si="46"/>
        <v>0.64815443224303182</v>
      </c>
    </row>
    <row r="406" spans="7:12">
      <c r="G406">
        <f t="shared" si="47"/>
        <v>399</v>
      </c>
      <c r="H406">
        <f t="shared" si="42"/>
        <v>33</v>
      </c>
      <c r="I406">
        <f t="shared" si="43"/>
        <v>1.316E-2</v>
      </c>
      <c r="J406">
        <f t="shared" si="44"/>
        <v>1.0901070258191314E-3</v>
      </c>
      <c r="K406">
        <f t="shared" si="45"/>
        <v>0.64744864392741253</v>
      </c>
      <c r="L406">
        <f t="shared" si="46"/>
        <v>0.6474486439274294</v>
      </c>
    </row>
    <row r="407" spans="7:12">
      <c r="G407">
        <f t="shared" si="47"/>
        <v>400</v>
      </c>
      <c r="H407">
        <f t="shared" si="42"/>
        <v>33</v>
      </c>
      <c r="I407">
        <f t="shared" si="43"/>
        <v>1.316E-2</v>
      </c>
      <c r="J407">
        <f t="shared" si="44"/>
        <v>1.0901070258191314E-3</v>
      </c>
      <c r="K407">
        <f t="shared" si="45"/>
        <v>0.64674362415881315</v>
      </c>
      <c r="L407">
        <f t="shared" si="46"/>
        <v>0.64674362415883013</v>
      </c>
    </row>
    <row r="408" spans="7:12">
      <c r="G408">
        <f t="shared" si="47"/>
        <v>401</v>
      </c>
      <c r="H408">
        <f t="shared" si="42"/>
        <v>33</v>
      </c>
      <c r="I408">
        <f t="shared" si="43"/>
        <v>1.316E-2</v>
      </c>
      <c r="J408">
        <f t="shared" si="44"/>
        <v>1.0901070258191314E-3</v>
      </c>
      <c r="K408">
        <f t="shared" si="45"/>
        <v>0.6460393721003308</v>
      </c>
      <c r="L408">
        <f t="shared" si="46"/>
        <v>0.6460393721003479</v>
      </c>
    </row>
    <row r="409" spans="7:12">
      <c r="G409">
        <f t="shared" si="47"/>
        <v>402</v>
      </c>
      <c r="H409">
        <f t="shared" si="42"/>
        <v>33</v>
      </c>
      <c r="I409">
        <f t="shared" si="43"/>
        <v>1.316E-2</v>
      </c>
      <c r="J409">
        <f t="shared" si="44"/>
        <v>1.0901070258191314E-3</v>
      </c>
      <c r="K409">
        <f t="shared" si="45"/>
        <v>0.64533588691599042</v>
      </c>
      <c r="L409">
        <f t="shared" si="46"/>
        <v>0.64533588691600752</v>
      </c>
    </row>
    <row r="410" spans="7:12">
      <c r="G410">
        <f t="shared" si="47"/>
        <v>403</v>
      </c>
      <c r="H410">
        <f t="shared" si="42"/>
        <v>33</v>
      </c>
      <c r="I410">
        <f t="shared" si="43"/>
        <v>1.316E-2</v>
      </c>
      <c r="J410">
        <f t="shared" si="44"/>
        <v>1.0901070258191314E-3</v>
      </c>
      <c r="K410">
        <f t="shared" si="45"/>
        <v>0.64463316777072754</v>
      </c>
      <c r="L410">
        <f t="shared" si="46"/>
        <v>0.64463316777074464</v>
      </c>
    </row>
    <row r="411" spans="7:12">
      <c r="G411">
        <f t="shared" si="47"/>
        <v>404</v>
      </c>
      <c r="H411">
        <f t="shared" si="42"/>
        <v>33</v>
      </c>
      <c r="I411">
        <f t="shared" si="43"/>
        <v>1.316E-2</v>
      </c>
      <c r="J411">
        <f t="shared" si="44"/>
        <v>1.0901070258191314E-3</v>
      </c>
      <c r="K411">
        <f t="shared" si="45"/>
        <v>0.64393121383038665</v>
      </c>
      <c r="L411">
        <f t="shared" si="46"/>
        <v>0.64393121383040386</v>
      </c>
    </row>
    <row r="412" spans="7:12">
      <c r="G412">
        <f t="shared" si="47"/>
        <v>405</v>
      </c>
      <c r="H412">
        <f t="shared" si="42"/>
        <v>33</v>
      </c>
      <c r="I412">
        <f t="shared" si="43"/>
        <v>1.316E-2</v>
      </c>
      <c r="J412">
        <f t="shared" si="44"/>
        <v>1.0901070258191314E-3</v>
      </c>
      <c r="K412">
        <f t="shared" si="45"/>
        <v>0.64323002426172127</v>
      </c>
      <c r="L412">
        <f t="shared" si="46"/>
        <v>0.64323002426173836</v>
      </c>
    </row>
    <row r="413" spans="7:12">
      <c r="G413">
        <f t="shared" si="47"/>
        <v>406</v>
      </c>
      <c r="H413">
        <f t="shared" si="42"/>
        <v>33</v>
      </c>
      <c r="I413">
        <f t="shared" si="43"/>
        <v>1.316E-2</v>
      </c>
      <c r="J413">
        <f t="shared" si="44"/>
        <v>1.0901070258191314E-3</v>
      </c>
      <c r="K413">
        <f t="shared" si="45"/>
        <v>0.64252959823239142</v>
      </c>
      <c r="L413">
        <f t="shared" si="46"/>
        <v>0.64252959823240841</v>
      </c>
    </row>
    <row r="414" spans="7:12">
      <c r="G414">
        <f t="shared" si="47"/>
        <v>407</v>
      </c>
      <c r="H414">
        <f t="shared" si="42"/>
        <v>33</v>
      </c>
      <c r="I414">
        <f t="shared" si="43"/>
        <v>1.316E-2</v>
      </c>
      <c r="J414">
        <f t="shared" si="44"/>
        <v>1.0901070258191314E-3</v>
      </c>
      <c r="K414">
        <f t="shared" si="45"/>
        <v>0.64182993491096396</v>
      </c>
      <c r="L414">
        <f t="shared" si="46"/>
        <v>0.64182993491098106</v>
      </c>
    </row>
    <row r="415" spans="7:12">
      <c r="G415">
        <f t="shared" si="47"/>
        <v>408</v>
      </c>
      <c r="H415">
        <f t="shared" si="42"/>
        <v>34</v>
      </c>
      <c r="I415">
        <f t="shared" si="43"/>
        <v>1.306E-2</v>
      </c>
      <c r="J415">
        <f t="shared" si="44"/>
        <v>1.0818725959396147E-3</v>
      </c>
      <c r="K415">
        <f t="shared" si="45"/>
        <v>0.64328628550736322</v>
      </c>
      <c r="L415">
        <f t="shared" si="46"/>
        <v>0.64328628550734857</v>
      </c>
    </row>
    <row r="416" spans="7:12">
      <c r="G416">
        <f t="shared" si="47"/>
        <v>409</v>
      </c>
      <c r="H416">
        <f t="shared" si="42"/>
        <v>34</v>
      </c>
      <c r="I416">
        <f t="shared" si="43"/>
        <v>1.306E-2</v>
      </c>
      <c r="J416">
        <f t="shared" si="44"/>
        <v>1.0818725959396147E-3</v>
      </c>
      <c r="K416">
        <f t="shared" si="45"/>
        <v>0.64259108382337948</v>
      </c>
      <c r="L416">
        <f t="shared" si="46"/>
        <v>0.64259108382336461</v>
      </c>
    </row>
    <row r="417" spans="7:12">
      <c r="G417">
        <f t="shared" si="47"/>
        <v>410</v>
      </c>
      <c r="H417">
        <f t="shared" si="42"/>
        <v>34</v>
      </c>
      <c r="I417">
        <f t="shared" si="43"/>
        <v>1.306E-2</v>
      </c>
      <c r="J417">
        <f t="shared" si="44"/>
        <v>1.0818725959396147E-3</v>
      </c>
      <c r="K417">
        <f t="shared" si="45"/>
        <v>0.64189663344622838</v>
      </c>
      <c r="L417">
        <f t="shared" si="46"/>
        <v>0.64189663344621339</v>
      </c>
    </row>
    <row r="418" spans="7:12">
      <c r="G418">
        <f t="shared" si="47"/>
        <v>411</v>
      </c>
      <c r="H418">
        <f t="shared" si="42"/>
        <v>34</v>
      </c>
      <c r="I418">
        <f t="shared" si="43"/>
        <v>1.306E-2</v>
      </c>
      <c r="J418">
        <f t="shared" si="44"/>
        <v>1.0818725959396147E-3</v>
      </c>
      <c r="K418">
        <f t="shared" si="45"/>
        <v>0.64120293356396929</v>
      </c>
      <c r="L418">
        <f t="shared" si="46"/>
        <v>0.6412029335639543</v>
      </c>
    </row>
    <row r="419" spans="7:12">
      <c r="G419">
        <f t="shared" si="47"/>
        <v>412</v>
      </c>
      <c r="H419">
        <f t="shared" si="42"/>
        <v>34</v>
      </c>
      <c r="I419">
        <f t="shared" si="43"/>
        <v>1.306E-2</v>
      </c>
      <c r="J419">
        <f t="shared" si="44"/>
        <v>1.0818725959396147E-3</v>
      </c>
      <c r="K419">
        <f t="shared" si="45"/>
        <v>0.6405099833655401</v>
      </c>
      <c r="L419">
        <f t="shared" si="46"/>
        <v>0.64050998336552534</v>
      </c>
    </row>
    <row r="420" spans="7:12">
      <c r="G420">
        <f t="shared" si="47"/>
        <v>413</v>
      </c>
      <c r="H420">
        <f t="shared" si="42"/>
        <v>34</v>
      </c>
      <c r="I420">
        <f t="shared" si="43"/>
        <v>1.306E-2</v>
      </c>
      <c r="J420">
        <f t="shared" si="44"/>
        <v>1.0818725959396147E-3</v>
      </c>
      <c r="K420">
        <f t="shared" si="45"/>
        <v>0.63981778204075546</v>
      </c>
      <c r="L420">
        <f t="shared" si="46"/>
        <v>0.63981778204074069</v>
      </c>
    </row>
    <row r="421" spans="7:12">
      <c r="G421">
        <f t="shared" si="47"/>
        <v>414</v>
      </c>
      <c r="H421">
        <f t="shared" si="42"/>
        <v>34</v>
      </c>
      <c r="I421">
        <f t="shared" si="43"/>
        <v>1.306E-2</v>
      </c>
      <c r="J421">
        <f t="shared" si="44"/>
        <v>1.0818725959396147E-3</v>
      </c>
      <c r="K421">
        <f t="shared" si="45"/>
        <v>0.63912632878030484</v>
      </c>
      <c r="L421">
        <f t="shared" si="46"/>
        <v>0.63912632878028974</v>
      </c>
    </row>
    <row r="422" spans="7:12">
      <c r="G422">
        <f t="shared" si="47"/>
        <v>415</v>
      </c>
      <c r="H422">
        <f t="shared" si="42"/>
        <v>34</v>
      </c>
      <c r="I422">
        <f t="shared" si="43"/>
        <v>1.306E-2</v>
      </c>
      <c r="J422">
        <f t="shared" si="44"/>
        <v>1.0818725959396147E-3</v>
      </c>
      <c r="K422">
        <f t="shared" si="45"/>
        <v>0.63843562277575194</v>
      </c>
      <c r="L422">
        <f t="shared" si="46"/>
        <v>0.63843562277573696</v>
      </c>
    </row>
    <row r="423" spans="7:12">
      <c r="G423">
        <f t="shared" si="47"/>
        <v>416</v>
      </c>
      <c r="H423">
        <f t="shared" si="42"/>
        <v>34</v>
      </c>
      <c r="I423">
        <f t="shared" si="43"/>
        <v>1.306E-2</v>
      </c>
      <c r="J423">
        <f t="shared" si="44"/>
        <v>1.0818725959396147E-3</v>
      </c>
      <c r="K423">
        <f t="shared" si="45"/>
        <v>0.63774566321953552</v>
      </c>
      <c r="L423">
        <f t="shared" si="46"/>
        <v>0.63774566321952042</v>
      </c>
    </row>
    <row r="424" spans="7:12">
      <c r="G424">
        <f t="shared" si="47"/>
        <v>417</v>
      </c>
      <c r="H424">
        <f t="shared" si="42"/>
        <v>34</v>
      </c>
      <c r="I424">
        <f t="shared" si="43"/>
        <v>1.306E-2</v>
      </c>
      <c r="J424">
        <f t="shared" si="44"/>
        <v>1.0818725959396147E-3</v>
      </c>
      <c r="K424">
        <f t="shared" si="45"/>
        <v>0.63705644930496597</v>
      </c>
      <c r="L424">
        <f t="shared" si="46"/>
        <v>0.63705644930495087</v>
      </c>
    </row>
    <row r="425" spans="7:12">
      <c r="G425">
        <f t="shared" si="47"/>
        <v>418</v>
      </c>
      <c r="H425">
        <f t="shared" si="42"/>
        <v>34</v>
      </c>
      <c r="I425">
        <f t="shared" si="43"/>
        <v>1.306E-2</v>
      </c>
      <c r="J425">
        <f t="shared" si="44"/>
        <v>1.0818725959396147E-3</v>
      </c>
      <c r="K425">
        <f t="shared" si="45"/>
        <v>0.63636798022622576</v>
      </c>
      <c r="L425">
        <f t="shared" si="46"/>
        <v>0.63636798022621055</v>
      </c>
    </row>
    <row r="426" spans="7:12">
      <c r="G426">
        <f t="shared" si="47"/>
        <v>419</v>
      </c>
      <c r="H426">
        <f t="shared" si="42"/>
        <v>34</v>
      </c>
      <c r="I426">
        <f t="shared" si="43"/>
        <v>1.306E-2</v>
      </c>
      <c r="J426">
        <f t="shared" si="44"/>
        <v>1.0818725959396147E-3</v>
      </c>
      <c r="K426">
        <f t="shared" si="45"/>
        <v>0.63568025517836835</v>
      </c>
      <c r="L426">
        <f t="shared" si="46"/>
        <v>0.63568025517835325</v>
      </c>
    </row>
    <row r="427" spans="7:12">
      <c r="G427">
        <f t="shared" si="47"/>
        <v>420</v>
      </c>
      <c r="H427">
        <f t="shared" si="42"/>
        <v>35</v>
      </c>
      <c r="I427">
        <f t="shared" si="43"/>
        <v>1.295E-2</v>
      </c>
      <c r="J427">
        <f t="shared" si="44"/>
        <v>1.0728138624467309E-3</v>
      </c>
      <c r="K427">
        <f t="shared" si="45"/>
        <v>0.63741120384406302</v>
      </c>
      <c r="L427">
        <f t="shared" si="46"/>
        <v>0.63741120384403849</v>
      </c>
    </row>
    <row r="428" spans="7:12">
      <c r="G428">
        <f t="shared" si="47"/>
        <v>421</v>
      </c>
      <c r="H428">
        <f t="shared" si="42"/>
        <v>35</v>
      </c>
      <c r="I428">
        <f t="shared" si="43"/>
        <v>1.295E-2</v>
      </c>
      <c r="J428">
        <f t="shared" si="44"/>
        <v>1.0728138624467309E-3</v>
      </c>
      <c r="K428">
        <f t="shared" si="45"/>
        <v>0.63672811309772226</v>
      </c>
      <c r="L428">
        <f t="shared" si="46"/>
        <v>0.63672811309769717</v>
      </c>
    </row>
    <row r="429" spans="7:12">
      <c r="G429">
        <f t="shared" si="47"/>
        <v>422</v>
      </c>
      <c r="H429">
        <f t="shared" si="42"/>
        <v>35</v>
      </c>
      <c r="I429">
        <f t="shared" si="43"/>
        <v>1.295E-2</v>
      </c>
      <c r="J429">
        <f t="shared" si="44"/>
        <v>1.0728138624467309E-3</v>
      </c>
      <c r="K429">
        <f t="shared" si="45"/>
        <v>0.63604575439525679</v>
      </c>
      <c r="L429">
        <f t="shared" si="46"/>
        <v>0.63604575439523159</v>
      </c>
    </row>
    <row r="430" spans="7:12">
      <c r="G430">
        <f t="shared" si="47"/>
        <v>423</v>
      </c>
      <c r="H430">
        <f t="shared" si="42"/>
        <v>35</v>
      </c>
      <c r="I430">
        <f t="shared" si="43"/>
        <v>1.295E-2</v>
      </c>
      <c r="J430">
        <f t="shared" si="44"/>
        <v>1.0728138624467309E-3</v>
      </c>
      <c r="K430">
        <f t="shared" si="45"/>
        <v>0.63536412695216105</v>
      </c>
      <c r="L430">
        <f t="shared" si="46"/>
        <v>0.63536412695213584</v>
      </c>
    </row>
    <row r="431" spans="7:12">
      <c r="G431">
        <f t="shared" si="47"/>
        <v>424</v>
      </c>
      <c r="H431">
        <f t="shared" si="42"/>
        <v>35</v>
      </c>
      <c r="I431">
        <f t="shared" si="43"/>
        <v>1.295E-2</v>
      </c>
      <c r="J431">
        <f t="shared" si="44"/>
        <v>1.0728138624467309E-3</v>
      </c>
      <c r="K431">
        <f t="shared" si="45"/>
        <v>0.63468322998477078</v>
      </c>
      <c r="L431">
        <f t="shared" si="46"/>
        <v>0.63468322998474569</v>
      </c>
    </row>
    <row r="432" spans="7:12">
      <c r="G432">
        <f t="shared" si="47"/>
        <v>425</v>
      </c>
      <c r="H432">
        <f t="shared" si="42"/>
        <v>35</v>
      </c>
      <c r="I432">
        <f t="shared" si="43"/>
        <v>1.295E-2</v>
      </c>
      <c r="J432">
        <f t="shared" si="44"/>
        <v>1.0728138624467309E-3</v>
      </c>
      <c r="K432">
        <f t="shared" si="45"/>
        <v>0.63400306271026152</v>
      </c>
      <c r="L432">
        <f t="shared" si="46"/>
        <v>0.63400306271023643</v>
      </c>
    </row>
    <row r="433" spans="7:12">
      <c r="G433">
        <f t="shared" si="47"/>
        <v>426</v>
      </c>
      <c r="H433">
        <f t="shared" si="42"/>
        <v>35</v>
      </c>
      <c r="I433">
        <f t="shared" si="43"/>
        <v>1.295E-2</v>
      </c>
      <c r="J433">
        <f t="shared" si="44"/>
        <v>1.0728138624467309E-3</v>
      </c>
      <c r="K433">
        <f t="shared" si="45"/>
        <v>0.63332362434664746</v>
      </c>
      <c r="L433">
        <f t="shared" si="46"/>
        <v>0.63332362434662226</v>
      </c>
    </row>
    <row r="434" spans="7:12">
      <c r="G434">
        <f t="shared" si="47"/>
        <v>427</v>
      </c>
      <c r="H434">
        <f t="shared" si="42"/>
        <v>35</v>
      </c>
      <c r="I434">
        <f t="shared" si="43"/>
        <v>1.295E-2</v>
      </c>
      <c r="J434">
        <f t="shared" si="44"/>
        <v>1.0728138624467309E-3</v>
      </c>
      <c r="K434">
        <f t="shared" si="45"/>
        <v>0.6326449141127809</v>
      </c>
      <c r="L434">
        <f t="shared" si="46"/>
        <v>0.6326449141127557</v>
      </c>
    </row>
    <row r="435" spans="7:12">
      <c r="G435">
        <f t="shared" si="47"/>
        <v>428</v>
      </c>
      <c r="H435">
        <f t="shared" si="42"/>
        <v>35</v>
      </c>
      <c r="I435">
        <f t="shared" si="43"/>
        <v>1.295E-2</v>
      </c>
      <c r="J435">
        <f t="shared" si="44"/>
        <v>1.0728138624467309E-3</v>
      </c>
      <c r="K435">
        <f t="shared" si="45"/>
        <v>0.63196693122835101</v>
      </c>
      <c r="L435">
        <f t="shared" si="46"/>
        <v>0.63196693122832592</v>
      </c>
    </row>
    <row r="436" spans="7:12">
      <c r="G436">
        <f t="shared" si="47"/>
        <v>429</v>
      </c>
      <c r="H436">
        <f t="shared" si="42"/>
        <v>35</v>
      </c>
      <c r="I436">
        <f t="shared" si="43"/>
        <v>1.295E-2</v>
      </c>
      <c r="J436">
        <f t="shared" si="44"/>
        <v>1.0728138624467309E-3</v>
      </c>
      <c r="K436">
        <f t="shared" si="45"/>
        <v>0.63128967491388399</v>
      </c>
      <c r="L436">
        <f t="shared" si="46"/>
        <v>0.63128967491385879</v>
      </c>
    </row>
    <row r="437" spans="7:12">
      <c r="G437">
        <f t="shared" si="47"/>
        <v>430</v>
      </c>
      <c r="H437">
        <f t="shared" si="42"/>
        <v>35</v>
      </c>
      <c r="I437">
        <f t="shared" si="43"/>
        <v>1.295E-2</v>
      </c>
      <c r="J437">
        <f t="shared" si="44"/>
        <v>1.0728138624467309E-3</v>
      </c>
      <c r="K437">
        <f t="shared" si="45"/>
        <v>0.63061314439074068</v>
      </c>
      <c r="L437">
        <f t="shared" si="46"/>
        <v>0.63061314439071525</v>
      </c>
    </row>
    <row r="438" spans="7:12">
      <c r="G438">
        <f t="shared" si="47"/>
        <v>431</v>
      </c>
      <c r="H438">
        <f t="shared" si="42"/>
        <v>35</v>
      </c>
      <c r="I438">
        <f t="shared" si="43"/>
        <v>1.295E-2</v>
      </c>
      <c r="J438">
        <f t="shared" si="44"/>
        <v>1.0728138624467309E-3</v>
      </c>
      <c r="K438">
        <f t="shared" si="45"/>
        <v>0.62993733888111592</v>
      </c>
      <c r="L438">
        <f t="shared" si="46"/>
        <v>0.62993733888109071</v>
      </c>
    </row>
    <row r="439" spans="7:12">
      <c r="G439">
        <f t="shared" si="47"/>
        <v>432</v>
      </c>
      <c r="H439">
        <f t="shared" si="42"/>
        <v>36</v>
      </c>
      <c r="I439">
        <f t="shared" si="43"/>
        <v>1.2829999999999999E-2</v>
      </c>
      <c r="J439">
        <f t="shared" si="44"/>
        <v>1.0629305792335675E-3</v>
      </c>
      <c r="K439">
        <f t="shared" si="45"/>
        <v>0.63195180756350433</v>
      </c>
      <c r="L439">
        <f t="shared" si="46"/>
        <v>0.63195180756349012</v>
      </c>
    </row>
    <row r="440" spans="7:12">
      <c r="G440">
        <f t="shared" si="47"/>
        <v>433</v>
      </c>
      <c r="H440">
        <f t="shared" ref="H440:H503" si="48">INT(G440/12)</f>
        <v>36</v>
      </c>
      <c r="I440">
        <f t="shared" ref="I440:I503" si="49">VLOOKUP(H440,$B$7:$C$157,2,FALSE)</f>
        <v>1.2829999999999999E-2</v>
      </c>
      <c r="J440">
        <f t="shared" ref="J440:J503" si="50">(1+I440)^(1/12)-1</f>
        <v>1.0629305792335675E-3</v>
      </c>
      <c r="K440">
        <f t="shared" ref="K440:K503" si="51">(1+J440)^(-G440)</f>
        <v>0.63128079989721064</v>
      </c>
      <c r="L440">
        <f t="shared" ref="L440:L503" si="52">(1+I440)^(-G440/12)</f>
        <v>0.6312807998971971</v>
      </c>
    </row>
    <row r="441" spans="7:12">
      <c r="G441">
        <f t="shared" si="47"/>
        <v>434</v>
      </c>
      <c r="H441">
        <f t="shared" si="48"/>
        <v>36</v>
      </c>
      <c r="I441">
        <f t="shared" si="49"/>
        <v>1.2829999999999999E-2</v>
      </c>
      <c r="J441">
        <f t="shared" si="50"/>
        <v>1.0629305792335675E-3</v>
      </c>
      <c r="K441">
        <f t="shared" si="51"/>
        <v>0.63061050470817026</v>
      </c>
      <c r="L441">
        <f t="shared" si="52"/>
        <v>0.63061050470815694</v>
      </c>
    </row>
    <row r="442" spans="7:12">
      <c r="G442">
        <f t="shared" si="47"/>
        <v>435</v>
      </c>
      <c r="H442">
        <f t="shared" si="48"/>
        <v>36</v>
      </c>
      <c r="I442">
        <f t="shared" si="49"/>
        <v>1.2829999999999999E-2</v>
      </c>
      <c r="J442">
        <f t="shared" si="50"/>
        <v>1.0629305792335675E-3</v>
      </c>
      <c r="K442">
        <f t="shared" si="51"/>
        <v>0.629940921239874</v>
      </c>
      <c r="L442">
        <f t="shared" si="52"/>
        <v>0.62994092123986045</v>
      </c>
    </row>
    <row r="443" spans="7:12">
      <c r="G443">
        <f t="shared" si="47"/>
        <v>436</v>
      </c>
      <c r="H443">
        <f t="shared" si="48"/>
        <v>36</v>
      </c>
      <c r="I443">
        <f t="shared" si="49"/>
        <v>1.2829999999999999E-2</v>
      </c>
      <c r="J443">
        <f t="shared" si="50"/>
        <v>1.0629305792335675E-3</v>
      </c>
      <c r="K443">
        <f t="shared" si="51"/>
        <v>0.6292720487366148</v>
      </c>
      <c r="L443">
        <f t="shared" si="52"/>
        <v>0.62927204873660125</v>
      </c>
    </row>
    <row r="444" spans="7:12">
      <c r="G444">
        <f t="shared" si="47"/>
        <v>437</v>
      </c>
      <c r="H444">
        <f t="shared" si="48"/>
        <v>36</v>
      </c>
      <c r="I444">
        <f t="shared" si="49"/>
        <v>1.2829999999999999E-2</v>
      </c>
      <c r="J444">
        <f t="shared" si="50"/>
        <v>1.0629305792335675E-3</v>
      </c>
      <c r="K444">
        <f t="shared" si="51"/>
        <v>0.62860388644348897</v>
      </c>
      <c r="L444">
        <f t="shared" si="52"/>
        <v>0.62860388644347553</v>
      </c>
    </row>
    <row r="445" spans="7:12">
      <c r="G445">
        <f t="shared" si="47"/>
        <v>438</v>
      </c>
      <c r="H445">
        <f t="shared" si="48"/>
        <v>36</v>
      </c>
      <c r="I445">
        <f t="shared" si="49"/>
        <v>1.2829999999999999E-2</v>
      </c>
      <c r="J445">
        <f t="shared" si="50"/>
        <v>1.0629305792335675E-3</v>
      </c>
      <c r="K445">
        <f t="shared" si="51"/>
        <v>0.62793643360639395</v>
      </c>
      <c r="L445">
        <f t="shared" si="52"/>
        <v>0.62793643360638041</v>
      </c>
    </row>
    <row r="446" spans="7:12">
      <c r="G446">
        <f t="shared" si="47"/>
        <v>439</v>
      </c>
      <c r="H446">
        <f t="shared" si="48"/>
        <v>36</v>
      </c>
      <c r="I446">
        <f t="shared" si="49"/>
        <v>1.2829999999999999E-2</v>
      </c>
      <c r="J446">
        <f t="shared" si="50"/>
        <v>1.0629305792335675E-3</v>
      </c>
      <c r="K446">
        <f t="shared" si="51"/>
        <v>0.62726968947202788</v>
      </c>
      <c r="L446">
        <f t="shared" si="52"/>
        <v>0.62726968947201422</v>
      </c>
    </row>
    <row r="447" spans="7:12">
      <c r="G447">
        <f t="shared" si="47"/>
        <v>440</v>
      </c>
      <c r="H447">
        <f t="shared" si="48"/>
        <v>36</v>
      </c>
      <c r="I447">
        <f t="shared" si="49"/>
        <v>1.2829999999999999E-2</v>
      </c>
      <c r="J447">
        <f t="shared" si="50"/>
        <v>1.0629305792335675E-3</v>
      </c>
      <c r="K447">
        <f t="shared" si="51"/>
        <v>0.62660365328788847</v>
      </c>
      <c r="L447">
        <f t="shared" si="52"/>
        <v>0.62660365328787504</v>
      </c>
    </row>
    <row r="448" spans="7:12">
      <c r="G448">
        <f t="shared" si="47"/>
        <v>441</v>
      </c>
      <c r="H448">
        <f t="shared" si="48"/>
        <v>36</v>
      </c>
      <c r="I448">
        <f t="shared" si="49"/>
        <v>1.2829999999999999E-2</v>
      </c>
      <c r="J448">
        <f t="shared" si="50"/>
        <v>1.0629305792335675E-3</v>
      </c>
      <c r="K448">
        <f t="shared" si="51"/>
        <v>0.62593832430227325</v>
      </c>
      <c r="L448">
        <f t="shared" si="52"/>
        <v>0.62593832430225993</v>
      </c>
    </row>
    <row r="449" spans="7:12">
      <c r="G449">
        <f t="shared" si="47"/>
        <v>442</v>
      </c>
      <c r="H449">
        <f t="shared" si="48"/>
        <v>36</v>
      </c>
      <c r="I449">
        <f t="shared" si="49"/>
        <v>1.2829999999999999E-2</v>
      </c>
      <c r="J449">
        <f t="shared" si="50"/>
        <v>1.0629305792335675E-3</v>
      </c>
      <c r="K449">
        <f t="shared" si="51"/>
        <v>0.62527370176427777</v>
      </c>
      <c r="L449">
        <f t="shared" si="52"/>
        <v>0.62527370176426411</v>
      </c>
    </row>
    <row r="450" spans="7:12">
      <c r="G450">
        <f t="shared" si="47"/>
        <v>443</v>
      </c>
      <c r="H450">
        <f t="shared" si="48"/>
        <v>36</v>
      </c>
      <c r="I450">
        <f t="shared" si="49"/>
        <v>1.2829999999999999E-2</v>
      </c>
      <c r="J450">
        <f t="shared" si="50"/>
        <v>1.0629305792335675E-3</v>
      </c>
      <c r="K450">
        <f t="shared" si="51"/>
        <v>0.6246097849237936</v>
      </c>
      <c r="L450">
        <f t="shared" si="52"/>
        <v>0.62460978492378005</v>
      </c>
    </row>
    <row r="451" spans="7:12">
      <c r="G451">
        <f t="shared" si="47"/>
        <v>444</v>
      </c>
      <c r="H451">
        <f t="shared" si="48"/>
        <v>37</v>
      </c>
      <c r="I451">
        <f t="shared" si="49"/>
        <v>1.2710000000000001E-2</v>
      </c>
      <c r="J451">
        <f t="shared" si="50"/>
        <v>1.0530462225726289E-3</v>
      </c>
      <c r="K451">
        <f t="shared" si="51"/>
        <v>0.62668796963798923</v>
      </c>
      <c r="L451">
        <f t="shared" si="52"/>
        <v>0.62668796963802442</v>
      </c>
    </row>
    <row r="452" spans="7:12">
      <c r="G452">
        <f t="shared" si="47"/>
        <v>445</v>
      </c>
      <c r="H452">
        <f t="shared" si="48"/>
        <v>37</v>
      </c>
      <c r="I452">
        <f t="shared" si="49"/>
        <v>1.2710000000000001E-2</v>
      </c>
      <c r="J452">
        <f t="shared" si="50"/>
        <v>1.0530462225726289E-3</v>
      </c>
      <c r="K452">
        <f t="shared" si="51"/>
        <v>0.62602873244606483</v>
      </c>
      <c r="L452">
        <f t="shared" si="52"/>
        <v>0.62602873244609991</v>
      </c>
    </row>
    <row r="453" spans="7:12">
      <c r="G453">
        <f t="shared" si="47"/>
        <v>446</v>
      </c>
      <c r="H453">
        <f t="shared" si="48"/>
        <v>37</v>
      </c>
      <c r="I453">
        <f t="shared" si="49"/>
        <v>1.2710000000000001E-2</v>
      </c>
      <c r="J453">
        <f t="shared" si="50"/>
        <v>1.0530462225726289E-3</v>
      </c>
      <c r="K453">
        <f t="shared" si="51"/>
        <v>0.62537018873111205</v>
      </c>
      <c r="L453">
        <f t="shared" si="52"/>
        <v>0.62537018873114714</v>
      </c>
    </row>
    <row r="454" spans="7:12">
      <c r="G454">
        <f t="shared" si="47"/>
        <v>447</v>
      </c>
      <c r="H454">
        <f t="shared" si="48"/>
        <v>37</v>
      </c>
      <c r="I454">
        <f t="shared" si="49"/>
        <v>1.2710000000000001E-2</v>
      </c>
      <c r="J454">
        <f t="shared" si="50"/>
        <v>1.0530462225726289E-3</v>
      </c>
      <c r="K454">
        <f t="shared" si="51"/>
        <v>0.62471233776363555</v>
      </c>
      <c r="L454">
        <f t="shared" si="52"/>
        <v>0.62471233776367063</v>
      </c>
    </row>
    <row r="455" spans="7:12">
      <c r="G455">
        <f t="shared" si="47"/>
        <v>448</v>
      </c>
      <c r="H455">
        <f t="shared" si="48"/>
        <v>37</v>
      </c>
      <c r="I455">
        <f t="shared" si="49"/>
        <v>1.2710000000000001E-2</v>
      </c>
      <c r="J455">
        <f t="shared" si="50"/>
        <v>1.0530462225726289E-3</v>
      </c>
      <c r="K455">
        <f t="shared" si="51"/>
        <v>0.62405517881490757</v>
      </c>
      <c r="L455">
        <f t="shared" si="52"/>
        <v>0.62405517881494266</v>
      </c>
    </row>
    <row r="456" spans="7:12">
      <c r="G456">
        <f t="shared" si="47"/>
        <v>449</v>
      </c>
      <c r="H456">
        <f t="shared" si="48"/>
        <v>37</v>
      </c>
      <c r="I456">
        <f t="shared" si="49"/>
        <v>1.2710000000000001E-2</v>
      </c>
      <c r="J456">
        <f t="shared" si="50"/>
        <v>1.0530462225726289E-3</v>
      </c>
      <c r="K456">
        <f t="shared" si="51"/>
        <v>0.6233987111569671</v>
      </c>
      <c r="L456">
        <f t="shared" si="52"/>
        <v>0.62339871115700218</v>
      </c>
    </row>
    <row r="457" spans="7:12">
      <c r="G457">
        <f t="shared" ref="G457:G520" si="53">G456+1</f>
        <v>450</v>
      </c>
      <c r="H457">
        <f t="shared" si="48"/>
        <v>37</v>
      </c>
      <c r="I457">
        <f t="shared" si="49"/>
        <v>1.2710000000000001E-2</v>
      </c>
      <c r="J457">
        <f t="shared" si="50"/>
        <v>1.0530462225726289E-3</v>
      </c>
      <c r="K457">
        <f t="shared" si="51"/>
        <v>0.6227429340626186</v>
      </c>
      <c r="L457">
        <f t="shared" si="52"/>
        <v>0.6227429340626538</v>
      </c>
    </row>
    <row r="458" spans="7:12">
      <c r="G458">
        <f t="shared" si="53"/>
        <v>451</v>
      </c>
      <c r="H458">
        <f t="shared" si="48"/>
        <v>37</v>
      </c>
      <c r="I458">
        <f t="shared" si="49"/>
        <v>1.2710000000000001E-2</v>
      </c>
      <c r="J458">
        <f t="shared" si="50"/>
        <v>1.0530462225726289E-3</v>
      </c>
      <c r="K458">
        <f t="shared" si="51"/>
        <v>0.62208784680543172</v>
      </c>
      <c r="L458">
        <f t="shared" si="52"/>
        <v>0.62208784680546703</v>
      </c>
    </row>
    <row r="459" spans="7:12">
      <c r="G459">
        <f t="shared" si="53"/>
        <v>452</v>
      </c>
      <c r="H459">
        <f t="shared" si="48"/>
        <v>37</v>
      </c>
      <c r="I459">
        <f t="shared" si="49"/>
        <v>1.2710000000000001E-2</v>
      </c>
      <c r="J459">
        <f t="shared" si="50"/>
        <v>1.0530462225726289E-3</v>
      </c>
      <c r="K459">
        <f t="shared" si="51"/>
        <v>0.62143344865974026</v>
      </c>
      <c r="L459">
        <f t="shared" si="52"/>
        <v>0.62143344865977568</v>
      </c>
    </row>
    <row r="460" spans="7:12">
      <c r="G460">
        <f t="shared" si="53"/>
        <v>453</v>
      </c>
      <c r="H460">
        <f t="shared" si="48"/>
        <v>37</v>
      </c>
      <c r="I460">
        <f t="shared" si="49"/>
        <v>1.2710000000000001E-2</v>
      </c>
      <c r="J460">
        <f t="shared" si="50"/>
        <v>1.0530462225726289E-3</v>
      </c>
      <c r="K460">
        <f t="shared" si="51"/>
        <v>0.62077973890064131</v>
      </c>
      <c r="L460">
        <f t="shared" si="52"/>
        <v>0.62077973890067673</v>
      </c>
    </row>
    <row r="461" spans="7:12">
      <c r="G461">
        <f t="shared" si="53"/>
        <v>454</v>
      </c>
      <c r="H461">
        <f t="shared" si="48"/>
        <v>37</v>
      </c>
      <c r="I461">
        <f t="shared" si="49"/>
        <v>1.2710000000000001E-2</v>
      </c>
      <c r="J461">
        <f t="shared" si="50"/>
        <v>1.0530462225726289E-3</v>
      </c>
      <c r="K461">
        <f t="shared" si="51"/>
        <v>0.62012671680399456</v>
      </c>
      <c r="L461">
        <f t="shared" si="52"/>
        <v>0.62012671680402998</v>
      </c>
    </row>
    <row r="462" spans="7:12">
      <c r="G462">
        <f t="shared" si="53"/>
        <v>455</v>
      </c>
      <c r="H462">
        <f t="shared" si="48"/>
        <v>37</v>
      </c>
      <c r="I462">
        <f t="shared" si="49"/>
        <v>1.2710000000000001E-2</v>
      </c>
      <c r="J462">
        <f t="shared" si="50"/>
        <v>1.0530462225726289E-3</v>
      </c>
      <c r="K462">
        <f t="shared" si="51"/>
        <v>0.61947438164642121</v>
      </c>
      <c r="L462">
        <f t="shared" si="52"/>
        <v>0.61947438164645674</v>
      </c>
    </row>
    <row r="463" spans="7:12">
      <c r="G463">
        <f t="shared" si="53"/>
        <v>456</v>
      </c>
      <c r="H463">
        <f t="shared" si="48"/>
        <v>38</v>
      </c>
      <c r="I463">
        <f t="shared" si="49"/>
        <v>1.26E-2</v>
      </c>
      <c r="J463">
        <f t="shared" si="50"/>
        <v>1.0439846190974933E-3</v>
      </c>
      <c r="K463">
        <f t="shared" si="51"/>
        <v>0.62138236552948378</v>
      </c>
      <c r="L463">
        <f t="shared" si="52"/>
        <v>0.62138236552947634</v>
      </c>
    </row>
    <row r="464" spans="7:12">
      <c r="G464">
        <f t="shared" si="53"/>
        <v>457</v>
      </c>
      <c r="H464">
        <f t="shared" si="48"/>
        <v>38</v>
      </c>
      <c r="I464">
        <f t="shared" si="49"/>
        <v>1.26E-2</v>
      </c>
      <c r="J464">
        <f t="shared" si="50"/>
        <v>1.0439846190974933E-3</v>
      </c>
      <c r="K464">
        <f t="shared" si="51"/>
        <v>0.62073432843804877</v>
      </c>
      <c r="L464">
        <f t="shared" si="52"/>
        <v>0.62073432843804033</v>
      </c>
    </row>
    <row r="465" spans="7:12">
      <c r="G465">
        <f t="shared" si="53"/>
        <v>458</v>
      </c>
      <c r="H465">
        <f t="shared" si="48"/>
        <v>38</v>
      </c>
      <c r="I465">
        <f t="shared" si="49"/>
        <v>1.26E-2</v>
      </c>
      <c r="J465">
        <f t="shared" si="50"/>
        <v>1.0439846190974933E-3</v>
      </c>
      <c r="K465">
        <f t="shared" si="51"/>
        <v>0.62008696718180811</v>
      </c>
      <c r="L465">
        <f t="shared" si="52"/>
        <v>0.62008696718179979</v>
      </c>
    </row>
    <row r="466" spans="7:12">
      <c r="G466">
        <f t="shared" si="53"/>
        <v>459</v>
      </c>
      <c r="H466">
        <f t="shared" si="48"/>
        <v>38</v>
      </c>
      <c r="I466">
        <f t="shared" si="49"/>
        <v>1.26E-2</v>
      </c>
      <c r="J466">
        <f t="shared" si="50"/>
        <v>1.0439846190974933E-3</v>
      </c>
      <c r="K466">
        <f t="shared" si="51"/>
        <v>0.61944028105593629</v>
      </c>
      <c r="L466">
        <f t="shared" si="52"/>
        <v>0.61944028105592785</v>
      </c>
    </row>
    <row r="467" spans="7:12">
      <c r="G467">
        <f t="shared" si="53"/>
        <v>460</v>
      </c>
      <c r="H467">
        <f t="shared" si="48"/>
        <v>38</v>
      </c>
      <c r="I467">
        <f t="shared" si="49"/>
        <v>1.26E-2</v>
      </c>
      <c r="J467">
        <f t="shared" si="50"/>
        <v>1.0439846190974933E-3</v>
      </c>
      <c r="K467">
        <f t="shared" si="51"/>
        <v>0.61879426935634263</v>
      </c>
      <c r="L467">
        <f t="shared" si="52"/>
        <v>0.61879426935633419</v>
      </c>
    </row>
    <row r="468" spans="7:12">
      <c r="G468">
        <f t="shared" si="53"/>
        <v>461</v>
      </c>
      <c r="H468">
        <f t="shared" si="48"/>
        <v>38</v>
      </c>
      <c r="I468">
        <f t="shared" si="49"/>
        <v>1.26E-2</v>
      </c>
      <c r="J468">
        <f t="shared" si="50"/>
        <v>1.0439846190974933E-3</v>
      </c>
      <c r="K468">
        <f t="shared" si="51"/>
        <v>0.61814893137967053</v>
      </c>
      <c r="L468">
        <f t="shared" si="52"/>
        <v>0.61814893137966231</v>
      </c>
    </row>
    <row r="469" spans="7:12">
      <c r="G469">
        <f t="shared" si="53"/>
        <v>462</v>
      </c>
      <c r="H469">
        <f t="shared" si="48"/>
        <v>38</v>
      </c>
      <c r="I469">
        <f t="shared" si="49"/>
        <v>1.26E-2</v>
      </c>
      <c r="J469">
        <f t="shared" si="50"/>
        <v>1.0439846190974933E-3</v>
      </c>
      <c r="K469">
        <f t="shared" si="51"/>
        <v>0.61750426642329781</v>
      </c>
      <c r="L469">
        <f t="shared" si="52"/>
        <v>0.61750426642328926</v>
      </c>
    </row>
    <row r="470" spans="7:12">
      <c r="G470">
        <f t="shared" si="53"/>
        <v>463</v>
      </c>
      <c r="H470">
        <f t="shared" si="48"/>
        <v>38</v>
      </c>
      <c r="I470">
        <f t="shared" si="49"/>
        <v>1.26E-2</v>
      </c>
      <c r="J470">
        <f t="shared" si="50"/>
        <v>1.0439846190974933E-3</v>
      </c>
      <c r="K470">
        <f t="shared" si="51"/>
        <v>0.61686027378533359</v>
      </c>
      <c r="L470">
        <f t="shared" si="52"/>
        <v>0.61686027378532504</v>
      </c>
    </row>
    <row r="471" spans="7:12">
      <c r="G471">
        <f t="shared" si="53"/>
        <v>464</v>
      </c>
      <c r="H471">
        <f t="shared" si="48"/>
        <v>38</v>
      </c>
      <c r="I471">
        <f t="shared" si="49"/>
        <v>1.26E-2</v>
      </c>
      <c r="J471">
        <f t="shared" si="50"/>
        <v>1.0439846190974933E-3</v>
      </c>
      <c r="K471">
        <f t="shared" si="51"/>
        <v>0.61621695276462018</v>
      </c>
      <c r="L471">
        <f t="shared" si="52"/>
        <v>0.61621695276461175</v>
      </c>
    </row>
    <row r="472" spans="7:12">
      <c r="G472">
        <f t="shared" si="53"/>
        <v>465</v>
      </c>
      <c r="H472">
        <f t="shared" si="48"/>
        <v>38</v>
      </c>
      <c r="I472">
        <f t="shared" si="49"/>
        <v>1.26E-2</v>
      </c>
      <c r="J472">
        <f t="shared" si="50"/>
        <v>1.0439846190974933E-3</v>
      </c>
      <c r="K472">
        <f t="shared" si="51"/>
        <v>0.61557430266073088</v>
      </c>
      <c r="L472">
        <f t="shared" si="52"/>
        <v>0.61557430266072222</v>
      </c>
    </row>
    <row r="473" spans="7:12">
      <c r="G473">
        <f t="shared" si="53"/>
        <v>466</v>
      </c>
      <c r="H473">
        <f t="shared" si="48"/>
        <v>38</v>
      </c>
      <c r="I473">
        <f t="shared" si="49"/>
        <v>1.26E-2</v>
      </c>
      <c r="J473">
        <f t="shared" si="50"/>
        <v>1.0439846190974933E-3</v>
      </c>
      <c r="K473">
        <f t="shared" si="51"/>
        <v>0.61493232277396881</v>
      </c>
      <c r="L473">
        <f t="shared" si="52"/>
        <v>0.61493232277396026</v>
      </c>
    </row>
    <row r="474" spans="7:12">
      <c r="G474">
        <f t="shared" si="53"/>
        <v>467</v>
      </c>
      <c r="H474">
        <f t="shared" si="48"/>
        <v>38</v>
      </c>
      <c r="I474">
        <f t="shared" si="49"/>
        <v>1.26E-2</v>
      </c>
      <c r="J474">
        <f t="shared" si="50"/>
        <v>1.0439846190974933E-3</v>
      </c>
      <c r="K474">
        <f t="shared" si="51"/>
        <v>0.61429101240536776</v>
      </c>
      <c r="L474">
        <f t="shared" si="52"/>
        <v>0.61429101240535922</v>
      </c>
    </row>
    <row r="475" spans="7:12">
      <c r="G475">
        <f t="shared" si="53"/>
        <v>468</v>
      </c>
      <c r="H475">
        <f t="shared" si="48"/>
        <v>39</v>
      </c>
      <c r="I475">
        <f t="shared" si="49"/>
        <v>1.2500000000000001E-2</v>
      </c>
      <c r="J475">
        <f t="shared" si="50"/>
        <v>1.0357460146983577E-3</v>
      </c>
      <c r="K475">
        <f t="shared" si="51"/>
        <v>0.61601850214886256</v>
      </c>
      <c r="L475">
        <f t="shared" si="52"/>
        <v>0.61601850214887088</v>
      </c>
    </row>
    <row r="476" spans="7:12">
      <c r="G476">
        <f t="shared" si="53"/>
        <v>469</v>
      </c>
      <c r="H476">
        <f t="shared" si="48"/>
        <v>39</v>
      </c>
      <c r="I476">
        <f t="shared" si="49"/>
        <v>1.2500000000000001E-2</v>
      </c>
      <c r="J476">
        <f t="shared" si="50"/>
        <v>1.0357460146983577E-3</v>
      </c>
      <c r="K476">
        <f t="shared" si="51"/>
        <v>0.61538112360257069</v>
      </c>
      <c r="L476">
        <f t="shared" si="52"/>
        <v>0.61538112360257946</v>
      </c>
    </row>
    <row r="477" spans="7:12">
      <c r="G477">
        <f t="shared" si="53"/>
        <v>470</v>
      </c>
      <c r="H477">
        <f t="shared" si="48"/>
        <v>39</v>
      </c>
      <c r="I477">
        <f t="shared" si="49"/>
        <v>1.2500000000000001E-2</v>
      </c>
      <c r="J477">
        <f t="shared" si="50"/>
        <v>1.0357460146983577E-3</v>
      </c>
      <c r="K477">
        <f t="shared" si="51"/>
        <v>0.61474440453551504</v>
      </c>
      <c r="L477">
        <f t="shared" si="52"/>
        <v>0.61474440453552381</v>
      </c>
    </row>
    <row r="478" spans="7:12">
      <c r="G478">
        <f t="shared" si="53"/>
        <v>471</v>
      </c>
      <c r="H478">
        <f t="shared" si="48"/>
        <v>39</v>
      </c>
      <c r="I478">
        <f t="shared" si="49"/>
        <v>1.2500000000000001E-2</v>
      </c>
      <c r="J478">
        <f t="shared" si="50"/>
        <v>1.0357460146983577E-3</v>
      </c>
      <c r="K478">
        <f t="shared" si="51"/>
        <v>0.61410834426534922</v>
      </c>
      <c r="L478">
        <f t="shared" si="52"/>
        <v>0.61410834426535799</v>
      </c>
    </row>
    <row r="479" spans="7:12">
      <c r="G479">
        <f t="shared" si="53"/>
        <v>472</v>
      </c>
      <c r="H479">
        <f t="shared" si="48"/>
        <v>39</v>
      </c>
      <c r="I479">
        <f t="shared" si="49"/>
        <v>1.2500000000000001E-2</v>
      </c>
      <c r="J479">
        <f t="shared" si="50"/>
        <v>1.0357460146983577E-3</v>
      </c>
      <c r="K479">
        <f t="shared" si="51"/>
        <v>0.61347294211043291</v>
      </c>
      <c r="L479">
        <f t="shared" si="52"/>
        <v>0.61347294211044168</v>
      </c>
    </row>
    <row r="480" spans="7:12">
      <c r="G480">
        <f t="shared" si="53"/>
        <v>473</v>
      </c>
      <c r="H480">
        <f t="shared" si="48"/>
        <v>39</v>
      </c>
      <c r="I480">
        <f t="shared" si="49"/>
        <v>1.2500000000000001E-2</v>
      </c>
      <c r="J480">
        <f t="shared" si="50"/>
        <v>1.0357460146983577E-3</v>
      </c>
      <c r="K480">
        <f t="shared" si="51"/>
        <v>0.61283819738983158</v>
      </c>
      <c r="L480">
        <f t="shared" si="52"/>
        <v>0.61283819738984024</v>
      </c>
    </row>
    <row r="481" spans="7:12">
      <c r="G481">
        <f t="shared" si="53"/>
        <v>474</v>
      </c>
      <c r="H481">
        <f t="shared" si="48"/>
        <v>39</v>
      </c>
      <c r="I481">
        <f t="shared" si="49"/>
        <v>1.2500000000000001E-2</v>
      </c>
      <c r="J481">
        <f t="shared" si="50"/>
        <v>1.0357460146983577E-3</v>
      </c>
      <c r="K481">
        <f t="shared" si="51"/>
        <v>0.61220410942331438</v>
      </c>
      <c r="L481">
        <f t="shared" si="52"/>
        <v>0.61220410942332315</v>
      </c>
    </row>
    <row r="482" spans="7:12">
      <c r="G482">
        <f t="shared" si="53"/>
        <v>475</v>
      </c>
      <c r="H482">
        <f t="shared" si="48"/>
        <v>39</v>
      </c>
      <c r="I482">
        <f t="shared" si="49"/>
        <v>1.2500000000000001E-2</v>
      </c>
      <c r="J482">
        <f t="shared" si="50"/>
        <v>1.0357460146983577E-3</v>
      </c>
      <c r="K482">
        <f t="shared" si="51"/>
        <v>0.61157067753135497</v>
      </c>
      <c r="L482">
        <f t="shared" si="52"/>
        <v>0.61157067753136363</v>
      </c>
    </row>
    <row r="483" spans="7:12">
      <c r="G483">
        <f t="shared" si="53"/>
        <v>476</v>
      </c>
      <c r="H483">
        <f t="shared" si="48"/>
        <v>39</v>
      </c>
      <c r="I483">
        <f t="shared" si="49"/>
        <v>1.2500000000000001E-2</v>
      </c>
      <c r="J483">
        <f t="shared" si="50"/>
        <v>1.0357460146983577E-3</v>
      </c>
      <c r="K483">
        <f t="shared" si="51"/>
        <v>0.61093790103512946</v>
      </c>
      <c r="L483">
        <f t="shared" si="52"/>
        <v>0.61093790103513834</v>
      </c>
    </row>
    <row r="484" spans="7:12">
      <c r="G484">
        <f t="shared" si="53"/>
        <v>477</v>
      </c>
      <c r="H484">
        <f t="shared" si="48"/>
        <v>39</v>
      </c>
      <c r="I484">
        <f t="shared" si="49"/>
        <v>1.2500000000000001E-2</v>
      </c>
      <c r="J484">
        <f t="shared" si="50"/>
        <v>1.0357460146983577E-3</v>
      </c>
      <c r="K484">
        <f t="shared" si="51"/>
        <v>0.61030577925651708</v>
      </c>
      <c r="L484">
        <f t="shared" si="52"/>
        <v>0.61030577925652596</v>
      </c>
    </row>
    <row r="485" spans="7:12">
      <c r="G485">
        <f t="shared" si="53"/>
        <v>478</v>
      </c>
      <c r="H485">
        <f t="shared" si="48"/>
        <v>39</v>
      </c>
      <c r="I485">
        <f t="shared" si="49"/>
        <v>1.2500000000000001E-2</v>
      </c>
      <c r="J485">
        <f t="shared" si="50"/>
        <v>1.0357460146983577E-3</v>
      </c>
      <c r="K485">
        <f t="shared" si="51"/>
        <v>0.60967431151809837</v>
      </c>
      <c r="L485">
        <f t="shared" si="52"/>
        <v>0.60967431151810714</v>
      </c>
    </row>
    <row r="486" spans="7:12">
      <c r="G486">
        <f t="shared" si="53"/>
        <v>479</v>
      </c>
      <c r="H486">
        <f t="shared" si="48"/>
        <v>39</v>
      </c>
      <c r="I486">
        <f t="shared" si="49"/>
        <v>1.2500000000000001E-2</v>
      </c>
      <c r="J486">
        <f t="shared" si="50"/>
        <v>1.0357460146983577E-3</v>
      </c>
      <c r="K486">
        <f t="shared" si="51"/>
        <v>0.60904349714315453</v>
      </c>
      <c r="L486">
        <f t="shared" si="52"/>
        <v>0.60904349714316319</v>
      </c>
    </row>
    <row r="487" spans="7:12">
      <c r="G487">
        <f t="shared" si="53"/>
        <v>480</v>
      </c>
      <c r="H487">
        <f t="shared" si="48"/>
        <v>40</v>
      </c>
      <c r="I487">
        <f t="shared" si="49"/>
        <v>1.2409999999999999E-2</v>
      </c>
      <c r="J487">
        <f t="shared" si="50"/>
        <v>1.0283306329852415E-3</v>
      </c>
      <c r="K487">
        <f t="shared" si="51"/>
        <v>0.61058052969833954</v>
      </c>
      <c r="L487">
        <f t="shared" si="52"/>
        <v>0.61058052969832688</v>
      </c>
    </row>
    <row r="488" spans="7:12">
      <c r="G488">
        <f t="shared" si="53"/>
        <v>481</v>
      </c>
      <c r="H488">
        <f t="shared" si="48"/>
        <v>40</v>
      </c>
      <c r="I488">
        <f t="shared" si="49"/>
        <v>1.2409999999999999E-2</v>
      </c>
      <c r="J488">
        <f t="shared" si="50"/>
        <v>1.0283306329852415E-3</v>
      </c>
      <c r="K488">
        <f t="shared" si="51"/>
        <v>0.60995329603933202</v>
      </c>
      <c r="L488">
        <f t="shared" si="52"/>
        <v>0.60995329603931991</v>
      </c>
    </row>
    <row r="489" spans="7:12">
      <c r="G489">
        <f t="shared" si="53"/>
        <v>482</v>
      </c>
      <c r="H489">
        <f t="shared" si="48"/>
        <v>40</v>
      </c>
      <c r="I489">
        <f t="shared" si="49"/>
        <v>1.2409999999999999E-2</v>
      </c>
      <c r="J489">
        <f t="shared" si="50"/>
        <v>1.0283306329852415E-3</v>
      </c>
      <c r="K489">
        <f t="shared" si="51"/>
        <v>0.6093267067213145</v>
      </c>
      <c r="L489">
        <f t="shared" si="52"/>
        <v>0.60932670672130229</v>
      </c>
    </row>
    <row r="490" spans="7:12">
      <c r="G490">
        <f t="shared" si="53"/>
        <v>483</v>
      </c>
      <c r="H490">
        <f t="shared" si="48"/>
        <v>40</v>
      </c>
      <c r="I490">
        <f t="shared" si="49"/>
        <v>1.2409999999999999E-2</v>
      </c>
      <c r="J490">
        <f t="shared" si="50"/>
        <v>1.0283306329852415E-3</v>
      </c>
      <c r="K490">
        <f t="shared" si="51"/>
        <v>0.60870076108237214</v>
      </c>
      <c r="L490">
        <f t="shared" si="52"/>
        <v>0.60870076108235993</v>
      </c>
    </row>
    <row r="491" spans="7:12">
      <c r="G491">
        <f t="shared" si="53"/>
        <v>484</v>
      </c>
      <c r="H491">
        <f t="shared" si="48"/>
        <v>40</v>
      </c>
      <c r="I491">
        <f t="shared" si="49"/>
        <v>1.2409999999999999E-2</v>
      </c>
      <c r="J491">
        <f t="shared" si="50"/>
        <v>1.0283306329852415E-3</v>
      </c>
      <c r="K491">
        <f t="shared" si="51"/>
        <v>0.60807545846126987</v>
      </c>
      <c r="L491">
        <f t="shared" si="52"/>
        <v>0.60807545846125766</v>
      </c>
    </row>
    <row r="492" spans="7:12">
      <c r="G492">
        <f t="shared" si="53"/>
        <v>485</v>
      </c>
      <c r="H492">
        <f t="shared" si="48"/>
        <v>40</v>
      </c>
      <c r="I492">
        <f t="shared" si="49"/>
        <v>1.2409999999999999E-2</v>
      </c>
      <c r="J492">
        <f t="shared" si="50"/>
        <v>1.0283306329852415E-3</v>
      </c>
      <c r="K492">
        <f t="shared" si="51"/>
        <v>0.60745079819745207</v>
      </c>
      <c r="L492">
        <f t="shared" si="52"/>
        <v>0.60745079819743986</v>
      </c>
    </row>
    <row r="493" spans="7:12">
      <c r="G493">
        <f t="shared" si="53"/>
        <v>486</v>
      </c>
      <c r="H493">
        <f t="shared" si="48"/>
        <v>40</v>
      </c>
      <c r="I493">
        <f t="shared" si="49"/>
        <v>1.2409999999999999E-2</v>
      </c>
      <c r="J493">
        <f t="shared" si="50"/>
        <v>1.0283306329852415E-3</v>
      </c>
      <c r="K493">
        <f t="shared" si="51"/>
        <v>0.60682677963104159</v>
      </c>
      <c r="L493">
        <f t="shared" si="52"/>
        <v>0.60682677963102949</v>
      </c>
    </row>
    <row r="494" spans="7:12">
      <c r="G494">
        <f t="shared" si="53"/>
        <v>487</v>
      </c>
      <c r="H494">
        <f t="shared" si="48"/>
        <v>40</v>
      </c>
      <c r="I494">
        <f t="shared" si="49"/>
        <v>1.2409999999999999E-2</v>
      </c>
      <c r="J494">
        <f t="shared" si="50"/>
        <v>1.0283306329852415E-3</v>
      </c>
      <c r="K494">
        <f t="shared" si="51"/>
        <v>0.60620340210283952</v>
      </c>
      <c r="L494">
        <f t="shared" si="52"/>
        <v>0.6062034021028273</v>
      </c>
    </row>
    <row r="495" spans="7:12">
      <c r="G495">
        <f t="shared" si="53"/>
        <v>488</v>
      </c>
      <c r="H495">
        <f t="shared" si="48"/>
        <v>40</v>
      </c>
      <c r="I495">
        <f t="shared" si="49"/>
        <v>1.2409999999999999E-2</v>
      </c>
      <c r="J495">
        <f t="shared" si="50"/>
        <v>1.0283306329852415E-3</v>
      </c>
      <c r="K495">
        <f t="shared" si="51"/>
        <v>0.6055806649543235</v>
      </c>
      <c r="L495">
        <f t="shared" si="52"/>
        <v>0.60558066495431118</v>
      </c>
    </row>
    <row r="496" spans="7:12">
      <c r="G496">
        <f t="shared" si="53"/>
        <v>489</v>
      </c>
      <c r="H496">
        <f t="shared" si="48"/>
        <v>40</v>
      </c>
      <c r="I496">
        <f t="shared" si="49"/>
        <v>1.2409999999999999E-2</v>
      </c>
      <c r="J496">
        <f t="shared" si="50"/>
        <v>1.0283306329852415E-3</v>
      </c>
      <c r="K496">
        <f t="shared" si="51"/>
        <v>0.60495856752764787</v>
      </c>
      <c r="L496">
        <f t="shared" si="52"/>
        <v>0.60495856752763566</v>
      </c>
    </row>
    <row r="497" spans="7:12">
      <c r="G497">
        <f t="shared" si="53"/>
        <v>490</v>
      </c>
      <c r="H497">
        <f t="shared" si="48"/>
        <v>40</v>
      </c>
      <c r="I497">
        <f t="shared" si="49"/>
        <v>1.2409999999999999E-2</v>
      </c>
      <c r="J497">
        <f t="shared" si="50"/>
        <v>1.0283306329852415E-3</v>
      </c>
      <c r="K497">
        <f t="shared" si="51"/>
        <v>0.60433710916564309</v>
      </c>
      <c r="L497">
        <f t="shared" si="52"/>
        <v>0.60433710916563077</v>
      </c>
    </row>
    <row r="498" spans="7:12">
      <c r="G498">
        <f t="shared" si="53"/>
        <v>491</v>
      </c>
      <c r="H498">
        <f t="shared" si="48"/>
        <v>40</v>
      </c>
      <c r="I498">
        <f t="shared" si="49"/>
        <v>1.2409999999999999E-2</v>
      </c>
      <c r="J498">
        <f t="shared" si="50"/>
        <v>1.0283306329852415E-3</v>
      </c>
      <c r="K498">
        <f t="shared" si="51"/>
        <v>0.60371628921181431</v>
      </c>
      <c r="L498">
        <f t="shared" si="52"/>
        <v>0.60371628921180209</v>
      </c>
    </row>
    <row r="499" spans="7:12">
      <c r="G499">
        <f t="shared" si="53"/>
        <v>492</v>
      </c>
      <c r="H499">
        <f t="shared" si="48"/>
        <v>41</v>
      </c>
      <c r="I499">
        <f t="shared" si="49"/>
        <v>1.235E-2</v>
      </c>
      <c r="J499">
        <f t="shared" si="50"/>
        <v>1.0233867094635585E-3</v>
      </c>
      <c r="K499">
        <f t="shared" si="51"/>
        <v>0.60456336280107414</v>
      </c>
      <c r="L499">
        <f t="shared" si="52"/>
        <v>0.60456336280105283</v>
      </c>
    </row>
    <row r="500" spans="7:12">
      <c r="G500">
        <f t="shared" si="53"/>
        <v>493</v>
      </c>
      <c r="H500">
        <f t="shared" si="48"/>
        <v>41</v>
      </c>
      <c r="I500">
        <f t="shared" si="49"/>
        <v>1.235E-2</v>
      </c>
      <c r="J500">
        <f t="shared" si="50"/>
        <v>1.0233867094635585E-3</v>
      </c>
      <c r="K500">
        <f t="shared" si="51"/>
        <v>0.60394529321475521</v>
      </c>
      <c r="L500">
        <f t="shared" si="52"/>
        <v>0.60394529321473389</v>
      </c>
    </row>
    <row r="501" spans="7:12">
      <c r="G501">
        <f t="shared" si="53"/>
        <v>494</v>
      </c>
      <c r="H501">
        <f t="shared" si="48"/>
        <v>41</v>
      </c>
      <c r="I501">
        <f t="shared" si="49"/>
        <v>1.235E-2</v>
      </c>
      <c r="J501">
        <f t="shared" si="50"/>
        <v>1.0233867094635585E-3</v>
      </c>
      <c r="K501">
        <f t="shared" si="51"/>
        <v>0.60332785550598111</v>
      </c>
      <c r="L501">
        <f t="shared" si="52"/>
        <v>0.60332785550596002</v>
      </c>
    </row>
    <row r="502" spans="7:12">
      <c r="G502">
        <f t="shared" si="53"/>
        <v>495</v>
      </c>
      <c r="H502">
        <f t="shared" si="48"/>
        <v>41</v>
      </c>
      <c r="I502">
        <f t="shared" si="49"/>
        <v>1.235E-2</v>
      </c>
      <c r="J502">
        <f t="shared" si="50"/>
        <v>1.0233867094635585E-3</v>
      </c>
      <c r="K502">
        <f t="shared" si="51"/>
        <v>0.60271104902875816</v>
      </c>
      <c r="L502">
        <f t="shared" si="52"/>
        <v>0.60271104902873707</v>
      </c>
    </row>
    <row r="503" spans="7:12">
      <c r="G503">
        <f t="shared" si="53"/>
        <v>496</v>
      </c>
      <c r="H503">
        <f t="shared" si="48"/>
        <v>41</v>
      </c>
      <c r="I503">
        <f t="shared" si="49"/>
        <v>1.235E-2</v>
      </c>
      <c r="J503">
        <f t="shared" si="50"/>
        <v>1.0233867094635585E-3</v>
      </c>
      <c r="K503">
        <f t="shared" si="51"/>
        <v>0.60209487313775278</v>
      </c>
      <c r="L503">
        <f t="shared" si="52"/>
        <v>0.60209487313773169</v>
      </c>
    </row>
    <row r="504" spans="7:12">
      <c r="G504">
        <f t="shared" si="53"/>
        <v>497</v>
      </c>
      <c r="H504">
        <f t="shared" ref="H504:H567" si="54">INT(G504/12)</f>
        <v>41</v>
      </c>
      <c r="I504">
        <f t="shared" ref="I504:I567" si="55">VLOOKUP(H504,$B$7:$C$157,2,FALSE)</f>
        <v>1.235E-2</v>
      </c>
      <c r="J504">
        <f t="shared" ref="J504:J567" si="56">(1+I504)^(1/12)-1</f>
        <v>1.0233867094635585E-3</v>
      </c>
      <c r="K504">
        <f t="shared" ref="K504:K567" si="57">(1+J504)^(-G504)</f>
        <v>0.60147932718829134</v>
      </c>
      <c r="L504">
        <f t="shared" ref="L504:L567" si="58">(1+I504)^(-G504/12)</f>
        <v>0.60147932718827002</v>
      </c>
    </row>
    <row r="505" spans="7:12">
      <c r="G505">
        <f t="shared" si="53"/>
        <v>498</v>
      </c>
      <c r="H505">
        <f t="shared" si="54"/>
        <v>41</v>
      </c>
      <c r="I505">
        <f t="shared" si="55"/>
        <v>1.235E-2</v>
      </c>
      <c r="J505">
        <f t="shared" si="56"/>
        <v>1.0233867094635585E-3</v>
      </c>
      <c r="K505">
        <f t="shared" si="57"/>
        <v>0.60086441053635864</v>
      </c>
      <c r="L505">
        <f t="shared" si="58"/>
        <v>0.60086441053633743</v>
      </c>
    </row>
    <row r="506" spans="7:12">
      <c r="G506">
        <f t="shared" si="53"/>
        <v>499</v>
      </c>
      <c r="H506">
        <f t="shared" si="54"/>
        <v>41</v>
      </c>
      <c r="I506">
        <f t="shared" si="55"/>
        <v>1.235E-2</v>
      </c>
      <c r="J506">
        <f t="shared" si="56"/>
        <v>1.0233867094635585E-3</v>
      </c>
      <c r="K506">
        <f t="shared" si="57"/>
        <v>0.60025012253859877</v>
      </c>
      <c r="L506">
        <f t="shared" si="58"/>
        <v>0.60025012253857757</v>
      </c>
    </row>
    <row r="507" spans="7:12">
      <c r="G507">
        <f t="shared" si="53"/>
        <v>500</v>
      </c>
      <c r="H507">
        <f t="shared" si="54"/>
        <v>41</v>
      </c>
      <c r="I507">
        <f t="shared" si="55"/>
        <v>1.235E-2</v>
      </c>
      <c r="J507">
        <f t="shared" si="56"/>
        <v>1.0233867094635585E-3</v>
      </c>
      <c r="K507">
        <f t="shared" si="57"/>
        <v>0.59963646255231295</v>
      </c>
      <c r="L507">
        <f t="shared" si="58"/>
        <v>0.59963646255229164</v>
      </c>
    </row>
    <row r="508" spans="7:12">
      <c r="G508">
        <f t="shared" si="53"/>
        <v>501</v>
      </c>
      <c r="H508">
        <f t="shared" si="54"/>
        <v>41</v>
      </c>
      <c r="I508">
        <f t="shared" si="55"/>
        <v>1.235E-2</v>
      </c>
      <c r="J508">
        <f t="shared" si="56"/>
        <v>1.0233867094635585E-3</v>
      </c>
      <c r="K508">
        <f t="shared" si="57"/>
        <v>0.59902342993545976</v>
      </c>
      <c r="L508">
        <f t="shared" si="58"/>
        <v>0.59902342993543845</v>
      </c>
    </row>
    <row r="509" spans="7:12">
      <c r="G509">
        <f t="shared" si="53"/>
        <v>502</v>
      </c>
      <c r="H509">
        <f t="shared" si="54"/>
        <v>41</v>
      </c>
      <c r="I509">
        <f t="shared" si="55"/>
        <v>1.235E-2</v>
      </c>
      <c r="J509">
        <f t="shared" si="56"/>
        <v>1.0233867094635585E-3</v>
      </c>
      <c r="K509">
        <f t="shared" si="57"/>
        <v>0.59841102404665403</v>
      </c>
      <c r="L509">
        <f t="shared" si="58"/>
        <v>0.59841102404663249</v>
      </c>
    </row>
    <row r="510" spans="7:12">
      <c r="G510">
        <f t="shared" si="53"/>
        <v>503</v>
      </c>
      <c r="H510">
        <f t="shared" si="54"/>
        <v>41</v>
      </c>
      <c r="I510">
        <f t="shared" si="55"/>
        <v>1.235E-2</v>
      </c>
      <c r="J510">
        <f t="shared" si="56"/>
        <v>1.0233867094635585E-3</v>
      </c>
      <c r="K510">
        <f t="shared" si="57"/>
        <v>0.59779924424516606</v>
      </c>
      <c r="L510">
        <f t="shared" si="58"/>
        <v>0.59779924424514475</v>
      </c>
    </row>
    <row r="511" spans="7:12">
      <c r="G511">
        <f t="shared" si="53"/>
        <v>504</v>
      </c>
      <c r="H511">
        <f t="shared" si="54"/>
        <v>42</v>
      </c>
      <c r="I511">
        <f t="shared" si="55"/>
        <v>1.2290000000000001E-2</v>
      </c>
      <c r="J511">
        <f t="shared" si="56"/>
        <v>1.0184425173360712E-3</v>
      </c>
      <c r="K511">
        <f t="shared" si="57"/>
        <v>0.59867654083237809</v>
      </c>
      <c r="L511">
        <f t="shared" si="58"/>
        <v>0.59867654083235577</v>
      </c>
    </row>
    <row r="512" spans="7:12">
      <c r="G512">
        <f t="shared" si="53"/>
        <v>505</v>
      </c>
      <c r="H512">
        <f t="shared" si="54"/>
        <v>42</v>
      </c>
      <c r="I512">
        <f t="shared" si="55"/>
        <v>1.2290000000000001E-2</v>
      </c>
      <c r="J512">
        <f t="shared" si="56"/>
        <v>1.0184425173360712E-3</v>
      </c>
      <c r="K512">
        <f t="shared" si="57"/>
        <v>0.59806744351966312</v>
      </c>
      <c r="L512">
        <f t="shared" si="58"/>
        <v>0.59806744351964147</v>
      </c>
    </row>
    <row r="513" spans="7:12">
      <c r="G513">
        <f t="shared" si="53"/>
        <v>506</v>
      </c>
      <c r="H513">
        <f t="shared" si="54"/>
        <v>42</v>
      </c>
      <c r="I513">
        <f t="shared" si="55"/>
        <v>1.2290000000000001E-2</v>
      </c>
      <c r="J513">
        <f t="shared" si="56"/>
        <v>1.0184425173360712E-3</v>
      </c>
      <c r="K513">
        <f t="shared" si="57"/>
        <v>0.59745896590642045</v>
      </c>
      <c r="L513">
        <f t="shared" si="58"/>
        <v>0.59745896590639869</v>
      </c>
    </row>
    <row r="514" spans="7:12">
      <c r="G514">
        <f t="shared" si="53"/>
        <v>507</v>
      </c>
      <c r="H514">
        <f t="shared" si="54"/>
        <v>42</v>
      </c>
      <c r="I514">
        <f t="shared" si="55"/>
        <v>1.2290000000000001E-2</v>
      </c>
      <c r="J514">
        <f t="shared" si="56"/>
        <v>1.0184425173360712E-3</v>
      </c>
      <c r="K514">
        <f t="shared" si="57"/>
        <v>0.59685110736216374</v>
      </c>
      <c r="L514">
        <f t="shared" si="58"/>
        <v>0.59685110736214186</v>
      </c>
    </row>
    <row r="515" spans="7:12">
      <c r="G515">
        <f t="shared" si="53"/>
        <v>508</v>
      </c>
      <c r="H515">
        <f t="shared" si="54"/>
        <v>42</v>
      </c>
      <c r="I515">
        <f t="shared" si="55"/>
        <v>1.2290000000000001E-2</v>
      </c>
      <c r="J515">
        <f t="shared" si="56"/>
        <v>1.0184425173360712E-3</v>
      </c>
      <c r="K515">
        <f t="shared" si="57"/>
        <v>0.59624386725704814</v>
      </c>
      <c r="L515">
        <f t="shared" si="58"/>
        <v>0.59624386725702638</v>
      </c>
    </row>
    <row r="516" spans="7:12">
      <c r="G516">
        <f t="shared" si="53"/>
        <v>509</v>
      </c>
      <c r="H516">
        <f t="shared" si="54"/>
        <v>42</v>
      </c>
      <c r="I516">
        <f t="shared" si="55"/>
        <v>1.2290000000000001E-2</v>
      </c>
      <c r="J516">
        <f t="shared" si="56"/>
        <v>1.0184425173360712E-3</v>
      </c>
      <c r="K516">
        <f t="shared" si="57"/>
        <v>0.59563724496187009</v>
      </c>
      <c r="L516">
        <f t="shared" si="58"/>
        <v>0.59563724496184844</v>
      </c>
    </row>
    <row r="517" spans="7:12">
      <c r="G517">
        <f t="shared" si="53"/>
        <v>510</v>
      </c>
      <c r="H517">
        <f t="shared" si="54"/>
        <v>42</v>
      </c>
      <c r="I517">
        <f t="shared" si="55"/>
        <v>1.2290000000000001E-2</v>
      </c>
      <c r="J517">
        <f t="shared" si="56"/>
        <v>1.0184425173360712E-3</v>
      </c>
      <c r="K517">
        <f t="shared" si="57"/>
        <v>0.59503123984806561</v>
      </c>
      <c r="L517">
        <f t="shared" si="58"/>
        <v>0.59503123984804385</v>
      </c>
    </row>
    <row r="518" spans="7:12">
      <c r="G518">
        <f t="shared" si="53"/>
        <v>511</v>
      </c>
      <c r="H518">
        <f t="shared" si="54"/>
        <v>42</v>
      </c>
      <c r="I518">
        <f t="shared" si="55"/>
        <v>1.2290000000000001E-2</v>
      </c>
      <c r="J518">
        <f t="shared" si="56"/>
        <v>1.0184425173360712E-3</v>
      </c>
      <c r="K518">
        <f t="shared" si="57"/>
        <v>0.59442585128771064</v>
      </c>
      <c r="L518">
        <f t="shared" si="58"/>
        <v>0.59442585128768866</v>
      </c>
    </row>
    <row r="519" spans="7:12">
      <c r="G519">
        <f t="shared" si="53"/>
        <v>512</v>
      </c>
      <c r="H519">
        <f t="shared" si="54"/>
        <v>42</v>
      </c>
      <c r="I519">
        <f t="shared" si="55"/>
        <v>1.2290000000000001E-2</v>
      </c>
      <c r="J519">
        <f t="shared" si="56"/>
        <v>1.0184425173360712E-3</v>
      </c>
      <c r="K519">
        <f t="shared" si="57"/>
        <v>0.59382107865351952</v>
      </c>
      <c r="L519">
        <f t="shared" si="58"/>
        <v>0.59382107865349765</v>
      </c>
    </row>
    <row r="520" spans="7:12">
      <c r="G520">
        <f t="shared" si="53"/>
        <v>513</v>
      </c>
      <c r="H520">
        <f t="shared" si="54"/>
        <v>42</v>
      </c>
      <c r="I520">
        <f t="shared" si="55"/>
        <v>1.2290000000000001E-2</v>
      </c>
      <c r="J520">
        <f t="shared" si="56"/>
        <v>1.0184425173360712E-3</v>
      </c>
      <c r="K520">
        <f t="shared" si="57"/>
        <v>0.59321692131884518</v>
      </c>
      <c r="L520">
        <f t="shared" si="58"/>
        <v>0.59321692131882331</v>
      </c>
    </row>
    <row r="521" spans="7:12">
      <c r="G521">
        <f t="shared" ref="G521:G584" si="59">G520+1</f>
        <v>514</v>
      </c>
      <c r="H521">
        <f t="shared" si="54"/>
        <v>42</v>
      </c>
      <c r="I521">
        <f t="shared" si="55"/>
        <v>1.2290000000000001E-2</v>
      </c>
      <c r="J521">
        <f t="shared" si="56"/>
        <v>1.0184425173360712E-3</v>
      </c>
      <c r="K521">
        <f t="shared" si="57"/>
        <v>0.59261337865767805</v>
      </c>
      <c r="L521">
        <f t="shared" si="58"/>
        <v>0.59261337865765606</v>
      </c>
    </row>
    <row r="522" spans="7:12">
      <c r="G522">
        <f t="shared" si="59"/>
        <v>515</v>
      </c>
      <c r="H522">
        <f t="shared" si="54"/>
        <v>42</v>
      </c>
      <c r="I522">
        <f t="shared" si="55"/>
        <v>1.2290000000000001E-2</v>
      </c>
      <c r="J522">
        <f t="shared" si="56"/>
        <v>1.0184425173360712E-3</v>
      </c>
      <c r="K522">
        <f t="shared" si="57"/>
        <v>0.59201045004464525</v>
      </c>
      <c r="L522">
        <f t="shared" si="58"/>
        <v>0.59201045004462338</v>
      </c>
    </row>
    <row r="523" spans="7:12">
      <c r="G523">
        <f t="shared" si="59"/>
        <v>516</v>
      </c>
      <c r="H523">
        <f t="shared" si="54"/>
        <v>43</v>
      </c>
      <c r="I523">
        <f t="shared" si="55"/>
        <v>1.222E-2</v>
      </c>
      <c r="J523">
        <f t="shared" si="56"/>
        <v>1.0126739536586715E-3</v>
      </c>
      <c r="K523">
        <f t="shared" si="57"/>
        <v>0.59316933908255398</v>
      </c>
      <c r="L523">
        <f t="shared" si="58"/>
        <v>0.59316933908254132</v>
      </c>
    </row>
    <row r="524" spans="7:12">
      <c r="G524">
        <f t="shared" si="59"/>
        <v>517</v>
      </c>
      <c r="H524">
        <f t="shared" si="54"/>
        <v>43</v>
      </c>
      <c r="I524">
        <f t="shared" si="55"/>
        <v>1.222E-2</v>
      </c>
      <c r="J524">
        <f t="shared" si="56"/>
        <v>1.0126739536586715E-3</v>
      </c>
      <c r="K524">
        <f t="shared" si="57"/>
        <v>0.59256925962759033</v>
      </c>
      <c r="L524">
        <f t="shared" si="58"/>
        <v>0.59256925962757789</v>
      </c>
    </row>
    <row r="525" spans="7:12">
      <c r="G525">
        <f t="shared" si="59"/>
        <v>518</v>
      </c>
      <c r="H525">
        <f t="shared" si="54"/>
        <v>43</v>
      </c>
      <c r="I525">
        <f t="shared" si="55"/>
        <v>1.222E-2</v>
      </c>
      <c r="J525">
        <f t="shared" si="56"/>
        <v>1.0126739536586715E-3</v>
      </c>
      <c r="K525">
        <f t="shared" si="57"/>
        <v>0.59196978724269678</v>
      </c>
      <c r="L525">
        <f t="shared" si="58"/>
        <v>0.59196978724268434</v>
      </c>
    </row>
    <row r="526" spans="7:12">
      <c r="G526">
        <f t="shared" si="59"/>
        <v>519</v>
      </c>
      <c r="H526">
        <f t="shared" si="54"/>
        <v>43</v>
      </c>
      <c r="I526">
        <f t="shared" si="55"/>
        <v>1.222E-2</v>
      </c>
      <c r="J526">
        <f t="shared" si="56"/>
        <v>1.0126739536586715E-3</v>
      </c>
      <c r="K526">
        <f t="shared" si="57"/>
        <v>0.59137092131373137</v>
      </c>
      <c r="L526">
        <f t="shared" si="58"/>
        <v>0.59137092131371882</v>
      </c>
    </row>
    <row r="527" spans="7:12">
      <c r="G527">
        <f t="shared" si="59"/>
        <v>520</v>
      </c>
      <c r="H527">
        <f t="shared" si="54"/>
        <v>43</v>
      </c>
      <c r="I527">
        <f t="shared" si="55"/>
        <v>1.222E-2</v>
      </c>
      <c r="J527">
        <f t="shared" si="56"/>
        <v>1.0126739536586715E-3</v>
      </c>
      <c r="K527">
        <f t="shared" si="57"/>
        <v>0.59077266122717298</v>
      </c>
      <c r="L527">
        <f t="shared" si="58"/>
        <v>0.59077266122716054</v>
      </c>
    </row>
    <row r="528" spans="7:12">
      <c r="G528">
        <f t="shared" si="59"/>
        <v>521</v>
      </c>
      <c r="H528">
        <f t="shared" si="54"/>
        <v>43</v>
      </c>
      <c r="I528">
        <f t="shared" si="55"/>
        <v>1.222E-2</v>
      </c>
      <c r="J528">
        <f t="shared" si="56"/>
        <v>1.0126739536586715E-3</v>
      </c>
      <c r="K528">
        <f t="shared" si="57"/>
        <v>0.59017500637012166</v>
      </c>
      <c r="L528">
        <f t="shared" si="58"/>
        <v>0.59017500637010922</v>
      </c>
    </row>
    <row r="529" spans="7:12">
      <c r="G529">
        <f t="shared" si="59"/>
        <v>522</v>
      </c>
      <c r="H529">
        <f t="shared" si="54"/>
        <v>43</v>
      </c>
      <c r="I529">
        <f t="shared" si="55"/>
        <v>1.222E-2</v>
      </c>
      <c r="J529">
        <f t="shared" si="56"/>
        <v>1.0126739536586715E-3</v>
      </c>
      <c r="K529">
        <f t="shared" si="57"/>
        <v>0.58957795613029718</v>
      </c>
      <c r="L529">
        <f t="shared" si="58"/>
        <v>0.58957795613028474</v>
      </c>
    </row>
    <row r="530" spans="7:12">
      <c r="G530">
        <f t="shared" si="59"/>
        <v>523</v>
      </c>
      <c r="H530">
        <f t="shared" si="54"/>
        <v>43</v>
      </c>
      <c r="I530">
        <f t="shared" si="55"/>
        <v>1.222E-2</v>
      </c>
      <c r="J530">
        <f t="shared" si="56"/>
        <v>1.0126739536586715E-3</v>
      </c>
      <c r="K530">
        <f t="shared" si="57"/>
        <v>0.58898150989603892</v>
      </c>
      <c r="L530">
        <f t="shared" si="58"/>
        <v>0.58898150989602649</v>
      </c>
    </row>
    <row r="531" spans="7:12">
      <c r="G531">
        <f t="shared" si="59"/>
        <v>524</v>
      </c>
      <c r="H531">
        <f t="shared" si="54"/>
        <v>43</v>
      </c>
      <c r="I531">
        <f t="shared" si="55"/>
        <v>1.222E-2</v>
      </c>
      <c r="J531">
        <f t="shared" si="56"/>
        <v>1.0126739536586715E-3</v>
      </c>
      <c r="K531">
        <f t="shared" si="57"/>
        <v>0.58838566705630502</v>
      </c>
      <c r="L531">
        <f t="shared" si="58"/>
        <v>0.58838566705629258</v>
      </c>
    </row>
    <row r="532" spans="7:12">
      <c r="G532">
        <f t="shared" si="59"/>
        <v>525</v>
      </c>
      <c r="H532">
        <f t="shared" si="54"/>
        <v>43</v>
      </c>
      <c r="I532">
        <f t="shared" si="55"/>
        <v>1.222E-2</v>
      </c>
      <c r="J532">
        <f t="shared" si="56"/>
        <v>1.0126739536586715E-3</v>
      </c>
      <c r="K532">
        <f t="shared" si="57"/>
        <v>0.58779042700067163</v>
      </c>
      <c r="L532">
        <f t="shared" si="58"/>
        <v>0.58779042700065909</v>
      </c>
    </row>
    <row r="533" spans="7:12">
      <c r="G533">
        <f t="shared" si="59"/>
        <v>526</v>
      </c>
      <c r="H533">
        <f t="shared" si="54"/>
        <v>43</v>
      </c>
      <c r="I533">
        <f t="shared" si="55"/>
        <v>1.222E-2</v>
      </c>
      <c r="J533">
        <f t="shared" si="56"/>
        <v>1.0126739536586715E-3</v>
      </c>
      <c r="K533">
        <f t="shared" si="57"/>
        <v>0.58719578911933235</v>
      </c>
      <c r="L533">
        <f t="shared" si="58"/>
        <v>0.58719578911931991</v>
      </c>
    </row>
    <row r="534" spans="7:12">
      <c r="G534">
        <f t="shared" si="59"/>
        <v>527</v>
      </c>
      <c r="H534">
        <f t="shared" si="54"/>
        <v>43</v>
      </c>
      <c r="I534">
        <f t="shared" si="55"/>
        <v>1.222E-2</v>
      </c>
      <c r="J534">
        <f t="shared" si="56"/>
        <v>1.0126739536586715E-3</v>
      </c>
      <c r="K534">
        <f t="shared" si="57"/>
        <v>0.58660175280309823</v>
      </c>
      <c r="L534">
        <f t="shared" si="58"/>
        <v>0.5866017528030858</v>
      </c>
    </row>
    <row r="535" spans="7:12">
      <c r="G535">
        <f t="shared" si="59"/>
        <v>528</v>
      </c>
      <c r="H535">
        <f t="shared" si="54"/>
        <v>44</v>
      </c>
      <c r="I535">
        <f t="shared" si="55"/>
        <v>1.214E-2</v>
      </c>
      <c r="J535">
        <f t="shared" si="56"/>
        <v>1.0060808616663142E-3</v>
      </c>
      <c r="K535">
        <f t="shared" si="57"/>
        <v>0.58804979246954825</v>
      </c>
      <c r="L535">
        <f t="shared" si="58"/>
        <v>0.58804979246955824</v>
      </c>
    </row>
    <row r="536" spans="7:12">
      <c r="G536">
        <f t="shared" si="59"/>
        <v>529</v>
      </c>
      <c r="H536">
        <f t="shared" si="54"/>
        <v>44</v>
      </c>
      <c r="I536">
        <f t="shared" si="55"/>
        <v>1.214E-2</v>
      </c>
      <c r="J536">
        <f t="shared" si="56"/>
        <v>1.0060808616663142E-3</v>
      </c>
      <c r="K536">
        <f t="shared" si="57"/>
        <v>0.58745876145263254</v>
      </c>
      <c r="L536">
        <f t="shared" si="58"/>
        <v>0.58745876145264231</v>
      </c>
    </row>
    <row r="537" spans="7:12">
      <c r="G537">
        <f t="shared" si="59"/>
        <v>530</v>
      </c>
      <c r="H537">
        <f t="shared" si="54"/>
        <v>44</v>
      </c>
      <c r="I537">
        <f t="shared" si="55"/>
        <v>1.214E-2</v>
      </c>
      <c r="J537">
        <f t="shared" si="56"/>
        <v>1.0060808616663142E-3</v>
      </c>
      <c r="K537">
        <f t="shared" si="57"/>
        <v>0.58686832446307213</v>
      </c>
      <c r="L537">
        <f t="shared" si="58"/>
        <v>0.58686832446308179</v>
      </c>
    </row>
    <row r="538" spans="7:12">
      <c r="G538">
        <f t="shared" si="59"/>
        <v>531</v>
      </c>
      <c r="H538">
        <f t="shared" si="54"/>
        <v>44</v>
      </c>
      <c r="I538">
        <f t="shared" si="55"/>
        <v>1.214E-2</v>
      </c>
      <c r="J538">
        <f t="shared" si="56"/>
        <v>1.0060808616663142E-3</v>
      </c>
      <c r="K538">
        <f t="shared" si="57"/>
        <v>0.58627848090382806</v>
      </c>
      <c r="L538">
        <f t="shared" si="58"/>
        <v>0.58627848090383772</v>
      </c>
    </row>
    <row r="539" spans="7:12">
      <c r="G539">
        <f t="shared" si="59"/>
        <v>532</v>
      </c>
      <c r="H539">
        <f t="shared" si="54"/>
        <v>44</v>
      </c>
      <c r="I539">
        <f t="shared" si="55"/>
        <v>1.214E-2</v>
      </c>
      <c r="J539">
        <f t="shared" si="56"/>
        <v>1.0060808616663142E-3</v>
      </c>
      <c r="K539">
        <f t="shared" si="57"/>
        <v>0.58568923017846131</v>
      </c>
      <c r="L539">
        <f t="shared" si="58"/>
        <v>0.58568923017847108</v>
      </c>
    </row>
    <row r="540" spans="7:12">
      <c r="G540">
        <f t="shared" si="59"/>
        <v>533</v>
      </c>
      <c r="H540">
        <f t="shared" si="54"/>
        <v>44</v>
      </c>
      <c r="I540">
        <f t="shared" si="55"/>
        <v>1.214E-2</v>
      </c>
      <c r="J540">
        <f t="shared" si="56"/>
        <v>1.0060808616663142E-3</v>
      </c>
      <c r="K540">
        <f t="shared" si="57"/>
        <v>0.58510057169113272</v>
      </c>
      <c r="L540">
        <f t="shared" si="58"/>
        <v>0.5851005716911426</v>
      </c>
    </row>
    <row r="541" spans="7:12">
      <c r="G541">
        <f t="shared" si="59"/>
        <v>534</v>
      </c>
      <c r="H541">
        <f t="shared" si="54"/>
        <v>44</v>
      </c>
      <c r="I541">
        <f t="shared" si="55"/>
        <v>1.214E-2</v>
      </c>
      <c r="J541">
        <f t="shared" si="56"/>
        <v>1.0060808616663142E-3</v>
      </c>
      <c r="K541">
        <f t="shared" si="57"/>
        <v>0.584512504846602</v>
      </c>
      <c r="L541">
        <f t="shared" si="58"/>
        <v>0.58451250484661177</v>
      </c>
    </row>
    <row r="542" spans="7:12">
      <c r="G542">
        <f t="shared" si="59"/>
        <v>535</v>
      </c>
      <c r="H542">
        <f t="shared" si="54"/>
        <v>44</v>
      </c>
      <c r="I542">
        <f t="shared" si="55"/>
        <v>1.214E-2</v>
      </c>
      <c r="J542">
        <f t="shared" si="56"/>
        <v>1.0060808616663142E-3</v>
      </c>
      <c r="K542">
        <f t="shared" si="57"/>
        <v>0.5839250290502267</v>
      </c>
      <c r="L542">
        <f t="shared" si="58"/>
        <v>0.58392502905023635</v>
      </c>
    </row>
    <row r="543" spans="7:12">
      <c r="G543">
        <f t="shared" si="59"/>
        <v>536</v>
      </c>
      <c r="H543">
        <f t="shared" si="54"/>
        <v>44</v>
      </c>
      <c r="I543">
        <f t="shared" si="55"/>
        <v>1.214E-2</v>
      </c>
      <c r="J543">
        <f t="shared" si="56"/>
        <v>1.0060808616663142E-3</v>
      </c>
      <c r="K543">
        <f t="shared" si="57"/>
        <v>0.58333814370796211</v>
      </c>
      <c r="L543">
        <f t="shared" si="58"/>
        <v>0.58333814370797188</v>
      </c>
    </row>
    <row r="544" spans="7:12">
      <c r="G544">
        <f t="shared" si="59"/>
        <v>537</v>
      </c>
      <c r="H544">
        <f t="shared" si="54"/>
        <v>44</v>
      </c>
      <c r="I544">
        <f t="shared" si="55"/>
        <v>1.214E-2</v>
      </c>
      <c r="J544">
        <f t="shared" si="56"/>
        <v>1.0060808616663142E-3</v>
      </c>
      <c r="K544">
        <f t="shared" si="57"/>
        <v>0.58275184822636084</v>
      </c>
      <c r="L544">
        <f t="shared" si="58"/>
        <v>0.58275184822637072</v>
      </c>
    </row>
    <row r="545" spans="7:12">
      <c r="G545">
        <f t="shared" si="59"/>
        <v>538</v>
      </c>
      <c r="H545">
        <f t="shared" si="54"/>
        <v>44</v>
      </c>
      <c r="I545">
        <f t="shared" si="55"/>
        <v>1.214E-2</v>
      </c>
      <c r="J545">
        <f t="shared" si="56"/>
        <v>1.0060808616663142E-3</v>
      </c>
      <c r="K545">
        <f t="shared" si="57"/>
        <v>0.582166142012572</v>
      </c>
      <c r="L545">
        <f t="shared" si="58"/>
        <v>0.58216614201258177</v>
      </c>
    </row>
    <row r="546" spans="7:12">
      <c r="G546">
        <f t="shared" si="59"/>
        <v>539</v>
      </c>
      <c r="H546">
        <f t="shared" si="54"/>
        <v>44</v>
      </c>
      <c r="I546">
        <f t="shared" si="55"/>
        <v>1.214E-2</v>
      </c>
      <c r="J546">
        <f t="shared" si="56"/>
        <v>1.0060808616663142E-3</v>
      </c>
      <c r="K546">
        <f t="shared" si="57"/>
        <v>0.5815810244743399</v>
      </c>
      <c r="L546">
        <f t="shared" si="58"/>
        <v>0.58158102447434989</v>
      </c>
    </row>
    <row r="547" spans="7:12">
      <c r="G547">
        <f t="shared" si="59"/>
        <v>540</v>
      </c>
      <c r="H547">
        <f t="shared" si="54"/>
        <v>45</v>
      </c>
      <c r="I547">
        <f t="shared" si="55"/>
        <v>1.2030000000000001E-2</v>
      </c>
      <c r="J547">
        <f t="shared" si="56"/>
        <v>9.9701458014878064E-4</v>
      </c>
      <c r="K547">
        <f t="shared" si="57"/>
        <v>0.58384504733847198</v>
      </c>
      <c r="L547">
        <f t="shared" si="58"/>
        <v>0.58384504733848863</v>
      </c>
    </row>
    <row r="548" spans="7:12">
      <c r="G548">
        <f t="shared" si="59"/>
        <v>541</v>
      </c>
      <c r="H548">
        <f t="shared" si="54"/>
        <v>45</v>
      </c>
      <c r="I548">
        <f t="shared" si="55"/>
        <v>1.2030000000000001E-2</v>
      </c>
      <c r="J548">
        <f t="shared" si="56"/>
        <v>9.9701458014878064E-4</v>
      </c>
      <c r="K548">
        <f t="shared" si="57"/>
        <v>0.58326352509987855</v>
      </c>
      <c r="L548">
        <f t="shared" si="58"/>
        <v>0.58326352509989565</v>
      </c>
    </row>
    <row r="549" spans="7:12">
      <c r="G549">
        <f t="shared" si="59"/>
        <v>542</v>
      </c>
      <c r="H549">
        <f t="shared" si="54"/>
        <v>45</v>
      </c>
      <c r="I549">
        <f t="shared" si="55"/>
        <v>1.2030000000000001E-2</v>
      </c>
      <c r="J549">
        <f t="shared" si="56"/>
        <v>9.9701458014878064E-4</v>
      </c>
      <c r="K549">
        <f t="shared" si="57"/>
        <v>0.58268258206995605</v>
      </c>
      <c r="L549">
        <f t="shared" si="58"/>
        <v>0.58268258206997325</v>
      </c>
    </row>
    <row r="550" spans="7:12">
      <c r="G550">
        <f t="shared" si="59"/>
        <v>543</v>
      </c>
      <c r="H550">
        <f t="shared" si="54"/>
        <v>45</v>
      </c>
      <c r="I550">
        <f t="shared" si="55"/>
        <v>1.2030000000000001E-2</v>
      </c>
      <c r="J550">
        <f t="shared" si="56"/>
        <v>9.9701458014878064E-4</v>
      </c>
      <c r="K550">
        <f t="shared" si="57"/>
        <v>0.58210221767180037</v>
      </c>
      <c r="L550">
        <f t="shared" si="58"/>
        <v>0.58210221767181758</v>
      </c>
    </row>
    <row r="551" spans="7:12">
      <c r="G551">
        <f t="shared" si="59"/>
        <v>544</v>
      </c>
      <c r="H551">
        <f t="shared" si="54"/>
        <v>45</v>
      </c>
      <c r="I551">
        <f t="shared" si="55"/>
        <v>1.2030000000000001E-2</v>
      </c>
      <c r="J551">
        <f t="shared" si="56"/>
        <v>9.9701458014878064E-4</v>
      </c>
      <c r="K551">
        <f t="shared" si="57"/>
        <v>0.58152243132908177</v>
      </c>
      <c r="L551">
        <f t="shared" si="58"/>
        <v>0.58152243132909898</v>
      </c>
    </row>
    <row r="552" spans="7:12">
      <c r="G552">
        <f t="shared" si="59"/>
        <v>545</v>
      </c>
      <c r="H552">
        <f t="shared" si="54"/>
        <v>45</v>
      </c>
      <c r="I552">
        <f t="shared" si="55"/>
        <v>1.2030000000000001E-2</v>
      </c>
      <c r="J552">
        <f t="shared" si="56"/>
        <v>9.9701458014878064E-4</v>
      </c>
      <c r="K552">
        <f t="shared" si="57"/>
        <v>0.58094322246604457</v>
      </c>
      <c r="L552">
        <f t="shared" si="58"/>
        <v>0.58094322246606178</v>
      </c>
    </row>
    <row r="553" spans="7:12">
      <c r="G553">
        <f t="shared" si="59"/>
        <v>546</v>
      </c>
      <c r="H553">
        <f t="shared" si="54"/>
        <v>45</v>
      </c>
      <c r="I553">
        <f t="shared" si="55"/>
        <v>1.2030000000000001E-2</v>
      </c>
      <c r="J553">
        <f t="shared" si="56"/>
        <v>9.9701458014878064E-4</v>
      </c>
      <c r="K553">
        <f t="shared" si="57"/>
        <v>0.58036459050750644</v>
      </c>
      <c r="L553">
        <f t="shared" si="58"/>
        <v>0.58036459050752376</v>
      </c>
    </row>
    <row r="554" spans="7:12">
      <c r="G554">
        <f t="shared" si="59"/>
        <v>547</v>
      </c>
      <c r="H554">
        <f t="shared" si="54"/>
        <v>45</v>
      </c>
      <c r="I554">
        <f t="shared" si="55"/>
        <v>1.2030000000000001E-2</v>
      </c>
      <c r="J554">
        <f t="shared" si="56"/>
        <v>9.9701458014878064E-4</v>
      </c>
      <c r="K554">
        <f t="shared" si="57"/>
        <v>0.57978653487885823</v>
      </c>
      <c r="L554">
        <f t="shared" si="58"/>
        <v>0.57978653487887555</v>
      </c>
    </row>
    <row r="555" spans="7:12">
      <c r="G555">
        <f t="shared" si="59"/>
        <v>548</v>
      </c>
      <c r="H555">
        <f t="shared" si="54"/>
        <v>45</v>
      </c>
      <c r="I555">
        <f t="shared" si="55"/>
        <v>1.2030000000000001E-2</v>
      </c>
      <c r="J555">
        <f t="shared" si="56"/>
        <v>9.9701458014878064E-4</v>
      </c>
      <c r="K555">
        <f t="shared" si="57"/>
        <v>0.57920905500606312</v>
      </c>
      <c r="L555">
        <f t="shared" si="58"/>
        <v>0.57920905500608044</v>
      </c>
    </row>
    <row r="556" spans="7:12">
      <c r="G556">
        <f t="shared" si="59"/>
        <v>549</v>
      </c>
      <c r="H556">
        <f t="shared" si="54"/>
        <v>45</v>
      </c>
      <c r="I556">
        <f t="shared" si="55"/>
        <v>1.2030000000000001E-2</v>
      </c>
      <c r="J556">
        <f t="shared" si="56"/>
        <v>9.9701458014878064E-4</v>
      </c>
      <c r="K556">
        <f t="shared" si="57"/>
        <v>0.57863215031565551</v>
      </c>
      <c r="L556">
        <f t="shared" si="58"/>
        <v>0.57863215031567283</v>
      </c>
    </row>
    <row r="557" spans="7:12">
      <c r="G557">
        <f t="shared" si="59"/>
        <v>550</v>
      </c>
      <c r="H557">
        <f t="shared" si="54"/>
        <v>45</v>
      </c>
      <c r="I557">
        <f t="shared" si="55"/>
        <v>1.2030000000000001E-2</v>
      </c>
      <c r="J557">
        <f t="shared" si="56"/>
        <v>9.9701458014878064E-4</v>
      </c>
      <c r="K557">
        <f t="shared" si="57"/>
        <v>0.57805582023474167</v>
      </c>
      <c r="L557">
        <f t="shared" si="58"/>
        <v>0.57805582023475899</v>
      </c>
    </row>
    <row r="558" spans="7:12">
      <c r="G558">
        <f t="shared" si="59"/>
        <v>551</v>
      </c>
      <c r="H558">
        <f t="shared" si="54"/>
        <v>45</v>
      </c>
      <c r="I558">
        <f t="shared" si="55"/>
        <v>1.2030000000000001E-2</v>
      </c>
      <c r="J558">
        <f t="shared" si="56"/>
        <v>9.9701458014878064E-4</v>
      </c>
      <c r="K558">
        <f t="shared" si="57"/>
        <v>0.57748006419099807</v>
      </c>
      <c r="L558">
        <f t="shared" si="58"/>
        <v>0.57748006419101539</v>
      </c>
    </row>
    <row r="559" spans="7:12">
      <c r="G559">
        <f t="shared" si="59"/>
        <v>552</v>
      </c>
      <c r="H559">
        <f t="shared" si="54"/>
        <v>46</v>
      </c>
      <c r="I559">
        <f t="shared" si="55"/>
        <v>1.1900000000000001E-2</v>
      </c>
      <c r="J559">
        <f t="shared" si="56"/>
        <v>9.86298719130696E-4</v>
      </c>
      <c r="K559">
        <f t="shared" si="57"/>
        <v>0.58032407547571196</v>
      </c>
      <c r="L559">
        <f t="shared" si="58"/>
        <v>0.58032407547573595</v>
      </c>
    </row>
    <row r="560" spans="7:12">
      <c r="G560">
        <f t="shared" si="59"/>
        <v>553</v>
      </c>
      <c r="H560">
        <f t="shared" si="54"/>
        <v>46</v>
      </c>
      <c r="I560">
        <f t="shared" si="55"/>
        <v>1.1900000000000001E-2</v>
      </c>
      <c r="J560">
        <f t="shared" si="56"/>
        <v>9.86298719130696E-4</v>
      </c>
      <c r="K560">
        <f t="shared" si="57"/>
        <v>0.57975226655779299</v>
      </c>
      <c r="L560">
        <f t="shared" si="58"/>
        <v>0.57975226655781786</v>
      </c>
    </row>
    <row r="561" spans="7:12">
      <c r="G561">
        <f t="shared" si="59"/>
        <v>554</v>
      </c>
      <c r="H561">
        <f t="shared" si="54"/>
        <v>46</v>
      </c>
      <c r="I561">
        <f t="shared" si="55"/>
        <v>1.1900000000000001E-2</v>
      </c>
      <c r="J561">
        <f t="shared" si="56"/>
        <v>9.86298719130696E-4</v>
      </c>
      <c r="K561">
        <f t="shared" si="57"/>
        <v>0.57918102105857805</v>
      </c>
      <c r="L561">
        <f t="shared" si="58"/>
        <v>0.57918102105860303</v>
      </c>
    </row>
    <row r="562" spans="7:12">
      <c r="G562">
        <f t="shared" si="59"/>
        <v>555</v>
      </c>
      <c r="H562">
        <f t="shared" si="54"/>
        <v>46</v>
      </c>
      <c r="I562">
        <f t="shared" si="55"/>
        <v>1.1900000000000001E-2</v>
      </c>
      <c r="J562">
        <f t="shared" si="56"/>
        <v>9.86298719130696E-4</v>
      </c>
      <c r="K562">
        <f t="shared" si="57"/>
        <v>0.57861033842291576</v>
      </c>
      <c r="L562">
        <f t="shared" si="58"/>
        <v>0.57861033842294074</v>
      </c>
    </row>
    <row r="563" spans="7:12">
      <c r="G563">
        <f t="shared" si="59"/>
        <v>556</v>
      </c>
      <c r="H563">
        <f t="shared" si="54"/>
        <v>46</v>
      </c>
      <c r="I563">
        <f t="shared" si="55"/>
        <v>1.1900000000000001E-2</v>
      </c>
      <c r="J563">
        <f t="shared" si="56"/>
        <v>9.86298719130696E-4</v>
      </c>
      <c r="K563">
        <f t="shared" si="57"/>
        <v>0.57804021809620154</v>
      </c>
      <c r="L563">
        <f t="shared" si="58"/>
        <v>0.57804021809622641</v>
      </c>
    </row>
    <row r="564" spans="7:12">
      <c r="G564">
        <f t="shared" si="59"/>
        <v>557</v>
      </c>
      <c r="H564">
        <f t="shared" si="54"/>
        <v>46</v>
      </c>
      <c r="I564">
        <f t="shared" si="55"/>
        <v>1.1900000000000001E-2</v>
      </c>
      <c r="J564">
        <f t="shared" si="56"/>
        <v>9.86298719130696E-4</v>
      </c>
      <c r="K564">
        <f t="shared" si="57"/>
        <v>0.57747065952437704</v>
      </c>
      <c r="L564">
        <f t="shared" si="58"/>
        <v>0.57747065952440213</v>
      </c>
    </row>
    <row r="565" spans="7:12">
      <c r="G565">
        <f t="shared" si="59"/>
        <v>558</v>
      </c>
      <c r="H565">
        <f t="shared" si="54"/>
        <v>46</v>
      </c>
      <c r="I565">
        <f t="shared" si="55"/>
        <v>1.1900000000000001E-2</v>
      </c>
      <c r="J565">
        <f t="shared" si="56"/>
        <v>9.86298719130696E-4</v>
      </c>
      <c r="K565">
        <f t="shared" si="57"/>
        <v>0.57690166215393024</v>
      </c>
      <c r="L565">
        <f t="shared" si="58"/>
        <v>0.57690166215395533</v>
      </c>
    </row>
    <row r="566" spans="7:12">
      <c r="G566">
        <f t="shared" si="59"/>
        <v>559</v>
      </c>
      <c r="H566">
        <f t="shared" si="54"/>
        <v>46</v>
      </c>
      <c r="I566">
        <f t="shared" si="55"/>
        <v>1.1900000000000001E-2</v>
      </c>
      <c r="J566">
        <f t="shared" si="56"/>
        <v>9.86298719130696E-4</v>
      </c>
      <c r="K566">
        <f t="shared" si="57"/>
        <v>0.57633322543189414</v>
      </c>
      <c r="L566">
        <f t="shared" si="58"/>
        <v>0.57633322543191945</v>
      </c>
    </row>
    <row r="567" spans="7:12">
      <c r="G567">
        <f t="shared" si="59"/>
        <v>560</v>
      </c>
      <c r="H567">
        <f t="shared" si="54"/>
        <v>46</v>
      </c>
      <c r="I567">
        <f t="shared" si="55"/>
        <v>1.1900000000000001E-2</v>
      </c>
      <c r="J567">
        <f t="shared" si="56"/>
        <v>9.86298719130696E-4</v>
      </c>
      <c r="K567">
        <f t="shared" si="57"/>
        <v>0.5757653488058474</v>
      </c>
      <c r="L567">
        <f t="shared" si="58"/>
        <v>0.57576534880587238</v>
      </c>
    </row>
    <row r="568" spans="7:12">
      <c r="G568">
        <f t="shared" si="59"/>
        <v>561</v>
      </c>
      <c r="H568">
        <f t="shared" ref="H568:H631" si="60">INT(G568/12)</f>
        <v>46</v>
      </c>
      <c r="I568">
        <f t="shared" ref="I568:I631" si="61">VLOOKUP(H568,$B$7:$C$157,2,FALSE)</f>
        <v>1.1900000000000001E-2</v>
      </c>
      <c r="J568">
        <f t="shared" ref="J568:J631" si="62">(1+I568)^(1/12)-1</f>
        <v>9.86298719130696E-4</v>
      </c>
      <c r="K568">
        <f t="shared" ref="K568:K631" si="63">(1+J568)^(-G568)</f>
        <v>0.5751980317239116</v>
      </c>
      <c r="L568">
        <f t="shared" ref="L568:L631" si="64">(1+I568)^(-G568/12)</f>
        <v>0.57519803172393669</v>
      </c>
    </row>
    <row r="569" spans="7:12">
      <c r="G569">
        <f t="shared" si="59"/>
        <v>562</v>
      </c>
      <c r="H569">
        <f t="shared" si="60"/>
        <v>46</v>
      </c>
      <c r="I569">
        <f t="shared" si="61"/>
        <v>1.1900000000000001E-2</v>
      </c>
      <c r="J569">
        <f t="shared" si="62"/>
        <v>9.86298719130696E-4</v>
      </c>
      <c r="K569">
        <f t="shared" si="63"/>
        <v>0.57463127363475319</v>
      </c>
      <c r="L569">
        <f t="shared" si="64"/>
        <v>0.57463127363477828</v>
      </c>
    </row>
    <row r="570" spans="7:12">
      <c r="G570">
        <f t="shared" si="59"/>
        <v>563</v>
      </c>
      <c r="H570">
        <f t="shared" si="60"/>
        <v>46</v>
      </c>
      <c r="I570">
        <f t="shared" si="61"/>
        <v>1.1900000000000001E-2</v>
      </c>
      <c r="J570">
        <f t="shared" si="62"/>
        <v>9.86298719130696E-4</v>
      </c>
      <c r="K570">
        <f t="shared" si="63"/>
        <v>0.57406507398758144</v>
      </c>
      <c r="L570">
        <f t="shared" si="64"/>
        <v>0.57406507398760676</v>
      </c>
    </row>
    <row r="571" spans="7:12">
      <c r="G571">
        <f t="shared" si="59"/>
        <v>564</v>
      </c>
      <c r="H571">
        <f t="shared" si="60"/>
        <v>47</v>
      </c>
      <c r="I571">
        <f t="shared" si="61"/>
        <v>1.1780000000000001E-2</v>
      </c>
      <c r="J571">
        <f t="shared" si="62"/>
        <v>9.7640603497550771E-4</v>
      </c>
      <c r="K571">
        <f t="shared" si="63"/>
        <v>0.57670504599960148</v>
      </c>
      <c r="L571">
        <f t="shared" si="64"/>
        <v>0.5767050459995825</v>
      </c>
    </row>
    <row r="572" spans="7:12">
      <c r="G572">
        <f t="shared" si="59"/>
        <v>565</v>
      </c>
      <c r="H572">
        <f t="shared" si="60"/>
        <v>47</v>
      </c>
      <c r="I572">
        <f t="shared" si="61"/>
        <v>1.1780000000000001E-2</v>
      </c>
      <c r="J572">
        <f t="shared" si="62"/>
        <v>9.7640603497550771E-4</v>
      </c>
      <c r="K572">
        <f t="shared" si="63"/>
        <v>0.57614249698853581</v>
      </c>
      <c r="L572">
        <f t="shared" si="64"/>
        <v>0.57614249698851672</v>
      </c>
    </row>
    <row r="573" spans="7:12">
      <c r="G573">
        <f t="shared" si="59"/>
        <v>566</v>
      </c>
      <c r="H573">
        <f t="shared" si="60"/>
        <v>47</v>
      </c>
      <c r="I573">
        <f t="shared" si="61"/>
        <v>1.1780000000000001E-2</v>
      </c>
      <c r="J573">
        <f t="shared" si="62"/>
        <v>9.7640603497550771E-4</v>
      </c>
      <c r="K573">
        <f t="shared" si="63"/>
        <v>0.57558049671792633</v>
      </c>
      <c r="L573">
        <f t="shared" si="64"/>
        <v>0.57558049671790712</v>
      </c>
    </row>
    <row r="574" spans="7:12">
      <c r="G574">
        <f t="shared" si="59"/>
        <v>567</v>
      </c>
      <c r="H574">
        <f t="shared" si="60"/>
        <v>47</v>
      </c>
      <c r="I574">
        <f t="shared" si="61"/>
        <v>1.1780000000000001E-2</v>
      </c>
      <c r="J574">
        <f t="shared" si="62"/>
        <v>9.7640603497550771E-4</v>
      </c>
      <c r="K574">
        <f t="shared" si="63"/>
        <v>0.57501904465250198</v>
      </c>
      <c r="L574">
        <f t="shared" si="64"/>
        <v>0.57501904465248255</v>
      </c>
    </row>
    <row r="575" spans="7:12">
      <c r="G575">
        <f t="shared" si="59"/>
        <v>568</v>
      </c>
      <c r="H575">
        <f t="shared" si="60"/>
        <v>47</v>
      </c>
      <c r="I575">
        <f t="shared" si="61"/>
        <v>1.1780000000000001E-2</v>
      </c>
      <c r="J575">
        <f t="shared" si="62"/>
        <v>9.7640603497550771E-4</v>
      </c>
      <c r="K575">
        <f t="shared" si="63"/>
        <v>0.57445814025751352</v>
      </c>
      <c r="L575">
        <f t="shared" si="64"/>
        <v>0.57445814025749431</v>
      </c>
    </row>
    <row r="576" spans="7:12">
      <c r="G576">
        <f t="shared" si="59"/>
        <v>569</v>
      </c>
      <c r="H576">
        <f t="shared" si="60"/>
        <v>47</v>
      </c>
      <c r="I576">
        <f t="shared" si="61"/>
        <v>1.1780000000000001E-2</v>
      </c>
      <c r="J576">
        <f t="shared" si="62"/>
        <v>9.7640603497550771E-4</v>
      </c>
      <c r="K576">
        <f t="shared" si="63"/>
        <v>0.5738977829987344</v>
      </c>
      <c r="L576">
        <f t="shared" si="64"/>
        <v>0.5738977829987153</v>
      </c>
    </row>
    <row r="577" spans="7:12">
      <c r="G577">
        <f t="shared" si="59"/>
        <v>570</v>
      </c>
      <c r="H577">
        <f t="shared" si="60"/>
        <v>47</v>
      </c>
      <c r="I577">
        <f t="shared" si="61"/>
        <v>1.1780000000000001E-2</v>
      </c>
      <c r="J577">
        <f t="shared" si="62"/>
        <v>9.7640603497550771E-4</v>
      </c>
      <c r="K577">
        <f t="shared" si="63"/>
        <v>0.57333797234245876</v>
      </c>
      <c r="L577">
        <f t="shared" si="64"/>
        <v>0.57333797234243955</v>
      </c>
    </row>
    <row r="578" spans="7:12">
      <c r="G578">
        <f t="shared" si="59"/>
        <v>571</v>
      </c>
      <c r="H578">
        <f t="shared" si="60"/>
        <v>47</v>
      </c>
      <c r="I578">
        <f t="shared" si="61"/>
        <v>1.1780000000000001E-2</v>
      </c>
      <c r="J578">
        <f t="shared" si="62"/>
        <v>9.7640603497550771E-4</v>
      </c>
      <c r="K578">
        <f t="shared" si="63"/>
        <v>0.57277870775550088</v>
      </c>
      <c r="L578">
        <f t="shared" si="64"/>
        <v>0.57277870775548156</v>
      </c>
    </row>
    <row r="579" spans="7:12">
      <c r="G579">
        <f t="shared" si="59"/>
        <v>572</v>
      </c>
      <c r="H579">
        <f t="shared" si="60"/>
        <v>47</v>
      </c>
      <c r="I579">
        <f t="shared" si="61"/>
        <v>1.1780000000000001E-2</v>
      </c>
      <c r="J579">
        <f t="shared" si="62"/>
        <v>9.7640603497550771E-4</v>
      </c>
      <c r="K579">
        <f t="shared" si="63"/>
        <v>0.57221998870519541</v>
      </c>
      <c r="L579">
        <f t="shared" si="64"/>
        <v>0.57221998870517621</v>
      </c>
    </row>
    <row r="580" spans="7:12">
      <c r="G580">
        <f t="shared" si="59"/>
        <v>573</v>
      </c>
      <c r="H580">
        <f t="shared" si="60"/>
        <v>47</v>
      </c>
      <c r="I580">
        <f t="shared" si="61"/>
        <v>1.1780000000000001E-2</v>
      </c>
      <c r="J580">
        <f t="shared" si="62"/>
        <v>9.7640603497550771E-4</v>
      </c>
      <c r="K580">
        <f t="shared" si="63"/>
        <v>0.57166181465939681</v>
      </c>
      <c r="L580">
        <f t="shared" si="64"/>
        <v>0.57166181465937771</v>
      </c>
    </row>
    <row r="581" spans="7:12">
      <c r="G581">
        <f t="shared" si="59"/>
        <v>574</v>
      </c>
      <c r="H581">
        <f t="shared" si="60"/>
        <v>47</v>
      </c>
      <c r="I581">
        <f t="shared" si="61"/>
        <v>1.1780000000000001E-2</v>
      </c>
      <c r="J581">
        <f t="shared" si="62"/>
        <v>9.7640603497550771E-4</v>
      </c>
      <c r="K581">
        <f t="shared" si="63"/>
        <v>0.57110418508647876</v>
      </c>
      <c r="L581">
        <f t="shared" si="64"/>
        <v>0.57110418508645944</v>
      </c>
    </row>
    <row r="582" spans="7:12">
      <c r="G582">
        <f t="shared" si="59"/>
        <v>575</v>
      </c>
      <c r="H582">
        <f t="shared" si="60"/>
        <v>47</v>
      </c>
      <c r="I582">
        <f t="shared" si="61"/>
        <v>1.1780000000000001E-2</v>
      </c>
      <c r="J582">
        <f t="shared" si="62"/>
        <v>9.7640603497550771E-4</v>
      </c>
      <c r="K582">
        <f t="shared" si="63"/>
        <v>0.57054709945533288</v>
      </c>
      <c r="L582">
        <f t="shared" si="64"/>
        <v>0.57054709945531357</v>
      </c>
    </row>
    <row r="583" spans="7:12">
      <c r="G583">
        <f t="shared" si="59"/>
        <v>576</v>
      </c>
      <c r="H583">
        <f t="shared" si="60"/>
        <v>48</v>
      </c>
      <c r="I583">
        <f t="shared" si="61"/>
        <v>1.1679999999999999E-2</v>
      </c>
      <c r="J583">
        <f t="shared" si="62"/>
        <v>9.6816130989663129E-4</v>
      </c>
      <c r="K583">
        <f t="shared" si="63"/>
        <v>0.57270121631897586</v>
      </c>
      <c r="L583">
        <f t="shared" si="64"/>
        <v>0.57270121631893822</v>
      </c>
    </row>
    <row r="584" spans="7:12">
      <c r="G584">
        <f t="shared" si="59"/>
        <v>577</v>
      </c>
      <c r="H584">
        <f t="shared" si="60"/>
        <v>48</v>
      </c>
      <c r="I584">
        <f t="shared" si="61"/>
        <v>1.1679999999999999E-2</v>
      </c>
      <c r="J584">
        <f t="shared" si="62"/>
        <v>9.6816130989663129E-4</v>
      </c>
      <c r="K584">
        <f t="shared" si="63"/>
        <v>0.57214728545363724</v>
      </c>
      <c r="L584">
        <f t="shared" si="64"/>
        <v>0.57214728545360038</v>
      </c>
    </row>
    <row r="585" spans="7:12">
      <c r="G585">
        <f t="shared" ref="G585:G648" si="65">G584+1</f>
        <v>578</v>
      </c>
      <c r="H585">
        <f t="shared" si="60"/>
        <v>48</v>
      </c>
      <c r="I585">
        <f t="shared" si="61"/>
        <v>1.1679999999999999E-2</v>
      </c>
      <c r="J585">
        <f t="shared" si="62"/>
        <v>9.6816130989663129E-4</v>
      </c>
      <c r="K585">
        <f t="shared" si="63"/>
        <v>0.57159389036401353</v>
      </c>
      <c r="L585">
        <f t="shared" si="64"/>
        <v>0.57159389036397668</v>
      </c>
    </row>
    <row r="586" spans="7:12">
      <c r="G586">
        <f t="shared" si="65"/>
        <v>579</v>
      </c>
      <c r="H586">
        <f t="shared" si="60"/>
        <v>48</v>
      </c>
      <c r="I586">
        <f t="shared" si="61"/>
        <v>1.1679999999999999E-2</v>
      </c>
      <c r="J586">
        <f t="shared" si="62"/>
        <v>9.6816130989663129E-4</v>
      </c>
      <c r="K586">
        <f t="shared" si="63"/>
        <v>0.57104103053188904</v>
      </c>
      <c r="L586">
        <f t="shared" si="64"/>
        <v>0.57104103053185229</v>
      </c>
    </row>
    <row r="587" spans="7:12">
      <c r="G587">
        <f t="shared" si="65"/>
        <v>580</v>
      </c>
      <c r="H587">
        <f t="shared" si="60"/>
        <v>48</v>
      </c>
      <c r="I587">
        <f t="shared" si="61"/>
        <v>1.1679999999999999E-2</v>
      </c>
      <c r="J587">
        <f t="shared" si="62"/>
        <v>9.6816130989663129E-4</v>
      </c>
      <c r="K587">
        <f t="shared" si="63"/>
        <v>0.57048870543954955</v>
      </c>
      <c r="L587">
        <f t="shared" si="64"/>
        <v>0.57048870543951269</v>
      </c>
    </row>
    <row r="588" spans="7:12">
      <c r="G588">
        <f t="shared" si="65"/>
        <v>581</v>
      </c>
      <c r="H588">
        <f t="shared" si="60"/>
        <v>48</v>
      </c>
      <c r="I588">
        <f t="shared" si="61"/>
        <v>1.1679999999999999E-2</v>
      </c>
      <c r="J588">
        <f t="shared" si="62"/>
        <v>9.6816130989663129E-4</v>
      </c>
      <c r="K588">
        <f t="shared" si="63"/>
        <v>0.56993691456978113</v>
      </c>
      <c r="L588">
        <f t="shared" si="64"/>
        <v>0.56993691456974427</v>
      </c>
    </row>
    <row r="589" spans="7:12">
      <c r="G589">
        <f t="shared" si="65"/>
        <v>582</v>
      </c>
      <c r="H589">
        <f t="shared" si="60"/>
        <v>48</v>
      </c>
      <c r="I589">
        <f t="shared" si="61"/>
        <v>1.1679999999999999E-2</v>
      </c>
      <c r="J589">
        <f t="shared" si="62"/>
        <v>9.6816130989663129E-4</v>
      </c>
      <c r="K589">
        <f t="shared" si="63"/>
        <v>0.56938565740587077</v>
      </c>
      <c r="L589">
        <f t="shared" si="64"/>
        <v>0.5693856574058338</v>
      </c>
    </row>
    <row r="590" spans="7:12">
      <c r="G590">
        <f t="shared" si="65"/>
        <v>583</v>
      </c>
      <c r="H590">
        <f t="shared" si="60"/>
        <v>48</v>
      </c>
      <c r="I590">
        <f t="shared" si="61"/>
        <v>1.1679999999999999E-2</v>
      </c>
      <c r="J590">
        <f t="shared" si="62"/>
        <v>9.6816130989663129E-4</v>
      </c>
      <c r="K590">
        <f t="shared" si="63"/>
        <v>0.56883493343160463</v>
      </c>
      <c r="L590">
        <f t="shared" si="64"/>
        <v>0.56883493343156766</v>
      </c>
    </row>
    <row r="591" spans="7:12">
      <c r="G591">
        <f t="shared" si="65"/>
        <v>584</v>
      </c>
      <c r="H591">
        <f t="shared" si="60"/>
        <v>48</v>
      </c>
      <c r="I591">
        <f t="shared" si="61"/>
        <v>1.1679999999999999E-2</v>
      </c>
      <c r="J591">
        <f t="shared" si="62"/>
        <v>9.6816130989663129E-4</v>
      </c>
      <c r="K591">
        <f t="shared" si="63"/>
        <v>0.56828474213126867</v>
      </c>
      <c r="L591">
        <f t="shared" si="64"/>
        <v>0.56828474213123159</v>
      </c>
    </row>
    <row r="592" spans="7:12">
      <c r="G592">
        <f t="shared" si="65"/>
        <v>585</v>
      </c>
      <c r="H592">
        <f t="shared" si="60"/>
        <v>48</v>
      </c>
      <c r="I592">
        <f t="shared" si="61"/>
        <v>1.1679999999999999E-2</v>
      </c>
      <c r="J592">
        <f t="shared" si="62"/>
        <v>9.6816130989663129E-4</v>
      </c>
      <c r="K592">
        <f t="shared" si="63"/>
        <v>0.56773508298964714</v>
      </c>
      <c r="L592">
        <f t="shared" si="64"/>
        <v>0.56773508298961017</v>
      </c>
    </row>
    <row r="593" spans="7:12">
      <c r="G593">
        <f t="shared" si="65"/>
        <v>586</v>
      </c>
      <c r="H593">
        <f t="shared" si="60"/>
        <v>48</v>
      </c>
      <c r="I593">
        <f t="shared" si="61"/>
        <v>1.1679999999999999E-2</v>
      </c>
      <c r="J593">
        <f t="shared" si="62"/>
        <v>9.6816130989663129E-4</v>
      </c>
      <c r="K593">
        <f t="shared" si="63"/>
        <v>0.56718595549202311</v>
      </c>
      <c r="L593">
        <f t="shared" si="64"/>
        <v>0.56718595549198592</v>
      </c>
    </row>
    <row r="594" spans="7:12">
      <c r="G594">
        <f t="shared" si="65"/>
        <v>587</v>
      </c>
      <c r="H594">
        <f t="shared" si="60"/>
        <v>48</v>
      </c>
      <c r="I594">
        <f t="shared" si="61"/>
        <v>1.1679999999999999E-2</v>
      </c>
      <c r="J594">
        <f t="shared" si="62"/>
        <v>9.6816130989663129E-4</v>
      </c>
      <c r="K594">
        <f t="shared" si="63"/>
        <v>0.56663735912417701</v>
      </c>
      <c r="L594">
        <f t="shared" si="64"/>
        <v>0.56663735912413993</v>
      </c>
    </row>
    <row r="595" spans="7:12">
      <c r="G595">
        <f t="shared" si="65"/>
        <v>588</v>
      </c>
      <c r="H595">
        <f t="shared" si="60"/>
        <v>49</v>
      </c>
      <c r="I595">
        <f t="shared" si="61"/>
        <v>1.1639999999999999E-2</v>
      </c>
      <c r="J595">
        <f t="shared" si="62"/>
        <v>9.6486321069222392E-4</v>
      </c>
      <c r="K595">
        <f t="shared" si="63"/>
        <v>0.56718710342866108</v>
      </c>
      <c r="L595">
        <f t="shared" si="64"/>
        <v>0.56718710342870149</v>
      </c>
    </row>
    <row r="596" spans="7:12">
      <c r="G596">
        <f t="shared" si="65"/>
        <v>589</v>
      </c>
      <c r="H596">
        <f t="shared" si="60"/>
        <v>49</v>
      </c>
      <c r="I596">
        <f t="shared" si="61"/>
        <v>1.1639999999999999E-2</v>
      </c>
      <c r="J596">
        <f t="shared" si="62"/>
        <v>9.6486321069222392E-4</v>
      </c>
      <c r="K596">
        <f t="shared" si="63"/>
        <v>0.56664037297908065</v>
      </c>
      <c r="L596">
        <f t="shared" si="64"/>
        <v>0.56664037297912229</v>
      </c>
    </row>
    <row r="597" spans="7:12">
      <c r="G597">
        <f t="shared" si="65"/>
        <v>590</v>
      </c>
      <c r="H597">
        <f t="shared" si="60"/>
        <v>49</v>
      </c>
      <c r="I597">
        <f t="shared" si="61"/>
        <v>1.1639999999999999E-2</v>
      </c>
      <c r="J597">
        <f t="shared" si="62"/>
        <v>9.6486321069222392E-4</v>
      </c>
      <c r="K597">
        <f t="shared" si="63"/>
        <v>0.56609416954110314</v>
      </c>
      <c r="L597">
        <f t="shared" si="64"/>
        <v>0.56609416954114478</v>
      </c>
    </row>
    <row r="598" spans="7:12">
      <c r="G598">
        <f t="shared" si="65"/>
        <v>591</v>
      </c>
      <c r="H598">
        <f t="shared" si="60"/>
        <v>49</v>
      </c>
      <c r="I598">
        <f t="shared" si="61"/>
        <v>1.1639999999999999E-2</v>
      </c>
      <c r="J598">
        <f t="shared" si="62"/>
        <v>9.6486321069222392E-4</v>
      </c>
      <c r="K598">
        <f t="shared" si="63"/>
        <v>0.56554849260672435</v>
      </c>
      <c r="L598">
        <f t="shared" si="64"/>
        <v>0.5655484926067661</v>
      </c>
    </row>
    <row r="599" spans="7:12">
      <c r="G599">
        <f t="shared" si="65"/>
        <v>592</v>
      </c>
      <c r="H599">
        <f t="shared" si="60"/>
        <v>49</v>
      </c>
      <c r="I599">
        <f t="shared" si="61"/>
        <v>1.1639999999999999E-2</v>
      </c>
      <c r="J599">
        <f t="shared" si="62"/>
        <v>9.6486321069222392E-4</v>
      </c>
      <c r="K599">
        <f t="shared" si="63"/>
        <v>0.56500334166843036</v>
      </c>
      <c r="L599">
        <f t="shared" si="64"/>
        <v>0.56500334166847199</v>
      </c>
    </row>
    <row r="600" spans="7:12">
      <c r="G600">
        <f t="shared" si="65"/>
        <v>593</v>
      </c>
      <c r="H600">
        <f t="shared" si="60"/>
        <v>49</v>
      </c>
      <c r="I600">
        <f t="shared" si="61"/>
        <v>1.1639999999999999E-2</v>
      </c>
      <c r="J600">
        <f t="shared" si="62"/>
        <v>9.6486321069222392E-4</v>
      </c>
      <c r="K600">
        <f t="shared" si="63"/>
        <v>0.56445871621919586</v>
      </c>
      <c r="L600">
        <f t="shared" si="64"/>
        <v>0.5644587162192376</v>
      </c>
    </row>
    <row r="601" spans="7:12">
      <c r="G601">
        <f t="shared" si="65"/>
        <v>594</v>
      </c>
      <c r="H601">
        <f t="shared" si="60"/>
        <v>49</v>
      </c>
      <c r="I601">
        <f t="shared" si="61"/>
        <v>1.1639999999999999E-2</v>
      </c>
      <c r="J601">
        <f t="shared" si="62"/>
        <v>9.6486321069222392E-4</v>
      </c>
      <c r="K601">
        <f t="shared" si="63"/>
        <v>0.56391461575248458</v>
      </c>
      <c r="L601">
        <f t="shared" si="64"/>
        <v>0.56391461575252633</v>
      </c>
    </row>
    <row r="602" spans="7:12">
      <c r="G602">
        <f t="shared" si="65"/>
        <v>595</v>
      </c>
      <c r="H602">
        <f t="shared" si="60"/>
        <v>49</v>
      </c>
      <c r="I602">
        <f t="shared" si="61"/>
        <v>1.1639999999999999E-2</v>
      </c>
      <c r="J602">
        <f t="shared" si="62"/>
        <v>9.6486321069222392E-4</v>
      </c>
      <c r="K602">
        <f t="shared" si="63"/>
        <v>0.56337103976224856</v>
      </c>
      <c r="L602">
        <f t="shared" si="64"/>
        <v>0.5633710397622903</v>
      </c>
    </row>
    <row r="603" spans="7:12">
      <c r="G603">
        <f t="shared" si="65"/>
        <v>596</v>
      </c>
      <c r="H603">
        <f t="shared" si="60"/>
        <v>49</v>
      </c>
      <c r="I603">
        <f t="shared" si="61"/>
        <v>1.1639999999999999E-2</v>
      </c>
      <c r="J603">
        <f t="shared" si="62"/>
        <v>9.6486321069222392E-4</v>
      </c>
      <c r="K603">
        <f t="shared" si="63"/>
        <v>0.5628279877429273</v>
      </c>
      <c r="L603">
        <f t="shared" si="64"/>
        <v>0.56282798774296916</v>
      </c>
    </row>
    <row r="604" spans="7:12">
      <c r="G604">
        <f t="shared" si="65"/>
        <v>597</v>
      </c>
      <c r="H604">
        <f t="shared" si="60"/>
        <v>49</v>
      </c>
      <c r="I604">
        <f t="shared" si="61"/>
        <v>1.1639999999999999E-2</v>
      </c>
      <c r="J604">
        <f t="shared" si="62"/>
        <v>9.6486321069222392E-4</v>
      </c>
      <c r="K604">
        <f t="shared" si="63"/>
        <v>0.56228545918944817</v>
      </c>
      <c r="L604">
        <f t="shared" si="64"/>
        <v>0.56228545918949013</v>
      </c>
    </row>
    <row r="605" spans="7:12">
      <c r="G605">
        <f t="shared" si="65"/>
        <v>598</v>
      </c>
      <c r="H605">
        <f t="shared" si="60"/>
        <v>49</v>
      </c>
      <c r="I605">
        <f t="shared" si="61"/>
        <v>1.1639999999999999E-2</v>
      </c>
      <c r="J605">
        <f t="shared" si="62"/>
        <v>9.6486321069222392E-4</v>
      </c>
      <c r="K605">
        <f t="shared" si="63"/>
        <v>0.56174345359722511</v>
      </c>
      <c r="L605">
        <f t="shared" si="64"/>
        <v>0.56174345359726696</v>
      </c>
    </row>
    <row r="606" spans="7:12">
      <c r="G606">
        <f t="shared" si="65"/>
        <v>599</v>
      </c>
      <c r="H606">
        <f t="shared" si="60"/>
        <v>49</v>
      </c>
      <c r="I606">
        <f t="shared" si="61"/>
        <v>1.1639999999999999E-2</v>
      </c>
      <c r="J606">
        <f t="shared" si="62"/>
        <v>9.6486321069222392E-4</v>
      </c>
      <c r="K606">
        <f t="shared" si="63"/>
        <v>0.56120197046215814</v>
      </c>
      <c r="L606">
        <f t="shared" si="64"/>
        <v>0.56120197046220011</v>
      </c>
    </row>
    <row r="607" spans="7:12">
      <c r="G607">
        <f t="shared" si="65"/>
        <v>600</v>
      </c>
      <c r="H607">
        <f t="shared" si="60"/>
        <v>50</v>
      </c>
      <c r="I607">
        <f t="shared" si="61"/>
        <v>1.166E-2</v>
      </c>
      <c r="J607">
        <f t="shared" si="62"/>
        <v>9.665122752364752E-4</v>
      </c>
      <c r="K607">
        <f t="shared" si="63"/>
        <v>0.56010707857510034</v>
      </c>
      <c r="L607">
        <f t="shared" si="64"/>
        <v>0.56010707857508224</v>
      </c>
    </row>
    <row r="608" spans="7:12">
      <c r="G608">
        <f t="shared" si="65"/>
        <v>601</v>
      </c>
      <c r="H608">
        <f t="shared" si="60"/>
        <v>50</v>
      </c>
      <c r="I608">
        <f t="shared" si="61"/>
        <v>1.166E-2</v>
      </c>
      <c r="J608">
        <f t="shared" si="62"/>
        <v>9.665122752364752E-4</v>
      </c>
      <c r="K608">
        <f t="shared" si="63"/>
        <v>0.55956625092477341</v>
      </c>
      <c r="L608">
        <f t="shared" si="64"/>
        <v>0.55956625092475465</v>
      </c>
    </row>
    <row r="609" spans="7:12">
      <c r="G609">
        <f t="shared" si="65"/>
        <v>602</v>
      </c>
      <c r="H609">
        <f t="shared" si="60"/>
        <v>50</v>
      </c>
      <c r="I609">
        <f t="shared" si="61"/>
        <v>1.166E-2</v>
      </c>
      <c r="J609">
        <f t="shared" si="62"/>
        <v>9.665122752364752E-4</v>
      </c>
      <c r="K609">
        <f t="shared" si="63"/>
        <v>0.55902594548628537</v>
      </c>
      <c r="L609">
        <f t="shared" si="64"/>
        <v>0.5590259454862665</v>
      </c>
    </row>
    <row r="610" spans="7:12">
      <c r="G610">
        <f t="shared" si="65"/>
        <v>603</v>
      </c>
      <c r="H610">
        <f t="shared" si="60"/>
        <v>50</v>
      </c>
      <c r="I610">
        <f t="shared" si="61"/>
        <v>1.166E-2</v>
      </c>
      <c r="J610">
        <f t="shared" si="62"/>
        <v>9.665122752364752E-4</v>
      </c>
      <c r="K610">
        <f t="shared" si="63"/>
        <v>0.55848616175539911</v>
      </c>
      <c r="L610">
        <f t="shared" si="64"/>
        <v>0.55848616175538024</v>
      </c>
    </row>
    <row r="611" spans="7:12">
      <c r="G611">
        <f t="shared" si="65"/>
        <v>604</v>
      </c>
      <c r="H611">
        <f t="shared" si="60"/>
        <v>50</v>
      </c>
      <c r="I611">
        <f t="shared" si="61"/>
        <v>1.166E-2</v>
      </c>
      <c r="J611">
        <f t="shared" si="62"/>
        <v>9.665122752364752E-4</v>
      </c>
      <c r="K611">
        <f t="shared" si="63"/>
        <v>0.55794689922836482</v>
      </c>
      <c r="L611">
        <f t="shared" si="64"/>
        <v>0.55794689922834584</v>
      </c>
    </row>
    <row r="612" spans="7:12">
      <c r="G612">
        <f t="shared" si="65"/>
        <v>605</v>
      </c>
      <c r="H612">
        <f t="shared" si="60"/>
        <v>50</v>
      </c>
      <c r="I612">
        <f t="shared" si="61"/>
        <v>1.166E-2</v>
      </c>
      <c r="J612">
        <f t="shared" si="62"/>
        <v>9.665122752364752E-4</v>
      </c>
      <c r="K612">
        <f t="shared" si="63"/>
        <v>0.55740815740191885</v>
      </c>
      <c r="L612">
        <f t="shared" si="64"/>
        <v>0.55740815740189997</v>
      </c>
    </row>
    <row r="613" spans="7:12">
      <c r="G613">
        <f t="shared" si="65"/>
        <v>606</v>
      </c>
      <c r="H613">
        <f t="shared" si="60"/>
        <v>50</v>
      </c>
      <c r="I613">
        <f t="shared" si="61"/>
        <v>1.166E-2</v>
      </c>
      <c r="J613">
        <f t="shared" si="62"/>
        <v>9.665122752364752E-4</v>
      </c>
      <c r="K613">
        <f t="shared" si="63"/>
        <v>0.55686993577328392</v>
      </c>
      <c r="L613">
        <f t="shared" si="64"/>
        <v>0.55686993577326493</v>
      </c>
    </row>
    <row r="614" spans="7:12">
      <c r="G614">
        <f t="shared" si="65"/>
        <v>607</v>
      </c>
      <c r="H614">
        <f t="shared" si="60"/>
        <v>50</v>
      </c>
      <c r="I614">
        <f t="shared" si="61"/>
        <v>1.166E-2</v>
      </c>
      <c r="J614">
        <f t="shared" si="62"/>
        <v>9.665122752364752E-4</v>
      </c>
      <c r="K614">
        <f t="shared" si="63"/>
        <v>0.55633223384016772</v>
      </c>
      <c r="L614">
        <f t="shared" si="64"/>
        <v>0.55633223384014874</v>
      </c>
    </row>
    <row r="615" spans="7:12">
      <c r="G615">
        <f t="shared" si="65"/>
        <v>608</v>
      </c>
      <c r="H615">
        <f t="shared" si="60"/>
        <v>50</v>
      </c>
      <c r="I615">
        <f t="shared" si="61"/>
        <v>1.166E-2</v>
      </c>
      <c r="J615">
        <f t="shared" si="62"/>
        <v>9.665122752364752E-4</v>
      </c>
      <c r="K615">
        <f t="shared" si="63"/>
        <v>0.5557950511007631</v>
      </c>
      <c r="L615">
        <f t="shared" si="64"/>
        <v>0.55579505110074412</v>
      </c>
    </row>
    <row r="616" spans="7:12">
      <c r="G616">
        <f t="shared" si="65"/>
        <v>609</v>
      </c>
      <c r="H616">
        <f t="shared" si="60"/>
        <v>50</v>
      </c>
      <c r="I616">
        <f t="shared" si="61"/>
        <v>1.166E-2</v>
      </c>
      <c r="J616">
        <f t="shared" si="62"/>
        <v>9.665122752364752E-4</v>
      </c>
      <c r="K616">
        <f t="shared" si="63"/>
        <v>0.55525838705374775</v>
      </c>
      <c r="L616">
        <f t="shared" si="64"/>
        <v>0.55525838705372865</v>
      </c>
    </row>
    <row r="617" spans="7:12">
      <c r="G617">
        <f t="shared" si="65"/>
        <v>610</v>
      </c>
      <c r="H617">
        <f t="shared" si="60"/>
        <v>50</v>
      </c>
      <c r="I617">
        <f t="shared" si="61"/>
        <v>1.166E-2</v>
      </c>
      <c r="J617">
        <f t="shared" si="62"/>
        <v>9.665122752364752E-4</v>
      </c>
      <c r="K617">
        <f t="shared" si="63"/>
        <v>0.55472224119828306</v>
      </c>
      <c r="L617">
        <f t="shared" si="64"/>
        <v>0.55472224119826385</v>
      </c>
    </row>
    <row r="618" spans="7:12">
      <c r="G618">
        <f t="shared" si="65"/>
        <v>611</v>
      </c>
      <c r="H618">
        <f t="shared" si="60"/>
        <v>50</v>
      </c>
      <c r="I618">
        <f t="shared" si="61"/>
        <v>1.166E-2</v>
      </c>
      <c r="J618">
        <f t="shared" si="62"/>
        <v>9.665122752364752E-4</v>
      </c>
      <c r="K618">
        <f t="shared" si="63"/>
        <v>0.55418661303401384</v>
      </c>
      <c r="L618">
        <f t="shared" si="64"/>
        <v>0.55418661303399486</v>
      </c>
    </row>
    <row r="619" spans="7:12">
      <c r="G619">
        <f t="shared" si="65"/>
        <v>612</v>
      </c>
      <c r="H619">
        <f t="shared" si="60"/>
        <v>51</v>
      </c>
      <c r="I619">
        <f t="shared" si="61"/>
        <v>1.1769999999999999E-2</v>
      </c>
      <c r="J619">
        <f t="shared" si="62"/>
        <v>9.755815960819092E-4</v>
      </c>
      <c r="K619">
        <f t="shared" si="63"/>
        <v>0.55058997839156876</v>
      </c>
      <c r="L619">
        <f t="shared" si="64"/>
        <v>0.55058997839151669</v>
      </c>
    </row>
    <row r="620" spans="7:12">
      <c r="G620">
        <f t="shared" si="65"/>
        <v>613</v>
      </c>
      <c r="H620">
        <f t="shared" si="60"/>
        <v>51</v>
      </c>
      <c r="I620">
        <f t="shared" si="61"/>
        <v>1.1769999999999999E-2</v>
      </c>
      <c r="J620">
        <f t="shared" si="62"/>
        <v>9.755815960819092E-4</v>
      </c>
      <c r="K620">
        <f t="shared" si="63"/>
        <v>0.55005335646014308</v>
      </c>
      <c r="L620">
        <f t="shared" si="64"/>
        <v>0.5500533564600929</v>
      </c>
    </row>
    <row r="621" spans="7:12">
      <c r="G621">
        <f t="shared" si="65"/>
        <v>614</v>
      </c>
      <c r="H621">
        <f t="shared" si="60"/>
        <v>51</v>
      </c>
      <c r="I621">
        <f t="shared" si="61"/>
        <v>1.1769999999999999E-2</v>
      </c>
      <c r="J621">
        <f t="shared" si="62"/>
        <v>9.755815960819092E-4</v>
      </c>
      <c r="K621">
        <f t="shared" si="63"/>
        <v>0.54951725753696079</v>
      </c>
      <c r="L621">
        <f t="shared" si="64"/>
        <v>0.54951725753691039</v>
      </c>
    </row>
    <row r="622" spans="7:12">
      <c r="G622">
        <f t="shared" si="65"/>
        <v>615</v>
      </c>
      <c r="H622">
        <f t="shared" si="60"/>
        <v>51</v>
      </c>
      <c r="I622">
        <f t="shared" si="61"/>
        <v>1.1769999999999999E-2</v>
      </c>
      <c r="J622">
        <f t="shared" si="62"/>
        <v>9.755815960819092E-4</v>
      </c>
      <c r="K622">
        <f t="shared" si="63"/>
        <v>0.54898168111228141</v>
      </c>
      <c r="L622">
        <f t="shared" si="64"/>
        <v>0.54898168111223111</v>
      </c>
    </row>
    <row r="623" spans="7:12">
      <c r="G623">
        <f t="shared" si="65"/>
        <v>616</v>
      </c>
      <c r="H623">
        <f t="shared" si="60"/>
        <v>51</v>
      </c>
      <c r="I623">
        <f t="shared" si="61"/>
        <v>1.1769999999999999E-2</v>
      </c>
      <c r="J623">
        <f t="shared" si="62"/>
        <v>9.755815960819092E-4</v>
      </c>
      <c r="K623">
        <f t="shared" si="63"/>
        <v>0.54844662667686239</v>
      </c>
      <c r="L623">
        <f t="shared" si="64"/>
        <v>0.54844662667681188</v>
      </c>
    </row>
    <row r="624" spans="7:12">
      <c r="G624">
        <f t="shared" si="65"/>
        <v>617</v>
      </c>
      <c r="H624">
        <f t="shared" si="60"/>
        <v>51</v>
      </c>
      <c r="I624">
        <f t="shared" si="61"/>
        <v>1.1769999999999999E-2</v>
      </c>
      <c r="J624">
        <f t="shared" si="62"/>
        <v>9.755815960819092E-4</v>
      </c>
      <c r="K624">
        <f t="shared" si="63"/>
        <v>0.54791209372195648</v>
      </c>
      <c r="L624">
        <f t="shared" si="64"/>
        <v>0.54791209372190608</v>
      </c>
    </row>
    <row r="625" spans="7:12">
      <c r="G625">
        <f t="shared" si="65"/>
        <v>618</v>
      </c>
      <c r="H625">
        <f t="shared" si="60"/>
        <v>51</v>
      </c>
      <c r="I625">
        <f t="shared" si="61"/>
        <v>1.1769999999999999E-2</v>
      </c>
      <c r="J625">
        <f t="shared" si="62"/>
        <v>9.755815960819092E-4</v>
      </c>
      <c r="K625">
        <f t="shared" si="63"/>
        <v>0.54737808173931313</v>
      </c>
      <c r="L625">
        <f t="shared" si="64"/>
        <v>0.54737808173926261</v>
      </c>
    </row>
    <row r="626" spans="7:12">
      <c r="G626">
        <f t="shared" si="65"/>
        <v>619</v>
      </c>
      <c r="H626">
        <f t="shared" si="60"/>
        <v>51</v>
      </c>
      <c r="I626">
        <f t="shared" si="61"/>
        <v>1.1769999999999999E-2</v>
      </c>
      <c r="J626">
        <f t="shared" si="62"/>
        <v>9.755815960819092E-4</v>
      </c>
      <c r="K626">
        <f t="shared" si="63"/>
        <v>0.54684459022117637</v>
      </c>
      <c r="L626">
        <f t="shared" si="64"/>
        <v>0.54684459022112586</v>
      </c>
    </row>
    <row r="627" spans="7:12">
      <c r="G627">
        <f t="shared" si="65"/>
        <v>620</v>
      </c>
      <c r="H627">
        <f t="shared" si="60"/>
        <v>51</v>
      </c>
      <c r="I627">
        <f t="shared" si="61"/>
        <v>1.1769999999999999E-2</v>
      </c>
      <c r="J627">
        <f t="shared" si="62"/>
        <v>9.755815960819092E-4</v>
      </c>
      <c r="K627">
        <f t="shared" si="63"/>
        <v>0.54631161866028577</v>
      </c>
      <c r="L627">
        <f t="shared" si="64"/>
        <v>0.54631161866023514</v>
      </c>
    </row>
    <row r="628" spans="7:12">
      <c r="G628">
        <f t="shared" si="65"/>
        <v>621</v>
      </c>
      <c r="H628">
        <f t="shared" si="60"/>
        <v>51</v>
      </c>
      <c r="I628">
        <f t="shared" si="61"/>
        <v>1.1769999999999999E-2</v>
      </c>
      <c r="J628">
        <f t="shared" si="62"/>
        <v>9.755815960819092E-4</v>
      </c>
      <c r="K628">
        <f t="shared" si="63"/>
        <v>0.54577916654987468</v>
      </c>
      <c r="L628">
        <f t="shared" si="64"/>
        <v>0.54577916654982417</v>
      </c>
    </row>
    <row r="629" spans="7:12">
      <c r="G629">
        <f t="shared" si="65"/>
        <v>622</v>
      </c>
      <c r="H629">
        <f t="shared" si="60"/>
        <v>51</v>
      </c>
      <c r="I629">
        <f t="shared" si="61"/>
        <v>1.1769999999999999E-2</v>
      </c>
      <c r="J629">
        <f t="shared" si="62"/>
        <v>9.755815960819092E-4</v>
      </c>
      <c r="K629">
        <f t="shared" si="63"/>
        <v>0.5452472333836712</v>
      </c>
      <c r="L629">
        <f t="shared" si="64"/>
        <v>0.54524723338362047</v>
      </c>
    </row>
    <row r="630" spans="7:12">
      <c r="G630">
        <f t="shared" si="65"/>
        <v>623</v>
      </c>
      <c r="H630">
        <f t="shared" si="60"/>
        <v>51</v>
      </c>
      <c r="I630">
        <f t="shared" si="61"/>
        <v>1.1769999999999999E-2</v>
      </c>
      <c r="J630">
        <f t="shared" si="62"/>
        <v>9.755815960819092E-4</v>
      </c>
      <c r="K630">
        <f t="shared" si="63"/>
        <v>0.54471581865589569</v>
      </c>
      <c r="L630">
        <f t="shared" si="64"/>
        <v>0.54471581865584517</v>
      </c>
    </row>
    <row r="631" spans="7:12">
      <c r="G631">
        <f t="shared" si="65"/>
        <v>624</v>
      </c>
      <c r="H631">
        <f t="shared" si="60"/>
        <v>52</v>
      </c>
      <c r="I631">
        <f t="shared" si="61"/>
        <v>1.193E-2</v>
      </c>
      <c r="J631">
        <f t="shared" si="62"/>
        <v>9.8877172213795994E-4</v>
      </c>
      <c r="K631">
        <f t="shared" si="63"/>
        <v>0.53972867324720475</v>
      </c>
      <c r="L631">
        <f t="shared" si="64"/>
        <v>0.53972867324718399</v>
      </c>
    </row>
    <row r="632" spans="7:12">
      <c r="G632">
        <f t="shared" si="65"/>
        <v>625</v>
      </c>
      <c r="H632">
        <f t="shared" ref="H632:H695" si="66">INT(G632/12)</f>
        <v>52</v>
      </c>
      <c r="I632">
        <f t="shared" ref="I632:I695" si="67">VLOOKUP(H632,$B$7:$C$157,2,FALSE)</f>
        <v>1.193E-2</v>
      </c>
      <c r="J632">
        <f t="shared" ref="J632:J695" si="68">(1+I632)^(1/12)-1</f>
        <v>9.8877172213795994E-4</v>
      </c>
      <c r="K632">
        <f t="shared" ref="K632:K695" si="69">(1+J632)^(-G632)</f>
        <v>0.53919553195250691</v>
      </c>
      <c r="L632">
        <f t="shared" ref="L632:L695" si="70">(1+I632)^(-G632/12)</f>
        <v>0.53919553195248704</v>
      </c>
    </row>
    <row r="633" spans="7:12">
      <c r="G633">
        <f t="shared" si="65"/>
        <v>626</v>
      </c>
      <c r="H633">
        <f t="shared" si="66"/>
        <v>52</v>
      </c>
      <c r="I633">
        <f t="shared" si="67"/>
        <v>1.193E-2</v>
      </c>
      <c r="J633">
        <f t="shared" si="68"/>
        <v>9.8877172213795994E-4</v>
      </c>
      <c r="K633">
        <f t="shared" si="69"/>
        <v>0.53866291729212412</v>
      </c>
      <c r="L633">
        <f t="shared" si="70"/>
        <v>0.53866291729210436</v>
      </c>
    </row>
    <row r="634" spans="7:12">
      <c r="G634">
        <f t="shared" si="65"/>
        <v>627</v>
      </c>
      <c r="H634">
        <f t="shared" si="66"/>
        <v>52</v>
      </c>
      <c r="I634">
        <f t="shared" si="67"/>
        <v>1.193E-2</v>
      </c>
      <c r="J634">
        <f t="shared" si="68"/>
        <v>9.8877172213795994E-4</v>
      </c>
      <c r="K634">
        <f t="shared" si="69"/>
        <v>0.5381308287458495</v>
      </c>
      <c r="L634">
        <f t="shared" si="70"/>
        <v>0.53813082874582974</v>
      </c>
    </row>
    <row r="635" spans="7:12">
      <c r="G635">
        <f t="shared" si="65"/>
        <v>628</v>
      </c>
      <c r="H635">
        <f t="shared" si="66"/>
        <v>52</v>
      </c>
      <c r="I635">
        <f t="shared" si="67"/>
        <v>1.193E-2</v>
      </c>
      <c r="J635">
        <f t="shared" si="68"/>
        <v>9.8877172213795994E-4</v>
      </c>
      <c r="K635">
        <f t="shared" si="69"/>
        <v>0.53759926579399042</v>
      </c>
      <c r="L635">
        <f t="shared" si="70"/>
        <v>0.53759926579397055</v>
      </c>
    </row>
    <row r="636" spans="7:12">
      <c r="G636">
        <f t="shared" si="65"/>
        <v>629</v>
      </c>
      <c r="H636">
        <f t="shared" si="66"/>
        <v>52</v>
      </c>
      <c r="I636">
        <f t="shared" si="67"/>
        <v>1.193E-2</v>
      </c>
      <c r="J636">
        <f t="shared" si="68"/>
        <v>9.8877172213795994E-4</v>
      </c>
      <c r="K636">
        <f t="shared" si="69"/>
        <v>0.53706822791736686</v>
      </c>
      <c r="L636">
        <f t="shared" si="70"/>
        <v>0.5370682279173471</v>
      </c>
    </row>
    <row r="637" spans="7:12">
      <c r="G637">
        <f t="shared" si="65"/>
        <v>630</v>
      </c>
      <c r="H637">
        <f t="shared" si="66"/>
        <v>52</v>
      </c>
      <c r="I637">
        <f t="shared" si="67"/>
        <v>1.193E-2</v>
      </c>
      <c r="J637">
        <f t="shared" si="68"/>
        <v>9.8877172213795994E-4</v>
      </c>
      <c r="K637">
        <f t="shared" si="69"/>
        <v>0.53653771459731259</v>
      </c>
      <c r="L637">
        <f t="shared" si="70"/>
        <v>0.53653771459729271</v>
      </c>
    </row>
    <row r="638" spans="7:12">
      <c r="G638">
        <f t="shared" si="65"/>
        <v>631</v>
      </c>
      <c r="H638">
        <f t="shared" si="66"/>
        <v>52</v>
      </c>
      <c r="I638">
        <f t="shared" si="67"/>
        <v>1.193E-2</v>
      </c>
      <c r="J638">
        <f t="shared" si="68"/>
        <v>9.8877172213795994E-4</v>
      </c>
      <c r="K638">
        <f t="shared" si="69"/>
        <v>0.53600772531567298</v>
      </c>
      <c r="L638">
        <f t="shared" si="70"/>
        <v>0.53600772531565322</v>
      </c>
    </row>
    <row r="639" spans="7:12">
      <c r="G639">
        <f t="shared" si="65"/>
        <v>632</v>
      </c>
      <c r="H639">
        <f t="shared" si="66"/>
        <v>52</v>
      </c>
      <c r="I639">
        <f t="shared" si="67"/>
        <v>1.193E-2</v>
      </c>
      <c r="J639">
        <f t="shared" si="68"/>
        <v>9.8877172213795994E-4</v>
      </c>
      <c r="K639">
        <f t="shared" si="69"/>
        <v>0.53547825955480566</v>
      </c>
      <c r="L639">
        <f t="shared" si="70"/>
        <v>0.53547825955478567</v>
      </c>
    </row>
    <row r="640" spans="7:12">
      <c r="G640">
        <f t="shared" si="65"/>
        <v>633</v>
      </c>
      <c r="H640">
        <f t="shared" si="66"/>
        <v>52</v>
      </c>
      <c r="I640">
        <f t="shared" si="67"/>
        <v>1.193E-2</v>
      </c>
      <c r="J640">
        <f t="shared" si="68"/>
        <v>9.8877172213795994E-4</v>
      </c>
      <c r="K640">
        <f t="shared" si="69"/>
        <v>0.53494931679757918</v>
      </c>
      <c r="L640">
        <f t="shared" si="70"/>
        <v>0.53494931679755919</v>
      </c>
    </row>
    <row r="641" spans="7:12">
      <c r="G641">
        <f t="shared" si="65"/>
        <v>634</v>
      </c>
      <c r="H641">
        <f t="shared" si="66"/>
        <v>52</v>
      </c>
      <c r="I641">
        <f t="shared" si="67"/>
        <v>1.193E-2</v>
      </c>
      <c r="J641">
        <f t="shared" si="68"/>
        <v>9.8877172213795994E-4</v>
      </c>
      <c r="K641">
        <f t="shared" si="69"/>
        <v>0.53442089652737323</v>
      </c>
      <c r="L641">
        <f t="shared" si="70"/>
        <v>0.53442089652735336</v>
      </c>
    </row>
    <row r="642" spans="7:12">
      <c r="G642">
        <f t="shared" si="65"/>
        <v>635</v>
      </c>
      <c r="H642">
        <f t="shared" si="66"/>
        <v>52</v>
      </c>
      <c r="I642">
        <f t="shared" si="67"/>
        <v>1.193E-2</v>
      </c>
      <c r="J642">
        <f t="shared" si="68"/>
        <v>9.8877172213795994E-4</v>
      </c>
      <c r="K642">
        <f t="shared" si="69"/>
        <v>0.53389299822807801</v>
      </c>
      <c r="L642">
        <f t="shared" si="70"/>
        <v>0.53389299822805802</v>
      </c>
    </row>
    <row r="643" spans="7:12">
      <c r="G643">
        <f t="shared" si="65"/>
        <v>636</v>
      </c>
      <c r="H643">
        <f t="shared" si="66"/>
        <v>53</v>
      </c>
      <c r="I643">
        <f t="shared" si="67"/>
        <v>1.2149999999999999E-2</v>
      </c>
      <c r="J643">
        <f t="shared" si="68"/>
        <v>1.0069050242886846E-3</v>
      </c>
      <c r="K643">
        <f t="shared" si="69"/>
        <v>0.52725582860930742</v>
      </c>
      <c r="L643">
        <f t="shared" si="70"/>
        <v>0.52725582860931186</v>
      </c>
    </row>
    <row r="644" spans="7:12">
      <c r="G644">
        <f t="shared" si="65"/>
        <v>637</v>
      </c>
      <c r="H644">
        <f t="shared" si="66"/>
        <v>53</v>
      </c>
      <c r="I644">
        <f t="shared" si="67"/>
        <v>1.2149999999999999E-2</v>
      </c>
      <c r="J644">
        <f t="shared" si="68"/>
        <v>1.0069050242886846E-3</v>
      </c>
      <c r="K644">
        <f t="shared" si="69"/>
        <v>0.52672546609107951</v>
      </c>
      <c r="L644">
        <f t="shared" si="70"/>
        <v>0.5267254660910855</v>
      </c>
    </row>
    <row r="645" spans="7:12">
      <c r="G645">
        <f t="shared" si="65"/>
        <v>638</v>
      </c>
      <c r="H645">
        <f t="shared" si="66"/>
        <v>53</v>
      </c>
      <c r="I645">
        <f t="shared" si="67"/>
        <v>1.2149999999999999E-2</v>
      </c>
      <c r="J645">
        <f t="shared" si="68"/>
        <v>1.0069050242886846E-3</v>
      </c>
      <c r="K645">
        <f t="shared" si="69"/>
        <v>0.52619563706036454</v>
      </c>
      <c r="L645">
        <f t="shared" si="70"/>
        <v>0.52619563706037054</v>
      </c>
    </row>
    <row r="646" spans="7:12">
      <c r="G646">
        <f t="shared" si="65"/>
        <v>639</v>
      </c>
      <c r="H646">
        <f t="shared" si="66"/>
        <v>53</v>
      </c>
      <c r="I646">
        <f t="shared" si="67"/>
        <v>1.2149999999999999E-2</v>
      </c>
      <c r="J646">
        <f t="shared" si="68"/>
        <v>1.0069050242886846E-3</v>
      </c>
      <c r="K646">
        <f t="shared" si="69"/>
        <v>0.52566634098053178</v>
      </c>
      <c r="L646">
        <f t="shared" si="70"/>
        <v>0.52566634098053777</v>
      </c>
    </row>
    <row r="647" spans="7:12">
      <c r="G647">
        <f t="shared" si="65"/>
        <v>640</v>
      </c>
      <c r="H647">
        <f t="shared" si="66"/>
        <v>53</v>
      </c>
      <c r="I647">
        <f t="shared" si="67"/>
        <v>1.2149999999999999E-2</v>
      </c>
      <c r="J647">
        <f t="shared" si="68"/>
        <v>1.0069050242886846E-3</v>
      </c>
      <c r="K647">
        <f t="shared" si="69"/>
        <v>0.52513757731549005</v>
      </c>
      <c r="L647">
        <f t="shared" si="70"/>
        <v>0.52513757731549604</v>
      </c>
    </row>
    <row r="648" spans="7:12">
      <c r="G648">
        <f t="shared" si="65"/>
        <v>641</v>
      </c>
      <c r="H648">
        <f t="shared" si="66"/>
        <v>53</v>
      </c>
      <c r="I648">
        <f t="shared" si="67"/>
        <v>1.2149999999999999E-2</v>
      </c>
      <c r="J648">
        <f t="shared" si="68"/>
        <v>1.0069050242886846E-3</v>
      </c>
      <c r="K648">
        <f t="shared" si="69"/>
        <v>0.5246093455296873</v>
      </c>
      <c r="L648">
        <f t="shared" si="70"/>
        <v>0.5246093455296934</v>
      </c>
    </row>
    <row r="649" spans="7:12">
      <c r="G649">
        <f t="shared" ref="G649:G712" si="71">G648+1</f>
        <v>642</v>
      </c>
      <c r="H649">
        <f t="shared" si="66"/>
        <v>53</v>
      </c>
      <c r="I649">
        <f t="shared" si="67"/>
        <v>1.2149999999999999E-2</v>
      </c>
      <c r="J649">
        <f t="shared" si="68"/>
        <v>1.0069050242886846E-3</v>
      </c>
      <c r="K649">
        <f t="shared" si="69"/>
        <v>0.52408164508811061</v>
      </c>
      <c r="L649">
        <f t="shared" si="70"/>
        <v>0.52408164508811672</v>
      </c>
    </row>
    <row r="650" spans="7:12">
      <c r="G650">
        <f t="shared" si="71"/>
        <v>643</v>
      </c>
      <c r="H650">
        <f t="shared" si="66"/>
        <v>53</v>
      </c>
      <c r="I650">
        <f t="shared" si="67"/>
        <v>1.2149999999999999E-2</v>
      </c>
      <c r="J650">
        <f t="shared" si="68"/>
        <v>1.0069050242886846E-3</v>
      </c>
      <c r="K650">
        <f t="shared" si="69"/>
        <v>0.52355447545628486</v>
      </c>
      <c r="L650">
        <f t="shared" si="70"/>
        <v>0.52355447545629086</v>
      </c>
    </row>
    <row r="651" spans="7:12">
      <c r="G651">
        <f t="shared" si="71"/>
        <v>644</v>
      </c>
      <c r="H651">
        <f t="shared" si="66"/>
        <v>53</v>
      </c>
      <c r="I651">
        <f t="shared" si="67"/>
        <v>1.2149999999999999E-2</v>
      </c>
      <c r="J651">
        <f t="shared" si="68"/>
        <v>1.0069050242886846E-3</v>
      </c>
      <c r="K651">
        <f t="shared" si="69"/>
        <v>0.5230278361002727</v>
      </c>
      <c r="L651">
        <f t="shared" si="70"/>
        <v>0.5230278361002787</v>
      </c>
    </row>
    <row r="652" spans="7:12">
      <c r="G652">
        <f t="shared" si="71"/>
        <v>645</v>
      </c>
      <c r="H652">
        <f t="shared" si="66"/>
        <v>53</v>
      </c>
      <c r="I652">
        <f t="shared" si="67"/>
        <v>1.2149999999999999E-2</v>
      </c>
      <c r="J652">
        <f t="shared" si="68"/>
        <v>1.0069050242886846E-3</v>
      </c>
      <c r="K652">
        <f t="shared" si="69"/>
        <v>0.5225017264866737</v>
      </c>
      <c r="L652">
        <f t="shared" si="70"/>
        <v>0.5225017264866797</v>
      </c>
    </row>
    <row r="653" spans="7:12">
      <c r="G653">
        <f t="shared" si="71"/>
        <v>646</v>
      </c>
      <c r="H653">
        <f t="shared" si="66"/>
        <v>53</v>
      </c>
      <c r="I653">
        <f t="shared" si="67"/>
        <v>1.2149999999999999E-2</v>
      </c>
      <c r="J653">
        <f t="shared" si="68"/>
        <v>1.0069050242886846E-3</v>
      </c>
      <c r="K653">
        <f t="shared" si="69"/>
        <v>0.5219761460826241</v>
      </c>
      <c r="L653">
        <f t="shared" si="70"/>
        <v>0.52197614608263021</v>
      </c>
    </row>
    <row r="654" spans="7:12">
      <c r="G654">
        <f t="shared" si="71"/>
        <v>647</v>
      </c>
      <c r="H654">
        <f t="shared" si="66"/>
        <v>53</v>
      </c>
      <c r="I654">
        <f t="shared" si="67"/>
        <v>1.2149999999999999E-2</v>
      </c>
      <c r="J654">
        <f t="shared" si="68"/>
        <v>1.0069050242886846E-3</v>
      </c>
      <c r="K654">
        <f t="shared" si="69"/>
        <v>0.52145109435579662</v>
      </c>
      <c r="L654">
        <f t="shared" si="70"/>
        <v>0.5214510943558025</v>
      </c>
    </row>
    <row r="655" spans="7:12">
      <c r="G655">
        <f t="shared" si="71"/>
        <v>648</v>
      </c>
      <c r="H655">
        <f t="shared" si="66"/>
        <v>54</v>
      </c>
      <c r="I655">
        <f t="shared" si="67"/>
        <v>1.2409999999999999E-2</v>
      </c>
      <c r="J655">
        <f t="shared" si="68"/>
        <v>1.0283306329852415E-3</v>
      </c>
      <c r="K655">
        <f t="shared" si="69"/>
        <v>0.51375135969029262</v>
      </c>
      <c r="L655">
        <f t="shared" si="70"/>
        <v>0.51375135969027819</v>
      </c>
    </row>
    <row r="656" spans="7:12">
      <c r="G656">
        <f t="shared" si="71"/>
        <v>649</v>
      </c>
      <c r="H656">
        <f t="shared" si="66"/>
        <v>54</v>
      </c>
      <c r="I656">
        <f t="shared" si="67"/>
        <v>1.2409999999999999E-2</v>
      </c>
      <c r="J656">
        <f t="shared" si="68"/>
        <v>1.0283306329852415E-3</v>
      </c>
      <c r="K656">
        <f t="shared" si="69"/>
        <v>0.51322359614480617</v>
      </c>
      <c r="L656">
        <f t="shared" si="70"/>
        <v>0.51322359614479229</v>
      </c>
    </row>
    <row r="657" spans="7:12">
      <c r="G657">
        <f t="shared" si="71"/>
        <v>650</v>
      </c>
      <c r="H657">
        <f t="shared" si="66"/>
        <v>54</v>
      </c>
      <c r="I657">
        <f t="shared" si="67"/>
        <v>1.2409999999999999E-2</v>
      </c>
      <c r="J657">
        <f t="shared" si="68"/>
        <v>1.0283306329852415E-3</v>
      </c>
      <c r="K657">
        <f t="shared" si="69"/>
        <v>0.51269637475722285</v>
      </c>
      <c r="L657">
        <f t="shared" si="70"/>
        <v>0.51269637475720908</v>
      </c>
    </row>
    <row r="658" spans="7:12">
      <c r="G658">
        <f t="shared" si="71"/>
        <v>651</v>
      </c>
      <c r="H658">
        <f t="shared" si="66"/>
        <v>54</v>
      </c>
      <c r="I658">
        <f t="shared" si="67"/>
        <v>1.2409999999999999E-2</v>
      </c>
      <c r="J658">
        <f t="shared" si="68"/>
        <v>1.0283306329852415E-3</v>
      </c>
      <c r="K658">
        <f t="shared" si="69"/>
        <v>0.51216969497059794</v>
      </c>
      <c r="L658">
        <f t="shared" si="70"/>
        <v>0.51216969497058407</v>
      </c>
    </row>
    <row r="659" spans="7:12">
      <c r="G659">
        <f t="shared" si="71"/>
        <v>652</v>
      </c>
      <c r="H659">
        <f t="shared" si="66"/>
        <v>54</v>
      </c>
      <c r="I659">
        <f t="shared" si="67"/>
        <v>1.2409999999999999E-2</v>
      </c>
      <c r="J659">
        <f t="shared" si="68"/>
        <v>1.0283306329852415E-3</v>
      </c>
      <c r="K659">
        <f t="shared" si="69"/>
        <v>0.51164355622855839</v>
      </c>
      <c r="L659">
        <f t="shared" si="70"/>
        <v>0.51164355622854474</v>
      </c>
    </row>
    <row r="660" spans="7:12">
      <c r="G660">
        <f t="shared" si="71"/>
        <v>653</v>
      </c>
      <c r="H660">
        <f t="shared" si="66"/>
        <v>54</v>
      </c>
      <c r="I660">
        <f t="shared" si="67"/>
        <v>1.2409999999999999E-2</v>
      </c>
      <c r="J660">
        <f t="shared" si="68"/>
        <v>1.0283306329852415E-3</v>
      </c>
      <c r="K660">
        <f t="shared" si="69"/>
        <v>0.51111795797530357</v>
      </c>
      <c r="L660">
        <f t="shared" si="70"/>
        <v>0.51111795797528992</v>
      </c>
    </row>
    <row r="661" spans="7:12">
      <c r="G661">
        <f t="shared" si="71"/>
        <v>654</v>
      </c>
      <c r="H661">
        <f t="shared" si="66"/>
        <v>54</v>
      </c>
      <c r="I661">
        <f t="shared" si="67"/>
        <v>1.2409999999999999E-2</v>
      </c>
      <c r="J661">
        <f t="shared" si="68"/>
        <v>1.0283306329852415E-3</v>
      </c>
      <c r="K661">
        <f t="shared" si="69"/>
        <v>0.51059289965560306</v>
      </c>
      <c r="L661">
        <f t="shared" si="70"/>
        <v>0.51059289965558929</v>
      </c>
    </row>
    <row r="662" spans="7:12">
      <c r="G662">
        <f t="shared" si="71"/>
        <v>655</v>
      </c>
      <c r="H662">
        <f t="shared" si="66"/>
        <v>54</v>
      </c>
      <c r="I662">
        <f t="shared" si="67"/>
        <v>1.2409999999999999E-2</v>
      </c>
      <c r="J662">
        <f t="shared" si="68"/>
        <v>1.0283306329852415E-3</v>
      </c>
      <c r="K662">
        <f t="shared" si="69"/>
        <v>0.51006838071479677</v>
      </c>
      <c r="L662">
        <f t="shared" si="70"/>
        <v>0.51006838071478311</v>
      </c>
    </row>
    <row r="663" spans="7:12">
      <c r="G663">
        <f t="shared" si="71"/>
        <v>656</v>
      </c>
      <c r="H663">
        <f t="shared" si="66"/>
        <v>54</v>
      </c>
      <c r="I663">
        <f t="shared" si="67"/>
        <v>1.2409999999999999E-2</v>
      </c>
      <c r="J663">
        <f t="shared" si="68"/>
        <v>1.0283306329852415E-3</v>
      </c>
      <c r="K663">
        <f t="shared" si="69"/>
        <v>0.50954440059879491</v>
      </c>
      <c r="L663">
        <f t="shared" si="70"/>
        <v>0.50954440059878126</v>
      </c>
    </row>
    <row r="664" spans="7:12">
      <c r="G664">
        <f t="shared" si="71"/>
        <v>657</v>
      </c>
      <c r="H664">
        <f t="shared" si="66"/>
        <v>54</v>
      </c>
      <c r="I664">
        <f t="shared" si="67"/>
        <v>1.2409999999999999E-2</v>
      </c>
      <c r="J664">
        <f t="shared" si="68"/>
        <v>1.0283306329852415E-3</v>
      </c>
      <c r="K664">
        <f t="shared" si="69"/>
        <v>0.5090209587540766</v>
      </c>
      <c r="L664">
        <f t="shared" si="70"/>
        <v>0.50902095875406284</v>
      </c>
    </row>
    <row r="665" spans="7:12">
      <c r="G665">
        <f t="shared" si="71"/>
        <v>658</v>
      </c>
      <c r="H665">
        <f t="shared" si="66"/>
        <v>54</v>
      </c>
      <c r="I665">
        <f t="shared" si="67"/>
        <v>1.2409999999999999E-2</v>
      </c>
      <c r="J665">
        <f t="shared" si="68"/>
        <v>1.0283306329852415E-3</v>
      </c>
      <c r="K665">
        <f t="shared" si="69"/>
        <v>0.5084980546276896</v>
      </c>
      <c r="L665">
        <f t="shared" si="70"/>
        <v>0.50849805462767583</v>
      </c>
    </row>
    <row r="666" spans="7:12">
      <c r="G666">
        <f t="shared" si="71"/>
        <v>659</v>
      </c>
      <c r="H666">
        <f t="shared" si="66"/>
        <v>54</v>
      </c>
      <c r="I666">
        <f t="shared" si="67"/>
        <v>1.2409999999999999E-2</v>
      </c>
      <c r="J666">
        <f t="shared" si="68"/>
        <v>1.0283306329852415E-3</v>
      </c>
      <c r="K666">
        <f t="shared" si="69"/>
        <v>0.50797568766724965</v>
      </c>
      <c r="L666">
        <f t="shared" si="70"/>
        <v>0.50797568766723589</v>
      </c>
    </row>
    <row r="667" spans="7:12">
      <c r="G667">
        <f t="shared" si="71"/>
        <v>660</v>
      </c>
      <c r="H667">
        <f t="shared" si="66"/>
        <v>55</v>
      </c>
      <c r="I667">
        <f t="shared" si="67"/>
        <v>1.2699999999999999E-2</v>
      </c>
      <c r="J667">
        <f t="shared" si="68"/>
        <v>1.0522224777222977E-3</v>
      </c>
      <c r="K667">
        <f t="shared" si="69"/>
        <v>0.49952295570325533</v>
      </c>
      <c r="L667">
        <f t="shared" si="70"/>
        <v>0.49952295570327498</v>
      </c>
    </row>
    <row r="668" spans="7:12">
      <c r="G668">
        <f t="shared" si="71"/>
        <v>661</v>
      </c>
      <c r="H668">
        <f t="shared" si="66"/>
        <v>55</v>
      </c>
      <c r="I668">
        <f t="shared" si="67"/>
        <v>1.2699999999999999E-2</v>
      </c>
      <c r="J668">
        <f t="shared" si="68"/>
        <v>1.0522224777222977E-3</v>
      </c>
      <c r="K668">
        <f t="shared" si="69"/>
        <v>0.49899789889769908</v>
      </c>
      <c r="L668">
        <f t="shared" si="70"/>
        <v>0.49899789889771928</v>
      </c>
    </row>
    <row r="669" spans="7:12">
      <c r="G669">
        <f t="shared" si="71"/>
        <v>662</v>
      </c>
      <c r="H669">
        <f t="shared" si="66"/>
        <v>55</v>
      </c>
      <c r="I669">
        <f t="shared" si="67"/>
        <v>1.2699999999999999E-2</v>
      </c>
      <c r="J669">
        <f t="shared" si="68"/>
        <v>1.0522224777222977E-3</v>
      </c>
      <c r="K669">
        <f t="shared" si="69"/>
        <v>0.49847339398799834</v>
      </c>
      <c r="L669">
        <f t="shared" si="70"/>
        <v>0.49847339398801865</v>
      </c>
    </row>
    <row r="670" spans="7:12">
      <c r="G670">
        <f t="shared" si="71"/>
        <v>663</v>
      </c>
      <c r="H670">
        <f t="shared" si="66"/>
        <v>55</v>
      </c>
      <c r="I670">
        <f t="shared" si="67"/>
        <v>1.2699999999999999E-2</v>
      </c>
      <c r="J670">
        <f t="shared" si="68"/>
        <v>1.0522224777222977E-3</v>
      </c>
      <c r="K670">
        <f t="shared" si="69"/>
        <v>0.49794944039404648</v>
      </c>
      <c r="L670">
        <f t="shared" si="70"/>
        <v>0.49794944039406674</v>
      </c>
    </row>
    <row r="671" spans="7:12">
      <c r="G671">
        <f t="shared" si="71"/>
        <v>664</v>
      </c>
      <c r="H671">
        <f t="shared" si="66"/>
        <v>55</v>
      </c>
      <c r="I671">
        <f t="shared" si="67"/>
        <v>1.2699999999999999E-2</v>
      </c>
      <c r="J671">
        <f t="shared" si="68"/>
        <v>1.0522224777222977E-3</v>
      </c>
      <c r="K671">
        <f t="shared" si="69"/>
        <v>0.4974260375363464</v>
      </c>
      <c r="L671">
        <f t="shared" si="70"/>
        <v>0.49742603753636672</v>
      </c>
    </row>
    <row r="672" spans="7:12">
      <c r="G672">
        <f t="shared" si="71"/>
        <v>665</v>
      </c>
      <c r="H672">
        <f t="shared" si="66"/>
        <v>55</v>
      </c>
      <c r="I672">
        <f t="shared" si="67"/>
        <v>1.2699999999999999E-2</v>
      </c>
      <c r="J672">
        <f t="shared" si="68"/>
        <v>1.0522224777222977E-3</v>
      </c>
      <c r="K672">
        <f t="shared" si="69"/>
        <v>0.49690318483601026</v>
      </c>
      <c r="L672">
        <f t="shared" si="70"/>
        <v>0.49690318483603058</v>
      </c>
    </row>
    <row r="673" spans="7:12">
      <c r="G673">
        <f t="shared" si="71"/>
        <v>666</v>
      </c>
      <c r="H673">
        <f t="shared" si="66"/>
        <v>55</v>
      </c>
      <c r="I673">
        <f t="shared" si="67"/>
        <v>1.2699999999999999E-2</v>
      </c>
      <c r="J673">
        <f t="shared" si="68"/>
        <v>1.0522224777222977E-3</v>
      </c>
      <c r="K673">
        <f t="shared" si="69"/>
        <v>0.49638088171475825</v>
      </c>
      <c r="L673">
        <f t="shared" si="70"/>
        <v>0.49638088171477862</v>
      </c>
    </row>
    <row r="674" spans="7:12">
      <c r="G674">
        <f t="shared" si="71"/>
        <v>667</v>
      </c>
      <c r="H674">
        <f t="shared" si="66"/>
        <v>55</v>
      </c>
      <c r="I674">
        <f t="shared" si="67"/>
        <v>1.2699999999999999E-2</v>
      </c>
      <c r="J674">
        <f t="shared" si="68"/>
        <v>1.0522224777222977E-3</v>
      </c>
      <c r="K674">
        <f t="shared" si="69"/>
        <v>0.49585912759491912</v>
      </c>
      <c r="L674">
        <f t="shared" si="70"/>
        <v>0.49585912759493955</v>
      </c>
    </row>
    <row r="675" spans="7:12">
      <c r="G675">
        <f t="shared" si="71"/>
        <v>668</v>
      </c>
      <c r="H675">
        <f t="shared" si="66"/>
        <v>55</v>
      </c>
      <c r="I675">
        <f t="shared" si="67"/>
        <v>1.2699999999999999E-2</v>
      </c>
      <c r="J675">
        <f t="shared" si="68"/>
        <v>1.0522224777222977E-3</v>
      </c>
      <c r="K675">
        <f t="shared" si="69"/>
        <v>0.49533792189942827</v>
      </c>
      <c r="L675">
        <f t="shared" si="70"/>
        <v>0.49533792189944875</v>
      </c>
    </row>
    <row r="676" spans="7:12">
      <c r="G676">
        <f t="shared" si="71"/>
        <v>669</v>
      </c>
      <c r="H676">
        <f t="shared" si="66"/>
        <v>55</v>
      </c>
      <c r="I676">
        <f t="shared" si="67"/>
        <v>1.2699999999999999E-2</v>
      </c>
      <c r="J676">
        <f t="shared" si="68"/>
        <v>1.0522224777222977E-3</v>
      </c>
      <c r="K676">
        <f t="shared" si="69"/>
        <v>0.49481726405182791</v>
      </c>
      <c r="L676">
        <f t="shared" si="70"/>
        <v>0.49481726405184828</v>
      </c>
    </row>
    <row r="677" spans="7:12">
      <c r="G677">
        <f t="shared" si="71"/>
        <v>670</v>
      </c>
      <c r="H677">
        <f t="shared" si="66"/>
        <v>55</v>
      </c>
      <c r="I677">
        <f t="shared" si="67"/>
        <v>1.2699999999999999E-2</v>
      </c>
      <c r="J677">
        <f t="shared" si="68"/>
        <v>1.0522224777222977E-3</v>
      </c>
      <c r="K677">
        <f t="shared" si="69"/>
        <v>0.49429715347626607</v>
      </c>
      <c r="L677">
        <f t="shared" si="70"/>
        <v>0.4942971534762865</v>
      </c>
    </row>
    <row r="678" spans="7:12">
      <c r="G678">
        <f t="shared" si="71"/>
        <v>671</v>
      </c>
      <c r="H678">
        <f t="shared" si="66"/>
        <v>55</v>
      </c>
      <c r="I678">
        <f t="shared" si="67"/>
        <v>1.2699999999999999E-2</v>
      </c>
      <c r="J678">
        <f t="shared" si="68"/>
        <v>1.0522224777222977E-3</v>
      </c>
      <c r="K678">
        <f t="shared" si="69"/>
        <v>0.4937775895974959</v>
      </c>
      <c r="L678">
        <f t="shared" si="70"/>
        <v>0.4937775895975165</v>
      </c>
    </row>
    <row r="679" spans="7:12">
      <c r="G679">
        <f t="shared" si="71"/>
        <v>672</v>
      </c>
      <c r="H679">
        <f t="shared" si="66"/>
        <v>56</v>
      </c>
      <c r="I679">
        <f t="shared" si="67"/>
        <v>1.3010000000000001E-2</v>
      </c>
      <c r="J679">
        <f t="shared" si="68"/>
        <v>1.0777551015865861E-3</v>
      </c>
      <c r="K679">
        <f t="shared" si="69"/>
        <v>0.48487632254617102</v>
      </c>
      <c r="L679">
        <f t="shared" si="70"/>
        <v>0.48487632254613605</v>
      </c>
    </row>
    <row r="680" spans="7:12">
      <c r="G680">
        <f t="shared" si="71"/>
        <v>673</v>
      </c>
      <c r="H680">
        <f t="shared" si="66"/>
        <v>56</v>
      </c>
      <c r="I680">
        <f t="shared" si="67"/>
        <v>1.3010000000000001E-2</v>
      </c>
      <c r="J680">
        <f t="shared" si="68"/>
        <v>1.0777551015865861E-3</v>
      </c>
      <c r="K680">
        <f t="shared" si="69"/>
        <v>0.48435430722058859</v>
      </c>
      <c r="L680">
        <f t="shared" si="70"/>
        <v>0.48435430722055456</v>
      </c>
    </row>
    <row r="681" spans="7:12">
      <c r="G681">
        <f t="shared" si="71"/>
        <v>674</v>
      </c>
      <c r="H681">
        <f t="shared" si="66"/>
        <v>56</v>
      </c>
      <c r="I681">
        <f t="shared" si="67"/>
        <v>1.3010000000000001E-2</v>
      </c>
      <c r="J681">
        <f t="shared" si="68"/>
        <v>1.0777551015865861E-3</v>
      </c>
      <c r="K681">
        <f t="shared" si="69"/>
        <v>0.48383285389398917</v>
      </c>
      <c r="L681">
        <f t="shared" si="70"/>
        <v>0.48383285389395508</v>
      </c>
    </row>
    <row r="682" spans="7:12">
      <c r="G682">
        <f t="shared" si="71"/>
        <v>675</v>
      </c>
      <c r="H682">
        <f t="shared" si="66"/>
        <v>56</v>
      </c>
      <c r="I682">
        <f t="shared" si="67"/>
        <v>1.3010000000000001E-2</v>
      </c>
      <c r="J682">
        <f t="shared" si="68"/>
        <v>1.0777551015865861E-3</v>
      </c>
      <c r="K682">
        <f t="shared" si="69"/>
        <v>0.48331196196132742</v>
      </c>
      <c r="L682">
        <f t="shared" si="70"/>
        <v>0.48331196196129345</v>
      </c>
    </row>
    <row r="683" spans="7:12">
      <c r="G683">
        <f t="shared" si="71"/>
        <v>676</v>
      </c>
      <c r="H683">
        <f t="shared" si="66"/>
        <v>56</v>
      </c>
      <c r="I683">
        <f t="shared" si="67"/>
        <v>1.3010000000000001E-2</v>
      </c>
      <c r="J683">
        <f t="shared" si="68"/>
        <v>1.0777551015865861E-3</v>
      </c>
      <c r="K683">
        <f t="shared" si="69"/>
        <v>0.48279163081820997</v>
      </c>
      <c r="L683">
        <f t="shared" si="70"/>
        <v>0.48279163081817583</v>
      </c>
    </row>
    <row r="684" spans="7:12">
      <c r="G684">
        <f t="shared" si="71"/>
        <v>677</v>
      </c>
      <c r="H684">
        <f t="shared" si="66"/>
        <v>56</v>
      </c>
      <c r="I684">
        <f t="shared" si="67"/>
        <v>1.3010000000000001E-2</v>
      </c>
      <c r="J684">
        <f t="shared" si="68"/>
        <v>1.0777551015865861E-3</v>
      </c>
      <c r="K684">
        <f t="shared" si="69"/>
        <v>0.48227185986089333</v>
      </c>
      <c r="L684">
        <f t="shared" si="70"/>
        <v>0.48227185986085913</v>
      </c>
    </row>
    <row r="685" spans="7:12">
      <c r="G685">
        <f t="shared" si="71"/>
        <v>678</v>
      </c>
      <c r="H685">
        <f t="shared" si="66"/>
        <v>56</v>
      </c>
      <c r="I685">
        <f t="shared" si="67"/>
        <v>1.3010000000000001E-2</v>
      </c>
      <c r="J685">
        <f t="shared" si="68"/>
        <v>1.0777551015865861E-3</v>
      </c>
      <c r="K685">
        <f t="shared" si="69"/>
        <v>0.48175264848628424</v>
      </c>
      <c r="L685">
        <f t="shared" si="70"/>
        <v>0.48175264848625016</v>
      </c>
    </row>
    <row r="686" spans="7:12">
      <c r="G686">
        <f t="shared" si="71"/>
        <v>679</v>
      </c>
      <c r="H686">
        <f t="shared" si="66"/>
        <v>56</v>
      </c>
      <c r="I686">
        <f t="shared" si="67"/>
        <v>1.3010000000000001E-2</v>
      </c>
      <c r="J686">
        <f t="shared" si="68"/>
        <v>1.0777551015865861E-3</v>
      </c>
      <c r="K686">
        <f t="shared" si="69"/>
        <v>0.48123399609193929</v>
      </c>
      <c r="L686">
        <f t="shared" si="70"/>
        <v>0.48123399609190515</v>
      </c>
    </row>
    <row r="687" spans="7:12">
      <c r="G687">
        <f t="shared" si="71"/>
        <v>680</v>
      </c>
      <c r="H687">
        <f t="shared" si="66"/>
        <v>56</v>
      </c>
      <c r="I687">
        <f t="shared" si="67"/>
        <v>1.3010000000000001E-2</v>
      </c>
      <c r="J687">
        <f t="shared" si="68"/>
        <v>1.0777551015865861E-3</v>
      </c>
      <c r="K687">
        <f t="shared" si="69"/>
        <v>0.48071590207606313</v>
      </c>
      <c r="L687">
        <f t="shared" si="70"/>
        <v>0.48071590207602899</v>
      </c>
    </row>
    <row r="688" spans="7:12">
      <c r="G688">
        <f t="shared" si="71"/>
        <v>681</v>
      </c>
      <c r="H688">
        <f t="shared" si="66"/>
        <v>56</v>
      </c>
      <c r="I688">
        <f t="shared" si="67"/>
        <v>1.3010000000000001E-2</v>
      </c>
      <c r="J688">
        <f t="shared" si="68"/>
        <v>1.0777551015865861E-3</v>
      </c>
      <c r="K688">
        <f t="shared" si="69"/>
        <v>0.48019836583750819</v>
      </c>
      <c r="L688">
        <f t="shared" si="70"/>
        <v>0.48019836583747399</v>
      </c>
    </row>
    <row r="689" spans="7:12">
      <c r="G689">
        <f t="shared" si="71"/>
        <v>682</v>
      </c>
      <c r="H689">
        <f t="shared" si="66"/>
        <v>56</v>
      </c>
      <c r="I689">
        <f t="shared" si="67"/>
        <v>1.3010000000000001E-2</v>
      </c>
      <c r="J689">
        <f t="shared" si="68"/>
        <v>1.0777551015865861E-3</v>
      </c>
      <c r="K689">
        <f t="shared" si="69"/>
        <v>0.47968138677577438</v>
      </c>
      <c r="L689">
        <f t="shared" si="70"/>
        <v>0.47968138677574029</v>
      </c>
    </row>
    <row r="690" spans="7:12">
      <c r="G690">
        <f t="shared" si="71"/>
        <v>683</v>
      </c>
      <c r="H690">
        <f t="shared" si="66"/>
        <v>56</v>
      </c>
      <c r="I690">
        <f t="shared" si="67"/>
        <v>1.3010000000000001E-2</v>
      </c>
      <c r="J690">
        <f t="shared" si="68"/>
        <v>1.0777551015865861E-3</v>
      </c>
      <c r="K690">
        <f t="shared" si="69"/>
        <v>0.47916496429100819</v>
      </c>
      <c r="L690">
        <f t="shared" si="70"/>
        <v>0.47916496429097416</v>
      </c>
    </row>
    <row r="691" spans="7:12">
      <c r="G691">
        <f t="shared" si="71"/>
        <v>684</v>
      </c>
      <c r="H691">
        <f t="shared" si="66"/>
        <v>57</v>
      </c>
      <c r="I691">
        <f t="shared" si="67"/>
        <v>1.333E-2</v>
      </c>
      <c r="J691">
        <f t="shared" si="68"/>
        <v>1.104103846949922E-3</v>
      </c>
      <c r="K691">
        <f t="shared" si="69"/>
        <v>0.47010912778960701</v>
      </c>
      <c r="L691">
        <f t="shared" si="70"/>
        <v>0.47010912778961811</v>
      </c>
    </row>
    <row r="692" spans="7:12">
      <c r="G692">
        <f t="shared" si="71"/>
        <v>685</v>
      </c>
      <c r="H692">
        <f t="shared" si="66"/>
        <v>57</v>
      </c>
      <c r="I692">
        <f t="shared" si="67"/>
        <v>1.333E-2</v>
      </c>
      <c r="J692">
        <f t="shared" si="68"/>
        <v>1.104103846949922E-3</v>
      </c>
      <c r="K692">
        <f t="shared" si="69"/>
        <v>0.46959065094540647</v>
      </c>
      <c r="L692">
        <f t="shared" si="70"/>
        <v>0.46959065094541774</v>
      </c>
    </row>
    <row r="693" spans="7:12">
      <c r="G693">
        <f t="shared" si="71"/>
        <v>686</v>
      </c>
      <c r="H693">
        <f t="shared" si="66"/>
        <v>57</v>
      </c>
      <c r="I693">
        <f t="shared" si="67"/>
        <v>1.333E-2</v>
      </c>
      <c r="J693">
        <f t="shared" si="68"/>
        <v>1.104103846949922E-3</v>
      </c>
      <c r="K693">
        <f t="shared" si="69"/>
        <v>0.46907274592213449</v>
      </c>
      <c r="L693">
        <f t="shared" si="70"/>
        <v>0.46907274592214571</v>
      </c>
    </row>
    <row r="694" spans="7:12">
      <c r="G694">
        <f t="shared" si="71"/>
        <v>687</v>
      </c>
      <c r="H694">
        <f t="shared" si="66"/>
        <v>57</v>
      </c>
      <c r="I694">
        <f t="shared" si="67"/>
        <v>1.333E-2</v>
      </c>
      <c r="J694">
        <f t="shared" si="68"/>
        <v>1.104103846949922E-3</v>
      </c>
      <c r="K694">
        <f t="shared" si="69"/>
        <v>0.46855541208913765</v>
      </c>
      <c r="L694">
        <f t="shared" si="70"/>
        <v>0.46855541208914886</v>
      </c>
    </row>
    <row r="695" spans="7:12">
      <c r="G695">
        <f t="shared" si="71"/>
        <v>688</v>
      </c>
      <c r="H695">
        <f t="shared" si="66"/>
        <v>57</v>
      </c>
      <c r="I695">
        <f t="shared" si="67"/>
        <v>1.333E-2</v>
      </c>
      <c r="J695">
        <f t="shared" si="68"/>
        <v>1.104103846949922E-3</v>
      </c>
      <c r="K695">
        <f t="shared" si="69"/>
        <v>0.46803864881645807</v>
      </c>
      <c r="L695">
        <f t="shared" si="70"/>
        <v>0.46803864881646934</v>
      </c>
    </row>
    <row r="696" spans="7:12">
      <c r="G696">
        <f t="shared" si="71"/>
        <v>689</v>
      </c>
      <c r="H696">
        <f t="shared" ref="H696:H759" si="72">INT(G696/12)</f>
        <v>57</v>
      </c>
      <c r="I696">
        <f t="shared" ref="I696:I759" si="73">VLOOKUP(H696,$B$7:$C$157,2,FALSE)</f>
        <v>1.333E-2</v>
      </c>
      <c r="J696">
        <f t="shared" ref="J696:J759" si="74">(1+I696)^(1/12)-1</f>
        <v>1.104103846949922E-3</v>
      </c>
      <c r="K696">
        <f t="shared" ref="K696:K759" si="75">(1+J696)^(-G696)</f>
        <v>0.46752245547483279</v>
      </c>
      <c r="L696">
        <f t="shared" ref="L696:L759" si="76">(1+I696)^(-G696/12)</f>
        <v>0.46752245547484406</v>
      </c>
    </row>
    <row r="697" spans="7:12">
      <c r="G697">
        <f t="shared" si="71"/>
        <v>690</v>
      </c>
      <c r="H697">
        <f t="shared" si="72"/>
        <v>57</v>
      </c>
      <c r="I697">
        <f t="shared" si="73"/>
        <v>1.333E-2</v>
      </c>
      <c r="J697">
        <f t="shared" si="74"/>
        <v>1.104103846949922E-3</v>
      </c>
      <c r="K697">
        <f t="shared" si="75"/>
        <v>0.46700683143569277</v>
      </c>
      <c r="L697">
        <f t="shared" si="76"/>
        <v>0.46700683143570404</v>
      </c>
    </row>
    <row r="698" spans="7:12">
      <c r="G698">
        <f t="shared" si="71"/>
        <v>691</v>
      </c>
      <c r="H698">
        <f t="shared" si="72"/>
        <v>57</v>
      </c>
      <c r="I698">
        <f t="shared" si="73"/>
        <v>1.333E-2</v>
      </c>
      <c r="J698">
        <f t="shared" si="74"/>
        <v>1.104103846949922E-3</v>
      </c>
      <c r="K698">
        <f t="shared" si="75"/>
        <v>0.46649177607116205</v>
      </c>
      <c r="L698">
        <f t="shared" si="76"/>
        <v>0.46649177607117337</v>
      </c>
    </row>
    <row r="699" spans="7:12">
      <c r="G699">
        <f t="shared" si="71"/>
        <v>692</v>
      </c>
      <c r="H699">
        <f t="shared" si="72"/>
        <v>57</v>
      </c>
      <c r="I699">
        <f t="shared" si="73"/>
        <v>1.333E-2</v>
      </c>
      <c r="J699">
        <f t="shared" si="74"/>
        <v>1.104103846949922E-3</v>
      </c>
      <c r="K699">
        <f t="shared" si="75"/>
        <v>0.46597728875405736</v>
      </c>
      <c r="L699">
        <f t="shared" si="76"/>
        <v>0.46597728875406874</v>
      </c>
    </row>
    <row r="700" spans="7:12">
      <c r="G700">
        <f t="shared" si="71"/>
        <v>693</v>
      </c>
      <c r="H700">
        <f t="shared" si="72"/>
        <v>57</v>
      </c>
      <c r="I700">
        <f t="shared" si="73"/>
        <v>1.333E-2</v>
      </c>
      <c r="J700">
        <f t="shared" si="74"/>
        <v>1.104103846949922E-3</v>
      </c>
      <c r="K700">
        <f t="shared" si="75"/>
        <v>0.46546336885788708</v>
      </c>
      <c r="L700">
        <f t="shared" si="76"/>
        <v>0.46546336885789846</v>
      </c>
    </row>
    <row r="701" spans="7:12">
      <c r="G701">
        <f t="shared" si="71"/>
        <v>694</v>
      </c>
      <c r="H701">
        <f t="shared" si="72"/>
        <v>57</v>
      </c>
      <c r="I701">
        <f t="shared" si="73"/>
        <v>1.333E-2</v>
      </c>
      <c r="J701">
        <f t="shared" si="74"/>
        <v>1.104103846949922E-3</v>
      </c>
      <c r="K701">
        <f t="shared" si="75"/>
        <v>0.46495001575685058</v>
      </c>
      <c r="L701">
        <f t="shared" si="76"/>
        <v>0.46495001575686179</v>
      </c>
    </row>
    <row r="702" spans="7:12">
      <c r="G702">
        <f t="shared" si="71"/>
        <v>695</v>
      </c>
      <c r="H702">
        <f t="shared" si="72"/>
        <v>57</v>
      </c>
      <c r="I702">
        <f t="shared" si="73"/>
        <v>1.333E-2</v>
      </c>
      <c r="J702">
        <f t="shared" si="74"/>
        <v>1.104103846949922E-3</v>
      </c>
      <c r="K702">
        <f t="shared" si="75"/>
        <v>0.46443722882583721</v>
      </c>
      <c r="L702">
        <f t="shared" si="76"/>
        <v>0.46443722882584848</v>
      </c>
    </row>
    <row r="703" spans="7:12">
      <c r="G703">
        <f t="shared" si="71"/>
        <v>696</v>
      </c>
      <c r="H703">
        <f t="shared" si="72"/>
        <v>58</v>
      </c>
      <c r="I703">
        <f t="shared" si="73"/>
        <v>1.367E-2</v>
      </c>
      <c r="J703">
        <f t="shared" si="74"/>
        <v>1.1320910329637446E-3</v>
      </c>
      <c r="K703">
        <f t="shared" si="75"/>
        <v>0.45498551850743374</v>
      </c>
      <c r="L703">
        <f t="shared" si="76"/>
        <v>0.45498551850743568</v>
      </c>
    </row>
    <row r="704" spans="7:12">
      <c r="G704">
        <f t="shared" si="71"/>
        <v>697</v>
      </c>
      <c r="H704">
        <f t="shared" si="72"/>
        <v>58</v>
      </c>
      <c r="I704">
        <f t="shared" si="73"/>
        <v>1.367E-2</v>
      </c>
      <c r="J704">
        <f t="shared" si="74"/>
        <v>1.1320910329637446E-3</v>
      </c>
      <c r="K704">
        <f t="shared" si="75"/>
        <v>0.45447101594554001</v>
      </c>
      <c r="L704">
        <f t="shared" si="76"/>
        <v>0.45447101594554112</v>
      </c>
    </row>
    <row r="705" spans="7:12">
      <c r="G705">
        <f t="shared" si="71"/>
        <v>698</v>
      </c>
      <c r="H705">
        <f t="shared" si="72"/>
        <v>58</v>
      </c>
      <c r="I705">
        <f t="shared" si="73"/>
        <v>1.367E-2</v>
      </c>
      <c r="J705">
        <f t="shared" si="74"/>
        <v>1.1320910329637446E-3</v>
      </c>
      <c r="K705">
        <f t="shared" si="75"/>
        <v>0.45395709518872651</v>
      </c>
      <c r="L705">
        <f t="shared" si="76"/>
        <v>0.45395709518872773</v>
      </c>
    </row>
    <row r="706" spans="7:12">
      <c r="G706">
        <f t="shared" si="71"/>
        <v>699</v>
      </c>
      <c r="H706">
        <f t="shared" si="72"/>
        <v>58</v>
      </c>
      <c r="I706">
        <f t="shared" si="73"/>
        <v>1.367E-2</v>
      </c>
      <c r="J706">
        <f t="shared" si="74"/>
        <v>1.1320910329637446E-3</v>
      </c>
      <c r="K706">
        <f t="shared" si="75"/>
        <v>0.45344375557908212</v>
      </c>
      <c r="L706">
        <f t="shared" si="76"/>
        <v>0.45344375557908323</v>
      </c>
    </row>
    <row r="707" spans="7:12">
      <c r="G707">
        <f t="shared" si="71"/>
        <v>700</v>
      </c>
      <c r="H707">
        <f t="shared" si="72"/>
        <v>58</v>
      </c>
      <c r="I707">
        <f t="shared" si="73"/>
        <v>1.367E-2</v>
      </c>
      <c r="J707">
        <f t="shared" si="74"/>
        <v>1.1320910329637446E-3</v>
      </c>
      <c r="K707">
        <f t="shared" si="75"/>
        <v>0.45293099645943902</v>
      </c>
      <c r="L707">
        <f t="shared" si="76"/>
        <v>0.45293099645944018</v>
      </c>
    </row>
    <row r="708" spans="7:12">
      <c r="G708">
        <f t="shared" si="71"/>
        <v>701</v>
      </c>
      <c r="H708">
        <f t="shared" si="72"/>
        <v>58</v>
      </c>
      <c r="I708">
        <f t="shared" si="73"/>
        <v>1.367E-2</v>
      </c>
      <c r="J708">
        <f t="shared" si="74"/>
        <v>1.1320910329637446E-3</v>
      </c>
      <c r="K708">
        <f t="shared" si="75"/>
        <v>0.4524188171733729</v>
      </c>
      <c r="L708">
        <f t="shared" si="76"/>
        <v>0.45241881717337418</v>
      </c>
    </row>
    <row r="709" spans="7:12">
      <c r="G709">
        <f t="shared" si="71"/>
        <v>702</v>
      </c>
      <c r="H709">
        <f t="shared" si="72"/>
        <v>58</v>
      </c>
      <c r="I709">
        <f t="shared" si="73"/>
        <v>1.367E-2</v>
      </c>
      <c r="J709">
        <f t="shared" si="74"/>
        <v>1.1320910329637446E-3</v>
      </c>
      <c r="K709">
        <f t="shared" si="75"/>
        <v>0.45190721706520171</v>
      </c>
      <c r="L709">
        <f t="shared" si="76"/>
        <v>0.45190721706520304</v>
      </c>
    </row>
    <row r="710" spans="7:12">
      <c r="G710">
        <f t="shared" si="71"/>
        <v>703</v>
      </c>
      <c r="H710">
        <f t="shared" si="72"/>
        <v>58</v>
      </c>
      <c r="I710">
        <f t="shared" si="73"/>
        <v>1.367E-2</v>
      </c>
      <c r="J710">
        <f t="shared" si="74"/>
        <v>1.1320910329637446E-3</v>
      </c>
      <c r="K710">
        <f t="shared" si="75"/>
        <v>0.45139619547998511</v>
      </c>
      <c r="L710">
        <f t="shared" si="76"/>
        <v>0.45139619547998627</v>
      </c>
    </row>
    <row r="711" spans="7:12">
      <c r="G711">
        <f t="shared" si="71"/>
        <v>704</v>
      </c>
      <c r="H711">
        <f t="shared" si="72"/>
        <v>58</v>
      </c>
      <c r="I711">
        <f t="shared" si="73"/>
        <v>1.367E-2</v>
      </c>
      <c r="J711">
        <f t="shared" si="74"/>
        <v>1.1320910329637446E-3</v>
      </c>
      <c r="K711">
        <f t="shared" si="75"/>
        <v>0.45088575176352247</v>
      </c>
      <c r="L711">
        <f t="shared" si="76"/>
        <v>0.45088575176352369</v>
      </c>
    </row>
    <row r="712" spans="7:12">
      <c r="G712">
        <f t="shared" si="71"/>
        <v>705</v>
      </c>
      <c r="H712">
        <f t="shared" si="72"/>
        <v>58</v>
      </c>
      <c r="I712">
        <f t="shared" si="73"/>
        <v>1.367E-2</v>
      </c>
      <c r="J712">
        <f t="shared" si="74"/>
        <v>1.1320910329637446E-3</v>
      </c>
      <c r="K712">
        <f t="shared" si="75"/>
        <v>0.45037588526235384</v>
      </c>
      <c r="L712">
        <f t="shared" si="76"/>
        <v>0.45037588526235511</v>
      </c>
    </row>
    <row r="713" spans="7:12">
      <c r="G713">
        <f t="shared" ref="G713:G768" si="77">G712+1</f>
        <v>706</v>
      </c>
      <c r="H713">
        <f t="shared" si="72"/>
        <v>58</v>
      </c>
      <c r="I713">
        <f t="shared" si="73"/>
        <v>1.367E-2</v>
      </c>
      <c r="J713">
        <f t="shared" si="74"/>
        <v>1.1320910329637446E-3</v>
      </c>
      <c r="K713">
        <f t="shared" si="75"/>
        <v>0.44986659532375789</v>
      </c>
      <c r="L713">
        <f t="shared" si="76"/>
        <v>0.44986659532375917</v>
      </c>
    </row>
    <row r="714" spans="7:12">
      <c r="G714">
        <f t="shared" si="77"/>
        <v>707</v>
      </c>
      <c r="H714">
        <f t="shared" si="72"/>
        <v>58</v>
      </c>
      <c r="I714">
        <f t="shared" si="73"/>
        <v>1.367E-2</v>
      </c>
      <c r="J714">
        <f t="shared" si="74"/>
        <v>1.1320910329637446E-3</v>
      </c>
      <c r="K714">
        <f t="shared" si="75"/>
        <v>0.44935788129575144</v>
      </c>
      <c r="L714">
        <f t="shared" si="76"/>
        <v>0.4493578812957526</v>
      </c>
    </row>
    <row r="715" spans="7:12">
      <c r="G715">
        <f t="shared" si="77"/>
        <v>708</v>
      </c>
      <c r="H715">
        <f t="shared" si="72"/>
        <v>59</v>
      </c>
      <c r="I715">
        <f t="shared" si="73"/>
        <v>1.4019999999999999E-2</v>
      </c>
      <c r="J715">
        <f t="shared" si="74"/>
        <v>1.1608923845471963E-3</v>
      </c>
      <c r="K715">
        <f t="shared" si="75"/>
        <v>0.43980004366355713</v>
      </c>
      <c r="L715">
        <f t="shared" si="76"/>
        <v>0.43980004366354869</v>
      </c>
    </row>
    <row r="716" spans="7:12">
      <c r="G716">
        <f t="shared" si="77"/>
        <v>709</v>
      </c>
      <c r="H716">
        <f t="shared" si="72"/>
        <v>59</v>
      </c>
      <c r="I716">
        <f t="shared" si="73"/>
        <v>1.4019999999999999E-2</v>
      </c>
      <c r="J716">
        <f t="shared" si="74"/>
        <v>1.1608923845471963E-3</v>
      </c>
      <c r="K716">
        <f t="shared" si="75"/>
        <v>0.43929007516069585</v>
      </c>
      <c r="L716">
        <f t="shared" si="76"/>
        <v>0.43929007516068824</v>
      </c>
    </row>
    <row r="717" spans="7:12">
      <c r="G717">
        <f t="shared" si="77"/>
        <v>710</v>
      </c>
      <c r="H717">
        <f t="shared" si="72"/>
        <v>59</v>
      </c>
      <c r="I717">
        <f t="shared" si="73"/>
        <v>1.4019999999999999E-2</v>
      </c>
      <c r="J717">
        <f t="shared" si="74"/>
        <v>1.1608923845471963E-3</v>
      </c>
      <c r="K717">
        <f t="shared" si="75"/>
        <v>0.43878069798991309</v>
      </c>
      <c r="L717">
        <f t="shared" si="76"/>
        <v>0.43878069798990549</v>
      </c>
    </row>
    <row r="718" spans="7:12">
      <c r="G718">
        <f t="shared" si="77"/>
        <v>711</v>
      </c>
      <c r="H718">
        <f t="shared" si="72"/>
        <v>59</v>
      </c>
      <c r="I718">
        <f t="shared" si="73"/>
        <v>1.4019999999999999E-2</v>
      </c>
      <c r="J718">
        <f t="shared" si="74"/>
        <v>1.1608923845471963E-3</v>
      </c>
      <c r="K718">
        <f t="shared" si="75"/>
        <v>0.43827191146553179</v>
      </c>
      <c r="L718">
        <f t="shared" si="76"/>
        <v>0.43827191146552424</v>
      </c>
    </row>
    <row r="719" spans="7:12">
      <c r="G719">
        <f t="shared" si="77"/>
        <v>712</v>
      </c>
      <c r="H719">
        <f t="shared" si="72"/>
        <v>59</v>
      </c>
      <c r="I719">
        <f t="shared" si="73"/>
        <v>1.4019999999999999E-2</v>
      </c>
      <c r="J719">
        <f t="shared" si="74"/>
        <v>1.1608923845471963E-3</v>
      </c>
      <c r="K719">
        <f t="shared" si="75"/>
        <v>0.43776371490267024</v>
      </c>
      <c r="L719">
        <f t="shared" si="76"/>
        <v>0.43776371490266258</v>
      </c>
    </row>
    <row r="720" spans="7:12">
      <c r="G720">
        <f t="shared" si="77"/>
        <v>713</v>
      </c>
      <c r="H720">
        <f t="shared" si="72"/>
        <v>59</v>
      </c>
      <c r="I720">
        <f t="shared" si="73"/>
        <v>1.4019999999999999E-2</v>
      </c>
      <c r="J720">
        <f t="shared" si="74"/>
        <v>1.1608923845471963E-3</v>
      </c>
      <c r="K720">
        <f t="shared" si="75"/>
        <v>0.43725610761724071</v>
      </c>
      <c r="L720">
        <f t="shared" si="76"/>
        <v>0.43725610761723305</v>
      </c>
    </row>
    <row r="721" spans="7:12">
      <c r="G721">
        <f t="shared" si="77"/>
        <v>714</v>
      </c>
      <c r="H721">
        <f t="shared" si="72"/>
        <v>59</v>
      </c>
      <c r="I721">
        <f t="shared" si="73"/>
        <v>1.4019999999999999E-2</v>
      </c>
      <c r="J721">
        <f t="shared" si="74"/>
        <v>1.1608923845471963E-3</v>
      </c>
      <c r="K721">
        <f t="shared" si="75"/>
        <v>0.4367490889259486</v>
      </c>
      <c r="L721">
        <f t="shared" si="76"/>
        <v>0.436749088925941</v>
      </c>
    </row>
    <row r="722" spans="7:12">
      <c r="G722">
        <f t="shared" si="77"/>
        <v>715</v>
      </c>
      <c r="H722">
        <f t="shared" si="72"/>
        <v>59</v>
      </c>
      <c r="I722">
        <f t="shared" si="73"/>
        <v>1.4019999999999999E-2</v>
      </c>
      <c r="J722">
        <f t="shared" si="74"/>
        <v>1.1608923845471963E-3</v>
      </c>
      <c r="K722">
        <f t="shared" si="75"/>
        <v>0.43624265814629198</v>
      </c>
      <c r="L722">
        <f t="shared" si="76"/>
        <v>0.43624265814628432</v>
      </c>
    </row>
    <row r="723" spans="7:12">
      <c r="G723">
        <f t="shared" si="77"/>
        <v>716</v>
      </c>
      <c r="H723">
        <f t="shared" si="72"/>
        <v>59</v>
      </c>
      <c r="I723">
        <f t="shared" si="73"/>
        <v>1.4019999999999999E-2</v>
      </c>
      <c r="J723">
        <f t="shared" si="74"/>
        <v>1.1608923845471963E-3</v>
      </c>
      <c r="K723">
        <f t="shared" si="75"/>
        <v>0.43573681459656</v>
      </c>
      <c r="L723">
        <f t="shared" si="76"/>
        <v>0.43573681459655234</v>
      </c>
    </row>
    <row r="724" spans="7:12">
      <c r="G724">
        <f t="shared" si="77"/>
        <v>717</v>
      </c>
      <c r="H724">
        <f t="shared" si="72"/>
        <v>59</v>
      </c>
      <c r="I724">
        <f t="shared" si="73"/>
        <v>1.4019999999999999E-2</v>
      </c>
      <c r="J724">
        <f t="shared" si="74"/>
        <v>1.1608923845471963E-3</v>
      </c>
      <c r="K724">
        <f t="shared" si="75"/>
        <v>0.43523155759583237</v>
      </c>
      <c r="L724">
        <f t="shared" si="76"/>
        <v>0.43523155759582471</v>
      </c>
    </row>
    <row r="725" spans="7:12">
      <c r="G725">
        <f t="shared" si="77"/>
        <v>718</v>
      </c>
      <c r="H725">
        <f t="shared" si="72"/>
        <v>59</v>
      </c>
      <c r="I725">
        <f t="shared" si="73"/>
        <v>1.4019999999999999E-2</v>
      </c>
      <c r="J725">
        <f t="shared" si="74"/>
        <v>1.1608923845471963E-3</v>
      </c>
      <c r="K725">
        <f t="shared" si="75"/>
        <v>0.43472688646397839</v>
      </c>
      <c r="L725">
        <f t="shared" si="76"/>
        <v>0.43472688646397079</v>
      </c>
    </row>
    <row r="726" spans="7:12">
      <c r="G726">
        <f t="shared" si="77"/>
        <v>719</v>
      </c>
      <c r="H726">
        <f t="shared" si="72"/>
        <v>59</v>
      </c>
      <c r="I726">
        <f t="shared" si="73"/>
        <v>1.4019999999999999E-2</v>
      </c>
      <c r="J726">
        <f t="shared" si="74"/>
        <v>1.1608923845471963E-3</v>
      </c>
      <c r="K726">
        <f t="shared" si="75"/>
        <v>0.43422280052165613</v>
      </c>
      <c r="L726">
        <f t="shared" si="76"/>
        <v>0.43422280052164852</v>
      </c>
    </row>
    <row r="727" spans="7:12">
      <c r="G727">
        <f t="shared" si="77"/>
        <v>720</v>
      </c>
      <c r="H727">
        <f t="shared" si="72"/>
        <v>60</v>
      </c>
      <c r="I727">
        <f t="shared" si="73"/>
        <v>1.4370000000000001E-2</v>
      </c>
      <c r="J727">
        <f t="shared" si="74"/>
        <v>1.1896846248979909E-3</v>
      </c>
      <c r="K727">
        <f t="shared" si="75"/>
        <v>0.42483101203908807</v>
      </c>
      <c r="L727">
        <f t="shared" si="76"/>
        <v>0.42483101203909857</v>
      </c>
    </row>
    <row r="728" spans="7:12">
      <c r="G728">
        <f t="shared" si="77"/>
        <v>721</v>
      </c>
      <c r="H728">
        <f t="shared" si="72"/>
        <v>60</v>
      </c>
      <c r="I728">
        <f t="shared" si="73"/>
        <v>1.4370000000000001E-2</v>
      </c>
      <c r="J728">
        <f t="shared" si="74"/>
        <v>1.1896846248979909E-3</v>
      </c>
      <c r="K728">
        <f t="shared" si="75"/>
        <v>0.4243261976857598</v>
      </c>
      <c r="L728">
        <f t="shared" si="76"/>
        <v>0.42432619768577035</v>
      </c>
    </row>
    <row r="729" spans="7:12">
      <c r="G729">
        <f t="shared" si="77"/>
        <v>722</v>
      </c>
      <c r="H729">
        <f t="shared" si="72"/>
        <v>60</v>
      </c>
      <c r="I729">
        <f t="shared" si="73"/>
        <v>1.4370000000000001E-2</v>
      </c>
      <c r="J729">
        <f t="shared" si="74"/>
        <v>1.1896846248979909E-3</v>
      </c>
      <c r="K729">
        <f t="shared" si="75"/>
        <v>0.42382198318866654</v>
      </c>
      <c r="L729">
        <f t="shared" si="76"/>
        <v>0.42382198318867714</v>
      </c>
    </row>
    <row r="730" spans="7:12">
      <c r="G730">
        <f t="shared" si="77"/>
        <v>723</v>
      </c>
      <c r="H730">
        <f t="shared" si="72"/>
        <v>60</v>
      </c>
      <c r="I730">
        <f t="shared" si="73"/>
        <v>1.4370000000000001E-2</v>
      </c>
      <c r="J730">
        <f t="shared" si="74"/>
        <v>1.1896846248979909E-3</v>
      </c>
      <c r="K730">
        <f t="shared" si="75"/>
        <v>0.42331836783501625</v>
      </c>
      <c r="L730">
        <f t="shared" si="76"/>
        <v>0.42331836783502691</v>
      </c>
    </row>
    <row r="731" spans="7:12">
      <c r="G731">
        <f t="shared" si="77"/>
        <v>724</v>
      </c>
      <c r="H731">
        <f t="shared" si="72"/>
        <v>60</v>
      </c>
      <c r="I731">
        <f t="shared" si="73"/>
        <v>1.4370000000000001E-2</v>
      </c>
      <c r="J731">
        <f t="shared" si="74"/>
        <v>1.1896846248979909E-3</v>
      </c>
      <c r="K731">
        <f t="shared" si="75"/>
        <v>0.42281535091286443</v>
      </c>
      <c r="L731">
        <f t="shared" si="76"/>
        <v>0.42281535091287498</v>
      </c>
    </row>
    <row r="732" spans="7:12">
      <c r="G732">
        <f t="shared" si="77"/>
        <v>725</v>
      </c>
      <c r="H732">
        <f t="shared" si="72"/>
        <v>60</v>
      </c>
      <c r="I732">
        <f t="shared" si="73"/>
        <v>1.4370000000000001E-2</v>
      </c>
      <c r="J732">
        <f t="shared" si="74"/>
        <v>1.1896846248979909E-3</v>
      </c>
      <c r="K732">
        <f t="shared" si="75"/>
        <v>0.42231293171111212</v>
      </c>
      <c r="L732">
        <f t="shared" si="76"/>
        <v>0.42231293171112272</v>
      </c>
    </row>
    <row r="733" spans="7:12">
      <c r="G733">
        <f t="shared" si="77"/>
        <v>726</v>
      </c>
      <c r="H733">
        <f t="shared" si="72"/>
        <v>60</v>
      </c>
      <c r="I733">
        <f t="shared" si="73"/>
        <v>1.4370000000000001E-2</v>
      </c>
      <c r="J733">
        <f t="shared" si="74"/>
        <v>1.1896846248979909E-3</v>
      </c>
      <c r="K733">
        <f t="shared" si="75"/>
        <v>0.42181110951950562</v>
      </c>
      <c r="L733">
        <f t="shared" si="76"/>
        <v>0.42181110951951623</v>
      </c>
    </row>
    <row r="734" spans="7:12">
      <c r="G734">
        <f t="shared" si="77"/>
        <v>727</v>
      </c>
      <c r="H734">
        <f t="shared" si="72"/>
        <v>60</v>
      </c>
      <c r="I734">
        <f t="shared" si="73"/>
        <v>1.4370000000000001E-2</v>
      </c>
      <c r="J734">
        <f t="shared" si="74"/>
        <v>1.1896846248979909E-3</v>
      </c>
      <c r="K734">
        <f t="shared" si="75"/>
        <v>0.42130988362863503</v>
      </c>
      <c r="L734">
        <f t="shared" si="76"/>
        <v>0.42130988362864563</v>
      </c>
    </row>
    <row r="735" spans="7:12">
      <c r="G735">
        <f t="shared" si="77"/>
        <v>728</v>
      </c>
      <c r="H735">
        <f t="shared" si="72"/>
        <v>60</v>
      </c>
      <c r="I735">
        <f t="shared" si="73"/>
        <v>1.4370000000000001E-2</v>
      </c>
      <c r="J735">
        <f t="shared" si="74"/>
        <v>1.1896846248979909E-3</v>
      </c>
      <c r="K735">
        <f t="shared" si="75"/>
        <v>0.42080925332993374</v>
      </c>
      <c r="L735">
        <f t="shared" si="76"/>
        <v>0.42080925332994429</v>
      </c>
    </row>
    <row r="736" spans="7:12">
      <c r="G736">
        <f t="shared" si="77"/>
        <v>729</v>
      </c>
      <c r="H736">
        <f t="shared" si="72"/>
        <v>60</v>
      </c>
      <c r="I736">
        <f t="shared" si="73"/>
        <v>1.4370000000000001E-2</v>
      </c>
      <c r="J736">
        <f t="shared" si="74"/>
        <v>1.1896846248979909E-3</v>
      </c>
      <c r="K736">
        <f t="shared" si="75"/>
        <v>0.42030921791567655</v>
      </c>
      <c r="L736">
        <f t="shared" si="76"/>
        <v>0.42030921791568715</v>
      </c>
    </row>
    <row r="737" spans="7:12">
      <c r="G737">
        <f t="shared" si="77"/>
        <v>730</v>
      </c>
      <c r="H737">
        <f t="shared" si="72"/>
        <v>60</v>
      </c>
      <c r="I737">
        <f t="shared" si="73"/>
        <v>1.4370000000000001E-2</v>
      </c>
      <c r="J737">
        <f t="shared" si="74"/>
        <v>1.1896846248979909E-3</v>
      </c>
      <c r="K737">
        <f t="shared" si="75"/>
        <v>0.41980977667897967</v>
      </c>
      <c r="L737">
        <f t="shared" si="76"/>
        <v>0.41980977667899028</v>
      </c>
    </row>
    <row r="738" spans="7:12">
      <c r="G738">
        <f t="shared" si="77"/>
        <v>731</v>
      </c>
      <c r="H738">
        <f t="shared" si="72"/>
        <v>60</v>
      </c>
      <c r="I738">
        <f t="shared" si="73"/>
        <v>1.4370000000000001E-2</v>
      </c>
      <c r="J738">
        <f t="shared" si="74"/>
        <v>1.1896846248979909E-3</v>
      </c>
      <c r="K738">
        <f t="shared" si="75"/>
        <v>0.41931092891379917</v>
      </c>
      <c r="L738">
        <f t="shared" si="76"/>
        <v>0.41931092891380989</v>
      </c>
    </row>
    <row r="739" spans="7:12">
      <c r="G739">
        <f t="shared" si="77"/>
        <v>732</v>
      </c>
      <c r="H739">
        <f t="shared" si="72"/>
        <v>61</v>
      </c>
      <c r="I739">
        <f t="shared" si="73"/>
        <v>1.473E-2</v>
      </c>
      <c r="J739">
        <f t="shared" si="74"/>
        <v>1.2192900015992603E-3</v>
      </c>
      <c r="K739">
        <f t="shared" si="75"/>
        <v>0.40984485123032827</v>
      </c>
      <c r="L739">
        <f t="shared" si="76"/>
        <v>0.40984485123032854</v>
      </c>
    </row>
    <row r="740" spans="7:12">
      <c r="G740">
        <f t="shared" si="77"/>
        <v>733</v>
      </c>
      <c r="H740">
        <f t="shared" si="72"/>
        <v>61</v>
      </c>
      <c r="I740">
        <f t="shared" si="73"/>
        <v>1.473E-2</v>
      </c>
      <c r="J740">
        <f t="shared" si="74"/>
        <v>1.2192900015992603E-3</v>
      </c>
      <c r="K740">
        <f t="shared" si="75"/>
        <v>0.40934574006227314</v>
      </c>
      <c r="L740">
        <f t="shared" si="76"/>
        <v>0.40934574006227126</v>
      </c>
    </row>
    <row r="741" spans="7:12">
      <c r="G741">
        <f t="shared" si="77"/>
        <v>734</v>
      </c>
      <c r="H741">
        <f t="shared" si="72"/>
        <v>61</v>
      </c>
      <c r="I741">
        <f t="shared" si="73"/>
        <v>1.473E-2</v>
      </c>
      <c r="J741">
        <f t="shared" si="74"/>
        <v>1.2192900015992603E-3</v>
      </c>
      <c r="K741">
        <f t="shared" si="75"/>
        <v>0.40884723671436585</v>
      </c>
      <c r="L741">
        <f t="shared" si="76"/>
        <v>0.4088472367143639</v>
      </c>
    </row>
    <row r="742" spans="7:12">
      <c r="G742">
        <f t="shared" si="77"/>
        <v>735</v>
      </c>
      <c r="H742">
        <f t="shared" si="72"/>
        <v>61</v>
      </c>
      <c r="I742">
        <f t="shared" si="73"/>
        <v>1.473E-2</v>
      </c>
      <c r="J742">
        <f t="shared" si="74"/>
        <v>1.2192900015992603E-3</v>
      </c>
      <c r="K742">
        <f t="shared" si="75"/>
        <v>0.40834934044639992</v>
      </c>
      <c r="L742">
        <f t="shared" si="76"/>
        <v>0.40834934044639798</v>
      </c>
    </row>
    <row r="743" spans="7:12">
      <c r="G743">
        <f t="shared" si="77"/>
        <v>736</v>
      </c>
      <c r="H743">
        <f t="shared" si="72"/>
        <v>61</v>
      </c>
      <c r="I743">
        <f t="shared" si="73"/>
        <v>1.473E-2</v>
      </c>
      <c r="J743">
        <f t="shared" si="74"/>
        <v>1.2192900015992603E-3</v>
      </c>
      <c r="K743">
        <f t="shared" si="75"/>
        <v>0.40785205051907009</v>
      </c>
      <c r="L743">
        <f t="shared" si="76"/>
        <v>0.40785205051906825</v>
      </c>
    </row>
    <row r="744" spans="7:12">
      <c r="G744">
        <f t="shared" si="77"/>
        <v>737</v>
      </c>
      <c r="H744">
        <f t="shared" si="72"/>
        <v>61</v>
      </c>
      <c r="I744">
        <f t="shared" si="73"/>
        <v>1.473E-2</v>
      </c>
      <c r="J744">
        <f t="shared" si="74"/>
        <v>1.2192900015992603E-3</v>
      </c>
      <c r="K744">
        <f t="shared" si="75"/>
        <v>0.407355366193972</v>
      </c>
      <c r="L744">
        <f t="shared" si="76"/>
        <v>0.40735536619397028</v>
      </c>
    </row>
    <row r="745" spans="7:12">
      <c r="G745">
        <f t="shared" si="77"/>
        <v>738</v>
      </c>
      <c r="H745">
        <f t="shared" si="72"/>
        <v>61</v>
      </c>
      <c r="I745">
        <f t="shared" si="73"/>
        <v>1.473E-2</v>
      </c>
      <c r="J745">
        <f t="shared" si="74"/>
        <v>1.2192900015992603E-3</v>
      </c>
      <c r="K745">
        <f t="shared" si="75"/>
        <v>0.40685928673359995</v>
      </c>
      <c r="L745">
        <f t="shared" si="76"/>
        <v>0.40685928673359811</v>
      </c>
    </row>
    <row r="746" spans="7:12">
      <c r="G746">
        <f t="shared" si="77"/>
        <v>739</v>
      </c>
      <c r="H746">
        <f t="shared" si="72"/>
        <v>61</v>
      </c>
      <c r="I746">
        <f t="shared" si="73"/>
        <v>1.473E-2</v>
      </c>
      <c r="J746">
        <f t="shared" si="74"/>
        <v>1.2192900015992603E-3</v>
      </c>
      <c r="K746">
        <f t="shared" si="75"/>
        <v>0.40636381140134653</v>
      </c>
      <c r="L746">
        <f t="shared" si="76"/>
        <v>0.4063638114013447</v>
      </c>
    </row>
    <row r="747" spans="7:12">
      <c r="G747">
        <f t="shared" si="77"/>
        <v>740</v>
      </c>
      <c r="H747">
        <f t="shared" si="72"/>
        <v>61</v>
      </c>
      <c r="I747">
        <f t="shared" si="73"/>
        <v>1.473E-2</v>
      </c>
      <c r="J747">
        <f t="shared" si="74"/>
        <v>1.2192900015992603E-3</v>
      </c>
      <c r="K747">
        <f t="shared" si="75"/>
        <v>0.40586893946150143</v>
      </c>
      <c r="L747">
        <f t="shared" si="76"/>
        <v>0.4058689394614996</v>
      </c>
    </row>
    <row r="748" spans="7:12">
      <c r="G748">
        <f t="shared" si="77"/>
        <v>741</v>
      </c>
      <c r="H748">
        <f t="shared" si="72"/>
        <v>61</v>
      </c>
      <c r="I748">
        <f t="shared" si="73"/>
        <v>1.473E-2</v>
      </c>
      <c r="J748">
        <f t="shared" si="74"/>
        <v>1.2192900015992603E-3</v>
      </c>
      <c r="K748">
        <f t="shared" si="75"/>
        <v>0.40537467017925027</v>
      </c>
      <c r="L748">
        <f t="shared" si="76"/>
        <v>0.40537467017924839</v>
      </c>
    </row>
    <row r="749" spans="7:12">
      <c r="G749">
        <f t="shared" si="77"/>
        <v>742</v>
      </c>
      <c r="H749">
        <f t="shared" si="72"/>
        <v>61</v>
      </c>
      <c r="I749">
        <f t="shared" si="73"/>
        <v>1.473E-2</v>
      </c>
      <c r="J749">
        <f t="shared" si="74"/>
        <v>1.2192900015992603E-3</v>
      </c>
      <c r="K749">
        <f t="shared" si="75"/>
        <v>0.40488100282067352</v>
      </c>
      <c r="L749">
        <f t="shared" si="76"/>
        <v>0.40488100282067169</v>
      </c>
    </row>
    <row r="750" spans="7:12">
      <c r="G750">
        <f t="shared" si="77"/>
        <v>743</v>
      </c>
      <c r="H750">
        <f t="shared" si="72"/>
        <v>61</v>
      </c>
      <c r="I750">
        <f t="shared" si="73"/>
        <v>1.473E-2</v>
      </c>
      <c r="J750">
        <f t="shared" si="74"/>
        <v>1.2192900015992603E-3</v>
      </c>
      <c r="K750">
        <f t="shared" si="75"/>
        <v>0.40438793665274553</v>
      </c>
      <c r="L750">
        <f t="shared" si="76"/>
        <v>0.40438793665274364</v>
      </c>
    </row>
    <row r="751" spans="7:12">
      <c r="G751">
        <f t="shared" si="77"/>
        <v>744</v>
      </c>
      <c r="H751">
        <f t="shared" si="72"/>
        <v>62</v>
      </c>
      <c r="I751">
        <f t="shared" si="73"/>
        <v>1.508E-2</v>
      </c>
      <c r="J751">
        <f t="shared" si="74"/>
        <v>1.2480637776637327E-3</v>
      </c>
      <c r="K751">
        <f t="shared" si="75"/>
        <v>0.39535132399554723</v>
      </c>
      <c r="L751">
        <f t="shared" si="76"/>
        <v>0.39535132399554201</v>
      </c>
    </row>
    <row r="752" spans="7:12">
      <c r="G752">
        <f t="shared" si="77"/>
        <v>745</v>
      </c>
      <c r="H752">
        <f t="shared" si="72"/>
        <v>62</v>
      </c>
      <c r="I752">
        <f t="shared" si="73"/>
        <v>1.508E-2</v>
      </c>
      <c r="J752">
        <f t="shared" si="74"/>
        <v>1.2480637776637327E-3</v>
      </c>
      <c r="K752">
        <f t="shared" si="75"/>
        <v>0.39485851538519295</v>
      </c>
      <c r="L752">
        <f t="shared" si="76"/>
        <v>0.3948585153851884</v>
      </c>
    </row>
    <row r="753" spans="7:12">
      <c r="G753">
        <f t="shared" si="77"/>
        <v>746</v>
      </c>
      <c r="H753">
        <f t="shared" si="72"/>
        <v>62</v>
      </c>
      <c r="I753">
        <f t="shared" si="73"/>
        <v>1.508E-2</v>
      </c>
      <c r="J753">
        <f t="shared" si="74"/>
        <v>1.2480637776637327E-3</v>
      </c>
      <c r="K753">
        <f t="shared" si="75"/>
        <v>0.39436632106474145</v>
      </c>
      <c r="L753">
        <f t="shared" si="76"/>
        <v>0.39436632106473701</v>
      </c>
    </row>
    <row r="754" spans="7:12">
      <c r="G754">
        <f t="shared" si="77"/>
        <v>747</v>
      </c>
      <c r="H754">
        <f t="shared" si="72"/>
        <v>62</v>
      </c>
      <c r="I754">
        <f t="shared" si="73"/>
        <v>1.508E-2</v>
      </c>
      <c r="J754">
        <f t="shared" si="74"/>
        <v>1.2480637776637327E-3</v>
      </c>
      <c r="K754">
        <f t="shared" si="75"/>
        <v>0.39387474026847563</v>
      </c>
      <c r="L754">
        <f t="shared" si="76"/>
        <v>0.39387474026847114</v>
      </c>
    </row>
    <row r="755" spans="7:12">
      <c r="G755">
        <f t="shared" si="77"/>
        <v>748</v>
      </c>
      <c r="H755">
        <f t="shared" si="72"/>
        <v>62</v>
      </c>
      <c r="I755">
        <f t="shared" si="73"/>
        <v>1.508E-2</v>
      </c>
      <c r="J755">
        <f t="shared" si="74"/>
        <v>1.2480637776637327E-3</v>
      </c>
      <c r="K755">
        <f t="shared" si="75"/>
        <v>0.39338377223163262</v>
      </c>
      <c r="L755">
        <f t="shared" si="76"/>
        <v>0.39338377223162818</v>
      </c>
    </row>
    <row r="756" spans="7:12">
      <c r="G756">
        <f t="shared" si="77"/>
        <v>749</v>
      </c>
      <c r="H756">
        <f t="shared" si="72"/>
        <v>62</v>
      </c>
      <c r="I756">
        <f t="shared" si="73"/>
        <v>1.508E-2</v>
      </c>
      <c r="J756">
        <f t="shared" si="74"/>
        <v>1.2480637776637327E-3</v>
      </c>
      <c r="K756">
        <f t="shared" si="75"/>
        <v>0.39289341619040291</v>
      </c>
      <c r="L756">
        <f t="shared" si="76"/>
        <v>0.39289341619039836</v>
      </c>
    </row>
    <row r="757" spans="7:12">
      <c r="G757">
        <f t="shared" si="77"/>
        <v>750</v>
      </c>
      <c r="H757">
        <f t="shared" si="72"/>
        <v>62</v>
      </c>
      <c r="I757">
        <f t="shared" si="73"/>
        <v>1.508E-2</v>
      </c>
      <c r="J757">
        <f t="shared" si="74"/>
        <v>1.2480637776637327E-3</v>
      </c>
      <c r="K757">
        <f t="shared" si="75"/>
        <v>0.39240367138192878</v>
      </c>
      <c r="L757">
        <f t="shared" si="76"/>
        <v>0.39240367138192433</v>
      </c>
    </row>
    <row r="758" spans="7:12">
      <c r="G758">
        <f t="shared" si="77"/>
        <v>751</v>
      </c>
      <c r="H758">
        <f t="shared" si="72"/>
        <v>62</v>
      </c>
      <c r="I758">
        <f t="shared" si="73"/>
        <v>1.508E-2</v>
      </c>
      <c r="J758">
        <f t="shared" si="74"/>
        <v>1.2480637776637327E-3</v>
      </c>
      <c r="K758">
        <f t="shared" si="75"/>
        <v>0.3919145370443039</v>
      </c>
      <c r="L758">
        <f t="shared" si="76"/>
        <v>0.39191453704429946</v>
      </c>
    </row>
    <row r="759" spans="7:12">
      <c r="G759">
        <f t="shared" si="77"/>
        <v>752</v>
      </c>
      <c r="H759">
        <f t="shared" si="72"/>
        <v>62</v>
      </c>
      <c r="I759">
        <f t="shared" si="73"/>
        <v>1.508E-2</v>
      </c>
      <c r="J759">
        <f t="shared" si="74"/>
        <v>1.2480637776637327E-3</v>
      </c>
      <c r="K759">
        <f t="shared" si="75"/>
        <v>0.39142601241657143</v>
      </c>
      <c r="L759">
        <f t="shared" si="76"/>
        <v>0.39142601241656699</v>
      </c>
    </row>
    <row r="760" spans="7:12">
      <c r="G760">
        <f t="shared" si="77"/>
        <v>753</v>
      </c>
      <c r="H760">
        <f t="shared" ref="H760:H768" si="78">INT(G760/12)</f>
        <v>62</v>
      </c>
      <c r="I760">
        <f t="shared" ref="I760:I768" si="79">VLOOKUP(H760,$B$7:$C$157,2,FALSE)</f>
        <v>1.508E-2</v>
      </c>
      <c r="J760">
        <f t="shared" ref="J760:J768" si="80">(1+I760)^(1/12)-1</f>
        <v>1.2480637776637327E-3</v>
      </c>
      <c r="K760">
        <f t="shared" ref="K760:K768" si="81">(1+J760)^(-G760)</f>
        <v>0.3909380967387231</v>
      </c>
      <c r="L760">
        <f t="shared" ref="L760:L768" si="82">(1+I760)^(-G760/12)</f>
        <v>0.3909380967387186</v>
      </c>
    </row>
    <row r="761" spans="7:12">
      <c r="G761">
        <f t="shared" si="77"/>
        <v>754</v>
      </c>
      <c r="H761">
        <f t="shared" si="78"/>
        <v>62</v>
      </c>
      <c r="I761">
        <f t="shared" si="79"/>
        <v>1.508E-2</v>
      </c>
      <c r="J761">
        <f t="shared" si="80"/>
        <v>1.2480637776637327E-3</v>
      </c>
      <c r="K761">
        <f t="shared" si="81"/>
        <v>0.39045078925169779</v>
      </c>
      <c r="L761">
        <f t="shared" si="82"/>
        <v>0.39045078925169335</v>
      </c>
    </row>
    <row r="762" spans="7:12">
      <c r="G762">
        <f t="shared" si="77"/>
        <v>755</v>
      </c>
      <c r="H762">
        <f t="shared" si="78"/>
        <v>62</v>
      </c>
      <c r="I762">
        <f t="shared" si="79"/>
        <v>1.508E-2</v>
      </c>
      <c r="J762">
        <f t="shared" si="80"/>
        <v>1.2480637776637327E-3</v>
      </c>
      <c r="K762">
        <f t="shared" si="81"/>
        <v>0.38996408919738096</v>
      </c>
      <c r="L762">
        <f t="shared" si="82"/>
        <v>0.38996408919737652</v>
      </c>
    </row>
    <row r="763" spans="7:12">
      <c r="G763">
        <f t="shared" si="77"/>
        <v>756</v>
      </c>
      <c r="H763">
        <f t="shared" si="78"/>
        <v>63</v>
      </c>
      <c r="I763">
        <f t="shared" si="79"/>
        <v>1.5429999999999999E-2</v>
      </c>
      <c r="J763">
        <f t="shared" si="80"/>
        <v>1.2768284607227454E-3</v>
      </c>
      <c r="K763">
        <f t="shared" si="81"/>
        <v>0.38111024437290508</v>
      </c>
      <c r="L763">
        <f t="shared" si="82"/>
        <v>0.38111024437290003</v>
      </c>
    </row>
    <row r="764" spans="7:12">
      <c r="G764">
        <f t="shared" si="77"/>
        <v>757</v>
      </c>
      <c r="H764">
        <f t="shared" si="78"/>
        <v>63</v>
      </c>
      <c r="I764">
        <f t="shared" si="79"/>
        <v>1.5429999999999999E-2</v>
      </c>
      <c r="J764">
        <f t="shared" si="80"/>
        <v>1.2768284607227454E-3</v>
      </c>
      <c r="K764">
        <f t="shared" si="81"/>
        <v>0.38062425249447879</v>
      </c>
      <c r="L764">
        <f t="shared" si="82"/>
        <v>0.38062425249447512</v>
      </c>
    </row>
    <row r="765" spans="7:12">
      <c r="G765">
        <f t="shared" si="77"/>
        <v>758</v>
      </c>
      <c r="H765">
        <f t="shared" si="78"/>
        <v>63</v>
      </c>
      <c r="I765">
        <f t="shared" si="79"/>
        <v>1.5429999999999999E-2</v>
      </c>
      <c r="J765">
        <f t="shared" si="80"/>
        <v>1.2768284607227454E-3</v>
      </c>
      <c r="K765">
        <f t="shared" si="81"/>
        <v>0.38013888035301685</v>
      </c>
      <c r="L765">
        <f t="shared" si="82"/>
        <v>0.38013888035301313</v>
      </c>
    </row>
    <row r="766" spans="7:12">
      <c r="G766">
        <f t="shared" si="77"/>
        <v>759</v>
      </c>
      <c r="H766">
        <f t="shared" si="78"/>
        <v>63</v>
      </c>
      <c r="I766">
        <f t="shared" si="79"/>
        <v>1.5429999999999999E-2</v>
      </c>
      <c r="J766">
        <f t="shared" si="80"/>
        <v>1.2768284607227454E-3</v>
      </c>
      <c r="K766">
        <f t="shared" si="81"/>
        <v>0.37965412715823033</v>
      </c>
      <c r="L766">
        <f t="shared" si="82"/>
        <v>0.37965412715822666</v>
      </c>
    </row>
    <row r="767" spans="7:12">
      <c r="G767">
        <f t="shared" si="77"/>
        <v>760</v>
      </c>
      <c r="H767">
        <f t="shared" si="78"/>
        <v>63</v>
      </c>
      <c r="I767">
        <f t="shared" si="79"/>
        <v>1.5429999999999999E-2</v>
      </c>
      <c r="J767">
        <f t="shared" si="80"/>
        <v>1.2768284607227454E-3</v>
      </c>
      <c r="K767">
        <f t="shared" si="81"/>
        <v>0.37916999212083857</v>
      </c>
      <c r="L767">
        <f t="shared" si="82"/>
        <v>0.3791699921208348</v>
      </c>
    </row>
    <row r="768" spans="7:12">
      <c r="G768">
        <f t="shared" si="77"/>
        <v>761</v>
      </c>
      <c r="H768">
        <f t="shared" si="78"/>
        <v>63</v>
      </c>
      <c r="I768">
        <f t="shared" si="79"/>
        <v>1.5429999999999999E-2</v>
      </c>
      <c r="J768">
        <f t="shared" si="80"/>
        <v>1.2768284607227454E-3</v>
      </c>
      <c r="K768">
        <f t="shared" si="81"/>
        <v>0.37868647445256676</v>
      </c>
      <c r="L768">
        <f t="shared" si="82"/>
        <v>0.37868647445256304</v>
      </c>
    </row>
  </sheetData>
  <phoneticPr fontId="3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BF4BEDED9AA24F824FBCE972ECD1F6" ma:contentTypeVersion="12" ma:contentTypeDescription="Create a new document." ma:contentTypeScope="" ma:versionID="eb5908c8f71670ddc8d30654e9b3d4c6">
  <xsd:schema xmlns:xsd="http://www.w3.org/2001/XMLSchema" xmlns:xs="http://www.w3.org/2001/XMLSchema" xmlns:p="http://schemas.microsoft.com/office/2006/metadata/properties" xmlns:ns2="3a1c5a3e-ca37-4aea-b98f-9542a31aedf5" xmlns:ns3="bbabd8b7-719d-44f5-aa21-82c2dfa3c2ac" targetNamespace="http://schemas.microsoft.com/office/2006/metadata/properties" ma:root="true" ma:fieldsID="297f62314a8773603e6ed29dfcdddebd" ns2:_="" ns3:_="">
    <xsd:import namespace="3a1c5a3e-ca37-4aea-b98f-9542a31aedf5"/>
    <xsd:import namespace="bbabd8b7-719d-44f5-aa21-82c2dfa3c2a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1c5a3e-ca37-4aea-b98f-9542a31aedf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ed40e86-796f-4958-b48c-64e3f14c9b8f}" ma:internalName="TaxCatchAll" ma:showField="CatchAllData" ma:web="3a1c5a3e-ca37-4aea-b98f-9542a31aed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bd8b7-719d-44f5-aa21-82c2dfa3c2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9389118-0806-4f78-82af-a3c2d1da99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CD265C-968F-47DE-9E7D-BC0AF60ADB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809945-2DB3-4A80-8E15-1F75971CC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1c5a3e-ca37-4aea-b98f-9542a31aedf5"/>
    <ds:schemaRef ds:uri="bbabd8b7-719d-44f5-aa21-82c2dfa3c2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prot_model</vt:lpstr>
      <vt:lpstr>mortality</vt:lpstr>
      <vt:lpstr>discount_curve</vt:lpstr>
      <vt:lpstr>Xinput_AgeEntry</vt:lpstr>
      <vt:lpstr>Xinput_PolicyTerm</vt:lpstr>
      <vt:lpstr>Xinput_SumAssured</vt:lpstr>
      <vt:lpstr>Xoutput_NetPremium</vt:lpstr>
      <vt:lpstr>xoutput_tblCF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2021-06-28T13:44:45Z</dcterms:created>
  <dcterms:modified xsi:type="dcterms:W3CDTF">2023-05-11T16:54:11Z</dcterms:modified>
</cp:coreProperties>
</file>