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252" documentId="8_{5A921070-558D-4CBA-B103-FB16EC80E63F}" xr6:coauthVersionLast="47" xr6:coauthVersionMax="47" xr10:uidLastSave="{89B92DA9-6590-4D34-AD3C-496E380B6281}"/>
  <bookViews>
    <workbookView xWindow="-108" yWindow="-108" windowWidth="23256" windowHeight="12456" activeTab="1" xr2:uid="{E123DFDF-41E7-4503-B4AC-A725FA0C5974}"/>
  </bookViews>
  <sheets>
    <sheet name="Esercizio 1" sheetId="1" r:id="rId1"/>
    <sheet name="Esercizio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2" i="1"/>
  <c r="G2" i="1"/>
  <c r="I2" i="1"/>
  <c r="I3" i="3" a="1"/>
  <c r="I3" i="3"/>
  <c r="I4" i="3" a="1"/>
  <c r="I4" i="3"/>
  <c r="I5" i="3" a="1"/>
  <c r="I5" i="3"/>
  <c r="I6" i="3" a="1"/>
  <c r="I6" i="3"/>
  <c r="I7" i="3" a="1"/>
  <c r="I7" i="3"/>
  <c r="I8" i="3" a="1"/>
  <c r="I8" i="3"/>
  <c r="I9" i="3" a="1"/>
  <c r="I9" i="3"/>
  <c r="I10" i="3" a="1"/>
  <c r="I10" i="3"/>
  <c r="I11" i="3" a="1"/>
  <c r="I11" i="3"/>
  <c r="I12" i="3" a="1"/>
  <c r="I12" i="3"/>
  <c r="I13" i="3" a="1"/>
  <c r="I13" i="3"/>
  <c r="I14" i="3" a="1"/>
  <c r="I14" i="3"/>
  <c r="I15" i="3" a="1"/>
  <c r="I15" i="3"/>
  <c r="I16" i="3" a="1"/>
  <c r="I16" i="3"/>
  <c r="I17" i="3" a="1"/>
  <c r="I17" i="3"/>
  <c r="I18" i="3" a="1"/>
  <c r="I18" i="3"/>
  <c r="I19" i="3" a="1"/>
  <c r="I19" i="3"/>
  <c r="I20" i="3" a="1"/>
  <c r="I20" i="3"/>
  <c r="I21" i="3" a="1"/>
  <c r="I21" i="3"/>
  <c r="I22" i="3" a="1"/>
  <c r="I22" i="3"/>
  <c r="I23" i="3" a="1"/>
  <c r="I23" i="3"/>
  <c r="I24" i="3" a="1"/>
  <c r="I24" i="3"/>
  <c r="I25" i="3" a="1"/>
  <c r="I25" i="3"/>
  <c r="I26" i="3" a="1"/>
  <c r="I26" i="3"/>
  <c r="I27" i="3" a="1"/>
  <c r="I27" i="3"/>
  <c r="I28" i="3" a="1"/>
  <c r="I28" i="3"/>
  <c r="I29" i="3" a="1"/>
  <c r="I29" i="3"/>
  <c r="I2" i="3" a="1"/>
  <c r="I2" i="3"/>
  <c r="G29" i="3"/>
  <c r="H29" i="3" s="1" a="1"/>
  <c r="H29" i="3" s="1"/>
  <c r="J29" i="3" s="1"/>
  <c r="F29" i="3"/>
  <c r="G28" i="3"/>
  <c r="H28" i="3" s="1" a="1"/>
  <c r="H28" i="3" s="1"/>
  <c r="J28" i="3" s="1"/>
  <c r="F28" i="3"/>
  <c r="G27" i="3"/>
  <c r="H27" i="3" s="1" a="1"/>
  <c r="H27" i="3" s="1"/>
  <c r="J27" i="3" s="1"/>
  <c r="F27" i="3"/>
  <c r="G26" i="3"/>
  <c r="H26" i="3" s="1" a="1"/>
  <c r="H26" i="3" s="1"/>
  <c r="J26" i="3" s="1"/>
  <c r="F26" i="3"/>
  <c r="G25" i="3"/>
  <c r="H25" i="3" s="1" a="1"/>
  <c r="H25" i="3" s="1"/>
  <c r="J25" i="3" s="1"/>
  <c r="F25" i="3"/>
  <c r="G24" i="3"/>
  <c r="H24" i="3" s="1" a="1"/>
  <c r="H24" i="3" s="1"/>
  <c r="J24" i="3" s="1"/>
  <c r="F24" i="3"/>
  <c r="G23" i="3"/>
  <c r="H23" i="3" s="1" a="1"/>
  <c r="H23" i="3" s="1"/>
  <c r="J23" i="3" s="1"/>
  <c r="F23" i="3"/>
  <c r="G22" i="3"/>
  <c r="H22" i="3" s="1" a="1"/>
  <c r="H22" i="3" s="1"/>
  <c r="J22" i="3" s="1"/>
  <c r="F22" i="3"/>
  <c r="G21" i="3"/>
  <c r="H21" i="3" s="1" a="1"/>
  <c r="H21" i="3" s="1"/>
  <c r="J21" i="3" s="1"/>
  <c r="F21" i="3"/>
  <c r="G20" i="3"/>
  <c r="H20" i="3" s="1" a="1"/>
  <c r="H20" i="3" s="1"/>
  <c r="J20" i="3" s="1"/>
  <c r="F20" i="3"/>
  <c r="G19" i="3"/>
  <c r="H19" i="3" s="1" a="1"/>
  <c r="H19" i="3" s="1"/>
  <c r="J19" i="3" s="1"/>
  <c r="F19" i="3"/>
  <c r="G18" i="3"/>
  <c r="H18" i="3" s="1" a="1"/>
  <c r="H18" i="3" s="1"/>
  <c r="J18" i="3" s="1"/>
  <c r="F18" i="3"/>
  <c r="G17" i="3"/>
  <c r="H17" i="3" s="1" a="1"/>
  <c r="H17" i="3" s="1"/>
  <c r="J17" i="3" s="1"/>
  <c r="F17" i="3"/>
  <c r="G16" i="3"/>
  <c r="H16" i="3" s="1" a="1"/>
  <c r="H16" i="3" s="1"/>
  <c r="J16" i="3" s="1"/>
  <c r="F16" i="3"/>
  <c r="G15" i="3"/>
  <c r="H15" i="3" s="1" a="1"/>
  <c r="H15" i="3" s="1"/>
  <c r="J15" i="3" s="1"/>
  <c r="F15" i="3"/>
  <c r="G14" i="3"/>
  <c r="H14" i="3" s="1" a="1"/>
  <c r="H14" i="3" s="1"/>
  <c r="J14" i="3" s="1"/>
  <c r="F14" i="3"/>
  <c r="G13" i="3"/>
  <c r="H13" i="3" s="1" a="1"/>
  <c r="H13" i="3" s="1"/>
  <c r="J13" i="3" s="1"/>
  <c r="F13" i="3"/>
  <c r="G12" i="3"/>
  <c r="H12" i="3" s="1" a="1"/>
  <c r="H12" i="3" s="1"/>
  <c r="J12" i="3" s="1"/>
  <c r="F12" i="3"/>
  <c r="G11" i="3"/>
  <c r="H11" i="3" s="1" a="1"/>
  <c r="H11" i="3" s="1"/>
  <c r="J11" i="3" s="1"/>
  <c r="F11" i="3"/>
  <c r="G10" i="3"/>
  <c r="H10" i="3" s="1" a="1"/>
  <c r="H10" i="3" s="1"/>
  <c r="J10" i="3" s="1"/>
  <c r="F10" i="3"/>
  <c r="G9" i="3"/>
  <c r="H9" i="3" s="1" a="1"/>
  <c r="H9" i="3" s="1"/>
  <c r="J9" i="3" s="1"/>
  <c r="F9" i="3"/>
  <c r="G8" i="3"/>
  <c r="H8" i="3" s="1" a="1"/>
  <c r="H8" i="3" s="1"/>
  <c r="J8" i="3" s="1"/>
  <c r="F8" i="3"/>
  <c r="G7" i="3"/>
  <c r="H7" i="3" s="1" a="1"/>
  <c r="H7" i="3" s="1"/>
  <c r="J7" i="3" s="1"/>
  <c r="F7" i="3"/>
  <c r="G6" i="3"/>
  <c r="H6" i="3" s="1" a="1"/>
  <c r="H6" i="3" s="1"/>
  <c r="J6" i="3" s="1"/>
  <c r="F6" i="3"/>
  <c r="G5" i="3"/>
  <c r="H5" i="3" s="1" a="1"/>
  <c r="H5" i="3" s="1"/>
  <c r="J5" i="3" s="1"/>
  <c r="F5" i="3"/>
  <c r="G4" i="3"/>
  <c r="H4" i="3" s="1" a="1"/>
  <c r="H4" i="3" s="1"/>
  <c r="J4" i="3" s="1"/>
  <c r="F4" i="3"/>
  <c r="G3" i="3"/>
  <c r="H3" i="3" s="1" a="1"/>
  <c r="H3" i="3" s="1"/>
  <c r="J3" i="3" s="1"/>
  <c r="F3" i="3"/>
  <c r="G2" i="3"/>
  <c r="F2" i="3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" i="1"/>
  <c r="K4" i="1"/>
  <c r="K5" i="1"/>
  <c r="K6" i="1"/>
  <c r="K7" i="1"/>
  <c r="K8" i="1"/>
  <c r="K9" i="1"/>
  <c r="K10" i="1"/>
  <c r="K11" i="1"/>
  <c r="K12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G29" i="1"/>
  <c r="F29" i="1"/>
  <c r="G14" i="1"/>
  <c r="F14" i="1"/>
  <c r="G21" i="1"/>
  <c r="F21" i="1"/>
  <c r="G3" i="1"/>
  <c r="F3" i="1"/>
  <c r="G19" i="1"/>
  <c r="G5" i="1"/>
  <c r="F19" i="1"/>
  <c r="F5" i="1"/>
  <c r="G25" i="1"/>
  <c r="G15" i="1"/>
  <c r="G17" i="1"/>
  <c r="G9" i="1"/>
  <c r="G6" i="1"/>
  <c r="G12" i="1"/>
  <c r="G7" i="1"/>
  <c r="G11" i="1"/>
  <c r="G16" i="1"/>
  <c r="G26" i="1"/>
  <c r="G27" i="1"/>
  <c r="G28" i="1"/>
  <c r="G10" i="1"/>
  <c r="G13" i="1"/>
  <c r="G18" i="1"/>
  <c r="G23" i="1"/>
  <c r="G8" i="1"/>
  <c r="G24" i="1"/>
  <c r="G22" i="1"/>
  <c r="G20" i="1"/>
  <c r="G4" i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M4" i="1" l="1"/>
  <c r="N4" i="1" s="1"/>
  <c r="L4" i="1" a="1"/>
  <c r="L4" i="1" s="1"/>
  <c r="M20" i="1"/>
  <c r="N20" i="1" s="1"/>
  <c r="L20" i="1" a="1"/>
  <c r="L20" i="1" s="1"/>
  <c r="M22" i="1"/>
  <c r="N22" i="1" s="1"/>
  <c r="L22" i="1" a="1"/>
  <c r="L22" i="1" s="1"/>
  <c r="M24" i="1"/>
  <c r="N24" i="1" s="1"/>
  <c r="L24" i="1" a="1"/>
  <c r="L24" i="1" s="1"/>
  <c r="M8" i="1"/>
  <c r="N8" i="1" s="1"/>
  <c r="L8" i="1" a="1"/>
  <c r="L8" i="1" s="1"/>
  <c r="M23" i="1"/>
  <c r="N23" i="1" s="1"/>
  <c r="L23" i="1" a="1"/>
  <c r="L23" i="1" s="1"/>
  <c r="M18" i="1"/>
  <c r="N18" i="1" s="1"/>
  <c r="L18" i="1" a="1"/>
  <c r="L18" i="1" s="1"/>
  <c r="M13" i="1"/>
  <c r="N13" i="1" s="1"/>
  <c r="L13" i="1" a="1"/>
  <c r="L13" i="1" s="1"/>
  <c r="M10" i="1"/>
  <c r="N10" i="1" s="1"/>
  <c r="L10" i="1" a="1"/>
  <c r="L10" i="1" s="1"/>
  <c r="M28" i="1"/>
  <c r="N28" i="1" s="1"/>
  <c r="L28" i="1" a="1"/>
  <c r="L28" i="1" s="1"/>
  <c r="M27" i="1"/>
  <c r="N27" i="1" s="1"/>
  <c r="L27" i="1" a="1"/>
  <c r="L27" i="1" s="1"/>
  <c r="M26" i="1"/>
  <c r="N26" i="1" s="1"/>
  <c r="L26" i="1" a="1"/>
  <c r="L26" i="1" s="1"/>
  <c r="M16" i="1"/>
  <c r="N16" i="1" s="1"/>
  <c r="L16" i="1" a="1"/>
  <c r="L16" i="1" s="1"/>
  <c r="M11" i="1"/>
  <c r="N11" i="1" s="1"/>
  <c r="L11" i="1" a="1"/>
  <c r="L11" i="1" s="1"/>
  <c r="M7" i="1"/>
  <c r="N7" i="1" s="1"/>
  <c r="L7" i="1" a="1"/>
  <c r="L7" i="1" s="1"/>
  <c r="M12" i="1"/>
  <c r="N12" i="1" s="1"/>
  <c r="L12" i="1" a="1"/>
  <c r="L12" i="1" s="1"/>
  <c r="M6" i="1"/>
  <c r="N6" i="1" s="1"/>
  <c r="L6" i="1" a="1"/>
  <c r="L6" i="1" s="1"/>
  <c r="M9" i="1"/>
  <c r="N9" i="1" s="1"/>
  <c r="L9" i="1" a="1"/>
  <c r="L9" i="1" s="1"/>
  <c r="M17" i="1"/>
  <c r="N17" i="1" s="1"/>
  <c r="L17" i="1" a="1"/>
  <c r="L17" i="1" s="1"/>
  <c r="M15" i="1"/>
  <c r="N15" i="1" s="1"/>
  <c r="L15" i="1" a="1"/>
  <c r="L15" i="1" s="1"/>
  <c r="M25" i="1"/>
  <c r="N25" i="1" s="1"/>
  <c r="L25" i="1" a="1"/>
  <c r="L25" i="1" s="1"/>
  <c r="M5" i="1"/>
  <c r="N5" i="1" s="1"/>
  <c r="L5" i="1" a="1"/>
  <c r="L5" i="1" s="1"/>
  <c r="M19" i="1"/>
  <c r="N19" i="1" s="1"/>
  <c r="L19" i="1" a="1"/>
  <c r="L19" i="1" s="1"/>
  <c r="M3" i="1"/>
  <c r="N3" i="1" s="1"/>
  <c r="L3" i="1" a="1"/>
  <c r="L3" i="1" s="1"/>
  <c r="M21" i="1"/>
  <c r="N21" i="1" s="1"/>
  <c r="L21" i="1" a="1"/>
  <c r="L21" i="1" s="1"/>
  <c r="M14" i="1"/>
  <c r="N14" i="1" s="1"/>
  <c r="L14" i="1" a="1"/>
  <c r="L14" i="1" s="1"/>
  <c r="M29" i="1"/>
  <c r="N29" i="1" s="1"/>
  <c r="L29" i="1" a="1"/>
  <c r="L29" i="1" s="1"/>
  <c r="M2" i="1"/>
  <c r="N2" i="1" s="1"/>
  <c r="L2" i="1" a="1"/>
  <c r="L2" i="1" s="1"/>
  <c r="K2" i="3"/>
  <c r="L2" i="3"/>
  <c r="L5" i="3" s="1"/>
  <c r="H2" i="3" a="1"/>
  <c r="H2" i="3" s="1"/>
  <c r="J2" i="3" s="1"/>
  <c r="H29" i="1"/>
  <c r="J29" i="1"/>
  <c r="H4" i="1"/>
  <c r="J4" i="1"/>
  <c r="H20" i="1"/>
  <c r="J20" i="1"/>
  <c r="H22" i="1"/>
  <c r="J22" i="1"/>
  <c r="H24" i="1"/>
  <c r="J24" i="1"/>
  <c r="H8" i="1"/>
  <c r="J8" i="1"/>
  <c r="H23" i="1"/>
  <c r="J23" i="1"/>
  <c r="H18" i="1"/>
  <c r="J18" i="1"/>
  <c r="H13" i="1"/>
  <c r="J13" i="1"/>
  <c r="H10" i="1"/>
  <c r="J10" i="1"/>
  <c r="H28" i="1"/>
  <c r="J28" i="1"/>
  <c r="H27" i="1"/>
  <c r="J27" i="1"/>
  <c r="H26" i="1"/>
  <c r="J26" i="1"/>
  <c r="H16" i="1"/>
  <c r="J16" i="1"/>
  <c r="H11" i="1"/>
  <c r="J11" i="1"/>
  <c r="H7" i="1"/>
  <c r="J7" i="1"/>
  <c r="H12" i="1"/>
  <c r="J12" i="1"/>
  <c r="H6" i="1"/>
  <c r="J6" i="1"/>
  <c r="H9" i="1"/>
  <c r="J9" i="1"/>
  <c r="H17" i="1"/>
  <c r="J17" i="1"/>
  <c r="H15" i="1"/>
  <c r="J15" i="1"/>
  <c r="H25" i="1"/>
  <c r="J25" i="1"/>
  <c r="H5" i="1"/>
  <c r="J5" i="1"/>
  <c r="H19" i="1"/>
  <c r="J19" i="1"/>
  <c r="H3" i="1"/>
  <c r="J3" i="1"/>
  <c r="H21" i="1"/>
  <c r="J21" i="1"/>
  <c r="H14" i="1"/>
  <c r="J14" i="1"/>
  <c r="H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<sst xmlns="http://schemas.openxmlformats.org/spreadsheetml/2006/main" count="142" uniqueCount="52">
  <si>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</si>
  <si>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</si>
  <si>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</si>
  <si>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</si>
  <si>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</si>
  <si>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</si>
  <si>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</si>
  <si>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</si>
  <si>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</si>
  <si>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</si>
  <si>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</si>
  <si>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</si>
  <si>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</si>
  <si>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</si>
  <si>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</si>
  <si>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</si>
  <si>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</si>
  <si>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</si>
  <si>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</si>
  <si>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</si>
  <si>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</si>
  <si>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</si>
  <si>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</si>
  <si>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</si>
  <si>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</si>
  <si>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</si>
  <si>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</si>
  <si>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</si>
  <si>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</si>
  <si>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</si>
  <si>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</si>
  <si>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</si>
  <si>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</si>
  <si>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</si>
  <si>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</si>
  <si>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</si>
  <si>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</si>
  <si>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</si>
  <si>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</si>
  <si>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</si>
  <si>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</si>
  <si>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</si>
  <si>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</si>
  <si>
    <t xml:space="preserve">Bonus una tantum </t>
  </si>
  <si>
    <t>Totale incentivo per settore Produzione e età inferiore a 36 anni</t>
  </si>
  <si>
    <t>Media incentivo per settore Produzione e età inferiore a 36 anni</t>
  </si>
  <si>
    <t>Totale incentivo (utilizzando $)</t>
  </si>
  <si>
    <t>Arrotonda</t>
  </si>
  <si>
    <t>Totale</t>
  </si>
  <si>
    <t>Rapp_%</t>
  </si>
  <si>
    <t>DT_licenz</t>
  </si>
  <si>
    <t>Anz_fine_rapporto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</si>
</sst>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0" fontId="3" fillId="0" borderId="1" xfId="0" applyFont="1" applyFill="1" applyBorder="1"/>
    <xf numFmtId="14" fontId="0" fillId="0" borderId="1" xfId="0" applyNumberFormat="1" applyFont="1" applyBorder="1"/>
    <xf numFmtId="164" fontId="3" fillId="0" borderId="1" xfId="1" applyFont="1" applyFill="1" applyBorder="1"/>
    <xf numFmtId="0" fontId="0" fillId="0" borderId="1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14" fontId="0" fillId="0" borderId="1" xfId="0" applyNumberFormat="1" applyBorder="1"/>
    <xf numFmtId="0" fontId="0" fillId="0" borderId="1" xfId="0" applyBorder="1"/>
    <xf numFmtId="44" fontId="0" fillId="0" borderId="2" xfId="0" applyNumberFormat="1" applyFont="1" applyBorder="1"/>
    <xf numFmtId="44" fontId="0" fillId="0" borderId="2" xfId="0" applyNumberFormat="1" applyBorder="1"/>
    <xf numFmtId="0" fontId="1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44" fontId="0" fillId="4" borderId="1" xfId="0" applyNumberFormat="1" applyFill="1" applyBorder="1"/>
    <xf numFmtId="0" fontId="0" fillId="4" borderId="1" xfId="0" applyFill="1" applyBorder="1"/>
    <xf numFmtId="0" fontId="0" fillId="4" borderId="1" xfId="0" applyNumberFormat="1" applyFill="1" applyBorder="1"/>
    <xf numFmtId="44" fontId="0" fillId="0" borderId="0" xfId="0" applyNumberFormat="1" applyFont="1"/>
    <xf numFmtId="44" fontId="0" fillId="4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9" fontId="0" fillId="4" borderId="1" xfId="2" applyFont="1" applyFill="1" applyBorder="1"/>
    <xf numFmtId="44" fontId="0" fillId="4" borderId="2" xfId="0" applyNumberFormat="1" applyFont="1" applyFill="1" applyBorder="1"/>
    <xf numFmtId="0" fontId="1" fillId="4" borderId="1" xfId="0" applyFont="1" applyFill="1" applyBorder="1" applyAlignment="1">
      <alignment horizontal="center"/>
    </xf>
    <xf numFmtId="14" fontId="0" fillId="4" borderId="1" xfId="0" applyNumberFormat="1" applyFont="1" applyFill="1" applyBorder="1"/>
    <xf numFmtId="0" fontId="0" fillId="4" borderId="1" xfId="0" applyNumberFormat="1" applyFont="1" applyFill="1" applyBorder="1"/>
  </cellXfs>
  <cellStyles count="3">
    <cellStyle name="Euro" xfId="1" xr:uid="{05E7F11F-6F36-4D5E-B619-68835A6DDD65}"/>
    <cellStyle name="Normale" xfId="0" builtinId="0"/>
    <cellStyle name="Percentuale" xfId="2" builtinId="5"/>
  </cellStyles>
  <dxfs count="0"/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20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CAD49731-DF50-4943-8730-6A35B2D000A0}"/>
            </a:ext>
          </a:extLst>
        </xdr:cNvPr>
        <xdr:cNvSpPr txBox="1"/>
      </xdr:nvSpPr>
      <xdr:spPr>
        <a:xfrm>
          <a:off x="8473440" y="182880"/>
          <a:ext cx="2499360" cy="9144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Q29"/>
  <sheetViews>
    <sheetView zoomScaleNormal="100" workbookViewId="0">
      <pane ySplit="1" topLeftCell="A2" activePane="bottomLeft" state="frozen"/>
      <selection pane="bottomLeft" activeCell="S22" sqref="S22"/>
    </sheetView>
  </sheetViews>
  <sheetFormatPr defaultColWidth="9.109375" defaultRowHeight="14.4" x14ac:dyDescent="0.3"/>
  <cols>
    <col min="1" max="1" width="14.5546875" style="1" bestFit="1" customWidth="1"/>
    <col min="2" max="2" width="10.77734375" style="1" bestFit="1" customWidth="1"/>
    <col min="3" max="3" width="14" style="1" bestFit="1" customWidth="1"/>
    <col min="4" max="4" width="16.77734375" style="1" bestFit="1" customWidth="1"/>
    <col min="5" max="5" width="14" style="1" customWidth="1"/>
    <col min="6" max="6" width="5.88671875" style="1" customWidth="1"/>
    <col min="7" max="7" width="10.88671875" style="1" bestFit="1" customWidth="1"/>
    <col min="8" max="12" width="13.77734375" style="1" customWidth="1"/>
    <col min="13" max="13" width="12.109375" style="1" customWidth="1"/>
    <col min="14" max="14" width="9.21875" style="1" customWidth="1"/>
    <col min="15" max="15" width="12.21875" style="1" customWidth="1"/>
    <col min="16" max="16" width="16.21875" style="1" customWidth="1"/>
    <col min="17" max="16384" width="9.109375" style="1"/>
  </cols>
  <sheetData>
    <row r="1" spans="1:17" s="14" customFormat="1" x14ac:dyDescent="0.3">
      <c r="A1" s="15" t="s">
        <v>3</v>
      </c>
      <c r="B1" s="15" t="s">
        <v>9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39</v>
      </c>
      <c r="I1" s="15" t="s">
        <v>40</v>
      </c>
      <c r="J1" s="15" t="s">
        <v>41</v>
      </c>
      <c r="K1" s="15" t="s">
        <v>42</v>
      </c>
      <c r="L1" s="29" t="s">
        <v>48</v>
      </c>
      <c r="M1" s="29" t="s">
        <v>48</v>
      </c>
      <c r="N1" s="29" t="s">
        <v>49</v>
      </c>
      <c r="O1" s="32" t="s">
        <v>50</v>
      </c>
      <c r="P1" s="32" t="s">
        <v>51</v>
      </c>
    </row>
    <row r="2" spans="1:17" x14ac:dyDescent="0.3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3">
        <f t="shared" ref="F2:F29" ca="1" si="0">DATEDIF(B2,TODAY(),"y")</f>
        <v>37</v>
      </c>
      <c r="G2" s="13">
        <f t="shared" ref="G2:G29" ca="1" si="1">DATEDIF(C2,TODAY(),"y")</f>
        <v>8</v>
      </c>
      <c r="H2" s="19">
        <f ca="1">IF(G2&gt;=10,100,0)</f>
        <v>0</v>
      </c>
      <c r="I2" s="19">
        <f>IF(D2="Produzione",100,0)</f>
        <v>100</v>
      </c>
      <c r="J2" s="19">
        <f ca="1">IF(AND(D2="Amministrazione",G2&gt;10),100,0)</f>
        <v>0</v>
      </c>
      <c r="K2" s="19">
        <f>IF(OR(D2="Direzione",D2="Commerciale"),100,0)</f>
        <v>0</v>
      </c>
      <c r="L2" s="31" cm="1">
        <f t="array" aca="1" ref="L2" ca="1">_xlfn.IFS(G2&gt;=10,100,D2="Produzione",100,AND(D2="Amministrazione",G2&gt;10),100,D2="Direzione",100,D2="Commerciale",100)</f>
        <v>100</v>
      </c>
      <c r="M2" s="28">
        <f ca="1">SUM(IF(G2&gt;=10,100,0),IF(D2="Produzione",100,0),IF(AND(D2="Amministrazione",G2&gt;10),100,0),IF(OR(D2="Direzione",D2="Commerciale"),100,0))</f>
        <v>100</v>
      </c>
      <c r="N2" s="30">
        <f ca="1">M2/E2</f>
        <v>5.9665871121718374E-2</v>
      </c>
      <c r="O2" s="33">
        <v>44907</v>
      </c>
      <c r="P2" s="34">
        <f>DATEDIF(C2,O2,"M")</f>
        <v>102</v>
      </c>
    </row>
    <row r="3" spans="1:17" x14ac:dyDescent="0.3">
      <c r="A3" s="3" t="s">
        <v>12</v>
      </c>
      <c r="B3" s="7">
        <v>35776</v>
      </c>
      <c r="C3" s="7">
        <v>43466</v>
      </c>
      <c r="D3" s="6" t="s">
        <v>2</v>
      </c>
      <c r="E3" s="8">
        <v>1252</v>
      </c>
      <c r="F3" s="9">
        <f t="shared" ca="1" si="0"/>
        <v>24</v>
      </c>
      <c r="G3" s="9">
        <f t="shared" ca="1" si="1"/>
        <v>3</v>
      </c>
      <c r="H3" s="19">
        <f t="shared" ref="H3:H29" ca="1" si="2">IF(G3&gt;=10,100,0)</f>
        <v>0</v>
      </c>
      <c r="I3" s="19">
        <f t="shared" ref="I3:I29" si="3">IF(D3="Produzione",100,0)</f>
        <v>100</v>
      </c>
      <c r="J3" s="19">
        <f t="shared" ref="J3:J29" ca="1" si="4">IF(AND(D3="Amministrazione",G3&gt;10),100,0)</f>
        <v>0</v>
      </c>
      <c r="K3" s="19">
        <f t="shared" ref="K3:K29" si="5">IF(OR(D3="Direzione",D3="Commerciale"),100,0)</f>
        <v>0</v>
      </c>
      <c r="L3" s="31" cm="1">
        <f t="array" aca="1" ref="L3" ca="1">_xlfn.IFS(G3&gt;=10,100,D3="Produzione",100,AND(D3="Amministrazione",G3&gt;10),100,D3="Direzione",100,D3="Commerciale",100)</f>
        <v>100</v>
      </c>
      <c r="M3" s="28">
        <f ca="1">SUM(IF(G3&gt;=10,100,0),IF(D3="Produzione",100,0),IF(AND(D3="Amministrazione",G3&gt;10),100,0),IF(OR(D3="Direzione",D3="Commerciale"),100,0))</f>
        <v>100</v>
      </c>
      <c r="N3" s="30">
        <f t="shared" ref="N3:N29" ca="1" si="6">M3/E3</f>
        <v>7.9872204472843447E-2</v>
      </c>
      <c r="O3" s="33">
        <v>44908</v>
      </c>
      <c r="P3" s="34">
        <f t="shared" ref="P3:P29" si="7">DATEDIF(C3,O3,"M")</f>
        <v>47</v>
      </c>
    </row>
    <row r="4" spans="1:17" x14ac:dyDescent="0.3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2">
        <f t="shared" ca="1" si="0"/>
        <v>38</v>
      </c>
      <c r="G4" s="2">
        <f t="shared" ca="1" si="1"/>
        <v>14</v>
      </c>
      <c r="H4" s="19">
        <f t="shared" ca="1" si="2"/>
        <v>100</v>
      </c>
      <c r="I4" s="19">
        <f t="shared" si="3"/>
        <v>0</v>
      </c>
      <c r="J4" s="19">
        <f t="shared" ca="1" si="4"/>
        <v>100</v>
      </c>
      <c r="K4" s="19">
        <f t="shared" si="5"/>
        <v>0</v>
      </c>
      <c r="L4" s="31" cm="1">
        <f t="array" aca="1" ref="L4" ca="1">_xlfn.IFS(G4&gt;=10,100,D4="Produzione",100,AND(D4="Amministrazione",G4&gt;10),100,D4="Direzione",100,D4="Commerciale",100)</f>
        <v>100</v>
      </c>
      <c r="M4" s="28">
        <f ca="1">SUM(IF(G4&gt;=10,100,0),IF(D4="Produzione",100,0),IF(AND(D4="Amministrazione",G4&gt;10),100,0),IF(OR(D4="Direzione",D4="Commerciale"),100,0))</f>
        <v>200</v>
      </c>
      <c r="N4" s="30">
        <f t="shared" ca="1" si="6"/>
        <v>0.12121212121212122</v>
      </c>
      <c r="O4" s="33">
        <v>44909</v>
      </c>
      <c r="P4" s="34">
        <f t="shared" si="7"/>
        <v>179</v>
      </c>
    </row>
    <row r="5" spans="1:17" x14ac:dyDescent="0.3">
      <c r="A5" s="3" t="s">
        <v>14</v>
      </c>
      <c r="B5" s="7">
        <v>32906</v>
      </c>
      <c r="C5" s="7">
        <v>43831</v>
      </c>
      <c r="D5" s="6" t="s">
        <v>2</v>
      </c>
      <c r="E5" s="8">
        <v>1250</v>
      </c>
      <c r="F5" s="2">
        <f t="shared" ca="1" si="0"/>
        <v>32</v>
      </c>
      <c r="G5" s="2">
        <f t="shared" ca="1" si="1"/>
        <v>2</v>
      </c>
      <c r="H5" s="19">
        <f t="shared" ca="1" si="2"/>
        <v>0</v>
      </c>
      <c r="I5" s="19">
        <f t="shared" si="3"/>
        <v>100</v>
      </c>
      <c r="J5" s="19">
        <f t="shared" ca="1" si="4"/>
        <v>0</v>
      </c>
      <c r="K5" s="19">
        <f t="shared" si="5"/>
        <v>0</v>
      </c>
      <c r="L5" s="31" cm="1">
        <f t="array" aca="1" ref="L5" ca="1">_xlfn.IFS(G5&gt;=10,100,D5="Produzione",100,AND(D5="Amministrazione",G5&gt;10),100,D5="Direzione",100,D5="Commerciale",100)</f>
        <v>100</v>
      </c>
      <c r="M5" s="28">
        <f ca="1">SUM(IF(G5&gt;=10,100,0),IF(D5="Produzione",100,0),IF(AND(D5="Amministrazione",G5&gt;10),100,0),IF(OR(D5="Direzione",D5="Commerciale"),100,0))</f>
        <v>100</v>
      </c>
      <c r="N5" s="30">
        <f t="shared" ca="1" si="6"/>
        <v>0.08</v>
      </c>
      <c r="O5" s="33">
        <v>44910</v>
      </c>
      <c r="P5" s="34">
        <f t="shared" si="7"/>
        <v>35</v>
      </c>
    </row>
    <row r="6" spans="1:17" x14ac:dyDescent="0.3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2">
        <f t="shared" ca="1" si="0"/>
        <v>66</v>
      </c>
      <c r="G6" s="2">
        <f t="shared" ca="1" si="1"/>
        <v>35</v>
      </c>
      <c r="H6" s="19">
        <f t="shared" ca="1" si="2"/>
        <v>100</v>
      </c>
      <c r="I6" s="19">
        <f t="shared" si="3"/>
        <v>0</v>
      </c>
      <c r="J6" s="19">
        <f t="shared" ca="1" si="4"/>
        <v>0</v>
      </c>
      <c r="K6" s="19">
        <f t="shared" si="5"/>
        <v>100</v>
      </c>
      <c r="L6" s="31" cm="1">
        <f t="array" aca="1" ref="L6" ca="1">_xlfn.IFS(G6&gt;=10,100,D6="Produzione",100,AND(D6="Amministrazione",G6&gt;10),100,D6="Direzione",100,D6="Commerciale",100)</f>
        <v>100</v>
      </c>
      <c r="M6" s="28">
        <f ca="1">SUM(IF(G6&gt;=10,100,0),IF(D6="Produzione",100,0),IF(AND(D6="Amministrazione",G6&gt;10),100,0),IF(OR(D6="Direzione",D6="Commerciale"),100,0))</f>
        <v>200</v>
      </c>
      <c r="N6" s="30">
        <f t="shared" ca="1" si="6"/>
        <v>5.434782608695652E-2</v>
      </c>
      <c r="O6" s="33">
        <v>44911</v>
      </c>
      <c r="P6" s="34">
        <f t="shared" si="7"/>
        <v>428</v>
      </c>
    </row>
    <row r="7" spans="1:17" x14ac:dyDescent="0.3">
      <c r="A7" s="3" t="s">
        <v>16</v>
      </c>
      <c r="B7" s="4">
        <v>31053</v>
      </c>
      <c r="C7" s="4">
        <v>40303</v>
      </c>
      <c r="D7" s="3" t="s">
        <v>2</v>
      </c>
      <c r="E7" s="5">
        <v>1623</v>
      </c>
      <c r="F7" s="2">
        <f t="shared" ca="1" si="0"/>
        <v>37</v>
      </c>
      <c r="G7" s="2">
        <f t="shared" ca="1" si="1"/>
        <v>12</v>
      </c>
      <c r="H7" s="19">
        <f t="shared" ca="1" si="2"/>
        <v>100</v>
      </c>
      <c r="I7" s="19">
        <f t="shared" si="3"/>
        <v>100</v>
      </c>
      <c r="J7" s="19">
        <f t="shared" ca="1" si="4"/>
        <v>0</v>
      </c>
      <c r="K7" s="19">
        <f t="shared" si="5"/>
        <v>0</v>
      </c>
      <c r="L7" s="31" cm="1">
        <f t="array" aca="1" ref="L7" ca="1">_xlfn.IFS(G7&gt;=10,100,D7="Produzione",100,AND(D7="Amministrazione",G7&gt;10),100,D7="Direzione",100,D7="Commerciale",100)</f>
        <v>100</v>
      </c>
      <c r="M7" s="28">
        <f ca="1">SUM(IF(G7&gt;=10,100,0),IF(D7="Produzione",100,0),IF(AND(D7="Amministrazione",G7&gt;10),100,0),IF(OR(D7="Direzione",D7="Commerciale"),100,0))</f>
        <v>200</v>
      </c>
      <c r="N7" s="30">
        <f t="shared" ca="1" si="6"/>
        <v>0.12322858903265557</v>
      </c>
      <c r="O7" s="33">
        <v>44912</v>
      </c>
      <c r="P7" s="34">
        <f t="shared" si="7"/>
        <v>151</v>
      </c>
    </row>
    <row r="8" spans="1:17" x14ac:dyDescent="0.3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2">
        <f t="shared" ca="1" si="0"/>
        <v>30</v>
      </c>
      <c r="G8" s="2">
        <f t="shared" ca="1" si="1"/>
        <v>11</v>
      </c>
      <c r="H8" s="19">
        <f t="shared" ca="1" si="2"/>
        <v>100</v>
      </c>
      <c r="I8" s="19">
        <f t="shared" si="3"/>
        <v>0</v>
      </c>
      <c r="J8" s="19">
        <f t="shared" ca="1" si="4"/>
        <v>0</v>
      </c>
      <c r="K8" s="19">
        <f t="shared" si="5"/>
        <v>100</v>
      </c>
      <c r="L8" s="31" cm="1">
        <f t="array" aca="1" ref="L8" ca="1">_xlfn.IFS(G8&gt;=10,100,D8="Produzione",100,AND(D8="Amministrazione",G8&gt;10),100,D8="Direzione",100,D8="Commerciale",100)</f>
        <v>100</v>
      </c>
      <c r="M8" s="28">
        <f ca="1">SUM(IF(G8&gt;=10,100,0),IF(D8="Produzione",100,0),IF(AND(D8="Amministrazione",G8&gt;10),100,0),IF(OR(D8="Direzione",D8="Commerciale"),100,0))</f>
        <v>200</v>
      </c>
      <c r="N8" s="30">
        <f t="shared" ca="1" si="6"/>
        <v>7.7399380804953566E-2</v>
      </c>
      <c r="O8" s="33">
        <v>44913</v>
      </c>
      <c r="P8" s="34">
        <f t="shared" si="7"/>
        <v>143</v>
      </c>
    </row>
    <row r="9" spans="1:17" x14ac:dyDescent="0.3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2">
        <f t="shared" ca="1" si="0"/>
        <v>28</v>
      </c>
      <c r="G9" s="2">
        <f t="shared" ca="1" si="1"/>
        <v>5</v>
      </c>
      <c r="H9" s="19">
        <f t="shared" ca="1" si="2"/>
        <v>0</v>
      </c>
      <c r="I9" s="19">
        <f t="shared" si="3"/>
        <v>0</v>
      </c>
      <c r="J9" s="19">
        <f t="shared" ca="1" si="4"/>
        <v>0</v>
      </c>
      <c r="K9" s="19">
        <f t="shared" si="5"/>
        <v>0</v>
      </c>
      <c r="L9" s="31" t="e" cm="1">
        <f t="array" aca="1" ref="L9" ca="1">_xlfn.IFS(G9&gt;=10,100,D9="Produzione",100,AND(D9="Amministrazione",G9&gt;10),100,D9="Direzione",100,D9="Commerciale",100)</f>
        <v>#N/A</v>
      </c>
      <c r="M9" s="28">
        <f ca="1">SUM(IF(G9&gt;=10,100,0),IF(D9="Produzione",100,0),IF(AND(D9="Amministrazione",G9&gt;10),100,0),IF(OR(D9="Direzione",D9="Commerciale"),100,0))</f>
        <v>0</v>
      </c>
      <c r="N9" s="30">
        <f t="shared" ca="1" si="6"/>
        <v>0</v>
      </c>
      <c r="O9" s="33">
        <v>44926</v>
      </c>
      <c r="P9" s="34">
        <f t="shared" si="7"/>
        <v>62</v>
      </c>
      <c r="Q9" s="27"/>
    </row>
    <row r="10" spans="1:17" x14ac:dyDescent="0.3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2">
        <f t="shared" ca="1" si="0"/>
        <v>62</v>
      </c>
      <c r="G10" s="2">
        <f t="shared" ca="1" si="1"/>
        <v>26</v>
      </c>
      <c r="H10" s="19">
        <f t="shared" ca="1" si="2"/>
        <v>100</v>
      </c>
      <c r="I10" s="19">
        <f t="shared" si="3"/>
        <v>100</v>
      </c>
      <c r="J10" s="19">
        <f t="shared" ca="1" si="4"/>
        <v>0</v>
      </c>
      <c r="K10" s="19">
        <f t="shared" si="5"/>
        <v>0</v>
      </c>
      <c r="L10" s="31" cm="1">
        <f t="array" aca="1" ref="L10" ca="1">_xlfn.IFS(G10&gt;=10,100,D10="Produzione",100,AND(D10="Amministrazione",G10&gt;10),100,D10="Direzione",100,D10="Commerciale",100)</f>
        <v>100</v>
      </c>
      <c r="M10" s="28">
        <f ca="1">SUM(IF(G10&gt;=10,100,0),IF(D10="Produzione",100,0),IF(AND(D10="Amministrazione",G10&gt;10),100,0),IF(OR(D10="Direzione",D10="Commerciale"),100,0))</f>
        <v>200</v>
      </c>
      <c r="N10" s="30">
        <f t="shared" ca="1" si="6"/>
        <v>0.11428571428571428</v>
      </c>
      <c r="O10" s="33">
        <v>44926</v>
      </c>
      <c r="P10" s="34">
        <f t="shared" si="7"/>
        <v>315</v>
      </c>
    </row>
    <row r="11" spans="1:17" x14ac:dyDescent="0.3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2">
        <f t="shared" ca="1" si="0"/>
        <v>32</v>
      </c>
      <c r="G11" s="2">
        <f t="shared" ca="1" si="1"/>
        <v>9</v>
      </c>
      <c r="H11" s="19">
        <f t="shared" ca="1" si="2"/>
        <v>0</v>
      </c>
      <c r="I11" s="19">
        <f t="shared" si="3"/>
        <v>100</v>
      </c>
      <c r="J11" s="19">
        <f t="shared" ca="1" si="4"/>
        <v>0</v>
      </c>
      <c r="K11" s="19">
        <f t="shared" si="5"/>
        <v>0</v>
      </c>
      <c r="L11" s="31" cm="1">
        <f t="array" aca="1" ref="L11" ca="1">_xlfn.IFS(G11&gt;=10,100,D11="Produzione",100,AND(D11="Amministrazione",G11&gt;10),100,D11="Direzione",100,D11="Commerciale",100)</f>
        <v>100</v>
      </c>
      <c r="M11" s="28">
        <f ca="1">SUM(IF(G11&gt;=10,100,0),IF(D11="Produzione",100,0),IF(AND(D11="Amministrazione",G11&gt;10),100,0),IF(OR(D11="Direzione",D11="Commerciale"),100,0))</f>
        <v>100</v>
      </c>
      <c r="N11" s="30">
        <f t="shared" ca="1" si="6"/>
        <v>6.7750677506775062E-2</v>
      </c>
      <c r="O11" s="33">
        <v>44926</v>
      </c>
      <c r="P11" s="34">
        <f t="shared" si="7"/>
        <v>119</v>
      </c>
    </row>
    <row r="12" spans="1:17" x14ac:dyDescent="0.3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2">
        <f t="shared" ca="1" si="0"/>
        <v>53</v>
      </c>
      <c r="G12" s="2">
        <f t="shared" ca="1" si="1"/>
        <v>32</v>
      </c>
      <c r="H12" s="19">
        <f t="shared" ca="1" si="2"/>
        <v>100</v>
      </c>
      <c r="I12" s="19">
        <f t="shared" si="3"/>
        <v>0</v>
      </c>
      <c r="J12" s="19">
        <f t="shared" ca="1" si="4"/>
        <v>0</v>
      </c>
      <c r="K12" s="19">
        <f t="shared" si="5"/>
        <v>100</v>
      </c>
      <c r="L12" s="31" cm="1">
        <f t="array" aca="1" ref="L12" ca="1">_xlfn.IFS(G12&gt;=10,100,D12="Produzione",100,AND(D12="Amministrazione",G12&gt;10),100,D12="Direzione",100,D12="Commerciale",100)</f>
        <v>100</v>
      </c>
      <c r="M12" s="28">
        <f ca="1">SUM(IF(G12&gt;=10,100,0),IF(D12="Produzione",100,0),IF(AND(D12="Amministrazione",G12&gt;10),100,0),IF(OR(D12="Direzione",D12="Commerciale"),100,0))</f>
        <v>200</v>
      </c>
      <c r="N12" s="30">
        <f t="shared" ca="1" si="6"/>
        <v>6.1031431187061336E-2</v>
      </c>
      <c r="O12" s="33">
        <v>44926</v>
      </c>
      <c r="P12" s="34">
        <f t="shared" si="7"/>
        <v>391</v>
      </c>
    </row>
    <row r="13" spans="1:17" x14ac:dyDescent="0.3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2">
        <f t="shared" ca="1" si="0"/>
        <v>55</v>
      </c>
      <c r="G13" s="2">
        <f t="shared" ca="1" si="1"/>
        <v>23</v>
      </c>
      <c r="H13" s="19">
        <f t="shared" ca="1" si="2"/>
        <v>100</v>
      </c>
      <c r="I13" s="19">
        <f t="shared" si="3"/>
        <v>100</v>
      </c>
      <c r="J13" s="19">
        <f t="shared" ca="1" si="4"/>
        <v>0</v>
      </c>
      <c r="K13" s="19">
        <f t="shared" si="5"/>
        <v>0</v>
      </c>
      <c r="L13" s="31" cm="1">
        <f t="array" aca="1" ref="L13" ca="1">_xlfn.IFS(G13&gt;=10,100,D13="Produzione",100,AND(D13="Amministrazione",G13&gt;10),100,D13="Direzione",100,D13="Commerciale",100)</f>
        <v>100</v>
      </c>
      <c r="M13" s="28">
        <f ca="1">SUM(IF(G13&gt;=10,100,0),IF(D13="Produzione",100,0),IF(AND(D13="Amministrazione",G13&gt;10),100,0),IF(OR(D13="Direzione",D13="Commerciale"),100,0))</f>
        <v>200</v>
      </c>
      <c r="N13" s="30">
        <f t="shared" ca="1" si="6"/>
        <v>0.11976047904191617</v>
      </c>
      <c r="O13" s="33">
        <v>44926</v>
      </c>
      <c r="P13" s="34">
        <f t="shared" si="7"/>
        <v>287</v>
      </c>
    </row>
    <row r="14" spans="1:17" x14ac:dyDescent="0.3">
      <c r="A14" s="3" t="s">
        <v>23</v>
      </c>
      <c r="B14" s="7">
        <v>32894</v>
      </c>
      <c r="C14" s="7">
        <v>42856</v>
      </c>
      <c r="D14" s="6" t="s">
        <v>2</v>
      </c>
      <c r="E14" s="8">
        <v>1340</v>
      </c>
      <c r="F14" s="9">
        <f t="shared" ca="1" si="0"/>
        <v>32</v>
      </c>
      <c r="G14" s="9">
        <f t="shared" ca="1" si="1"/>
        <v>5</v>
      </c>
      <c r="H14" s="19">
        <f t="shared" ca="1" si="2"/>
        <v>0</v>
      </c>
      <c r="I14" s="19">
        <f t="shared" si="3"/>
        <v>100</v>
      </c>
      <c r="J14" s="19">
        <f t="shared" ca="1" si="4"/>
        <v>0</v>
      </c>
      <c r="K14" s="19">
        <f t="shared" si="5"/>
        <v>0</v>
      </c>
      <c r="L14" s="31" cm="1">
        <f t="array" aca="1" ref="L14" ca="1">_xlfn.IFS(G14&gt;=10,100,D14="Produzione",100,AND(D14="Amministrazione",G14&gt;10),100,D14="Direzione",100,D14="Commerciale",100)</f>
        <v>100</v>
      </c>
      <c r="M14" s="28">
        <f ca="1">SUM(IF(G14&gt;=10,100,0),IF(D14="Produzione",100,0),IF(AND(D14="Amministrazione",G14&gt;10),100,0),IF(OR(D14="Direzione",D14="Commerciale"),100,0))</f>
        <v>100</v>
      </c>
      <c r="N14" s="30">
        <f t="shared" ca="1" si="6"/>
        <v>7.4626865671641784E-2</v>
      </c>
      <c r="O14" s="33">
        <v>44926</v>
      </c>
      <c r="P14" s="34">
        <f t="shared" si="7"/>
        <v>67</v>
      </c>
    </row>
    <row r="15" spans="1:17" x14ac:dyDescent="0.3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2">
        <f t="shared" ca="1" si="0"/>
        <v>45</v>
      </c>
      <c r="G15" s="2">
        <f t="shared" ca="1" si="1"/>
        <v>22</v>
      </c>
      <c r="H15" s="19">
        <f t="shared" ca="1" si="2"/>
        <v>100</v>
      </c>
      <c r="I15" s="19">
        <f t="shared" si="3"/>
        <v>0</v>
      </c>
      <c r="J15" s="19">
        <f t="shared" ca="1" si="4"/>
        <v>100</v>
      </c>
      <c r="K15" s="19">
        <f t="shared" si="5"/>
        <v>0</v>
      </c>
      <c r="L15" s="31" cm="1">
        <f t="array" aca="1" ref="L15" ca="1">_xlfn.IFS(G15&gt;=10,100,D15="Produzione",100,AND(D15="Amministrazione",G15&gt;10),100,D15="Direzione",100,D15="Commerciale",100)</f>
        <v>100</v>
      </c>
      <c r="M15" s="28">
        <f ca="1">SUM(IF(G15&gt;=10,100,0),IF(D15="Produzione",100,0),IF(AND(D15="Amministrazione",G15&gt;10),100,0),IF(OR(D15="Direzione",D15="Commerciale"),100,0))</f>
        <v>200</v>
      </c>
      <c r="N15" s="30">
        <f t="shared" ca="1" si="6"/>
        <v>0.12507817385866166</v>
      </c>
      <c r="O15" s="33">
        <v>44926</v>
      </c>
      <c r="P15" s="34">
        <f t="shared" si="7"/>
        <v>275</v>
      </c>
    </row>
    <row r="16" spans="1:17" x14ac:dyDescent="0.3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2">
        <f t="shared" ca="1" si="0"/>
        <v>27</v>
      </c>
      <c r="G16" s="2">
        <f t="shared" ca="1" si="1"/>
        <v>6</v>
      </c>
      <c r="H16" s="19">
        <f t="shared" ca="1" si="2"/>
        <v>0</v>
      </c>
      <c r="I16" s="19">
        <f t="shared" si="3"/>
        <v>100</v>
      </c>
      <c r="J16" s="19">
        <f t="shared" ca="1" si="4"/>
        <v>0</v>
      </c>
      <c r="K16" s="19">
        <f t="shared" si="5"/>
        <v>0</v>
      </c>
      <c r="L16" s="31" cm="1">
        <f t="array" aca="1" ref="L16" ca="1">_xlfn.IFS(G16&gt;=10,100,D16="Produzione",100,AND(D16="Amministrazione",G16&gt;10),100,D16="Direzione",100,D16="Commerciale",100)</f>
        <v>100</v>
      </c>
      <c r="M16" s="28">
        <f ca="1">SUM(IF(G16&gt;=10,100,0),IF(D16="Produzione",100,0),IF(AND(D16="Amministrazione",G16&gt;10),100,0),IF(OR(D16="Direzione",D16="Commerciale"),100,0))</f>
        <v>100</v>
      </c>
      <c r="N16" s="30">
        <f t="shared" ca="1" si="6"/>
        <v>7.0721357850070721E-2</v>
      </c>
      <c r="O16" s="33">
        <v>44910</v>
      </c>
      <c r="P16" s="34">
        <f t="shared" si="7"/>
        <v>83</v>
      </c>
    </row>
    <row r="17" spans="1:16" x14ac:dyDescent="0.3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2">
        <f t="shared" ca="1" si="0"/>
        <v>35</v>
      </c>
      <c r="G17" s="2">
        <f t="shared" ca="1" si="1"/>
        <v>11</v>
      </c>
      <c r="H17" s="19">
        <f t="shared" ca="1" si="2"/>
        <v>100</v>
      </c>
      <c r="I17" s="19">
        <f t="shared" si="3"/>
        <v>0</v>
      </c>
      <c r="J17" s="19">
        <f t="shared" ca="1" si="4"/>
        <v>100</v>
      </c>
      <c r="K17" s="19">
        <f t="shared" si="5"/>
        <v>0</v>
      </c>
      <c r="L17" s="31" cm="1">
        <f t="array" aca="1" ref="L17" ca="1">_xlfn.IFS(G17&gt;=10,100,D17="Produzione",100,AND(D17="Amministrazione",G17&gt;10),100,D17="Direzione",100,D17="Commerciale",100)</f>
        <v>100</v>
      </c>
      <c r="M17" s="28">
        <f ca="1">SUM(IF(G17&gt;=10,100,0),IF(D17="Produzione",100,0),IF(AND(D17="Amministrazione",G17&gt;10),100,0),IF(OR(D17="Direzione",D17="Commerciale"),100,0))</f>
        <v>200</v>
      </c>
      <c r="N17" s="30">
        <f t="shared" ca="1" si="6"/>
        <v>0.13012361743656473</v>
      </c>
      <c r="O17" s="33">
        <v>44910</v>
      </c>
      <c r="P17" s="34">
        <f t="shared" si="7"/>
        <v>143</v>
      </c>
    </row>
    <row r="18" spans="1:16" x14ac:dyDescent="0.3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2">
        <f t="shared" ca="1" si="0"/>
        <v>43</v>
      </c>
      <c r="G18" s="2">
        <f t="shared" ca="1" si="1"/>
        <v>20</v>
      </c>
      <c r="H18" s="19">
        <f t="shared" ca="1" si="2"/>
        <v>100</v>
      </c>
      <c r="I18" s="19">
        <f t="shared" si="3"/>
        <v>100</v>
      </c>
      <c r="J18" s="19">
        <f t="shared" ca="1" si="4"/>
        <v>0</v>
      </c>
      <c r="K18" s="19">
        <f t="shared" si="5"/>
        <v>0</v>
      </c>
      <c r="L18" s="31" cm="1">
        <f t="array" aca="1" ref="L18" ca="1">_xlfn.IFS(G18&gt;=10,100,D18="Produzione",100,AND(D18="Amministrazione",G18&gt;10),100,D18="Direzione",100,D18="Commerciale",100)</f>
        <v>100</v>
      </c>
      <c r="M18" s="28">
        <f ca="1">SUM(IF(G18&gt;=10,100,0),IF(D18="Produzione",100,0),IF(AND(D18="Amministrazione",G18&gt;10),100,0),IF(OR(D18="Direzione",D18="Commerciale"),100,0))</f>
        <v>200</v>
      </c>
      <c r="N18" s="30">
        <f t="shared" ca="1" si="6"/>
        <v>9.2936802973977689E-2</v>
      </c>
      <c r="O18" s="33">
        <v>44910</v>
      </c>
      <c r="P18" s="34">
        <f t="shared" si="7"/>
        <v>251</v>
      </c>
    </row>
    <row r="19" spans="1:16" x14ac:dyDescent="0.3">
      <c r="A19" s="3" t="s">
        <v>28</v>
      </c>
      <c r="B19" s="7">
        <v>34431</v>
      </c>
      <c r="C19" s="7">
        <v>43831</v>
      </c>
      <c r="D19" s="6" t="s">
        <v>2</v>
      </c>
      <c r="E19" s="8">
        <v>1250</v>
      </c>
      <c r="F19" s="9">
        <f t="shared" ca="1" si="0"/>
        <v>28</v>
      </c>
      <c r="G19" s="2">
        <f t="shared" ca="1" si="1"/>
        <v>2</v>
      </c>
      <c r="H19" s="19">
        <f t="shared" ca="1" si="2"/>
        <v>0</v>
      </c>
      <c r="I19" s="19">
        <f t="shared" si="3"/>
        <v>100</v>
      </c>
      <c r="J19" s="19">
        <f t="shared" ca="1" si="4"/>
        <v>0</v>
      </c>
      <c r="K19" s="19">
        <f t="shared" si="5"/>
        <v>0</v>
      </c>
      <c r="L19" s="31" cm="1">
        <f t="array" aca="1" ref="L19" ca="1">_xlfn.IFS(G19&gt;=10,100,D19="Produzione",100,AND(D19="Amministrazione",G19&gt;10),100,D19="Direzione",100,D19="Commerciale",100)</f>
        <v>100</v>
      </c>
      <c r="M19" s="28">
        <f ca="1">SUM(IF(G19&gt;=10,100,0),IF(D19="Produzione",100,0),IF(AND(D19="Amministrazione",G19&gt;10),100,0),IF(OR(D19="Direzione",D19="Commerciale"),100,0))</f>
        <v>100</v>
      </c>
      <c r="N19" s="30">
        <f t="shared" ca="1" si="6"/>
        <v>0.08</v>
      </c>
      <c r="O19" s="33">
        <v>44910</v>
      </c>
      <c r="P19" s="34">
        <f t="shared" si="7"/>
        <v>35</v>
      </c>
    </row>
    <row r="20" spans="1:16" x14ac:dyDescent="0.3">
      <c r="A20" s="3" t="s">
        <v>29</v>
      </c>
      <c r="B20" s="7">
        <v>33654</v>
      </c>
      <c r="C20" s="7">
        <v>42826</v>
      </c>
      <c r="D20" s="6" t="s">
        <v>2</v>
      </c>
      <c r="E20" s="8">
        <v>1370</v>
      </c>
      <c r="F20" s="2">
        <f t="shared" ca="1" si="0"/>
        <v>30</v>
      </c>
      <c r="G20" s="2">
        <f t="shared" ca="1" si="1"/>
        <v>5</v>
      </c>
      <c r="H20" s="19">
        <f t="shared" ca="1" si="2"/>
        <v>0</v>
      </c>
      <c r="I20" s="19">
        <f t="shared" si="3"/>
        <v>100</v>
      </c>
      <c r="J20" s="19">
        <f t="shared" ca="1" si="4"/>
        <v>0</v>
      </c>
      <c r="K20" s="19">
        <f t="shared" si="5"/>
        <v>0</v>
      </c>
      <c r="L20" s="31" cm="1">
        <f t="array" aca="1" ref="L20" ca="1">_xlfn.IFS(G20&gt;=10,100,D20="Produzione",100,AND(D20="Amministrazione",G20&gt;10),100,D20="Direzione",100,D20="Commerciale",100)</f>
        <v>100</v>
      </c>
      <c r="M20" s="28">
        <f ca="1">SUM(IF(G20&gt;=10,100,0),IF(D20="Produzione",100,0),IF(AND(D20="Amministrazione",G20&gt;10),100,0),IF(OR(D20="Direzione",D20="Commerciale"),100,0))</f>
        <v>100</v>
      </c>
      <c r="N20" s="30">
        <f t="shared" ca="1" si="6"/>
        <v>7.2992700729927001E-2</v>
      </c>
      <c r="O20" s="33">
        <v>44911</v>
      </c>
      <c r="P20" s="34">
        <f t="shared" si="7"/>
        <v>68</v>
      </c>
    </row>
    <row r="21" spans="1:16" x14ac:dyDescent="0.3">
      <c r="A21" s="3" t="s">
        <v>30</v>
      </c>
      <c r="B21" s="7">
        <v>32996</v>
      </c>
      <c r="C21" s="7">
        <v>43252</v>
      </c>
      <c r="D21" s="6" t="s">
        <v>2</v>
      </c>
      <c r="E21" s="8">
        <v>1310</v>
      </c>
      <c r="F21" s="9">
        <f t="shared" ca="1" si="0"/>
        <v>32</v>
      </c>
      <c r="G21" s="9">
        <f t="shared" ca="1" si="1"/>
        <v>4</v>
      </c>
      <c r="H21" s="19">
        <f t="shared" ca="1" si="2"/>
        <v>0</v>
      </c>
      <c r="I21" s="19">
        <f t="shared" si="3"/>
        <v>100</v>
      </c>
      <c r="J21" s="19">
        <f t="shared" ca="1" si="4"/>
        <v>0</v>
      </c>
      <c r="K21" s="19">
        <f t="shared" si="5"/>
        <v>0</v>
      </c>
      <c r="L21" s="31" cm="1">
        <f t="array" aca="1" ref="L21" ca="1">_xlfn.IFS(G21&gt;=10,100,D21="Produzione",100,AND(D21="Amministrazione",G21&gt;10),100,D21="Direzione",100,D21="Commerciale",100)</f>
        <v>100</v>
      </c>
      <c r="M21" s="28">
        <f ca="1">SUM(IF(G21&gt;=10,100,0),IF(D21="Produzione",100,0),IF(AND(D21="Amministrazione",G21&gt;10),100,0),IF(OR(D21="Direzione",D21="Commerciale"),100,0))</f>
        <v>100</v>
      </c>
      <c r="N21" s="30">
        <f t="shared" ca="1" si="6"/>
        <v>7.6335877862595422E-2</v>
      </c>
      <c r="O21" s="33">
        <v>44912</v>
      </c>
      <c r="P21" s="34">
        <f t="shared" si="7"/>
        <v>54</v>
      </c>
    </row>
    <row r="22" spans="1:16" x14ac:dyDescent="0.3">
      <c r="A22" s="3" t="s">
        <v>31</v>
      </c>
      <c r="B22" s="7">
        <v>36540</v>
      </c>
      <c r="C22" s="7">
        <v>44086</v>
      </c>
      <c r="D22" s="6" t="s">
        <v>2</v>
      </c>
      <c r="E22" s="8">
        <v>1230</v>
      </c>
      <c r="F22" s="2">
        <f t="shared" ca="1" si="0"/>
        <v>22</v>
      </c>
      <c r="G22" s="2">
        <f t="shared" ca="1" si="1"/>
        <v>2</v>
      </c>
      <c r="H22" s="19">
        <f t="shared" ca="1" si="2"/>
        <v>0</v>
      </c>
      <c r="I22" s="19">
        <f t="shared" si="3"/>
        <v>100</v>
      </c>
      <c r="J22" s="19">
        <f t="shared" ca="1" si="4"/>
        <v>0</v>
      </c>
      <c r="K22" s="19">
        <f t="shared" si="5"/>
        <v>0</v>
      </c>
      <c r="L22" s="31" cm="1">
        <f t="array" aca="1" ref="L22" ca="1">_xlfn.IFS(G22&gt;=10,100,D22="Produzione",100,AND(D22="Amministrazione",G22&gt;10),100,D22="Direzione",100,D22="Commerciale",100)</f>
        <v>100</v>
      </c>
      <c r="M22" s="28">
        <f ca="1">SUM(IF(G22&gt;=10,100,0),IF(D22="Produzione",100,0),IF(AND(D22="Amministrazione",G22&gt;10),100,0),IF(OR(D22="Direzione",D22="Commerciale"),100,0))</f>
        <v>100</v>
      </c>
      <c r="N22" s="30">
        <f t="shared" ca="1" si="6"/>
        <v>8.1300813008130079E-2</v>
      </c>
      <c r="O22" s="33">
        <v>44913</v>
      </c>
      <c r="P22" s="34">
        <f t="shared" si="7"/>
        <v>27</v>
      </c>
    </row>
    <row r="23" spans="1:16" x14ac:dyDescent="0.3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2">
        <f t="shared" ca="1" si="0"/>
        <v>39</v>
      </c>
      <c r="G23" s="2">
        <f t="shared" ca="1" si="1"/>
        <v>14</v>
      </c>
      <c r="H23" s="19">
        <f t="shared" ca="1" si="2"/>
        <v>100</v>
      </c>
      <c r="I23" s="19">
        <f t="shared" si="3"/>
        <v>0</v>
      </c>
      <c r="J23" s="19">
        <f t="shared" ca="1" si="4"/>
        <v>0</v>
      </c>
      <c r="K23" s="19">
        <f t="shared" si="5"/>
        <v>100</v>
      </c>
      <c r="L23" s="31" cm="1">
        <f t="array" aca="1" ref="L23" ca="1">_xlfn.IFS(G23&gt;=10,100,D23="Produzione",100,AND(D23="Amministrazione",G23&gt;10),100,D23="Direzione",100,D23="Commerciale",100)</f>
        <v>100</v>
      </c>
      <c r="M23" s="28">
        <f ca="1">SUM(IF(G23&gt;=10,100,0),IF(D23="Produzione",100,0),IF(AND(D23="Amministrazione",G23&gt;10),100,0),IF(OR(D23="Direzione",D23="Commerciale"),100,0))</f>
        <v>200</v>
      </c>
      <c r="N23" s="30">
        <f t="shared" ca="1" si="6"/>
        <v>7.2254335260115612E-2</v>
      </c>
      <c r="O23" s="33">
        <v>44914</v>
      </c>
      <c r="P23" s="34">
        <f t="shared" si="7"/>
        <v>179</v>
      </c>
    </row>
    <row r="24" spans="1:16" x14ac:dyDescent="0.3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2">
        <f t="shared" ca="1" si="0"/>
        <v>38</v>
      </c>
      <c r="G24" s="2">
        <f t="shared" ca="1" si="1"/>
        <v>15</v>
      </c>
      <c r="H24" s="19">
        <f t="shared" ca="1" si="2"/>
        <v>100</v>
      </c>
      <c r="I24" s="19">
        <f t="shared" si="3"/>
        <v>0</v>
      </c>
      <c r="J24" s="19">
        <f t="shared" ca="1" si="4"/>
        <v>0</v>
      </c>
      <c r="K24" s="19">
        <f t="shared" si="5"/>
        <v>100</v>
      </c>
      <c r="L24" s="31" cm="1">
        <f t="array" aca="1" ref="L24" ca="1">_xlfn.IFS(G24&gt;=10,100,D24="Produzione",100,AND(D24="Amministrazione",G24&gt;10),100,D24="Direzione",100,D24="Commerciale",100)</f>
        <v>100</v>
      </c>
      <c r="M24" s="28">
        <f ca="1">SUM(IF(G24&gt;=10,100,0),IF(D24="Produzione",100,0),IF(AND(D24="Amministrazione",G24&gt;10),100,0),IF(OR(D24="Direzione",D24="Commerciale"),100,0))</f>
        <v>200</v>
      </c>
      <c r="N24" s="30">
        <f t="shared" ca="1" si="6"/>
        <v>8.7912087912087919E-2</v>
      </c>
      <c r="O24" s="33">
        <v>44915</v>
      </c>
      <c r="P24" s="34">
        <f t="shared" si="7"/>
        <v>191</v>
      </c>
    </row>
    <row r="25" spans="1:16" x14ac:dyDescent="0.3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2">
        <f t="shared" ca="1" si="0"/>
        <v>28</v>
      </c>
      <c r="G25" s="2">
        <f t="shared" ca="1" si="1"/>
        <v>5</v>
      </c>
      <c r="H25" s="19">
        <f t="shared" ca="1" si="2"/>
        <v>0</v>
      </c>
      <c r="I25" s="19">
        <f t="shared" si="3"/>
        <v>0</v>
      </c>
      <c r="J25" s="19">
        <f t="shared" ca="1" si="4"/>
        <v>0</v>
      </c>
      <c r="K25" s="19">
        <f t="shared" si="5"/>
        <v>0</v>
      </c>
      <c r="L25" s="31" t="e" cm="1">
        <f t="array" aca="1" ref="L25" ca="1">_xlfn.IFS(G25&gt;=10,100,D25="Produzione",100,AND(D25="Amministrazione",G25&gt;10),100,D25="Direzione",100,D25="Commerciale",100)</f>
        <v>#N/A</v>
      </c>
      <c r="M25" s="28">
        <f ca="1">SUM(IF(G25&gt;=10,100,0),IF(D25="Produzione",100,0),IF(AND(D25="Amministrazione",G25&gt;10),100,0),IF(OR(D25="Direzione",D25="Commerciale"),100,0))</f>
        <v>0</v>
      </c>
      <c r="N25" s="30">
        <f t="shared" ca="1" si="6"/>
        <v>0</v>
      </c>
      <c r="O25" s="33">
        <v>44926</v>
      </c>
      <c r="P25" s="34">
        <f t="shared" si="7"/>
        <v>71</v>
      </c>
    </row>
    <row r="26" spans="1:16" x14ac:dyDescent="0.3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2">
        <f t="shared" ca="1" si="0"/>
        <v>36</v>
      </c>
      <c r="G26" s="2">
        <f t="shared" ca="1" si="1"/>
        <v>9</v>
      </c>
      <c r="H26" s="19">
        <f t="shared" ca="1" si="2"/>
        <v>0</v>
      </c>
      <c r="I26" s="19">
        <f t="shared" si="3"/>
        <v>100</v>
      </c>
      <c r="J26" s="19">
        <f t="shared" ca="1" si="4"/>
        <v>0</v>
      </c>
      <c r="K26" s="19">
        <f t="shared" si="5"/>
        <v>0</v>
      </c>
      <c r="L26" s="31" cm="1">
        <f t="array" aca="1" ref="L26" ca="1">_xlfn.IFS(G26&gt;=10,100,D26="Produzione",100,AND(D26="Amministrazione",G26&gt;10),100,D26="Direzione",100,D26="Commerciale",100)</f>
        <v>100</v>
      </c>
      <c r="M26" s="28">
        <f ca="1">SUM(IF(G26&gt;=10,100,0),IF(D26="Produzione",100,0),IF(AND(D26="Amministrazione",G26&gt;10),100,0),IF(OR(D26="Direzione",D26="Commerciale"),100,0))</f>
        <v>100</v>
      </c>
      <c r="N26" s="30">
        <f t="shared" ca="1" si="6"/>
        <v>7.0721357850070721E-2</v>
      </c>
      <c r="O26" s="33">
        <v>44910</v>
      </c>
      <c r="P26" s="34">
        <f t="shared" si="7"/>
        <v>119</v>
      </c>
    </row>
    <row r="27" spans="1:16" x14ac:dyDescent="0.3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2">
        <f t="shared" ca="1" si="0"/>
        <v>29</v>
      </c>
      <c r="G27" s="2">
        <f t="shared" ca="1" si="1"/>
        <v>8</v>
      </c>
      <c r="H27" s="19">
        <f t="shared" ca="1" si="2"/>
        <v>0</v>
      </c>
      <c r="I27" s="19">
        <f t="shared" si="3"/>
        <v>100</v>
      </c>
      <c r="J27" s="19">
        <f t="shared" ca="1" si="4"/>
        <v>0</v>
      </c>
      <c r="K27" s="19">
        <f t="shared" si="5"/>
        <v>0</v>
      </c>
      <c r="L27" s="31" cm="1">
        <f t="array" aca="1" ref="L27" ca="1">_xlfn.IFS(G27&gt;=10,100,D27="Produzione",100,AND(D27="Amministrazione",G27&gt;10),100,D27="Direzione",100,D27="Commerciale",100)</f>
        <v>100</v>
      </c>
      <c r="M27" s="28">
        <f ca="1">SUM(IF(G27&gt;=10,100,0),IF(D27="Produzione",100,0),IF(AND(D27="Amministrazione",G27&gt;10),100,0),IF(OR(D27="Direzione",D27="Commerciale"),100,0))</f>
        <v>100</v>
      </c>
      <c r="N27" s="30">
        <f t="shared" ca="1" si="6"/>
        <v>7.0721357850070721E-2</v>
      </c>
      <c r="O27" s="33">
        <v>44911</v>
      </c>
      <c r="P27" s="34">
        <f t="shared" si="7"/>
        <v>102</v>
      </c>
    </row>
    <row r="28" spans="1:16" x14ac:dyDescent="0.3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2">
        <f t="shared" ca="1" si="0"/>
        <v>34</v>
      </c>
      <c r="G28" s="2">
        <f t="shared" ca="1" si="1"/>
        <v>11</v>
      </c>
      <c r="H28" s="19">
        <f t="shared" ca="1" si="2"/>
        <v>100</v>
      </c>
      <c r="I28" s="19">
        <f t="shared" si="3"/>
        <v>100</v>
      </c>
      <c r="J28" s="19">
        <f t="shared" ca="1" si="4"/>
        <v>0</v>
      </c>
      <c r="K28" s="19">
        <f t="shared" si="5"/>
        <v>0</v>
      </c>
      <c r="L28" s="31" cm="1">
        <f t="array" aca="1" ref="L28" ca="1">_xlfn.IFS(G28&gt;=10,100,D28="Produzione",100,AND(D28="Amministrazione",G28&gt;10),100,D28="Direzione",100,D28="Commerciale",100)</f>
        <v>100</v>
      </c>
      <c r="M28" s="28">
        <f ca="1">SUM(IF(G28&gt;=10,100,0),IF(D28="Produzione",100,0),IF(AND(D28="Amministrazione",G28&gt;10),100,0),IF(OR(D28="Direzione",D28="Commerciale"),100,0))</f>
        <v>200</v>
      </c>
      <c r="N28" s="30">
        <f t="shared" ca="1" si="6"/>
        <v>0.13550135501355012</v>
      </c>
      <c r="O28" s="33">
        <v>44912</v>
      </c>
      <c r="P28" s="34">
        <f t="shared" si="7"/>
        <v>135</v>
      </c>
    </row>
    <row r="29" spans="1:16" x14ac:dyDescent="0.3">
      <c r="A29" s="3" t="s">
        <v>38</v>
      </c>
      <c r="B29" s="7">
        <v>34935</v>
      </c>
      <c r="C29" s="7">
        <v>43132</v>
      </c>
      <c r="D29" s="6" t="s">
        <v>2</v>
      </c>
      <c r="E29" s="8">
        <v>1270</v>
      </c>
      <c r="F29" s="9">
        <f t="shared" ca="1" si="0"/>
        <v>27</v>
      </c>
      <c r="G29" s="9">
        <f t="shared" ca="1" si="1"/>
        <v>4</v>
      </c>
      <c r="H29" s="19">
        <f t="shared" ca="1" si="2"/>
        <v>0</v>
      </c>
      <c r="I29" s="19">
        <f t="shared" si="3"/>
        <v>100</v>
      </c>
      <c r="J29" s="19">
        <f t="shared" ca="1" si="4"/>
        <v>0</v>
      </c>
      <c r="K29" s="19">
        <f t="shared" si="5"/>
        <v>0</v>
      </c>
      <c r="L29" s="31" cm="1">
        <f t="array" aca="1" ref="L29" ca="1">_xlfn.IFS(G29&gt;=10,100,D29="Produzione",100,AND(D29="Amministrazione",G29&gt;10),100,D29="Direzione",100,D29="Commerciale",100)</f>
        <v>100</v>
      </c>
      <c r="M29" s="28">
        <f ca="1">SUM(IF(G29&gt;=10,100,0),IF(D29="Produzione",100,0),IF(AND(D29="Amministrazione",G29&gt;10),100,0),IF(OR(D29="Direzione",D29="Commerciale"),100,0))</f>
        <v>100</v>
      </c>
      <c r="N29" s="30">
        <f t="shared" ca="1" si="6"/>
        <v>7.874015748031496E-2</v>
      </c>
      <c r="O29" s="33">
        <v>44913</v>
      </c>
      <c r="P29" s="34">
        <f t="shared" si="7"/>
        <v>58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E48C-5938-4FD6-964B-0AAAF5D6BC60}">
  <dimension ref="A1:M29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6.2" customHeight="1" x14ac:dyDescent="0.3"/>
  <cols>
    <col min="1" max="1" width="14.5546875" bestFit="1" customWidth="1"/>
    <col min="2" max="2" width="10.77734375" bestFit="1" customWidth="1"/>
    <col min="3" max="3" width="14" bestFit="1" customWidth="1"/>
    <col min="4" max="4" width="16.77734375" bestFit="1" customWidth="1"/>
    <col min="5" max="5" width="14" customWidth="1"/>
    <col min="6" max="6" width="5.88671875" customWidth="1"/>
    <col min="7" max="7" width="10.88671875" bestFit="1" customWidth="1"/>
    <col min="8" max="9" width="13.77734375" customWidth="1"/>
    <col min="10" max="10" width="13.21875" customWidth="1"/>
    <col min="11" max="11" width="22" customWidth="1"/>
    <col min="12" max="12" width="14.88671875" customWidth="1"/>
    <col min="13" max="13" width="19" customWidth="1"/>
  </cols>
  <sheetData>
    <row r="1" spans="1:13" ht="51" customHeight="1" x14ac:dyDescent="0.3">
      <c r="A1" s="21" t="s">
        <v>3</v>
      </c>
      <c r="B1" s="21" t="s">
        <v>9</v>
      </c>
      <c r="C1" s="21" t="s">
        <v>8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39</v>
      </c>
      <c r="I1" s="21" t="s">
        <v>40</v>
      </c>
      <c r="J1" s="23" t="s">
        <v>46</v>
      </c>
      <c r="K1" s="23" t="s">
        <v>44</v>
      </c>
      <c r="L1" s="23" t="s">
        <v>45</v>
      </c>
    </row>
    <row r="2" spans="1:13" ht="16.2" customHeight="1" x14ac:dyDescent="0.3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6">
        <f t="shared" ref="F2:G29" ca="1" si="0">DATEDIF(B2,TODAY(),"y")</f>
        <v>37</v>
      </c>
      <c r="G2" s="16">
        <f t="shared" ca="1" si="0"/>
        <v>8</v>
      </c>
      <c r="H2" s="20" cm="1">
        <f t="array" aca="1" ref="H2" ca="1">_xlfn.IFS(G2&lt;10,0,AND(G2&gt;=10,G2&lt;20),100,G2&gt;=20,200)</f>
        <v>0</v>
      </c>
      <c r="I2" s="20" cm="1">
        <f t="array" ref="I2">_xlfn.IFS(D2="Produzione",50,D2="Amministrazione",70,OR(D2="Direzione",D2="Commerciale"),90)</f>
        <v>50</v>
      </c>
      <c r="J2" s="24">
        <f ca="1">SUM(H2,I2,$M$10)</f>
        <v>150</v>
      </c>
      <c r="K2" s="24">
        <f ca="1">SUMIFS(J2:J29,D2:D29,"produzione",F2:F29,"&lt;36")</f>
        <v>1900</v>
      </c>
      <c r="L2" s="26">
        <f ca="1">AVERAGEIFS(J2:J29,D2:D29,"produzione",F2:F29,"&lt;36")</f>
        <v>158.33333333333334</v>
      </c>
    </row>
    <row r="3" spans="1:13" ht="16.2" customHeight="1" x14ac:dyDescent="0.3">
      <c r="A3" s="3" t="s">
        <v>12</v>
      </c>
      <c r="B3" s="17">
        <v>35776</v>
      </c>
      <c r="C3" s="17">
        <v>43466</v>
      </c>
      <c r="D3" s="10" t="s">
        <v>2</v>
      </c>
      <c r="E3" s="8">
        <v>1252</v>
      </c>
      <c r="F3" s="18">
        <f t="shared" ca="1" si="0"/>
        <v>24</v>
      </c>
      <c r="G3" s="18">
        <f t="shared" ca="1" si="0"/>
        <v>3</v>
      </c>
      <c r="H3" s="20" cm="1">
        <f t="array" aca="1" ref="H3" ca="1">_xlfn.IFS(G3&lt;10,0,AND(G3&gt;=10,G3&lt;20),100,G3&gt;=20,200)</f>
        <v>0</v>
      </c>
      <c r="I3" s="20" cm="1">
        <f t="array" ref="I3">_xlfn.IFS(D3="Produzione",50,D3="Amministrazione",70,OR(D3="Direzione",D3="Commerciale"),90)</f>
        <v>50</v>
      </c>
      <c r="J3" s="24">
        <f t="shared" ref="J3:J29" ca="1" si="1">SUM(H3,I3,$M$10)</f>
        <v>150</v>
      </c>
    </row>
    <row r="4" spans="1:13" ht="16.2" customHeight="1" x14ac:dyDescent="0.3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18">
        <f t="shared" ca="1" si="0"/>
        <v>38</v>
      </c>
      <c r="G4" s="18">
        <f t="shared" ca="1" si="0"/>
        <v>14</v>
      </c>
      <c r="H4" s="20" cm="1">
        <f t="array" aca="1" ref="H4" ca="1">_xlfn.IFS(G4&lt;10,0,AND(G4&gt;=10,G4&lt;20,1),100,G4&gt;=20,200)</f>
        <v>100</v>
      </c>
      <c r="I4" s="20" cm="1">
        <f t="array" ref="I4">_xlfn.IFS(D4="Produzione",50,D4="Amministrazione",70,OR(D4="Direzione",D4="Commerciale"),90)</f>
        <v>70</v>
      </c>
      <c r="J4" s="24">
        <f t="shared" ca="1" si="1"/>
        <v>270</v>
      </c>
      <c r="L4" s="23" t="s">
        <v>47</v>
      </c>
    </row>
    <row r="5" spans="1:13" ht="16.2" customHeight="1" x14ac:dyDescent="0.3">
      <c r="A5" s="3" t="s">
        <v>14</v>
      </c>
      <c r="B5" s="17">
        <v>32906</v>
      </c>
      <c r="C5" s="17">
        <v>43831</v>
      </c>
      <c r="D5" s="10" t="s">
        <v>2</v>
      </c>
      <c r="E5" s="8">
        <v>1250</v>
      </c>
      <c r="F5" s="18">
        <f t="shared" ca="1" si="0"/>
        <v>32</v>
      </c>
      <c r="G5" s="18">
        <f t="shared" ca="1" si="0"/>
        <v>2</v>
      </c>
      <c r="H5" s="20" cm="1">
        <f t="array" aca="1" ref="H5" ca="1">_xlfn.IFS(G5&lt;10,0,AND(G5&gt;=10,G5&lt;20,1),100,G5&gt;=20,200)</f>
        <v>0</v>
      </c>
      <c r="I5" s="20" cm="1">
        <f t="array" ref="I5">_xlfn.IFS(D5="Produzione",50,D5="Amministrazione",70,OR(D5="Direzione",D5="Commerciale"),90)</f>
        <v>50</v>
      </c>
      <c r="J5" s="24">
        <f t="shared" ca="1" si="1"/>
        <v>150</v>
      </c>
      <c r="L5" s="25">
        <f ca="1">ROUND(L2,2)</f>
        <v>158.33000000000001</v>
      </c>
    </row>
    <row r="6" spans="1:13" ht="16.2" customHeight="1" x14ac:dyDescent="0.3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18">
        <f t="shared" ca="1" si="0"/>
        <v>66</v>
      </c>
      <c r="G6" s="18">
        <f t="shared" ca="1" si="0"/>
        <v>35</v>
      </c>
      <c r="H6" s="20" cm="1">
        <f t="array" aca="1" ref="H6" ca="1">_xlfn.IFS(G6&lt;10,0,AND(G6&gt;=10,G6&lt;20,1),100,G6&gt;=20,200)</f>
        <v>200</v>
      </c>
      <c r="I6" s="20" cm="1">
        <f t="array" ref="I6">_xlfn.IFS(D6="Produzione",50,D6="Amministrazione",70,OR(D6="Direzione",D6="Commerciale"),90)</f>
        <v>90</v>
      </c>
      <c r="J6" s="24">
        <f t="shared" ca="1" si="1"/>
        <v>390</v>
      </c>
    </row>
    <row r="7" spans="1:13" ht="16.2" customHeight="1" x14ac:dyDescent="0.3">
      <c r="A7" s="3" t="s">
        <v>16</v>
      </c>
      <c r="B7" s="4">
        <v>31053</v>
      </c>
      <c r="C7" s="4">
        <v>40303</v>
      </c>
      <c r="D7" s="10" t="s">
        <v>2</v>
      </c>
      <c r="E7" s="5">
        <v>1623</v>
      </c>
      <c r="F7" s="18">
        <f t="shared" ca="1" si="0"/>
        <v>37</v>
      </c>
      <c r="G7" s="18">
        <f t="shared" ca="1" si="0"/>
        <v>12</v>
      </c>
      <c r="H7" s="20" cm="1">
        <f t="array" aca="1" ref="H7" ca="1">_xlfn.IFS(G7&lt;10,0,AND(G7&gt;=10,G7&lt;20,1),100,G7&gt;=20,200)</f>
        <v>100</v>
      </c>
      <c r="I7" s="20" cm="1">
        <f t="array" ref="I7">_xlfn.IFS(D7="Produzione",50,D7="Amministrazione",70,OR(D7="Direzione",D7="Commerciale"),90)</f>
        <v>50</v>
      </c>
      <c r="J7" s="24">
        <f t="shared" ca="1" si="1"/>
        <v>250</v>
      </c>
    </row>
    <row r="8" spans="1:13" ht="16.2" customHeight="1" x14ac:dyDescent="0.3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18">
        <f t="shared" ca="1" si="0"/>
        <v>30</v>
      </c>
      <c r="G8" s="18">
        <f t="shared" ca="1" si="0"/>
        <v>11</v>
      </c>
      <c r="H8" s="20" cm="1">
        <f t="array" aca="1" ref="H8" ca="1">_xlfn.IFS(G8&lt;10,0,AND(G8&gt;=10,G8&lt;20,1),100,G8&gt;=20,200)</f>
        <v>100</v>
      </c>
      <c r="I8" s="20" cm="1">
        <f t="array" ref="I8">_xlfn.IFS(D8="Produzione",50,D8="Amministrazione",70,OR(D8="Direzione",D8="Commerciale"),90)</f>
        <v>90</v>
      </c>
      <c r="J8" s="24">
        <f t="shared" ca="1" si="1"/>
        <v>290</v>
      </c>
    </row>
    <row r="9" spans="1:13" ht="16.2" customHeight="1" x14ac:dyDescent="0.3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18">
        <f t="shared" ca="1" si="0"/>
        <v>28</v>
      </c>
      <c r="G9" s="18">
        <f t="shared" ca="1" si="0"/>
        <v>5</v>
      </c>
      <c r="H9" s="20" cm="1">
        <f t="array" aca="1" ref="H9" ca="1">_xlfn.IFS(G9&lt;10,0,AND(G9&gt;=10,G9&lt;20,1),100,G9&gt;=20,200)</f>
        <v>0</v>
      </c>
      <c r="I9" s="20" cm="1">
        <f t="array" ref="I9">_xlfn.IFS(D9="Produzione",50,D9="Amministrazione",70,OR(D9="Direzione",D9="Commerciale"),90)</f>
        <v>70</v>
      </c>
      <c r="J9" s="24">
        <f t="shared" ca="1" si="1"/>
        <v>170</v>
      </c>
      <c r="M9" s="22" t="s">
        <v>43</v>
      </c>
    </row>
    <row r="10" spans="1:13" ht="16.2" customHeight="1" x14ac:dyDescent="0.3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18">
        <f t="shared" ca="1" si="0"/>
        <v>62</v>
      </c>
      <c r="G10" s="18">
        <f t="shared" ca="1" si="0"/>
        <v>26</v>
      </c>
      <c r="H10" s="20" cm="1">
        <f t="array" aca="1" ref="H10" ca="1">_xlfn.IFS(G10&lt;10,0,AND(G10&gt;=10,G10&lt;20,1),100,G10&gt;=20,200)</f>
        <v>200</v>
      </c>
      <c r="I10" s="20" cm="1">
        <f t="array" ref="I10">_xlfn.IFS(D10="Produzione",50,D10="Amministrazione",70,OR(D10="Direzione",D10="Commerciale"),90)</f>
        <v>50</v>
      </c>
      <c r="J10" s="24">
        <f t="shared" ca="1" si="1"/>
        <v>350</v>
      </c>
      <c r="M10" s="24">
        <v>100</v>
      </c>
    </row>
    <row r="11" spans="1:13" ht="16.2" customHeight="1" x14ac:dyDescent="0.3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18">
        <f t="shared" ca="1" si="0"/>
        <v>32</v>
      </c>
      <c r="G11" s="18">
        <f t="shared" ca="1" si="0"/>
        <v>9</v>
      </c>
      <c r="H11" s="20" cm="1">
        <f t="array" aca="1" ref="H11" ca="1">_xlfn.IFS(G11&lt;10,0,AND(G11&gt;=10,G11&lt;20,1),100,G11&gt;=20,200)</f>
        <v>0</v>
      </c>
      <c r="I11" s="20" cm="1">
        <f t="array" ref="I11">_xlfn.IFS(D11="Produzione",50,D11="Amministrazione",70,OR(D11="Direzione",D11="Commerciale"),90)</f>
        <v>50</v>
      </c>
      <c r="J11" s="24">
        <f t="shared" ca="1" si="1"/>
        <v>150</v>
      </c>
    </row>
    <row r="12" spans="1:13" ht="16.2" customHeight="1" x14ac:dyDescent="0.3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18">
        <f t="shared" ca="1" si="0"/>
        <v>53</v>
      </c>
      <c r="G12" s="18">
        <f t="shared" ca="1" si="0"/>
        <v>32</v>
      </c>
      <c r="H12" s="20" cm="1">
        <f t="array" aca="1" ref="H12" ca="1">_xlfn.IFS(G12&lt;10,0,AND(G12&gt;=10,G12&lt;20,1),100,G12&gt;=20,200)</f>
        <v>200</v>
      </c>
      <c r="I12" s="20" cm="1">
        <f t="array" ref="I12">_xlfn.IFS(D12="Produzione",50,D12="Amministrazione",70,OR(D12="Direzione",D12="Commerciale"),90)</f>
        <v>90</v>
      </c>
      <c r="J12" s="24">
        <f t="shared" ca="1" si="1"/>
        <v>390</v>
      </c>
    </row>
    <row r="13" spans="1:13" ht="16.2" customHeight="1" x14ac:dyDescent="0.3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18">
        <f t="shared" ca="1" si="0"/>
        <v>55</v>
      </c>
      <c r="G13" s="18">
        <f t="shared" ca="1" si="0"/>
        <v>23</v>
      </c>
      <c r="H13" s="20" cm="1">
        <f t="array" aca="1" ref="H13" ca="1">_xlfn.IFS(G13&lt;10,0,AND(G13&gt;=10,G13&lt;20,1),100,G13&gt;=20,200)</f>
        <v>200</v>
      </c>
      <c r="I13" s="20" cm="1">
        <f t="array" ref="I13">_xlfn.IFS(D13="Produzione",50,D13="Amministrazione",70,OR(D13="Direzione",D13="Commerciale"),90)</f>
        <v>50</v>
      </c>
      <c r="J13" s="24">
        <f t="shared" ca="1" si="1"/>
        <v>350</v>
      </c>
    </row>
    <row r="14" spans="1:13" ht="16.2" customHeight="1" x14ac:dyDescent="0.3">
      <c r="A14" s="3" t="s">
        <v>23</v>
      </c>
      <c r="B14" s="17">
        <v>32894</v>
      </c>
      <c r="C14" s="17">
        <v>42856</v>
      </c>
      <c r="D14" s="3" t="s">
        <v>2</v>
      </c>
      <c r="E14" s="8">
        <v>1340</v>
      </c>
      <c r="F14" s="18">
        <f t="shared" ca="1" si="0"/>
        <v>32</v>
      </c>
      <c r="G14" s="18">
        <f t="shared" ca="1" si="0"/>
        <v>5</v>
      </c>
      <c r="H14" s="20" cm="1">
        <f t="array" aca="1" ref="H14" ca="1">_xlfn.IFS(G14&lt;10,0,AND(G14&gt;=10,G14&lt;20,1),100,G14&gt;=20,200)</f>
        <v>0</v>
      </c>
      <c r="I14" s="20" cm="1">
        <f t="array" ref="I14">_xlfn.IFS(D14="Produzione",50,D14="Amministrazione",70,OR(D14="Direzione",D14="Commerciale"),90)</f>
        <v>50</v>
      </c>
      <c r="J14" s="24">
        <f t="shared" ca="1" si="1"/>
        <v>150</v>
      </c>
    </row>
    <row r="15" spans="1:13" ht="16.2" customHeight="1" x14ac:dyDescent="0.3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18">
        <f t="shared" ca="1" si="0"/>
        <v>45</v>
      </c>
      <c r="G15" s="18">
        <f t="shared" ca="1" si="0"/>
        <v>22</v>
      </c>
      <c r="H15" s="20" cm="1">
        <f t="array" aca="1" ref="H15" ca="1">_xlfn.IFS(G15&lt;10,0,AND(G15&gt;=10,G15&lt;20,1),100,G15&gt;=20,200)</f>
        <v>200</v>
      </c>
      <c r="I15" s="20" cm="1">
        <f t="array" ref="I15">_xlfn.IFS(D15="Produzione",50,D15="Amministrazione",70,OR(D15="Direzione",D15="Commerciale"),90)</f>
        <v>70</v>
      </c>
      <c r="J15" s="24">
        <f t="shared" ca="1" si="1"/>
        <v>370</v>
      </c>
    </row>
    <row r="16" spans="1:13" ht="16.2" customHeight="1" x14ac:dyDescent="0.3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18">
        <f t="shared" ca="1" si="0"/>
        <v>27</v>
      </c>
      <c r="G16" s="18">
        <f t="shared" ca="1" si="0"/>
        <v>6</v>
      </c>
      <c r="H16" s="20" cm="1">
        <f t="array" aca="1" ref="H16" ca="1">_xlfn.IFS(G16&lt;10,0,AND(G16&gt;=10,G16&lt;20,1),100,G16&gt;=20,200)</f>
        <v>0</v>
      </c>
      <c r="I16" s="20" cm="1">
        <f t="array" ref="I16">_xlfn.IFS(D16="Produzione",50,D16="Amministrazione",70,OR(D16="Direzione",D16="Commerciale"),90)</f>
        <v>50</v>
      </c>
      <c r="J16" s="24">
        <f t="shared" ca="1" si="1"/>
        <v>150</v>
      </c>
    </row>
    <row r="17" spans="1:10" ht="16.2" customHeight="1" x14ac:dyDescent="0.3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18">
        <f t="shared" ca="1" si="0"/>
        <v>35</v>
      </c>
      <c r="G17" s="18">
        <f t="shared" ca="1" si="0"/>
        <v>11</v>
      </c>
      <c r="H17" s="20" cm="1">
        <f t="array" aca="1" ref="H17" ca="1">_xlfn.IFS(G17&lt;10,0,AND(G17&gt;=10,G17&lt;20,1),100,G17&gt;=20,200)</f>
        <v>100</v>
      </c>
      <c r="I17" s="20" cm="1">
        <f t="array" ref="I17">_xlfn.IFS(D17="Produzione",50,D17="Amministrazione",70,OR(D17="Direzione",D17="Commerciale"),90)</f>
        <v>70</v>
      </c>
      <c r="J17" s="24">
        <f t="shared" ca="1" si="1"/>
        <v>270</v>
      </c>
    </row>
    <row r="18" spans="1:10" ht="16.2" customHeight="1" x14ac:dyDescent="0.3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18">
        <f t="shared" ca="1" si="0"/>
        <v>43</v>
      </c>
      <c r="G18" s="18">
        <f t="shared" ca="1" si="0"/>
        <v>20</v>
      </c>
      <c r="H18" s="20" cm="1">
        <f t="array" aca="1" ref="H18" ca="1">_xlfn.IFS(G18&lt;10,0,AND(G18&gt;=10,G18&lt;20,1),100,G18&gt;=20,200)</f>
        <v>200</v>
      </c>
      <c r="I18" s="20" cm="1">
        <f t="array" ref="I18">_xlfn.IFS(D18="Produzione",50,D18="Amministrazione",70,OR(D18="Direzione",D18="Commerciale"),90)</f>
        <v>50</v>
      </c>
      <c r="J18" s="24">
        <f t="shared" ca="1" si="1"/>
        <v>350</v>
      </c>
    </row>
    <row r="19" spans="1:10" ht="16.2" customHeight="1" x14ac:dyDescent="0.3">
      <c r="A19" s="3" t="s">
        <v>28</v>
      </c>
      <c r="B19" s="17">
        <v>34431</v>
      </c>
      <c r="C19" s="17">
        <v>43831</v>
      </c>
      <c r="D19" s="3" t="s">
        <v>2</v>
      </c>
      <c r="E19" s="8">
        <v>1250</v>
      </c>
      <c r="F19" s="18">
        <f t="shared" ca="1" si="0"/>
        <v>28</v>
      </c>
      <c r="G19" s="18">
        <f t="shared" ca="1" si="0"/>
        <v>2</v>
      </c>
      <c r="H19" s="20" cm="1">
        <f t="array" aca="1" ref="H19" ca="1">_xlfn.IFS(G19&lt;10,0,AND(G19&gt;=10,G19&lt;20,1),100,G19&gt;=20,200)</f>
        <v>0</v>
      </c>
      <c r="I19" s="20" cm="1">
        <f t="array" ref="I19">_xlfn.IFS(D19="Produzione",50,D19="Amministrazione",70,OR(D19="Direzione",D19="Commerciale"),90)</f>
        <v>50</v>
      </c>
      <c r="J19" s="24">
        <f t="shared" ca="1" si="1"/>
        <v>150</v>
      </c>
    </row>
    <row r="20" spans="1:10" ht="16.2" customHeight="1" x14ac:dyDescent="0.3">
      <c r="A20" s="3" t="s">
        <v>29</v>
      </c>
      <c r="B20" s="17">
        <v>33654</v>
      </c>
      <c r="C20" s="17">
        <v>42826</v>
      </c>
      <c r="D20" s="3" t="s">
        <v>2</v>
      </c>
      <c r="E20" s="8">
        <v>1370</v>
      </c>
      <c r="F20" s="18">
        <f t="shared" ca="1" si="0"/>
        <v>30</v>
      </c>
      <c r="G20" s="18">
        <f t="shared" ca="1" si="0"/>
        <v>5</v>
      </c>
      <c r="H20" s="20" cm="1">
        <f t="array" aca="1" ref="H20" ca="1">_xlfn.IFS(G20&lt;10,0,AND(G20&gt;=10,G20&lt;20,1),100,G20&gt;=20,200)</f>
        <v>0</v>
      </c>
      <c r="I20" s="20" cm="1">
        <f t="array" ref="I20">_xlfn.IFS(D20="Produzione",50,D20="Amministrazione",70,OR(D20="Direzione",D20="Commerciale"),90)</f>
        <v>50</v>
      </c>
      <c r="J20" s="24">
        <f t="shared" ca="1" si="1"/>
        <v>150</v>
      </c>
    </row>
    <row r="21" spans="1:10" ht="16.2" customHeight="1" x14ac:dyDescent="0.3">
      <c r="A21" s="3" t="s">
        <v>30</v>
      </c>
      <c r="B21" s="17">
        <v>32996</v>
      </c>
      <c r="C21" s="17">
        <v>43252</v>
      </c>
      <c r="D21" s="3" t="s">
        <v>2</v>
      </c>
      <c r="E21" s="8">
        <v>1310</v>
      </c>
      <c r="F21" s="18">
        <f t="shared" ca="1" si="0"/>
        <v>32</v>
      </c>
      <c r="G21" s="18">
        <f t="shared" ca="1" si="0"/>
        <v>4</v>
      </c>
      <c r="H21" s="20" cm="1">
        <f t="array" aca="1" ref="H21" ca="1">_xlfn.IFS(G21&lt;10,0,AND(G21&gt;=10,G21&lt;20,1),100,G21&gt;=20,200)</f>
        <v>0</v>
      </c>
      <c r="I21" s="20" cm="1">
        <f t="array" ref="I21">_xlfn.IFS(D21="Produzione",50,D21="Amministrazione",70,OR(D21="Direzione",D21="Commerciale"),90)</f>
        <v>50</v>
      </c>
      <c r="J21" s="24">
        <f t="shared" ca="1" si="1"/>
        <v>150</v>
      </c>
    </row>
    <row r="22" spans="1:10" ht="16.2" customHeight="1" x14ac:dyDescent="0.3">
      <c r="A22" s="3" t="s">
        <v>31</v>
      </c>
      <c r="B22" s="17">
        <v>36540</v>
      </c>
      <c r="C22" s="17">
        <v>44086</v>
      </c>
      <c r="D22" s="3" t="s">
        <v>2</v>
      </c>
      <c r="E22" s="8">
        <v>1230</v>
      </c>
      <c r="F22" s="18">
        <f t="shared" ca="1" si="0"/>
        <v>22</v>
      </c>
      <c r="G22" s="18">
        <f t="shared" ca="1" si="0"/>
        <v>2</v>
      </c>
      <c r="H22" s="20" cm="1">
        <f t="array" aca="1" ref="H22" ca="1">_xlfn.IFS(G22&lt;10,0,AND(G22&gt;=10,G22&lt;20,1),100,G22&gt;=20,200)</f>
        <v>0</v>
      </c>
      <c r="I22" s="20" cm="1">
        <f t="array" ref="I22">_xlfn.IFS(D22="Produzione",50,D22="Amministrazione",70,OR(D22="Direzione",D22="Commerciale"),90)</f>
        <v>50</v>
      </c>
      <c r="J22" s="24">
        <f t="shared" ca="1" si="1"/>
        <v>150</v>
      </c>
    </row>
    <row r="23" spans="1:10" ht="16.2" customHeight="1" x14ac:dyDescent="0.3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18">
        <f t="shared" ca="1" si="0"/>
        <v>39</v>
      </c>
      <c r="G23" s="18">
        <f t="shared" ca="1" si="0"/>
        <v>14</v>
      </c>
      <c r="H23" s="20" cm="1">
        <f t="array" aca="1" ref="H23" ca="1">_xlfn.IFS(G23&lt;10,0,AND(G23&gt;=10,G23&lt;20,1),100,G23&gt;=20,200)</f>
        <v>100</v>
      </c>
      <c r="I23" s="20" cm="1">
        <f t="array" ref="I23">_xlfn.IFS(D23="Produzione",50,D23="Amministrazione",70,OR(D23="Direzione",D23="Commerciale"),90)</f>
        <v>90</v>
      </c>
      <c r="J23" s="24">
        <f t="shared" ca="1" si="1"/>
        <v>290</v>
      </c>
    </row>
    <row r="24" spans="1:10" ht="16.2" customHeight="1" x14ac:dyDescent="0.3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18">
        <f t="shared" ca="1" si="0"/>
        <v>38</v>
      </c>
      <c r="G24" s="18">
        <f t="shared" ca="1" si="0"/>
        <v>15</v>
      </c>
      <c r="H24" s="20" cm="1">
        <f t="array" aca="1" ref="H24" ca="1">_xlfn.IFS(G24&lt;10,0,AND(G24&gt;=10,G24&lt;20,1),100,G24&gt;=20,200)</f>
        <v>100</v>
      </c>
      <c r="I24" s="20" cm="1">
        <f t="array" ref="I24">_xlfn.IFS(D24="Produzione",50,D24="Amministrazione",70,OR(D24="Direzione",D24="Commerciale"),90)</f>
        <v>90</v>
      </c>
      <c r="J24" s="24">
        <f t="shared" ca="1" si="1"/>
        <v>290</v>
      </c>
    </row>
    <row r="25" spans="1:10" ht="16.2" customHeight="1" x14ac:dyDescent="0.3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18">
        <f t="shared" ca="1" si="0"/>
        <v>28</v>
      </c>
      <c r="G25" s="18">
        <f t="shared" ca="1" si="0"/>
        <v>5</v>
      </c>
      <c r="H25" s="20" cm="1">
        <f t="array" aca="1" ref="H25" ca="1">_xlfn.IFS(G25&lt;10,0,AND(G25&gt;=10,G25&lt;20,1),100,G25&gt;=20,200)</f>
        <v>0</v>
      </c>
      <c r="I25" s="20" cm="1">
        <f t="array" ref="I25">_xlfn.IFS(D25="Produzione",50,D25="Amministrazione",70,OR(D25="Direzione",D25="Commerciale"),90)</f>
        <v>70</v>
      </c>
      <c r="J25" s="24">
        <f t="shared" ca="1" si="1"/>
        <v>170</v>
      </c>
    </row>
    <row r="26" spans="1:10" ht="16.2" customHeight="1" x14ac:dyDescent="0.3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18">
        <f t="shared" ca="1" si="0"/>
        <v>36</v>
      </c>
      <c r="G26" s="18">
        <f t="shared" ca="1" si="0"/>
        <v>9</v>
      </c>
      <c r="H26" s="20" cm="1">
        <f t="array" aca="1" ref="H26" ca="1">_xlfn.IFS(G26&lt;10,0,AND(G26&gt;=10,G26&lt;20,1),100,G26&gt;=20,200)</f>
        <v>0</v>
      </c>
      <c r="I26" s="20" cm="1">
        <f t="array" ref="I26">_xlfn.IFS(D26="Produzione",50,D26="Amministrazione",70,OR(D26="Direzione",D26="Commerciale"),90)</f>
        <v>50</v>
      </c>
      <c r="J26" s="24">
        <f t="shared" ca="1" si="1"/>
        <v>150</v>
      </c>
    </row>
    <row r="27" spans="1:10" ht="16.2" customHeight="1" x14ac:dyDescent="0.3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18">
        <f t="shared" ca="1" si="0"/>
        <v>29</v>
      </c>
      <c r="G27" s="18">
        <f t="shared" ca="1" si="0"/>
        <v>8</v>
      </c>
      <c r="H27" s="20" cm="1">
        <f t="array" aca="1" ref="H27" ca="1">_xlfn.IFS(G27&lt;10,0,AND(G27&gt;=10,G27&lt;20,1),100,G27&gt;=20,200)</f>
        <v>0</v>
      </c>
      <c r="I27" s="20" cm="1">
        <f t="array" ref="I27">_xlfn.IFS(D27="Produzione",50,D27="Amministrazione",70,OR(D27="Direzione",D27="Commerciale"),90)</f>
        <v>50</v>
      </c>
      <c r="J27" s="24">
        <f t="shared" ca="1" si="1"/>
        <v>150</v>
      </c>
    </row>
    <row r="28" spans="1:10" ht="16.2" customHeight="1" x14ac:dyDescent="0.3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18">
        <f t="shared" ca="1" si="0"/>
        <v>34</v>
      </c>
      <c r="G28" s="18">
        <f t="shared" ca="1" si="0"/>
        <v>11</v>
      </c>
      <c r="H28" s="20" cm="1">
        <f t="array" aca="1" ref="H28" ca="1">_xlfn.IFS(G28&lt;10,0,AND(G28&gt;=10,G28&lt;20,1),100,G28&gt;=20,200)</f>
        <v>100</v>
      </c>
      <c r="I28" s="20" cm="1">
        <f t="array" ref="I28">_xlfn.IFS(D28="Produzione",50,D28="Amministrazione",70,OR(D28="Direzione",D28="Commerciale"),90)</f>
        <v>50</v>
      </c>
      <c r="J28" s="24">
        <f t="shared" ca="1" si="1"/>
        <v>250</v>
      </c>
    </row>
    <row r="29" spans="1:10" ht="16.2" customHeight="1" x14ac:dyDescent="0.3">
      <c r="A29" s="3" t="s">
        <v>38</v>
      </c>
      <c r="B29" s="17">
        <v>34935</v>
      </c>
      <c r="C29" s="17">
        <v>43132</v>
      </c>
      <c r="D29" s="3" t="s">
        <v>2</v>
      </c>
      <c r="E29" s="8">
        <v>1270</v>
      </c>
      <c r="F29" s="18">
        <f t="shared" ca="1" si="0"/>
        <v>27</v>
      </c>
      <c r="G29" s="18">
        <f t="shared" ca="1" si="0"/>
        <v>4</v>
      </c>
      <c r="H29" s="20" cm="1">
        <f t="array" aca="1" ref="H29" ca="1">_xlfn.IFS(G29&lt;10,0,AND(G29&gt;=10,G29&lt;20,1),100,G29&gt;=20,200)</f>
        <v>0</v>
      </c>
      <c r="I29" s="20" cm="1">
        <f t="array" ref="I29">_xlfn.IFS(D29="Produzione",50,D29="Amministrazione",70,OR(D29="Direzione",D29="Commerciale"),90)</f>
        <v>50</v>
      </c>
      <c r="J29" s="24">
        <f t="shared" ca="1" si="1"/>
        <v>150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Esercizio 1</vt:lpstr>
      <vt:lpstr>Esercizio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2022-10-18T15:07:38Z</dcterms:modified>
</cp:coreProperties>
</file>